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workTools\Solitaire Colors\Excel\back\"/>
    </mc:Choice>
  </mc:AlternateContent>
  <xr:revisionPtr revIDLastSave="0" documentId="13_ncr:1_{706C23B0-D0EE-4841-A4F6-87E7CF75DA49}" xr6:coauthVersionLast="47" xr6:coauthVersionMax="47" xr10:uidLastSave="{00000000-0000-0000-0000-000000000000}"/>
  <bookViews>
    <workbookView xWindow="-120" yWindow="-120" windowWidth="38640" windowHeight="21240" tabRatio="836" activeTab="1" xr2:uid="{00000000-000D-0000-FFFF-FFFF00000000}"/>
  </bookViews>
  <sheets>
    <sheet name="农场收获奖励" sheetId="6" r:id="rId1"/>
    <sheet name="商城系数" sheetId="1" r:id="rId2"/>
    <sheet name="关卡消耗-模式" sheetId="2" r:id="rId3"/>
    <sheet name="关卡消耗-模式-计算" sheetId="18" r:id="rId4"/>
    <sheet name="关卡消耗-关卡" sheetId="3" r:id="rId5"/>
    <sheet name="Sheet1" sheetId="29" r:id="rId6"/>
    <sheet name="关卡消耗-关卡-计算" sheetId="21" r:id="rId7"/>
    <sheet name="转盘关卡" sheetId="19" r:id="rId8"/>
    <sheet name="转盘奖励" sheetId="4" r:id="rId9"/>
    <sheet name="付费转盘奖励" sheetId="5" r:id="rId10"/>
    <sheet name="关卡引导" sheetId="7" r:id="rId11"/>
    <sheet name="首通奖励" sheetId="9" r:id="rId12"/>
    <sheet name="金币奖励计算" sheetId="15" r:id="rId13"/>
    <sheet name="计分配置" sheetId="8" r:id="rId14"/>
    <sheet name="星数计算 " sheetId="17" r:id="rId15"/>
    <sheet name="模式解锁" sheetId="10" r:id="rId16"/>
    <sheet name="28天签到_系数" sheetId="13" r:id="rId17"/>
    <sheet name="签到计算" sheetId="20" r:id="rId18"/>
    <sheet name="宝箱奖励" sheetId="23" r:id="rId19"/>
    <sheet name="通行证奖励" sheetId="24" r:id="rId20"/>
    <sheet name="通行证任务" sheetId="26" r:id="rId21"/>
    <sheet name="图鉴" sheetId="25" r:id="rId22"/>
    <sheet name="农场宝石掉落" sheetId="28" r:id="rId23"/>
    <sheet name="农场" sheetId="27" r:id="rId24"/>
  </sheets>
  <definedNames>
    <definedName name="_xlnm._FilterDatabase" localSheetId="18" hidden="1">宝箱奖励!$A$1:$AW$1621</definedName>
    <definedName name="_xlnm._FilterDatabase" localSheetId="6" hidden="1">'关卡消耗-关卡-计算'!$B$1:$B$82</definedName>
    <definedName name="_xlnm._FilterDatabase" localSheetId="2" hidden="1">'关卡消耗-模式'!$A$1:$A$81</definedName>
    <definedName name="_xlnm._FilterDatabase" localSheetId="17" hidden="1">签到计算!#REF!</definedName>
    <definedName name="_xlnm._FilterDatabase" localSheetId="19" hidden="1">通行证奖励!$D$1:$D$29</definedName>
    <definedName name="_xlnm._FilterDatabase" localSheetId="20" hidden="1">通行证任务!$D$1:$D$29</definedName>
    <definedName name="farm_k">农场收获奖励!$A$2:$A$1121</definedName>
    <definedName name="farm_v">农场收获奖励!$D$2:$D$1121</definedName>
    <definedName name="gold">商城系数!$W$2</definedName>
    <definedName name="levelCosts_1_v">'关卡消耗-模式'!$C$2:$N$21</definedName>
    <definedName name="levelCosts_2_v">'关卡消耗-模式'!$C$22:$N$41</definedName>
    <definedName name="levelCosts_4_v">'关卡消耗-模式'!$C$42:$N$61</definedName>
    <definedName name="levelCosts_8_v">'关卡消耗-模式'!$C$62:$N$81</definedName>
    <definedName name="levelCosts_k">'关卡消耗-模式'!$A$2:$A$21</definedName>
    <definedName name="shop_k">商城系数!$A$2:$A$208</definedName>
    <definedName name="shop_v">商城系数!$B$2:$B$208</definedName>
  </definedNames>
  <calcPr calcId="181029"/>
  <pivotCaches>
    <pivotCache cacheId="2" r:id="rId25"/>
    <pivotCache cacheId="3" r:id="rId26"/>
  </pivotCaches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AD3" i="24"/>
  <c r="AN8" i="5" l="1"/>
  <c r="P34" i="5"/>
  <c r="R34" i="5" s="1"/>
  <c r="P2" i="5"/>
  <c r="R2" i="5" s="1"/>
  <c r="Q2" i="5"/>
  <c r="P3" i="5"/>
  <c r="R3" i="5" s="1"/>
  <c r="P4" i="5"/>
  <c r="R4" i="5" s="1"/>
  <c r="P5" i="5"/>
  <c r="R5" i="5" s="1"/>
  <c r="P6" i="5"/>
  <c r="R6" i="5" s="1"/>
  <c r="P7" i="5"/>
  <c r="R7" i="5" s="1"/>
  <c r="P8" i="5"/>
  <c r="R8" i="5" s="1"/>
  <c r="P9" i="5"/>
  <c r="R9" i="5" s="1"/>
  <c r="P10" i="5"/>
  <c r="R10" i="5" s="1"/>
  <c r="P11" i="5"/>
  <c r="R11" i="5" s="1"/>
  <c r="P12" i="5"/>
  <c r="R12" i="5" s="1"/>
  <c r="P13" i="5"/>
  <c r="R13" i="5" s="1"/>
  <c r="P14" i="5"/>
  <c r="R14" i="5" s="1"/>
  <c r="P15" i="5"/>
  <c r="R15" i="5" s="1"/>
  <c r="P16" i="5"/>
  <c r="R16" i="5" s="1"/>
  <c r="P17" i="5"/>
  <c r="R17" i="5" s="1"/>
  <c r="P18" i="5"/>
  <c r="R18" i="5" s="1"/>
  <c r="P19" i="5"/>
  <c r="R19" i="5" s="1"/>
  <c r="P20" i="5"/>
  <c r="R20" i="5" s="1"/>
  <c r="P21" i="5"/>
  <c r="R21" i="5" s="1"/>
  <c r="P22" i="5"/>
  <c r="R22" i="5" s="1"/>
  <c r="P23" i="5"/>
  <c r="R23" i="5" s="1"/>
  <c r="P24" i="5"/>
  <c r="R24" i="5" s="1"/>
  <c r="P25" i="5"/>
  <c r="R25" i="5" s="1"/>
  <c r="P26" i="5"/>
  <c r="R26" i="5" s="1"/>
  <c r="P27" i="5"/>
  <c r="R27" i="5" s="1"/>
  <c r="P28" i="5"/>
  <c r="R28" i="5" s="1"/>
  <c r="P29" i="5"/>
  <c r="R29" i="5" s="1"/>
  <c r="P30" i="5"/>
  <c r="R30" i="5" s="1"/>
  <c r="P31" i="5"/>
  <c r="R31" i="5" s="1"/>
  <c r="P32" i="5"/>
  <c r="R32" i="5" s="1"/>
  <c r="P33" i="5"/>
  <c r="R33" i="5" s="1"/>
  <c r="P35" i="5"/>
  <c r="R35" i="5" s="1"/>
  <c r="P36" i="5"/>
  <c r="R36" i="5" s="1"/>
  <c r="P37" i="5"/>
  <c r="R37" i="5" s="1"/>
  <c r="P38" i="5"/>
  <c r="R38" i="5" s="1"/>
  <c r="P39" i="5"/>
  <c r="R39" i="5" s="1"/>
  <c r="P40" i="5"/>
  <c r="R40" i="5" s="1"/>
  <c r="P41" i="5"/>
  <c r="R41" i="5" s="1"/>
  <c r="O3" i="28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2" i="4"/>
  <c r="E50" i="3"/>
  <c r="E51" i="3"/>
  <c r="E52" i="3"/>
  <c r="E5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2" i="3"/>
  <c r="O3" i="20" l="1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2" i="20"/>
  <c r="E3" i="21"/>
  <c r="AP11" i="5" l="1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2" i="5"/>
  <c r="AB32" i="23"/>
  <c r="C11" i="1"/>
  <c r="F11" i="1" s="1"/>
  <c r="AQ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N59" i="27"/>
  <c r="AO59" i="27"/>
  <c r="AP59" i="27"/>
  <c r="X59" i="27"/>
  <c r="AN48" i="27"/>
  <c r="AO48" i="27"/>
  <c r="AP48" i="27"/>
  <c r="AQ48" i="27"/>
  <c r="AN49" i="27"/>
  <c r="AO49" i="27"/>
  <c r="AP49" i="27"/>
  <c r="AQ49" i="27"/>
  <c r="AN50" i="27"/>
  <c r="AO50" i="27"/>
  <c r="AP50" i="27"/>
  <c r="AQ50" i="27"/>
  <c r="AN51" i="27"/>
  <c r="AO51" i="27"/>
  <c r="AP51" i="27"/>
  <c r="AQ51" i="27"/>
  <c r="AN52" i="27"/>
  <c r="AO52" i="27"/>
  <c r="AP52" i="27"/>
  <c r="AQ52" i="27"/>
  <c r="AN53" i="27"/>
  <c r="AO53" i="27"/>
  <c r="AP53" i="27"/>
  <c r="AQ53" i="27"/>
  <c r="AN54" i="27"/>
  <c r="AO54" i="27"/>
  <c r="AP54" i="27"/>
  <c r="AQ54" i="27"/>
  <c r="AN55" i="27"/>
  <c r="AO55" i="27"/>
  <c r="AP55" i="27"/>
  <c r="AQ55" i="27"/>
  <c r="AN56" i="27"/>
  <c r="AO56" i="27"/>
  <c r="AP56" i="27"/>
  <c r="AQ56" i="27"/>
  <c r="AN57" i="27"/>
  <c r="AO57" i="27"/>
  <c r="AP57" i="27"/>
  <c r="AQ57" i="27"/>
  <c r="AN58" i="27"/>
  <c r="AO58" i="27"/>
  <c r="AP58" i="27"/>
  <c r="AQ58" i="27"/>
  <c r="AO47" i="27"/>
  <c r="AP47" i="27"/>
  <c r="AQ47" i="27"/>
  <c r="AN47" i="27"/>
  <c r="Y48" i="27"/>
  <c r="Y49" i="27"/>
  <c r="Y50" i="27"/>
  <c r="Y51" i="27"/>
  <c r="Y52" i="27"/>
  <c r="Y53" i="27"/>
  <c r="Y54" i="27"/>
  <c r="Y55" i="27"/>
  <c r="Y56" i="27"/>
  <c r="Y57" i="27"/>
  <c r="Y58" i="27"/>
  <c r="Y47" i="27"/>
  <c r="U44" i="25"/>
  <c r="V44" i="25"/>
  <c r="W44" i="25"/>
  <c r="X44" i="25"/>
  <c r="Y44" i="25"/>
  <c r="T44" i="25"/>
  <c r="U42" i="25"/>
  <c r="V42" i="25"/>
  <c r="W42" i="25"/>
  <c r="X42" i="25"/>
  <c r="Y42" i="25"/>
  <c r="T42" i="25"/>
  <c r="BD25" i="15"/>
  <c r="BD26" i="15"/>
  <c r="BC12" i="15"/>
  <c r="BC13" i="15"/>
  <c r="BC14" i="15"/>
  <c r="BC15" i="15"/>
  <c r="BC16" i="15"/>
  <c r="BC17" i="15"/>
  <c r="BC18" i="15"/>
  <c r="BC19" i="15"/>
  <c r="BC20" i="15"/>
  <c r="BC21" i="15"/>
  <c r="BC22" i="15"/>
  <c r="BC23" i="15"/>
  <c r="BC24" i="15"/>
  <c r="BC25" i="15"/>
  <c r="BC26" i="15"/>
  <c r="BC11" i="15"/>
  <c r="V27" i="25"/>
  <c r="W27" i="25"/>
  <c r="X27" i="25"/>
  <c r="Y27" i="25"/>
  <c r="U27" i="25"/>
  <c r="T27" i="25"/>
  <c r="BB3" i="15"/>
  <c r="BR3" i="15"/>
  <c r="BR4" i="15" s="1"/>
  <c r="BQ3" i="15"/>
  <c r="BM3" i="1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8" i="25"/>
  <c r="BI3" i="15"/>
  <c r="AW28" i="15" l="1"/>
  <c r="AX3" i="15"/>
  <c r="AV30" i="15"/>
  <c r="AV31" i="15"/>
  <c r="AV32" i="15"/>
  <c r="AV33" i="15"/>
  <c r="AV34" i="15"/>
  <c r="AV35" i="15"/>
  <c r="AV36" i="15"/>
  <c r="AV37" i="15"/>
  <c r="AV38" i="15"/>
  <c r="AV39" i="15"/>
  <c r="AV40" i="15"/>
  <c r="AV41" i="15"/>
  <c r="AV42" i="15"/>
  <c r="AV43" i="15"/>
  <c r="AV44" i="15"/>
  <c r="AV45" i="15"/>
  <c r="AV46" i="15"/>
  <c r="AV47" i="15"/>
  <c r="AV48" i="15"/>
  <c r="AV29" i="15"/>
  <c r="AW30" i="15" s="1"/>
  <c r="V19" i="27"/>
  <c r="V20" i="27"/>
  <c r="V21" i="27"/>
  <c r="V18" i="27"/>
  <c r="V4" i="27"/>
  <c r="V5" i="27"/>
  <c r="V6" i="27"/>
  <c r="V7" i="27"/>
  <c r="V3" i="27"/>
  <c r="Y19" i="27"/>
  <c r="AN19" i="27" s="1"/>
  <c r="Y18" i="27"/>
  <c r="AN18" i="27" s="1"/>
  <c r="Y31" i="27"/>
  <c r="AN31" i="27" s="1"/>
  <c r="Y32" i="27"/>
  <c r="AN32" i="27" s="1"/>
  <c r="Y33" i="27"/>
  <c r="AN33" i="27" s="1"/>
  <c r="Y34" i="27"/>
  <c r="AN34" i="27" s="1"/>
  <c r="Y35" i="27"/>
  <c r="Y36" i="27"/>
  <c r="Y37" i="27"/>
  <c r="Y38" i="27"/>
  <c r="Y39" i="27"/>
  <c r="Y30" i="27"/>
  <c r="Y20" i="27"/>
  <c r="AQ20" i="27" s="1"/>
  <c r="Y21" i="27"/>
  <c r="AQ21" i="27" s="1"/>
  <c r="Y22" i="27"/>
  <c r="AP22" i="27" s="1"/>
  <c r="Y23" i="27"/>
  <c r="AN23" i="27" s="1"/>
  <c r="Y24" i="27"/>
  <c r="Y25" i="27"/>
  <c r="Y26" i="27"/>
  <c r="Y17" i="2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2" i="6"/>
  <c r="AQ33" i="27" l="1"/>
  <c r="AO22" i="27"/>
  <c r="AQ31" i="27"/>
  <c r="AN22" i="27"/>
  <c r="AO21" i="27"/>
  <c r="AO31" i="27"/>
  <c r="AP31" i="27"/>
  <c r="AO34" i="27"/>
  <c r="U18" i="27"/>
  <c r="U21" i="27"/>
  <c r="AQ32" i="27"/>
  <c r="AP21" i="27"/>
  <c r="AP34" i="27"/>
  <c r="U20" i="27"/>
  <c r="AQ34" i="27"/>
  <c r="AN21" i="27"/>
  <c r="AP18" i="27"/>
  <c r="AP20" i="27"/>
  <c r="AP33" i="27"/>
  <c r="U19" i="27"/>
  <c r="AO18" i="27"/>
  <c r="AO20" i="27"/>
  <c r="AO33" i="27"/>
  <c r="AQ18" i="27"/>
  <c r="AN20" i="27"/>
  <c r="AQ23" i="27"/>
  <c r="AP23" i="27"/>
  <c r="AP19" i="27"/>
  <c r="AP32" i="27"/>
  <c r="AQ22" i="27"/>
  <c r="AO23" i="27"/>
  <c r="AO19" i="27"/>
  <c r="AO32" i="27"/>
  <c r="AQ19" i="27"/>
  <c r="AW41" i="15"/>
  <c r="AW40" i="15"/>
  <c r="AW39" i="15"/>
  <c r="AW29" i="15"/>
  <c r="AW38" i="15"/>
  <c r="AW37" i="15"/>
  <c r="AW48" i="15"/>
  <c r="AW36" i="15"/>
  <c r="AW47" i="15"/>
  <c r="AW35" i="15"/>
  <c r="AW46" i="15"/>
  <c r="AW34" i="15"/>
  <c r="AW45" i="15"/>
  <c r="AW33" i="15"/>
  <c r="AW44" i="15"/>
  <c r="AW32" i="15"/>
  <c r="AW43" i="15"/>
  <c r="AW31" i="15"/>
  <c r="AW42" i="15"/>
  <c r="AN5" i="15"/>
  <c r="AO5" i="15"/>
  <c r="AN6" i="15"/>
  <c r="AO6" i="15"/>
  <c r="AN7" i="15"/>
  <c r="AO7" i="15"/>
  <c r="AN4" i="15"/>
  <c r="AO4" i="15"/>
  <c r="AM4" i="15"/>
  <c r="AP4" i="15" s="1"/>
  <c r="AM7" i="15"/>
  <c r="AP7" i="15" s="1"/>
  <c r="AM6" i="15"/>
  <c r="AP6" i="15" s="1"/>
  <c r="AM5" i="15"/>
  <c r="AP5" i="15" s="1"/>
  <c r="O4" i="28"/>
  <c r="O5" i="28"/>
  <c r="O2" i="28"/>
  <c r="Y3" i="27"/>
  <c r="U3" i="27" s="1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Y46" i="24"/>
  <c r="Y47" i="24"/>
  <c r="Y48" i="24"/>
  <c r="Y49" i="24"/>
  <c r="Y50" i="24"/>
  <c r="Y51" i="24"/>
  <c r="Y52" i="24"/>
  <c r="Y53" i="24"/>
  <c r="Y54" i="24"/>
  <c r="Y55" i="24"/>
  <c r="Y56" i="24"/>
  <c r="Y57" i="24"/>
  <c r="Y32" i="24"/>
  <c r="AX2" i="27"/>
  <c r="AY2" i="27"/>
  <c r="AX3" i="27"/>
  <c r="AY3" i="27"/>
  <c r="AX4" i="27"/>
  <c r="AY4" i="27"/>
  <c r="AX5" i="27"/>
  <c r="AY5" i="27"/>
  <c r="AX6" i="27"/>
  <c r="AY6" i="27"/>
  <c r="AX7" i="27"/>
  <c r="AY7" i="27"/>
  <c r="AX8" i="27"/>
  <c r="AY8" i="27"/>
  <c r="AX9" i="27"/>
  <c r="AY9" i="27"/>
  <c r="AX10" i="27"/>
  <c r="AY10" i="27"/>
  <c r="AW3" i="27"/>
  <c r="AW4" i="27"/>
  <c r="AW5" i="27"/>
  <c r="AW6" i="27"/>
  <c r="AW7" i="27"/>
  <c r="AW8" i="27"/>
  <c r="AW9" i="27"/>
  <c r="AW10" i="27"/>
  <c r="AW2" i="27"/>
  <c r="AU2" i="27"/>
  <c r="AV2" i="27"/>
  <c r="AZ2" i="27"/>
  <c r="BA2" i="27"/>
  <c r="BB2" i="27"/>
  <c r="BC2" i="27"/>
  <c r="AU3" i="27"/>
  <c r="AV3" i="27"/>
  <c r="AZ3" i="27"/>
  <c r="BA3" i="27"/>
  <c r="BB3" i="27"/>
  <c r="BC3" i="27"/>
  <c r="AU4" i="27"/>
  <c r="AV4" i="27"/>
  <c r="AZ4" i="27"/>
  <c r="BA4" i="27"/>
  <c r="BB4" i="27"/>
  <c r="BC4" i="27"/>
  <c r="AU5" i="27"/>
  <c r="AV5" i="27"/>
  <c r="AZ5" i="27"/>
  <c r="BA5" i="27"/>
  <c r="BB5" i="27"/>
  <c r="BC5" i="27"/>
  <c r="AU6" i="27"/>
  <c r="AV6" i="27"/>
  <c r="AZ6" i="27"/>
  <c r="BA6" i="27"/>
  <c r="BB6" i="27"/>
  <c r="BC6" i="27"/>
  <c r="AU7" i="27"/>
  <c r="AV7" i="27"/>
  <c r="AZ7" i="27"/>
  <c r="BA7" i="27"/>
  <c r="BB7" i="27"/>
  <c r="BC7" i="27"/>
  <c r="AU8" i="27"/>
  <c r="AV8" i="27"/>
  <c r="AZ8" i="27"/>
  <c r="BA8" i="27"/>
  <c r="BB8" i="27"/>
  <c r="BC8" i="27"/>
  <c r="AU9" i="27"/>
  <c r="AV9" i="27"/>
  <c r="AZ9" i="27"/>
  <c r="BA9" i="27"/>
  <c r="BB9" i="27"/>
  <c r="BC9" i="27"/>
  <c r="AU10" i="27"/>
  <c r="AV10" i="27"/>
  <c r="AZ10" i="27"/>
  <c r="BA10" i="27"/>
  <c r="BB10" i="27"/>
  <c r="BC10" i="27"/>
  <c r="AT3" i="27"/>
  <c r="AT4" i="27"/>
  <c r="AT5" i="27"/>
  <c r="AT6" i="27"/>
  <c r="AT7" i="27"/>
  <c r="AT8" i="27"/>
  <c r="AT9" i="27"/>
  <c r="AT10" i="27"/>
  <c r="AT2" i="27"/>
  <c r="AS3" i="27"/>
  <c r="AS4" i="27"/>
  <c r="AS5" i="27"/>
  <c r="AS6" i="27"/>
  <c r="AS7" i="27"/>
  <c r="AS8" i="27"/>
  <c r="AS9" i="27"/>
  <c r="AS10" i="27"/>
  <c r="AS2" i="27"/>
  <c r="Y4" i="27"/>
  <c r="U4" i="27" s="1"/>
  <c r="Y5" i="27"/>
  <c r="U5" i="27" s="1"/>
  <c r="Y6" i="27"/>
  <c r="U6" i="27" s="1"/>
  <c r="Y7" i="27"/>
  <c r="U7" i="27" s="1"/>
  <c r="Y8" i="27"/>
  <c r="Y9" i="27"/>
  <c r="Y10" i="27"/>
  <c r="Y11" i="27"/>
  <c r="F3" i="28"/>
  <c r="F4" i="28"/>
  <c r="F5" i="28"/>
  <c r="F6" i="28"/>
  <c r="F7" i="28"/>
  <c r="F8" i="28"/>
  <c r="F9" i="28"/>
  <c r="J4" i="28" s="1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2" i="28"/>
  <c r="R16" i="20"/>
  <c r="S29" i="20"/>
  <c r="R12" i="20"/>
  <c r="R2" i="20"/>
  <c r="S2" i="20"/>
  <c r="R3" i="20"/>
  <c r="S3" i="20"/>
  <c r="R4" i="20"/>
  <c r="S4" i="20"/>
  <c r="R5" i="20"/>
  <c r="S5" i="20"/>
  <c r="R6" i="20"/>
  <c r="S6" i="20"/>
  <c r="R7" i="20"/>
  <c r="S7" i="20"/>
  <c r="R8" i="20"/>
  <c r="S8" i="20"/>
  <c r="R9" i="20"/>
  <c r="S9" i="20"/>
  <c r="R10" i="20"/>
  <c r="S10" i="20"/>
  <c r="R11" i="20"/>
  <c r="S11" i="20"/>
  <c r="S12" i="20"/>
  <c r="R13" i="20"/>
  <c r="S13" i="20"/>
  <c r="R14" i="20"/>
  <c r="S14" i="20"/>
  <c r="R15" i="20"/>
  <c r="S15" i="20"/>
  <c r="S16" i="20"/>
  <c r="R17" i="20"/>
  <c r="S17" i="20"/>
  <c r="R18" i="20"/>
  <c r="S18" i="20"/>
  <c r="R19" i="20"/>
  <c r="S19" i="20"/>
  <c r="R20" i="20"/>
  <c r="S20" i="20"/>
  <c r="R21" i="20"/>
  <c r="S21" i="20"/>
  <c r="R22" i="20"/>
  <c r="S22" i="20"/>
  <c r="R23" i="20"/>
  <c r="S23" i="20"/>
  <c r="R24" i="20"/>
  <c r="S24" i="20"/>
  <c r="R25" i="20"/>
  <c r="S25" i="20"/>
  <c r="R26" i="20"/>
  <c r="S26" i="20"/>
  <c r="R27" i="20"/>
  <c r="S27" i="20"/>
  <c r="R28" i="20"/>
  <c r="S28" i="20"/>
  <c r="R29" i="20"/>
  <c r="Q3" i="20"/>
  <c r="T3" i="20" s="1"/>
  <c r="Q4" i="20"/>
  <c r="Q5" i="20"/>
  <c r="T5" i="20" s="1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T18" i="20" s="1"/>
  <c r="Q19" i="20"/>
  <c r="Q20" i="20"/>
  <c r="Q21" i="20"/>
  <c r="Q22" i="20"/>
  <c r="Q23" i="20"/>
  <c r="Q24" i="20"/>
  <c r="Q25" i="20"/>
  <c r="Q26" i="20"/>
  <c r="Q27" i="20"/>
  <c r="Q28" i="20"/>
  <c r="Q29" i="20"/>
  <c r="Q2" i="20"/>
  <c r="P32" i="24"/>
  <c r="R32" i="24"/>
  <c r="S32" i="24"/>
  <c r="T32" i="24"/>
  <c r="U32" i="24"/>
  <c r="V32" i="24"/>
  <c r="W32" i="24"/>
  <c r="X32" i="24"/>
  <c r="P33" i="24"/>
  <c r="R33" i="24"/>
  <c r="S33" i="24"/>
  <c r="T33" i="24"/>
  <c r="U33" i="24"/>
  <c r="V33" i="24"/>
  <c r="W33" i="24"/>
  <c r="X33" i="24"/>
  <c r="P34" i="24"/>
  <c r="R34" i="24"/>
  <c r="S34" i="24"/>
  <c r="T34" i="24"/>
  <c r="U34" i="24"/>
  <c r="V34" i="24"/>
  <c r="W34" i="24"/>
  <c r="X34" i="24"/>
  <c r="P35" i="24"/>
  <c r="R35" i="24"/>
  <c r="S35" i="24"/>
  <c r="T35" i="24"/>
  <c r="U35" i="24"/>
  <c r="V35" i="24"/>
  <c r="W35" i="24"/>
  <c r="X35" i="24"/>
  <c r="P36" i="24"/>
  <c r="R36" i="24"/>
  <c r="S36" i="24"/>
  <c r="T36" i="24"/>
  <c r="U36" i="24"/>
  <c r="V36" i="24"/>
  <c r="W36" i="24"/>
  <c r="X36" i="24"/>
  <c r="P37" i="24"/>
  <c r="R37" i="24"/>
  <c r="S37" i="24"/>
  <c r="T37" i="24"/>
  <c r="U37" i="24"/>
  <c r="V37" i="24"/>
  <c r="W37" i="24"/>
  <c r="X37" i="24"/>
  <c r="P38" i="24"/>
  <c r="R38" i="24"/>
  <c r="S38" i="24"/>
  <c r="T38" i="24"/>
  <c r="U38" i="24"/>
  <c r="V38" i="24"/>
  <c r="W38" i="24"/>
  <c r="X38" i="24"/>
  <c r="P39" i="24"/>
  <c r="R39" i="24"/>
  <c r="S39" i="24"/>
  <c r="T39" i="24"/>
  <c r="U39" i="24"/>
  <c r="V39" i="24"/>
  <c r="W39" i="24"/>
  <c r="X39" i="24"/>
  <c r="P40" i="24"/>
  <c r="R40" i="24"/>
  <c r="S40" i="24"/>
  <c r="T40" i="24"/>
  <c r="U40" i="24"/>
  <c r="V40" i="24"/>
  <c r="W40" i="24"/>
  <c r="X40" i="24"/>
  <c r="P41" i="24"/>
  <c r="R41" i="24"/>
  <c r="S41" i="24"/>
  <c r="T41" i="24"/>
  <c r="U41" i="24"/>
  <c r="V41" i="24"/>
  <c r="W41" i="24"/>
  <c r="X41" i="24"/>
  <c r="P42" i="24"/>
  <c r="R42" i="24"/>
  <c r="S42" i="24"/>
  <c r="T42" i="24"/>
  <c r="U42" i="24"/>
  <c r="V42" i="24"/>
  <c r="W42" i="24"/>
  <c r="X42" i="24"/>
  <c r="P43" i="24"/>
  <c r="R43" i="24"/>
  <c r="S43" i="24"/>
  <c r="T43" i="24"/>
  <c r="U43" i="24"/>
  <c r="V43" i="24"/>
  <c r="W43" i="24"/>
  <c r="X43" i="24"/>
  <c r="P44" i="24"/>
  <c r="R44" i="24"/>
  <c r="S44" i="24"/>
  <c r="T44" i="24"/>
  <c r="U44" i="24"/>
  <c r="V44" i="24"/>
  <c r="W44" i="24"/>
  <c r="X44" i="24"/>
  <c r="P45" i="24"/>
  <c r="R45" i="24"/>
  <c r="S45" i="24"/>
  <c r="T45" i="24"/>
  <c r="U45" i="24"/>
  <c r="V45" i="24"/>
  <c r="W45" i="24"/>
  <c r="X45" i="24"/>
  <c r="P46" i="24"/>
  <c r="R46" i="24"/>
  <c r="S46" i="24"/>
  <c r="T46" i="24"/>
  <c r="U46" i="24"/>
  <c r="V46" i="24"/>
  <c r="W46" i="24"/>
  <c r="X46" i="24"/>
  <c r="P47" i="24"/>
  <c r="R47" i="24"/>
  <c r="S47" i="24"/>
  <c r="T47" i="24"/>
  <c r="U47" i="24"/>
  <c r="V47" i="24"/>
  <c r="W47" i="24"/>
  <c r="X47" i="24"/>
  <c r="P48" i="24"/>
  <c r="R48" i="24"/>
  <c r="S48" i="24"/>
  <c r="T48" i="24"/>
  <c r="U48" i="24"/>
  <c r="V48" i="24"/>
  <c r="W48" i="24"/>
  <c r="X48" i="24"/>
  <c r="P49" i="24"/>
  <c r="R49" i="24"/>
  <c r="S49" i="24"/>
  <c r="T49" i="24"/>
  <c r="U49" i="24"/>
  <c r="V49" i="24"/>
  <c r="W49" i="24"/>
  <c r="X49" i="24"/>
  <c r="P50" i="24"/>
  <c r="R50" i="24"/>
  <c r="S50" i="24"/>
  <c r="T50" i="24"/>
  <c r="U50" i="24"/>
  <c r="V50" i="24"/>
  <c r="W50" i="24"/>
  <c r="X50" i="24"/>
  <c r="P51" i="24"/>
  <c r="R51" i="24"/>
  <c r="S51" i="24"/>
  <c r="T51" i="24"/>
  <c r="U51" i="24"/>
  <c r="V51" i="24"/>
  <c r="W51" i="24"/>
  <c r="X51" i="24"/>
  <c r="P52" i="24"/>
  <c r="R52" i="24"/>
  <c r="S52" i="24"/>
  <c r="T52" i="24"/>
  <c r="U52" i="24"/>
  <c r="V52" i="24"/>
  <c r="W52" i="24"/>
  <c r="X52" i="24"/>
  <c r="P53" i="24"/>
  <c r="R53" i="24"/>
  <c r="S53" i="24"/>
  <c r="T53" i="24"/>
  <c r="U53" i="24"/>
  <c r="V53" i="24"/>
  <c r="W53" i="24"/>
  <c r="X53" i="24"/>
  <c r="P54" i="24"/>
  <c r="R54" i="24"/>
  <c r="S54" i="24"/>
  <c r="T54" i="24"/>
  <c r="U54" i="24"/>
  <c r="V54" i="24"/>
  <c r="W54" i="24"/>
  <c r="X54" i="24"/>
  <c r="P55" i="24"/>
  <c r="R55" i="24"/>
  <c r="S55" i="24"/>
  <c r="T55" i="24"/>
  <c r="U55" i="24"/>
  <c r="V55" i="24"/>
  <c r="W55" i="24"/>
  <c r="X55" i="24"/>
  <c r="P56" i="24"/>
  <c r="R56" i="24"/>
  <c r="S56" i="24"/>
  <c r="T56" i="24"/>
  <c r="U56" i="24"/>
  <c r="V56" i="24"/>
  <c r="W56" i="24"/>
  <c r="X56" i="24"/>
  <c r="P57" i="24"/>
  <c r="R57" i="24"/>
  <c r="S57" i="24"/>
  <c r="T57" i="24"/>
  <c r="U57" i="24"/>
  <c r="V57" i="24"/>
  <c r="W57" i="24"/>
  <c r="X57" i="24"/>
  <c r="Q33" i="24"/>
  <c r="Q34" i="24"/>
  <c r="Q35" i="24"/>
  <c r="Q36" i="24"/>
  <c r="Q37" i="24"/>
  <c r="Q38" i="24"/>
  <c r="Q39" i="24"/>
  <c r="Q40" i="24"/>
  <c r="Q41" i="24"/>
  <c r="Q42" i="24"/>
  <c r="Q43" i="24"/>
  <c r="Q44" i="24"/>
  <c r="Q45" i="24"/>
  <c r="Q46" i="24"/>
  <c r="Q47" i="24"/>
  <c r="Q48" i="24"/>
  <c r="Q49" i="24"/>
  <c r="Q50" i="24"/>
  <c r="Q51" i="24"/>
  <c r="Q52" i="24"/>
  <c r="Q53" i="24"/>
  <c r="Q54" i="24"/>
  <c r="Q55" i="24"/>
  <c r="Q56" i="24"/>
  <c r="Q57" i="24"/>
  <c r="Q32" i="24"/>
  <c r="B35" i="24"/>
  <c r="B34" i="24"/>
  <c r="B33" i="24"/>
  <c r="B32" i="24"/>
  <c r="B57" i="24"/>
  <c r="B56" i="24"/>
  <c r="B55" i="24"/>
  <c r="B54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G3" i="13"/>
  <c r="G4" i="13"/>
  <c r="G5" i="13"/>
  <c r="G6" i="13"/>
  <c r="G2" i="13"/>
  <c r="C17" i="15"/>
  <c r="C18" i="15" s="1"/>
  <c r="C16" i="15"/>
  <c r="T13" i="20" l="1"/>
  <c r="T6" i="20"/>
  <c r="T11" i="20"/>
  <c r="T24" i="20"/>
  <c r="T16" i="20"/>
  <c r="T19" i="20"/>
  <c r="T28" i="20"/>
  <c r="T4" i="20"/>
  <c r="T22" i="20"/>
  <c r="T10" i="20"/>
  <c r="T23" i="20"/>
  <c r="T9" i="20"/>
  <c r="T29" i="20"/>
  <c r="T17" i="20"/>
  <c r="J5" i="28"/>
  <c r="M5" i="28" s="1"/>
  <c r="N5" i="28" s="1"/>
  <c r="AQ5" i="27" s="1"/>
  <c r="J3" i="28"/>
  <c r="M3" i="28" s="1"/>
  <c r="N3" i="28" s="1"/>
  <c r="J2" i="28"/>
  <c r="M4" i="28"/>
  <c r="N4" i="28" s="1"/>
  <c r="AP10" i="27" s="1"/>
  <c r="AQ8" i="27"/>
  <c r="AQ7" i="27"/>
  <c r="Y12" i="27"/>
  <c r="Z38" i="24"/>
  <c r="AA38" i="24" s="1"/>
  <c r="Z54" i="24"/>
  <c r="AA54" i="24" s="1"/>
  <c r="Z32" i="24"/>
  <c r="AA32" i="24" s="1"/>
  <c r="Z56" i="24"/>
  <c r="AA56" i="24" s="1"/>
  <c r="Z55" i="24"/>
  <c r="AA55" i="24" s="1"/>
  <c r="Z44" i="24"/>
  <c r="AA44" i="24" s="1"/>
  <c r="Z42" i="24"/>
  <c r="AA42" i="24" s="1"/>
  <c r="Z53" i="24"/>
  <c r="AA53" i="24" s="1"/>
  <c r="Z41" i="24"/>
  <c r="AA41" i="24" s="1"/>
  <c r="Z52" i="24"/>
  <c r="AA52" i="24" s="1"/>
  <c r="Z40" i="24"/>
  <c r="AA40" i="24" s="1"/>
  <c r="Z50" i="24"/>
  <c r="AA50" i="24" s="1"/>
  <c r="Z47" i="24"/>
  <c r="AA47" i="24" s="1"/>
  <c r="Z35" i="24"/>
  <c r="AA35" i="24" s="1"/>
  <c r="Z49" i="24"/>
  <c r="AA49" i="24" s="1"/>
  <c r="Z37" i="24"/>
  <c r="AA37" i="24" s="1"/>
  <c r="Z57" i="24"/>
  <c r="AA57" i="24" s="1"/>
  <c r="Z46" i="24"/>
  <c r="AA46" i="24" s="1"/>
  <c r="Z45" i="24"/>
  <c r="AA45" i="24" s="1"/>
  <c r="Z34" i="24"/>
  <c r="AA34" i="24" s="1"/>
  <c r="Z33" i="24"/>
  <c r="AA33" i="24" s="1"/>
  <c r="Z39" i="24"/>
  <c r="AA39" i="24" s="1"/>
  <c r="Z36" i="24"/>
  <c r="AA36" i="24" s="1"/>
  <c r="Z43" i="24"/>
  <c r="AA43" i="24" s="1"/>
  <c r="Z48" i="24"/>
  <c r="AA48" i="24" s="1"/>
  <c r="Z51" i="24"/>
  <c r="AA51" i="24" s="1"/>
  <c r="AP9" i="27"/>
  <c r="AP5" i="27"/>
  <c r="AP2" i="27"/>
  <c r="AP7" i="27"/>
  <c r="AP3" i="27"/>
  <c r="AL10" i="27"/>
  <c r="AM10" i="27" s="1"/>
  <c r="AL6" i="27"/>
  <c r="AM6" i="27" s="1"/>
  <c r="AL8" i="27"/>
  <c r="AM8" i="27" s="1"/>
  <c r="AL7" i="27"/>
  <c r="AM7" i="27" s="1"/>
  <c r="AL5" i="27"/>
  <c r="AM5" i="27" s="1"/>
  <c r="AL4" i="27"/>
  <c r="AM4" i="27" s="1"/>
  <c r="AL3" i="27"/>
  <c r="AM3" i="27" s="1"/>
  <c r="AL2" i="27"/>
  <c r="AM2" i="27" s="1"/>
  <c r="AL9" i="27"/>
  <c r="AM9" i="27" s="1"/>
  <c r="T27" i="20"/>
  <c r="T15" i="20"/>
  <c r="T26" i="20"/>
  <c r="T14" i="20"/>
  <c r="T25" i="20"/>
  <c r="T12" i="20"/>
  <c r="T20" i="20"/>
  <c r="T8" i="20"/>
  <c r="T7" i="20"/>
  <c r="T21" i="20"/>
  <c r="T2" i="20"/>
  <c r="N15" i="25"/>
  <c r="O15" i="25"/>
  <c r="P15" i="25"/>
  <c r="Q15" i="25"/>
  <c r="M15" i="25"/>
  <c r="L3" i="25"/>
  <c r="L4" i="25"/>
  <c r="L5" i="25"/>
  <c r="L6" i="25"/>
  <c r="L7" i="25"/>
  <c r="L8" i="25"/>
  <c r="L9" i="25"/>
  <c r="L10" i="25"/>
  <c r="L11" i="25"/>
  <c r="L12" i="25"/>
  <c r="L13" i="25"/>
  <c r="L14" i="25"/>
  <c r="L2" i="25"/>
  <c r="U3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2" i="24"/>
  <c r="S18" i="24"/>
  <c r="R17" i="24"/>
  <c r="Q3" i="24"/>
  <c r="P3" i="24"/>
  <c r="R3" i="24"/>
  <c r="S3" i="24"/>
  <c r="T3" i="24"/>
  <c r="V3" i="24"/>
  <c r="Q4" i="24"/>
  <c r="R4" i="24"/>
  <c r="S4" i="24"/>
  <c r="T4" i="24"/>
  <c r="V4" i="24"/>
  <c r="Q5" i="24"/>
  <c r="P5" i="24"/>
  <c r="R5" i="24"/>
  <c r="S5" i="24"/>
  <c r="T5" i="24"/>
  <c r="V5" i="24"/>
  <c r="Q6" i="24"/>
  <c r="R6" i="24"/>
  <c r="S6" i="24"/>
  <c r="T6" i="24"/>
  <c r="V6" i="24"/>
  <c r="Q7" i="24"/>
  <c r="P7" i="24"/>
  <c r="R7" i="24"/>
  <c r="S7" i="24"/>
  <c r="T7" i="24"/>
  <c r="V7" i="24"/>
  <c r="Q8" i="24"/>
  <c r="R8" i="24"/>
  <c r="S8" i="24"/>
  <c r="T8" i="24"/>
  <c r="V8" i="24"/>
  <c r="Q9" i="24"/>
  <c r="P9" i="24"/>
  <c r="R9" i="24"/>
  <c r="S9" i="24"/>
  <c r="T9" i="24"/>
  <c r="V9" i="24"/>
  <c r="Q10" i="24"/>
  <c r="R10" i="24"/>
  <c r="S10" i="24"/>
  <c r="T10" i="24"/>
  <c r="V10" i="24"/>
  <c r="Q11" i="24"/>
  <c r="P11" i="24"/>
  <c r="R11" i="24"/>
  <c r="S11" i="24"/>
  <c r="T11" i="24"/>
  <c r="V11" i="24"/>
  <c r="Q12" i="24"/>
  <c r="R12" i="24"/>
  <c r="S12" i="24"/>
  <c r="T12" i="24"/>
  <c r="V12" i="24"/>
  <c r="Q13" i="24"/>
  <c r="P13" i="24"/>
  <c r="R13" i="24"/>
  <c r="S13" i="24"/>
  <c r="T13" i="24"/>
  <c r="V13" i="24"/>
  <c r="Q14" i="24"/>
  <c r="R14" i="24"/>
  <c r="S14" i="24"/>
  <c r="T14" i="24"/>
  <c r="V14" i="24"/>
  <c r="Q15" i="24"/>
  <c r="P15" i="24"/>
  <c r="R15" i="24"/>
  <c r="S15" i="24"/>
  <c r="T15" i="24"/>
  <c r="V15" i="24"/>
  <c r="Q16" i="24"/>
  <c r="R16" i="24"/>
  <c r="S16" i="24"/>
  <c r="T16" i="24"/>
  <c r="V16" i="24"/>
  <c r="Q17" i="24"/>
  <c r="P17" i="24"/>
  <c r="S17" i="24"/>
  <c r="T17" i="24"/>
  <c r="V17" i="24"/>
  <c r="Q18" i="24"/>
  <c r="R18" i="24"/>
  <c r="T18" i="24"/>
  <c r="V18" i="24"/>
  <c r="Q19" i="24"/>
  <c r="P19" i="24"/>
  <c r="R19" i="24"/>
  <c r="S19" i="24"/>
  <c r="T19" i="24"/>
  <c r="V19" i="24"/>
  <c r="Q20" i="24"/>
  <c r="R20" i="24"/>
  <c r="S20" i="24"/>
  <c r="T20" i="24"/>
  <c r="V20" i="24"/>
  <c r="Q21" i="24"/>
  <c r="P21" i="24"/>
  <c r="R21" i="24"/>
  <c r="S21" i="24"/>
  <c r="T21" i="24"/>
  <c r="V21" i="24"/>
  <c r="Q22" i="24"/>
  <c r="R22" i="24"/>
  <c r="S22" i="24"/>
  <c r="T22" i="24"/>
  <c r="V22" i="24"/>
  <c r="Q23" i="24"/>
  <c r="P23" i="24"/>
  <c r="R23" i="24"/>
  <c r="S23" i="24"/>
  <c r="T23" i="24"/>
  <c r="V23" i="24"/>
  <c r="Q24" i="24"/>
  <c r="R24" i="24"/>
  <c r="S24" i="24"/>
  <c r="T24" i="24"/>
  <c r="V24" i="24"/>
  <c r="Q25" i="24"/>
  <c r="P25" i="24"/>
  <c r="R25" i="24"/>
  <c r="S25" i="24"/>
  <c r="T25" i="24"/>
  <c r="V25" i="24"/>
  <c r="Q26" i="24"/>
  <c r="R26" i="24"/>
  <c r="S26" i="24"/>
  <c r="T26" i="24"/>
  <c r="V26" i="24"/>
  <c r="Q27" i="24"/>
  <c r="P27" i="24"/>
  <c r="R27" i="24"/>
  <c r="S27" i="24"/>
  <c r="T27" i="24"/>
  <c r="V27" i="24"/>
  <c r="Q28" i="24"/>
  <c r="R28" i="24"/>
  <c r="S28" i="24"/>
  <c r="T28" i="24"/>
  <c r="V28" i="24"/>
  <c r="Q29" i="24"/>
  <c r="P29" i="24"/>
  <c r="R29" i="24"/>
  <c r="S29" i="24"/>
  <c r="T29" i="24"/>
  <c r="V29" i="24"/>
  <c r="R2" i="24"/>
  <c r="S2" i="24"/>
  <c r="T2" i="24"/>
  <c r="V2" i="24"/>
  <c r="Q2" i="24"/>
  <c r="B27" i="24"/>
  <c r="B29" i="24"/>
  <c r="B28" i="24"/>
  <c r="B26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4" i="24"/>
  <c r="B25" i="24"/>
  <c r="B4" i="24"/>
  <c r="AE3" i="23"/>
  <c r="AE4" i="23"/>
  <c r="AE5" i="23"/>
  <c r="AE6" i="23"/>
  <c r="AE7" i="23"/>
  <c r="AE8" i="23"/>
  <c r="AE9" i="23"/>
  <c r="AE10" i="23"/>
  <c r="AE11" i="23"/>
  <c r="AE12" i="23"/>
  <c r="AE13" i="23"/>
  <c r="AE14" i="23"/>
  <c r="AE15" i="23"/>
  <c r="AE16" i="23"/>
  <c r="AE17" i="23"/>
  <c r="AE18" i="23"/>
  <c r="AE19" i="23"/>
  <c r="AE20" i="23"/>
  <c r="AE21" i="23"/>
  <c r="AE2" i="23"/>
  <c r="AF21" i="23"/>
  <c r="AF3" i="23"/>
  <c r="AF4" i="23"/>
  <c r="AF5" i="23"/>
  <c r="AF6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" i="23"/>
  <c r="Y3" i="23"/>
  <c r="Y4" i="23"/>
  <c r="Y5" i="23"/>
  <c r="Y6" i="23"/>
  <c r="Y7" i="23"/>
  <c r="Y8" i="23"/>
  <c r="Y9" i="23"/>
  <c r="Y10" i="23"/>
  <c r="Y11" i="23"/>
  <c r="Y17" i="23" s="1"/>
  <c r="Y2" i="23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0" i="23"/>
  <c r="J151" i="23"/>
  <c r="J152" i="23"/>
  <c r="J153" i="23"/>
  <c r="J154" i="23"/>
  <c r="J155" i="23"/>
  <c r="J156" i="23"/>
  <c r="J157" i="23"/>
  <c r="J158" i="23"/>
  <c r="J159" i="23"/>
  <c r="J160" i="23"/>
  <c r="J161" i="23"/>
  <c r="J162" i="23"/>
  <c r="J163" i="23"/>
  <c r="J164" i="23"/>
  <c r="J165" i="23"/>
  <c r="J166" i="23"/>
  <c r="J167" i="23"/>
  <c r="J168" i="23"/>
  <c r="J169" i="23"/>
  <c r="J170" i="23"/>
  <c r="J171" i="23"/>
  <c r="J172" i="23"/>
  <c r="J173" i="23"/>
  <c r="J174" i="23"/>
  <c r="J175" i="23"/>
  <c r="J176" i="23"/>
  <c r="J177" i="23"/>
  <c r="J178" i="23"/>
  <c r="J179" i="23"/>
  <c r="J180" i="23"/>
  <c r="J181" i="23"/>
  <c r="J182" i="23"/>
  <c r="J183" i="23"/>
  <c r="J184" i="23"/>
  <c r="J185" i="23"/>
  <c r="J186" i="23"/>
  <c r="J187" i="23"/>
  <c r="J188" i="23"/>
  <c r="J189" i="23"/>
  <c r="J190" i="23"/>
  <c r="J191" i="23"/>
  <c r="J192" i="23"/>
  <c r="J193" i="23"/>
  <c r="J194" i="23"/>
  <c r="J195" i="23"/>
  <c r="J196" i="23"/>
  <c r="J197" i="23"/>
  <c r="J198" i="23"/>
  <c r="J199" i="23"/>
  <c r="J200" i="23"/>
  <c r="J201" i="23"/>
  <c r="J202" i="23"/>
  <c r="J203" i="23"/>
  <c r="J204" i="23"/>
  <c r="J205" i="23"/>
  <c r="J206" i="23"/>
  <c r="J207" i="23"/>
  <c r="J208" i="23"/>
  <c r="J209" i="23"/>
  <c r="J210" i="23"/>
  <c r="J211" i="23"/>
  <c r="J212" i="23"/>
  <c r="J213" i="23"/>
  <c r="J214" i="23"/>
  <c r="J215" i="23"/>
  <c r="J216" i="23"/>
  <c r="J217" i="23"/>
  <c r="J218" i="23"/>
  <c r="J219" i="23"/>
  <c r="J220" i="23"/>
  <c r="J221" i="23"/>
  <c r="J222" i="23"/>
  <c r="J223" i="23"/>
  <c r="J224" i="23"/>
  <c r="J225" i="23"/>
  <c r="J226" i="23"/>
  <c r="J227" i="23"/>
  <c r="J228" i="23"/>
  <c r="J229" i="23"/>
  <c r="J230" i="23"/>
  <c r="J231" i="23"/>
  <c r="J232" i="23"/>
  <c r="J233" i="23"/>
  <c r="J234" i="23"/>
  <c r="J235" i="23"/>
  <c r="J236" i="23"/>
  <c r="J237" i="23"/>
  <c r="J238" i="23"/>
  <c r="J239" i="23"/>
  <c r="J240" i="23"/>
  <c r="J241" i="23"/>
  <c r="J242" i="23"/>
  <c r="J243" i="23"/>
  <c r="J244" i="23"/>
  <c r="J245" i="23"/>
  <c r="J246" i="23"/>
  <c r="J247" i="23"/>
  <c r="J248" i="23"/>
  <c r="J249" i="23"/>
  <c r="J250" i="23"/>
  <c r="J251" i="23"/>
  <c r="J252" i="23"/>
  <c r="J253" i="23"/>
  <c r="J254" i="23"/>
  <c r="J255" i="23"/>
  <c r="J256" i="23"/>
  <c r="J257" i="23"/>
  <c r="J258" i="23"/>
  <c r="J259" i="23"/>
  <c r="J260" i="23"/>
  <c r="J261" i="23"/>
  <c r="J262" i="23"/>
  <c r="J263" i="23"/>
  <c r="J264" i="23"/>
  <c r="J265" i="23"/>
  <c r="J266" i="23"/>
  <c r="J267" i="23"/>
  <c r="J268" i="23"/>
  <c r="J269" i="23"/>
  <c r="J270" i="23"/>
  <c r="J271" i="23"/>
  <c r="J272" i="23"/>
  <c r="J273" i="23"/>
  <c r="J274" i="23"/>
  <c r="J275" i="23"/>
  <c r="J276" i="23"/>
  <c r="J277" i="23"/>
  <c r="J278" i="23"/>
  <c r="J279" i="23"/>
  <c r="J280" i="23"/>
  <c r="J281" i="23"/>
  <c r="J282" i="23"/>
  <c r="J283" i="23"/>
  <c r="J284" i="23"/>
  <c r="J285" i="23"/>
  <c r="J286" i="23"/>
  <c r="J287" i="23"/>
  <c r="J288" i="23"/>
  <c r="J289" i="23"/>
  <c r="J290" i="23"/>
  <c r="J291" i="23"/>
  <c r="J292" i="23"/>
  <c r="J293" i="23"/>
  <c r="J294" i="23"/>
  <c r="J295" i="23"/>
  <c r="J296" i="23"/>
  <c r="J297" i="23"/>
  <c r="J298" i="23"/>
  <c r="J299" i="23"/>
  <c r="J300" i="23"/>
  <c r="J301" i="23"/>
  <c r="J302" i="23"/>
  <c r="J303" i="23"/>
  <c r="J304" i="23"/>
  <c r="J305" i="23"/>
  <c r="J306" i="23"/>
  <c r="J307" i="23"/>
  <c r="J308" i="23"/>
  <c r="J309" i="23"/>
  <c r="J310" i="23"/>
  <c r="J311" i="23"/>
  <c r="J312" i="23"/>
  <c r="J313" i="23"/>
  <c r="J314" i="23"/>
  <c r="J315" i="23"/>
  <c r="J316" i="23"/>
  <c r="J317" i="23"/>
  <c r="J318" i="23"/>
  <c r="J319" i="23"/>
  <c r="J320" i="23"/>
  <c r="J321" i="23"/>
  <c r="J322" i="23"/>
  <c r="J323" i="23"/>
  <c r="J324" i="23"/>
  <c r="J325" i="23"/>
  <c r="J326" i="23"/>
  <c r="J327" i="23"/>
  <c r="J328" i="23"/>
  <c r="J329" i="23"/>
  <c r="J330" i="23"/>
  <c r="J331" i="23"/>
  <c r="J332" i="23"/>
  <c r="J333" i="23"/>
  <c r="J334" i="23"/>
  <c r="J335" i="23"/>
  <c r="J336" i="23"/>
  <c r="J337" i="23"/>
  <c r="J338" i="23"/>
  <c r="J339" i="23"/>
  <c r="J340" i="23"/>
  <c r="J341" i="23"/>
  <c r="J342" i="23"/>
  <c r="J343" i="23"/>
  <c r="J344" i="23"/>
  <c r="J345" i="23"/>
  <c r="J346" i="23"/>
  <c r="J347" i="23"/>
  <c r="J348" i="23"/>
  <c r="J349" i="23"/>
  <c r="J350" i="23"/>
  <c r="J351" i="23"/>
  <c r="J352" i="23"/>
  <c r="J353" i="23"/>
  <c r="J354" i="23"/>
  <c r="J355" i="23"/>
  <c r="J356" i="23"/>
  <c r="J357" i="23"/>
  <c r="J358" i="23"/>
  <c r="J359" i="23"/>
  <c r="J360" i="23"/>
  <c r="J361" i="23"/>
  <c r="J362" i="23"/>
  <c r="J363" i="23"/>
  <c r="J364" i="23"/>
  <c r="J365" i="23"/>
  <c r="J366" i="23"/>
  <c r="J367" i="23"/>
  <c r="J368" i="23"/>
  <c r="J369" i="23"/>
  <c r="J370" i="23"/>
  <c r="J371" i="23"/>
  <c r="J372" i="23"/>
  <c r="J373" i="23"/>
  <c r="J374" i="23"/>
  <c r="J375" i="23"/>
  <c r="J376" i="23"/>
  <c r="J377" i="23"/>
  <c r="J378" i="23"/>
  <c r="J379" i="23"/>
  <c r="J380" i="23"/>
  <c r="J381" i="23"/>
  <c r="J382" i="23"/>
  <c r="J383" i="23"/>
  <c r="J384" i="23"/>
  <c r="J385" i="23"/>
  <c r="J386" i="23"/>
  <c r="J387" i="23"/>
  <c r="J388" i="23"/>
  <c r="J389" i="23"/>
  <c r="J390" i="23"/>
  <c r="J391" i="23"/>
  <c r="J392" i="23"/>
  <c r="J393" i="23"/>
  <c r="J394" i="23"/>
  <c r="J395" i="23"/>
  <c r="J396" i="23"/>
  <c r="J397" i="23"/>
  <c r="J398" i="23"/>
  <c r="J399" i="23"/>
  <c r="J400" i="23"/>
  <c r="J401" i="23"/>
  <c r="J402" i="23"/>
  <c r="J403" i="23"/>
  <c r="J404" i="23"/>
  <c r="J405" i="23"/>
  <c r="J406" i="23"/>
  <c r="J407" i="23"/>
  <c r="J408" i="23"/>
  <c r="J409" i="23"/>
  <c r="J410" i="23"/>
  <c r="J411" i="23"/>
  <c r="J412" i="23"/>
  <c r="J413" i="23"/>
  <c r="J414" i="23"/>
  <c r="J415" i="23"/>
  <c r="J416" i="23"/>
  <c r="J417" i="23"/>
  <c r="J418" i="23"/>
  <c r="J419" i="23"/>
  <c r="J420" i="23"/>
  <c r="J421" i="23"/>
  <c r="J422" i="23"/>
  <c r="J423" i="23"/>
  <c r="J424" i="23"/>
  <c r="J425" i="23"/>
  <c r="J426" i="23"/>
  <c r="J427" i="23"/>
  <c r="J428" i="23"/>
  <c r="J429" i="23"/>
  <c r="J430" i="23"/>
  <c r="J431" i="23"/>
  <c r="J432" i="23"/>
  <c r="J433" i="23"/>
  <c r="J434" i="23"/>
  <c r="J435" i="23"/>
  <c r="J436" i="23"/>
  <c r="J437" i="23"/>
  <c r="J438" i="23"/>
  <c r="J439" i="23"/>
  <c r="J440" i="23"/>
  <c r="J441" i="23"/>
  <c r="J442" i="23"/>
  <c r="J443" i="23"/>
  <c r="J444" i="23"/>
  <c r="J445" i="23"/>
  <c r="J446" i="23"/>
  <c r="J447" i="23"/>
  <c r="J448" i="23"/>
  <c r="J449" i="23"/>
  <c r="J450" i="23"/>
  <c r="J451" i="23"/>
  <c r="J452" i="23"/>
  <c r="J453" i="23"/>
  <c r="J454" i="23"/>
  <c r="J455" i="23"/>
  <c r="J456" i="23"/>
  <c r="J457" i="23"/>
  <c r="J458" i="23"/>
  <c r="J459" i="23"/>
  <c r="J460" i="23"/>
  <c r="J461" i="23"/>
  <c r="J462" i="23"/>
  <c r="J463" i="23"/>
  <c r="J464" i="23"/>
  <c r="J465" i="23"/>
  <c r="J466" i="23"/>
  <c r="J467" i="23"/>
  <c r="J468" i="23"/>
  <c r="J469" i="23"/>
  <c r="J470" i="23"/>
  <c r="J471" i="23"/>
  <c r="J472" i="23"/>
  <c r="J473" i="23"/>
  <c r="J474" i="23"/>
  <c r="J475" i="23"/>
  <c r="J476" i="23"/>
  <c r="J477" i="23"/>
  <c r="J478" i="23"/>
  <c r="J479" i="23"/>
  <c r="J480" i="23"/>
  <c r="J481" i="23"/>
  <c r="J482" i="23"/>
  <c r="J483" i="23"/>
  <c r="J484" i="23"/>
  <c r="J485" i="23"/>
  <c r="J486" i="23"/>
  <c r="J487" i="23"/>
  <c r="J488" i="23"/>
  <c r="J489" i="23"/>
  <c r="J490" i="23"/>
  <c r="J491" i="23"/>
  <c r="J492" i="23"/>
  <c r="J493" i="23"/>
  <c r="J494" i="23"/>
  <c r="J495" i="23"/>
  <c r="J496" i="23"/>
  <c r="J497" i="23"/>
  <c r="J498" i="23"/>
  <c r="J499" i="23"/>
  <c r="J500" i="23"/>
  <c r="J501" i="23"/>
  <c r="J502" i="23"/>
  <c r="J503" i="23"/>
  <c r="J504" i="23"/>
  <c r="J505" i="23"/>
  <c r="J506" i="23"/>
  <c r="J507" i="23"/>
  <c r="J508" i="23"/>
  <c r="J509" i="23"/>
  <c r="J510" i="23"/>
  <c r="J511" i="23"/>
  <c r="J512" i="23"/>
  <c r="J513" i="23"/>
  <c r="J514" i="23"/>
  <c r="J515" i="23"/>
  <c r="J516" i="23"/>
  <c r="J517" i="23"/>
  <c r="J518" i="23"/>
  <c r="J519" i="23"/>
  <c r="J520" i="23"/>
  <c r="J521" i="23"/>
  <c r="J522" i="23"/>
  <c r="J523" i="23"/>
  <c r="J524" i="23"/>
  <c r="J525" i="23"/>
  <c r="J526" i="23"/>
  <c r="J527" i="23"/>
  <c r="J528" i="23"/>
  <c r="J529" i="23"/>
  <c r="J530" i="23"/>
  <c r="J531" i="23"/>
  <c r="J532" i="23"/>
  <c r="J533" i="23"/>
  <c r="J534" i="23"/>
  <c r="J535" i="23"/>
  <c r="J536" i="23"/>
  <c r="J537" i="23"/>
  <c r="J538" i="23"/>
  <c r="J539" i="23"/>
  <c r="J540" i="23"/>
  <c r="J541" i="23"/>
  <c r="J542" i="23"/>
  <c r="J543" i="23"/>
  <c r="J544" i="23"/>
  <c r="J545" i="23"/>
  <c r="J546" i="23"/>
  <c r="J547" i="23"/>
  <c r="J548" i="23"/>
  <c r="J549" i="23"/>
  <c r="J550" i="23"/>
  <c r="J551" i="23"/>
  <c r="J552" i="23"/>
  <c r="J553" i="23"/>
  <c r="J554" i="23"/>
  <c r="J555" i="23"/>
  <c r="J556" i="23"/>
  <c r="J557" i="23"/>
  <c r="J558" i="23"/>
  <c r="J559" i="23"/>
  <c r="J560" i="23"/>
  <c r="J561" i="23"/>
  <c r="J562" i="23"/>
  <c r="J563" i="23"/>
  <c r="J564" i="23"/>
  <c r="J565" i="23"/>
  <c r="J566" i="23"/>
  <c r="J567" i="23"/>
  <c r="J568" i="23"/>
  <c r="J569" i="23"/>
  <c r="J570" i="23"/>
  <c r="J571" i="23"/>
  <c r="J572" i="23"/>
  <c r="J573" i="23"/>
  <c r="J574" i="23"/>
  <c r="J575" i="23"/>
  <c r="J576" i="23"/>
  <c r="J577" i="23"/>
  <c r="J578" i="23"/>
  <c r="J579" i="23"/>
  <c r="J580" i="23"/>
  <c r="J581" i="23"/>
  <c r="J582" i="23"/>
  <c r="J583" i="23"/>
  <c r="J584" i="23"/>
  <c r="J585" i="23"/>
  <c r="J586" i="23"/>
  <c r="J587" i="23"/>
  <c r="J588" i="23"/>
  <c r="J589" i="23"/>
  <c r="J590" i="23"/>
  <c r="J591" i="23"/>
  <c r="J592" i="23"/>
  <c r="J593" i="23"/>
  <c r="J594" i="23"/>
  <c r="J595" i="23"/>
  <c r="J596" i="23"/>
  <c r="J597" i="23"/>
  <c r="J598" i="23"/>
  <c r="J599" i="23"/>
  <c r="J600" i="23"/>
  <c r="J601" i="23"/>
  <c r="J602" i="23"/>
  <c r="J603" i="23"/>
  <c r="J604" i="23"/>
  <c r="J605" i="23"/>
  <c r="J606" i="23"/>
  <c r="J607" i="23"/>
  <c r="J608" i="23"/>
  <c r="J609" i="23"/>
  <c r="J610" i="23"/>
  <c r="J611" i="23"/>
  <c r="J612" i="23"/>
  <c r="J613" i="23"/>
  <c r="J614" i="23"/>
  <c r="J615" i="23"/>
  <c r="J616" i="23"/>
  <c r="J617" i="23"/>
  <c r="J618" i="23"/>
  <c r="J619" i="23"/>
  <c r="J620" i="23"/>
  <c r="J621" i="23"/>
  <c r="J622" i="23"/>
  <c r="J623" i="23"/>
  <c r="J624" i="23"/>
  <c r="J625" i="23"/>
  <c r="J626" i="23"/>
  <c r="J627" i="23"/>
  <c r="J628" i="23"/>
  <c r="J629" i="23"/>
  <c r="J630" i="23"/>
  <c r="J631" i="23"/>
  <c r="J632" i="23"/>
  <c r="J633" i="23"/>
  <c r="J634" i="23"/>
  <c r="J635" i="23"/>
  <c r="J636" i="23"/>
  <c r="J637" i="23"/>
  <c r="J638" i="23"/>
  <c r="J639" i="23"/>
  <c r="J640" i="23"/>
  <c r="J641" i="23"/>
  <c r="J642" i="23"/>
  <c r="J643" i="23"/>
  <c r="J644" i="23"/>
  <c r="J645" i="23"/>
  <c r="J646" i="23"/>
  <c r="J647" i="23"/>
  <c r="J648" i="23"/>
  <c r="J649" i="23"/>
  <c r="J650" i="23"/>
  <c r="J651" i="23"/>
  <c r="J652" i="23"/>
  <c r="J653" i="23"/>
  <c r="J654" i="23"/>
  <c r="J655" i="23"/>
  <c r="J656" i="23"/>
  <c r="J657" i="23"/>
  <c r="J658" i="23"/>
  <c r="J659" i="23"/>
  <c r="J660" i="23"/>
  <c r="J661" i="23"/>
  <c r="J662" i="23"/>
  <c r="J663" i="23"/>
  <c r="J664" i="23"/>
  <c r="J665" i="23"/>
  <c r="J666" i="23"/>
  <c r="J667" i="23"/>
  <c r="J668" i="23"/>
  <c r="J669" i="23"/>
  <c r="J670" i="23"/>
  <c r="J671" i="23"/>
  <c r="J672" i="23"/>
  <c r="J673" i="23"/>
  <c r="J674" i="23"/>
  <c r="J675" i="23"/>
  <c r="J676" i="23"/>
  <c r="J677" i="23"/>
  <c r="J678" i="23"/>
  <c r="J679" i="23"/>
  <c r="J680" i="23"/>
  <c r="J681" i="23"/>
  <c r="J682" i="23"/>
  <c r="J683" i="23"/>
  <c r="J684" i="23"/>
  <c r="J685" i="23"/>
  <c r="J686" i="23"/>
  <c r="J687" i="23"/>
  <c r="J688" i="23"/>
  <c r="J689" i="23"/>
  <c r="J690" i="23"/>
  <c r="J691" i="23"/>
  <c r="J692" i="23"/>
  <c r="J693" i="23"/>
  <c r="J694" i="23"/>
  <c r="J695" i="23"/>
  <c r="J696" i="23"/>
  <c r="J697" i="23"/>
  <c r="J698" i="23"/>
  <c r="J699" i="23"/>
  <c r="J700" i="23"/>
  <c r="J701" i="23"/>
  <c r="J702" i="23"/>
  <c r="J703" i="23"/>
  <c r="J704" i="23"/>
  <c r="J705" i="23"/>
  <c r="J706" i="23"/>
  <c r="J707" i="23"/>
  <c r="J708" i="23"/>
  <c r="J709" i="23"/>
  <c r="J710" i="23"/>
  <c r="J711" i="23"/>
  <c r="J712" i="23"/>
  <c r="J713" i="23"/>
  <c r="J714" i="23"/>
  <c r="J715" i="23"/>
  <c r="J716" i="23"/>
  <c r="J717" i="23"/>
  <c r="J718" i="23"/>
  <c r="J719" i="23"/>
  <c r="J720" i="23"/>
  <c r="J721" i="23"/>
  <c r="J722" i="23"/>
  <c r="J723" i="23"/>
  <c r="J724" i="23"/>
  <c r="J725" i="23"/>
  <c r="J726" i="23"/>
  <c r="J727" i="23"/>
  <c r="J728" i="23"/>
  <c r="J729" i="23"/>
  <c r="J730" i="23"/>
  <c r="J731" i="23"/>
  <c r="J732" i="23"/>
  <c r="J733" i="23"/>
  <c r="J734" i="23"/>
  <c r="J735" i="23"/>
  <c r="J736" i="23"/>
  <c r="J737" i="23"/>
  <c r="J738" i="23"/>
  <c r="J739" i="23"/>
  <c r="J740" i="23"/>
  <c r="J741" i="23"/>
  <c r="J742" i="23"/>
  <c r="J743" i="23"/>
  <c r="J744" i="23"/>
  <c r="J745" i="23"/>
  <c r="J746" i="23"/>
  <c r="J747" i="23"/>
  <c r="J748" i="23"/>
  <c r="J749" i="23"/>
  <c r="J750" i="23"/>
  <c r="J751" i="23"/>
  <c r="J752" i="23"/>
  <c r="J753" i="23"/>
  <c r="J754" i="23"/>
  <c r="J755" i="23"/>
  <c r="J756" i="23"/>
  <c r="J757" i="23"/>
  <c r="J758" i="23"/>
  <c r="J759" i="23"/>
  <c r="J760" i="23"/>
  <c r="J761" i="23"/>
  <c r="J762" i="23"/>
  <c r="J763" i="23"/>
  <c r="J764" i="23"/>
  <c r="J765" i="23"/>
  <c r="J766" i="23"/>
  <c r="J767" i="23"/>
  <c r="J768" i="23"/>
  <c r="J769" i="23"/>
  <c r="J770" i="23"/>
  <c r="J771" i="23"/>
  <c r="J772" i="23"/>
  <c r="J773" i="23"/>
  <c r="J774" i="23"/>
  <c r="J775" i="23"/>
  <c r="J776" i="23"/>
  <c r="J777" i="23"/>
  <c r="J778" i="23"/>
  <c r="J779" i="23"/>
  <c r="J780" i="23"/>
  <c r="J781" i="23"/>
  <c r="J782" i="23"/>
  <c r="J783" i="23"/>
  <c r="J784" i="23"/>
  <c r="J785" i="23"/>
  <c r="J786" i="23"/>
  <c r="J787" i="23"/>
  <c r="J788" i="23"/>
  <c r="J789" i="23"/>
  <c r="J790" i="23"/>
  <c r="J791" i="23"/>
  <c r="J792" i="23"/>
  <c r="J793" i="23"/>
  <c r="J794" i="23"/>
  <c r="J795" i="23"/>
  <c r="J796" i="23"/>
  <c r="J797" i="23"/>
  <c r="J798" i="23"/>
  <c r="J799" i="23"/>
  <c r="J800" i="23"/>
  <c r="J801" i="23"/>
  <c r="J802" i="23"/>
  <c r="J803" i="23"/>
  <c r="J804" i="23"/>
  <c r="J805" i="23"/>
  <c r="J806" i="23"/>
  <c r="J807" i="23"/>
  <c r="J808" i="23"/>
  <c r="J809" i="23"/>
  <c r="J810" i="23"/>
  <c r="J811" i="23"/>
  <c r="J812" i="23"/>
  <c r="J813" i="23"/>
  <c r="J814" i="23"/>
  <c r="J815" i="23"/>
  <c r="J816" i="23"/>
  <c r="J817" i="23"/>
  <c r="J818" i="23"/>
  <c r="J819" i="23"/>
  <c r="J820" i="23"/>
  <c r="J821" i="23"/>
  <c r="J822" i="23"/>
  <c r="J823" i="23"/>
  <c r="J824" i="23"/>
  <c r="J825" i="23"/>
  <c r="J826" i="23"/>
  <c r="J827" i="23"/>
  <c r="J828" i="23"/>
  <c r="J829" i="23"/>
  <c r="J830" i="23"/>
  <c r="J831" i="23"/>
  <c r="J832" i="23"/>
  <c r="J833" i="23"/>
  <c r="J834" i="23"/>
  <c r="J835" i="23"/>
  <c r="J836" i="23"/>
  <c r="J837" i="23"/>
  <c r="J838" i="23"/>
  <c r="J839" i="23"/>
  <c r="J840" i="23"/>
  <c r="J841" i="23"/>
  <c r="J842" i="23"/>
  <c r="J843" i="23"/>
  <c r="J844" i="23"/>
  <c r="J845" i="23"/>
  <c r="J846" i="23"/>
  <c r="J847" i="23"/>
  <c r="J848" i="23"/>
  <c r="J849" i="23"/>
  <c r="J850" i="23"/>
  <c r="J851" i="23"/>
  <c r="J852" i="23"/>
  <c r="J853" i="23"/>
  <c r="J854" i="23"/>
  <c r="J855" i="23"/>
  <c r="J856" i="23"/>
  <c r="J857" i="23"/>
  <c r="J858" i="23"/>
  <c r="J859" i="23"/>
  <c r="J860" i="23"/>
  <c r="J861" i="23"/>
  <c r="J862" i="23"/>
  <c r="J863" i="23"/>
  <c r="J864" i="23"/>
  <c r="J865" i="23"/>
  <c r="J866" i="23"/>
  <c r="J867" i="23"/>
  <c r="J868" i="23"/>
  <c r="J869" i="23"/>
  <c r="J870" i="23"/>
  <c r="J871" i="23"/>
  <c r="J872" i="23"/>
  <c r="J873" i="23"/>
  <c r="J874" i="23"/>
  <c r="J875" i="23"/>
  <c r="J876" i="23"/>
  <c r="J877" i="23"/>
  <c r="J878" i="23"/>
  <c r="J879" i="23"/>
  <c r="J880" i="23"/>
  <c r="J881" i="23"/>
  <c r="J882" i="23"/>
  <c r="J883" i="23"/>
  <c r="J884" i="23"/>
  <c r="J885" i="23"/>
  <c r="J886" i="23"/>
  <c r="J887" i="23"/>
  <c r="J888" i="23"/>
  <c r="J889" i="23"/>
  <c r="J890" i="23"/>
  <c r="J891" i="23"/>
  <c r="J892" i="23"/>
  <c r="J893" i="23"/>
  <c r="J894" i="23"/>
  <c r="J895" i="23"/>
  <c r="J896" i="23"/>
  <c r="J897" i="23"/>
  <c r="J898" i="23"/>
  <c r="J899" i="23"/>
  <c r="J900" i="23"/>
  <c r="J901" i="23"/>
  <c r="J902" i="23"/>
  <c r="J903" i="23"/>
  <c r="J904" i="23"/>
  <c r="J905" i="23"/>
  <c r="J906" i="23"/>
  <c r="J907" i="23"/>
  <c r="J908" i="23"/>
  <c r="J909" i="23"/>
  <c r="J910" i="23"/>
  <c r="J911" i="23"/>
  <c r="J912" i="23"/>
  <c r="J913" i="23"/>
  <c r="J914" i="23"/>
  <c r="J915" i="23"/>
  <c r="J916" i="23"/>
  <c r="J917" i="23"/>
  <c r="J918" i="23"/>
  <c r="J919" i="23"/>
  <c r="J920" i="23"/>
  <c r="J921" i="23"/>
  <c r="J922" i="23"/>
  <c r="J923" i="23"/>
  <c r="J924" i="23"/>
  <c r="J925" i="23"/>
  <c r="J926" i="23"/>
  <c r="J927" i="23"/>
  <c r="J928" i="23"/>
  <c r="J929" i="23"/>
  <c r="J930" i="23"/>
  <c r="J931" i="23"/>
  <c r="J932" i="23"/>
  <c r="J933" i="23"/>
  <c r="J934" i="23"/>
  <c r="J935" i="23"/>
  <c r="J936" i="23"/>
  <c r="J937" i="23"/>
  <c r="J938" i="23"/>
  <c r="J939" i="23"/>
  <c r="J940" i="23"/>
  <c r="J941" i="23"/>
  <c r="J942" i="23"/>
  <c r="J943" i="23"/>
  <c r="J944" i="23"/>
  <c r="J945" i="23"/>
  <c r="J946" i="23"/>
  <c r="J947" i="23"/>
  <c r="J948" i="23"/>
  <c r="J949" i="23"/>
  <c r="J950" i="23"/>
  <c r="J951" i="23"/>
  <c r="J952" i="23"/>
  <c r="J953" i="23"/>
  <c r="J954" i="23"/>
  <c r="J955" i="23"/>
  <c r="J956" i="23"/>
  <c r="J957" i="23"/>
  <c r="J958" i="23"/>
  <c r="J959" i="23"/>
  <c r="J960" i="23"/>
  <c r="J961" i="23"/>
  <c r="J962" i="23"/>
  <c r="J963" i="23"/>
  <c r="J964" i="23"/>
  <c r="J965" i="23"/>
  <c r="J966" i="23"/>
  <c r="J967" i="23"/>
  <c r="J968" i="23"/>
  <c r="J969" i="23"/>
  <c r="J970" i="23"/>
  <c r="J971" i="23"/>
  <c r="J972" i="23"/>
  <c r="J973" i="23"/>
  <c r="J974" i="23"/>
  <c r="J975" i="23"/>
  <c r="J976" i="23"/>
  <c r="J977" i="23"/>
  <c r="J978" i="23"/>
  <c r="J979" i="23"/>
  <c r="J980" i="23"/>
  <c r="J981" i="23"/>
  <c r="J982" i="23"/>
  <c r="J983" i="23"/>
  <c r="J984" i="23"/>
  <c r="J985" i="23"/>
  <c r="J986" i="23"/>
  <c r="J987" i="23"/>
  <c r="J988" i="23"/>
  <c r="J989" i="23"/>
  <c r="J990" i="23"/>
  <c r="J991" i="23"/>
  <c r="J992" i="23"/>
  <c r="J993" i="23"/>
  <c r="J994" i="23"/>
  <c r="J995" i="23"/>
  <c r="J996" i="23"/>
  <c r="J997" i="23"/>
  <c r="J998" i="23"/>
  <c r="J999" i="23"/>
  <c r="J1000" i="23"/>
  <c r="J1001" i="23"/>
  <c r="J1002" i="23"/>
  <c r="J1003" i="23"/>
  <c r="J1004" i="23"/>
  <c r="J1005" i="23"/>
  <c r="J1006" i="23"/>
  <c r="J1007" i="23"/>
  <c r="J1008" i="23"/>
  <c r="J1009" i="23"/>
  <c r="J1010" i="23"/>
  <c r="J1011" i="23"/>
  <c r="J1012" i="23"/>
  <c r="J1013" i="23"/>
  <c r="J1014" i="23"/>
  <c r="J1015" i="23"/>
  <c r="J1016" i="23"/>
  <c r="J1017" i="23"/>
  <c r="J1018" i="23"/>
  <c r="J1019" i="23"/>
  <c r="J1020" i="23"/>
  <c r="J1021" i="23"/>
  <c r="J1022" i="23"/>
  <c r="J1023" i="23"/>
  <c r="J1024" i="23"/>
  <c r="J1025" i="23"/>
  <c r="J1026" i="23"/>
  <c r="J1027" i="23"/>
  <c r="J1028" i="23"/>
  <c r="J1029" i="23"/>
  <c r="J1030" i="23"/>
  <c r="J1031" i="23"/>
  <c r="J1032" i="23"/>
  <c r="J1033" i="23"/>
  <c r="J1034" i="23"/>
  <c r="J1035" i="23"/>
  <c r="J1036" i="23"/>
  <c r="J1037" i="23"/>
  <c r="J1038" i="23"/>
  <c r="J1039" i="23"/>
  <c r="J1040" i="23"/>
  <c r="J1041" i="23"/>
  <c r="J1042" i="23"/>
  <c r="J1043" i="23"/>
  <c r="J1044" i="23"/>
  <c r="J1045" i="23"/>
  <c r="J1046" i="23"/>
  <c r="J1047" i="23"/>
  <c r="J1048" i="23"/>
  <c r="J1049" i="23"/>
  <c r="J1050" i="23"/>
  <c r="J1051" i="23"/>
  <c r="J1052" i="23"/>
  <c r="J1053" i="23"/>
  <c r="J1054" i="23"/>
  <c r="J1055" i="23"/>
  <c r="J1056" i="23"/>
  <c r="J1057" i="23"/>
  <c r="J1058" i="23"/>
  <c r="J1059" i="23"/>
  <c r="J1060" i="23"/>
  <c r="J1061" i="23"/>
  <c r="J1062" i="23"/>
  <c r="J1063" i="23"/>
  <c r="J1064" i="23"/>
  <c r="J1065" i="23"/>
  <c r="J1066" i="23"/>
  <c r="J1067" i="23"/>
  <c r="J1068" i="23"/>
  <c r="J1069" i="23"/>
  <c r="J1070" i="23"/>
  <c r="J1071" i="23"/>
  <c r="J1072" i="23"/>
  <c r="J1073" i="23"/>
  <c r="J1074" i="23"/>
  <c r="J1075" i="23"/>
  <c r="J1076" i="23"/>
  <c r="J1077" i="23"/>
  <c r="J1078" i="23"/>
  <c r="J1079" i="23"/>
  <c r="J1080" i="23"/>
  <c r="J1081" i="23"/>
  <c r="J1082" i="23"/>
  <c r="J1083" i="23"/>
  <c r="J1084" i="23"/>
  <c r="J1085" i="23"/>
  <c r="J1086" i="23"/>
  <c r="J1087" i="23"/>
  <c r="J1088" i="23"/>
  <c r="J1089" i="23"/>
  <c r="J1090" i="23"/>
  <c r="J1091" i="23"/>
  <c r="J1092" i="23"/>
  <c r="J1093" i="23"/>
  <c r="J1094" i="23"/>
  <c r="J1095" i="23"/>
  <c r="J1096" i="23"/>
  <c r="J1097" i="23"/>
  <c r="J1098" i="23"/>
  <c r="J1099" i="23"/>
  <c r="J1100" i="23"/>
  <c r="J1101" i="23"/>
  <c r="J1102" i="23"/>
  <c r="J1103" i="23"/>
  <c r="J1104" i="23"/>
  <c r="J1105" i="23"/>
  <c r="J1106" i="23"/>
  <c r="J1107" i="23"/>
  <c r="J1108" i="23"/>
  <c r="J1109" i="23"/>
  <c r="J1110" i="23"/>
  <c r="J1111" i="23"/>
  <c r="J1112" i="23"/>
  <c r="J1113" i="23"/>
  <c r="J1114" i="23"/>
  <c r="J1115" i="23"/>
  <c r="J1116" i="23"/>
  <c r="J1117" i="23"/>
  <c r="J1118" i="23"/>
  <c r="J1119" i="23"/>
  <c r="J1120" i="23"/>
  <c r="J1121" i="23"/>
  <c r="J1122" i="23"/>
  <c r="J1123" i="23"/>
  <c r="J1124" i="23"/>
  <c r="J1125" i="23"/>
  <c r="J1126" i="23"/>
  <c r="J1127" i="23"/>
  <c r="J1128" i="23"/>
  <c r="J1129" i="23"/>
  <c r="J1130" i="23"/>
  <c r="J1131" i="23"/>
  <c r="J1132" i="23"/>
  <c r="J1133" i="23"/>
  <c r="J1134" i="23"/>
  <c r="J1135" i="23"/>
  <c r="J1136" i="23"/>
  <c r="J1137" i="23"/>
  <c r="J1138" i="23"/>
  <c r="J1139" i="23"/>
  <c r="J1140" i="23"/>
  <c r="J1141" i="23"/>
  <c r="J1142" i="23"/>
  <c r="J1143" i="23"/>
  <c r="J1144" i="23"/>
  <c r="J1145" i="23"/>
  <c r="J1146" i="23"/>
  <c r="J1147" i="23"/>
  <c r="J1148" i="23"/>
  <c r="J1149" i="23"/>
  <c r="J1150" i="23"/>
  <c r="J1151" i="23"/>
  <c r="J1152" i="23"/>
  <c r="J1153" i="23"/>
  <c r="J1154" i="23"/>
  <c r="J1155" i="23"/>
  <c r="J1156" i="23"/>
  <c r="J1157" i="23"/>
  <c r="J1158" i="23"/>
  <c r="J1159" i="23"/>
  <c r="J1160" i="23"/>
  <c r="J1161" i="23"/>
  <c r="J1162" i="23"/>
  <c r="J1163" i="23"/>
  <c r="J1164" i="23"/>
  <c r="J1165" i="23"/>
  <c r="J1166" i="23"/>
  <c r="J1167" i="23"/>
  <c r="J1168" i="23"/>
  <c r="J1169" i="23"/>
  <c r="J1170" i="23"/>
  <c r="J1171" i="23"/>
  <c r="J1172" i="23"/>
  <c r="J1173" i="23"/>
  <c r="J1174" i="23"/>
  <c r="J1175" i="23"/>
  <c r="J1176" i="23"/>
  <c r="J1177" i="23"/>
  <c r="J1178" i="23"/>
  <c r="J1179" i="23"/>
  <c r="J1180" i="23"/>
  <c r="J1181" i="23"/>
  <c r="J1182" i="23"/>
  <c r="J1183" i="23"/>
  <c r="J1184" i="23"/>
  <c r="J1185" i="23"/>
  <c r="J1186" i="23"/>
  <c r="J1187" i="23"/>
  <c r="J1188" i="23"/>
  <c r="J1189" i="23"/>
  <c r="J1190" i="23"/>
  <c r="J1191" i="23"/>
  <c r="J1192" i="23"/>
  <c r="J1193" i="23"/>
  <c r="J1194" i="23"/>
  <c r="J1195" i="23"/>
  <c r="J1196" i="23"/>
  <c r="J1197" i="23"/>
  <c r="J1198" i="23"/>
  <c r="J1199" i="23"/>
  <c r="J1200" i="23"/>
  <c r="J1201" i="23"/>
  <c r="J1202" i="23"/>
  <c r="J1203" i="23"/>
  <c r="J1204" i="23"/>
  <c r="J1205" i="23"/>
  <c r="J1206" i="23"/>
  <c r="J1207" i="23"/>
  <c r="J1208" i="23"/>
  <c r="J1209" i="23"/>
  <c r="J1210" i="23"/>
  <c r="J1211" i="23"/>
  <c r="J1212" i="23"/>
  <c r="J1213" i="23"/>
  <c r="J1214" i="23"/>
  <c r="J1215" i="23"/>
  <c r="J1216" i="23"/>
  <c r="J1217" i="23"/>
  <c r="J1218" i="23"/>
  <c r="J1219" i="23"/>
  <c r="J1220" i="23"/>
  <c r="J1221" i="23"/>
  <c r="J1222" i="23"/>
  <c r="J1223" i="23"/>
  <c r="J1224" i="23"/>
  <c r="J1225" i="23"/>
  <c r="J1226" i="23"/>
  <c r="J1227" i="23"/>
  <c r="J1228" i="23"/>
  <c r="J1229" i="23"/>
  <c r="J1230" i="23"/>
  <c r="J1231" i="23"/>
  <c r="J1232" i="23"/>
  <c r="J1233" i="23"/>
  <c r="J1234" i="23"/>
  <c r="J1235" i="23"/>
  <c r="J1236" i="23"/>
  <c r="J1237" i="23"/>
  <c r="J1238" i="23"/>
  <c r="J1239" i="23"/>
  <c r="J1240" i="23"/>
  <c r="J1241" i="23"/>
  <c r="J1242" i="23"/>
  <c r="J1243" i="23"/>
  <c r="J1244" i="23"/>
  <c r="J1245" i="23"/>
  <c r="J1246" i="23"/>
  <c r="J1247" i="23"/>
  <c r="J1248" i="23"/>
  <c r="J1249" i="23"/>
  <c r="J1250" i="23"/>
  <c r="J1251" i="23"/>
  <c r="J1252" i="23"/>
  <c r="J1253" i="23"/>
  <c r="J1254" i="23"/>
  <c r="J1255" i="23"/>
  <c r="J1256" i="23"/>
  <c r="J1257" i="23"/>
  <c r="J1258" i="23"/>
  <c r="J1259" i="23"/>
  <c r="J1260" i="23"/>
  <c r="J1261" i="23"/>
  <c r="J1262" i="23"/>
  <c r="J1263" i="23"/>
  <c r="J1264" i="23"/>
  <c r="J1265" i="23"/>
  <c r="J1266" i="23"/>
  <c r="J1267" i="23"/>
  <c r="J1268" i="23"/>
  <c r="J1269" i="23"/>
  <c r="J1270" i="23"/>
  <c r="J1271" i="23"/>
  <c r="J1272" i="23"/>
  <c r="J1273" i="23"/>
  <c r="J1274" i="23"/>
  <c r="J1275" i="23"/>
  <c r="J1276" i="23"/>
  <c r="J1277" i="23"/>
  <c r="J1278" i="23"/>
  <c r="J1279" i="23"/>
  <c r="J1280" i="23"/>
  <c r="J1281" i="23"/>
  <c r="J1282" i="23"/>
  <c r="J1283" i="23"/>
  <c r="J1284" i="23"/>
  <c r="J1285" i="23"/>
  <c r="J1286" i="23"/>
  <c r="J1287" i="23"/>
  <c r="J1288" i="23"/>
  <c r="J1289" i="23"/>
  <c r="J1290" i="23"/>
  <c r="J1291" i="23"/>
  <c r="J1292" i="23"/>
  <c r="J1293" i="23"/>
  <c r="J1294" i="23"/>
  <c r="J1295" i="23"/>
  <c r="J1296" i="23"/>
  <c r="J1297" i="23"/>
  <c r="J1298" i="23"/>
  <c r="J1299" i="23"/>
  <c r="J1300" i="23"/>
  <c r="J1301" i="23"/>
  <c r="J1302" i="23"/>
  <c r="J1303" i="23"/>
  <c r="J1304" i="23"/>
  <c r="J1305" i="23"/>
  <c r="J1306" i="23"/>
  <c r="J1307" i="23"/>
  <c r="J1308" i="23"/>
  <c r="J1309" i="23"/>
  <c r="J1310" i="23"/>
  <c r="J1311" i="23"/>
  <c r="J1312" i="23"/>
  <c r="J1313" i="23"/>
  <c r="J1314" i="23"/>
  <c r="J1315" i="23"/>
  <c r="J1316" i="23"/>
  <c r="J1317" i="23"/>
  <c r="J1318" i="23"/>
  <c r="J1319" i="23"/>
  <c r="J1320" i="23"/>
  <c r="J1321" i="23"/>
  <c r="J1322" i="23"/>
  <c r="J1323" i="23"/>
  <c r="J1324" i="23"/>
  <c r="J1325" i="23"/>
  <c r="J1326" i="23"/>
  <c r="J1327" i="23"/>
  <c r="J1328" i="23"/>
  <c r="J1329" i="23"/>
  <c r="J1330" i="23"/>
  <c r="J1331" i="23"/>
  <c r="J1332" i="23"/>
  <c r="J1333" i="23"/>
  <c r="J1334" i="23"/>
  <c r="J1335" i="23"/>
  <c r="J1336" i="23"/>
  <c r="J1337" i="23"/>
  <c r="J1338" i="23"/>
  <c r="J1339" i="23"/>
  <c r="J1340" i="23"/>
  <c r="J1341" i="23"/>
  <c r="J1342" i="23"/>
  <c r="J1343" i="23"/>
  <c r="J1344" i="23"/>
  <c r="J1345" i="23"/>
  <c r="J1346" i="23"/>
  <c r="J1347" i="23"/>
  <c r="J1348" i="23"/>
  <c r="J1349" i="23"/>
  <c r="J1350" i="23"/>
  <c r="J1351" i="23"/>
  <c r="J1352" i="23"/>
  <c r="J1353" i="23"/>
  <c r="J1354" i="23"/>
  <c r="J1355" i="23"/>
  <c r="J1356" i="23"/>
  <c r="J1357" i="23"/>
  <c r="J1358" i="23"/>
  <c r="J1359" i="23"/>
  <c r="J1360" i="23"/>
  <c r="J1361" i="23"/>
  <c r="J1362" i="23"/>
  <c r="J1363" i="23"/>
  <c r="J1364" i="23"/>
  <c r="J1365" i="23"/>
  <c r="J1366" i="23"/>
  <c r="J1367" i="23"/>
  <c r="J1368" i="23"/>
  <c r="J1369" i="23"/>
  <c r="J1370" i="23"/>
  <c r="J1371" i="23"/>
  <c r="J1372" i="23"/>
  <c r="J1373" i="23"/>
  <c r="J1374" i="23"/>
  <c r="J1375" i="23"/>
  <c r="J1376" i="23"/>
  <c r="J1377" i="23"/>
  <c r="J1378" i="23"/>
  <c r="J1379" i="23"/>
  <c r="J1380" i="23"/>
  <c r="J1381" i="23"/>
  <c r="J1382" i="23"/>
  <c r="J1383" i="23"/>
  <c r="J1384" i="23"/>
  <c r="J1385" i="23"/>
  <c r="J1386" i="23"/>
  <c r="J1387" i="23"/>
  <c r="J1388" i="23"/>
  <c r="J1389" i="23"/>
  <c r="J1390" i="23"/>
  <c r="J1391" i="23"/>
  <c r="J1392" i="23"/>
  <c r="J1393" i="23"/>
  <c r="J1394" i="23"/>
  <c r="J1395" i="23"/>
  <c r="J1396" i="23"/>
  <c r="J1397" i="23"/>
  <c r="J1398" i="23"/>
  <c r="J1399" i="23"/>
  <c r="J1400" i="23"/>
  <c r="J1401" i="23"/>
  <c r="J1402" i="23"/>
  <c r="J1403" i="23"/>
  <c r="J1404" i="23"/>
  <c r="J1405" i="23"/>
  <c r="J1406" i="23"/>
  <c r="J1407" i="23"/>
  <c r="J1408" i="23"/>
  <c r="J1409" i="23"/>
  <c r="J1410" i="23"/>
  <c r="J1411" i="23"/>
  <c r="J1412" i="23"/>
  <c r="J1413" i="23"/>
  <c r="J1414" i="23"/>
  <c r="J1415" i="23"/>
  <c r="J1416" i="23"/>
  <c r="J1417" i="23"/>
  <c r="J1418" i="23"/>
  <c r="J1419" i="23"/>
  <c r="J1420" i="23"/>
  <c r="J1421" i="23"/>
  <c r="J1422" i="23"/>
  <c r="J1423" i="23"/>
  <c r="J1424" i="23"/>
  <c r="J1425" i="23"/>
  <c r="J1426" i="23"/>
  <c r="J1427" i="23"/>
  <c r="J1428" i="23"/>
  <c r="J1429" i="23"/>
  <c r="J1430" i="23"/>
  <c r="J1431" i="23"/>
  <c r="J1432" i="23"/>
  <c r="J1433" i="23"/>
  <c r="J1434" i="23"/>
  <c r="J1435" i="23"/>
  <c r="J1436" i="23"/>
  <c r="J1437" i="23"/>
  <c r="J1438" i="23"/>
  <c r="J1439" i="23"/>
  <c r="J1440" i="23"/>
  <c r="J1441" i="23"/>
  <c r="J1442" i="23"/>
  <c r="J1443" i="23"/>
  <c r="J1444" i="23"/>
  <c r="J1445" i="23"/>
  <c r="J1446" i="23"/>
  <c r="J1447" i="23"/>
  <c r="J1448" i="23"/>
  <c r="J1449" i="23"/>
  <c r="J1450" i="23"/>
  <c r="J1451" i="23"/>
  <c r="J1452" i="23"/>
  <c r="J1453" i="23"/>
  <c r="J1454" i="23"/>
  <c r="J1455" i="23"/>
  <c r="J1456" i="23"/>
  <c r="J1457" i="23"/>
  <c r="J1458" i="23"/>
  <c r="J1459" i="23"/>
  <c r="J1460" i="23"/>
  <c r="J1461" i="23"/>
  <c r="J1462" i="23"/>
  <c r="J1463" i="23"/>
  <c r="J1464" i="23"/>
  <c r="J1465" i="23"/>
  <c r="J1466" i="23"/>
  <c r="J1467" i="23"/>
  <c r="J1468" i="23"/>
  <c r="J1469" i="23"/>
  <c r="J1470" i="23"/>
  <c r="J1471" i="23"/>
  <c r="J1472" i="23"/>
  <c r="J1473" i="23"/>
  <c r="J1474" i="23"/>
  <c r="J1475" i="23"/>
  <c r="J1476" i="23"/>
  <c r="J1477" i="23"/>
  <c r="J1478" i="23"/>
  <c r="J1479" i="23"/>
  <c r="J1480" i="23"/>
  <c r="J1481" i="23"/>
  <c r="J1482" i="23"/>
  <c r="J1483" i="23"/>
  <c r="J1484" i="23"/>
  <c r="J1485" i="23"/>
  <c r="J1486" i="23"/>
  <c r="J1487" i="23"/>
  <c r="J1488" i="23"/>
  <c r="J1489" i="23"/>
  <c r="J1490" i="23"/>
  <c r="J1491" i="23"/>
  <c r="J1492" i="23"/>
  <c r="J1493" i="23"/>
  <c r="J1494" i="23"/>
  <c r="J1495" i="23"/>
  <c r="J1496" i="23"/>
  <c r="J1497" i="23"/>
  <c r="J1498" i="23"/>
  <c r="J1499" i="23"/>
  <c r="J1500" i="23"/>
  <c r="J1501" i="23"/>
  <c r="J1502" i="23"/>
  <c r="J1503" i="23"/>
  <c r="J1504" i="23"/>
  <c r="J1505" i="23"/>
  <c r="J1506" i="23"/>
  <c r="J1507" i="23"/>
  <c r="J1508" i="23"/>
  <c r="J1509" i="23"/>
  <c r="J1510" i="23"/>
  <c r="J1511" i="23"/>
  <c r="J1512" i="23"/>
  <c r="J1513" i="23"/>
  <c r="J1514" i="23"/>
  <c r="J1515" i="23"/>
  <c r="J1516" i="23"/>
  <c r="J1517" i="23"/>
  <c r="J1518" i="23"/>
  <c r="J1519" i="23"/>
  <c r="J1520" i="23"/>
  <c r="J1521" i="23"/>
  <c r="J1522" i="23"/>
  <c r="J1523" i="23"/>
  <c r="J1524" i="23"/>
  <c r="J1525" i="23"/>
  <c r="J1526" i="23"/>
  <c r="J1527" i="23"/>
  <c r="J1528" i="23"/>
  <c r="J1529" i="23"/>
  <c r="J1530" i="23"/>
  <c r="J1531" i="23"/>
  <c r="J1532" i="23"/>
  <c r="J1533" i="23"/>
  <c r="J1534" i="23"/>
  <c r="J1535" i="23"/>
  <c r="J1536" i="23"/>
  <c r="J1537" i="23"/>
  <c r="J1538" i="23"/>
  <c r="J1539" i="23"/>
  <c r="J1540" i="23"/>
  <c r="J1541" i="23"/>
  <c r="J1542" i="23"/>
  <c r="J1543" i="23"/>
  <c r="J1544" i="23"/>
  <c r="J1545" i="23"/>
  <c r="J1546" i="23"/>
  <c r="J1547" i="23"/>
  <c r="J1548" i="23"/>
  <c r="J1549" i="23"/>
  <c r="J1550" i="23"/>
  <c r="J1551" i="23"/>
  <c r="J1552" i="23"/>
  <c r="J1553" i="23"/>
  <c r="J1554" i="23"/>
  <c r="J1555" i="23"/>
  <c r="J1556" i="23"/>
  <c r="J1557" i="23"/>
  <c r="J1558" i="23"/>
  <c r="J1559" i="23"/>
  <c r="J1560" i="23"/>
  <c r="J1561" i="23"/>
  <c r="J1562" i="23"/>
  <c r="J1563" i="23"/>
  <c r="J1564" i="23"/>
  <c r="J1565" i="23"/>
  <c r="J1566" i="23"/>
  <c r="J1567" i="23"/>
  <c r="J1568" i="23"/>
  <c r="J1569" i="23"/>
  <c r="J1570" i="23"/>
  <c r="J1571" i="23"/>
  <c r="J1572" i="23"/>
  <c r="J1573" i="23"/>
  <c r="J1574" i="23"/>
  <c r="J1575" i="23"/>
  <c r="J1576" i="23"/>
  <c r="J1577" i="23"/>
  <c r="J1578" i="23"/>
  <c r="J1579" i="23"/>
  <c r="J1580" i="23"/>
  <c r="J1581" i="23"/>
  <c r="J1582" i="23"/>
  <c r="J1583" i="23"/>
  <c r="J1584" i="23"/>
  <c r="J1585" i="23"/>
  <c r="J1586" i="23"/>
  <c r="J1587" i="23"/>
  <c r="J1588" i="23"/>
  <c r="J1589" i="23"/>
  <c r="J1590" i="23"/>
  <c r="J1591" i="23"/>
  <c r="J1592" i="23"/>
  <c r="J1593" i="23"/>
  <c r="J1594" i="23"/>
  <c r="J1595" i="23"/>
  <c r="J1596" i="23"/>
  <c r="J1597" i="23"/>
  <c r="J1598" i="23"/>
  <c r="J1599" i="23"/>
  <c r="J1600" i="23"/>
  <c r="J1601" i="23"/>
  <c r="J1602" i="23"/>
  <c r="J1603" i="23"/>
  <c r="J1604" i="23"/>
  <c r="J1605" i="23"/>
  <c r="J1606" i="23"/>
  <c r="J1607" i="23"/>
  <c r="J1608" i="23"/>
  <c r="J1609" i="23"/>
  <c r="J1610" i="23"/>
  <c r="J1611" i="23"/>
  <c r="J1612" i="23"/>
  <c r="J1613" i="23"/>
  <c r="J1614" i="23"/>
  <c r="J1615" i="23"/>
  <c r="J1616" i="23"/>
  <c r="J1617" i="23"/>
  <c r="J1618" i="23"/>
  <c r="J1619" i="23"/>
  <c r="J1620" i="23"/>
  <c r="J1621" i="23"/>
  <c r="D5" i="19"/>
  <c r="E5" i="19" s="1"/>
  <c r="F5" i="19" s="1"/>
  <c r="AO9" i="27" l="1"/>
  <c r="AO6" i="27"/>
  <c r="AO3" i="27"/>
  <c r="AO2" i="27"/>
  <c r="AO4" i="27"/>
  <c r="AO8" i="27"/>
  <c r="AO5" i="27"/>
  <c r="AO10" i="27"/>
  <c r="AO7" i="27"/>
  <c r="AQ9" i="27"/>
  <c r="AP4" i="27"/>
  <c r="AP6" i="27"/>
  <c r="M2" i="28"/>
  <c r="N2" i="28" s="1"/>
  <c r="AP8" i="27"/>
  <c r="AQ10" i="27"/>
  <c r="AQ3" i="27"/>
  <c r="AQ2" i="27"/>
  <c r="AQ4" i="27"/>
  <c r="AQ6" i="27"/>
  <c r="AL11" i="27"/>
  <c r="AM11" i="27" s="1"/>
  <c r="W2" i="24"/>
  <c r="X2" i="24" s="1"/>
  <c r="W22" i="24"/>
  <c r="X22" i="24" s="1"/>
  <c r="W20" i="24"/>
  <c r="X20" i="24" s="1"/>
  <c r="W28" i="24"/>
  <c r="X28" i="24" s="1"/>
  <c r="W27" i="24"/>
  <c r="X27" i="24" s="1"/>
  <c r="W21" i="24"/>
  <c r="X21" i="24" s="1"/>
  <c r="W23" i="24"/>
  <c r="X23" i="24" s="1"/>
  <c r="W7" i="24"/>
  <c r="X7" i="24" s="1"/>
  <c r="W15" i="24"/>
  <c r="X15" i="24" s="1"/>
  <c r="W5" i="24"/>
  <c r="X5" i="24" s="1"/>
  <c r="W17" i="24"/>
  <c r="X17" i="24" s="1"/>
  <c r="W9" i="24"/>
  <c r="X9" i="24" s="1"/>
  <c r="W3" i="24"/>
  <c r="W29" i="24"/>
  <c r="X29" i="24" s="1"/>
  <c r="W19" i="24"/>
  <c r="X19" i="24" s="1"/>
  <c r="W16" i="24"/>
  <c r="X16" i="24" s="1"/>
  <c r="W10" i="24"/>
  <c r="X10" i="24" s="1"/>
  <c r="W8" i="24"/>
  <c r="X8" i="24" s="1"/>
  <c r="W6" i="24"/>
  <c r="X6" i="24" s="1"/>
  <c r="W4" i="24"/>
  <c r="X4" i="24" s="1"/>
  <c r="W18" i="24"/>
  <c r="X18" i="24" s="1"/>
  <c r="W26" i="24"/>
  <c r="X26" i="24" s="1"/>
  <c r="W14" i="24"/>
  <c r="X14" i="24" s="1"/>
  <c r="W25" i="24"/>
  <c r="X25" i="24" s="1"/>
  <c r="W13" i="24"/>
  <c r="X13" i="24" s="1"/>
  <c r="W24" i="24"/>
  <c r="X24" i="24" s="1"/>
  <c r="W12" i="24"/>
  <c r="X12" i="24" s="1"/>
  <c r="W11" i="24"/>
  <c r="X11" i="24" s="1"/>
  <c r="X18" i="23"/>
  <c r="Y12" i="23"/>
  <c r="Y16" i="23"/>
  <c r="X17" i="23"/>
  <c r="Y15" i="23"/>
  <c r="X16" i="23"/>
  <c r="Y14" i="23"/>
  <c r="X14" i="23"/>
  <c r="X13" i="23"/>
  <c r="Y21" i="23"/>
  <c r="X12" i="23"/>
  <c r="Y20" i="23"/>
  <c r="X15" i="23"/>
  <c r="Y13" i="23"/>
  <c r="X21" i="23"/>
  <c r="Y19" i="23"/>
  <c r="X20" i="23"/>
  <c r="Y18" i="23"/>
  <c r="X19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201" i="23"/>
  <c r="I202" i="23"/>
  <c r="I203" i="23"/>
  <c r="I204" i="23"/>
  <c r="I205" i="23"/>
  <c r="I206" i="23"/>
  <c r="I207" i="23"/>
  <c r="I208" i="23"/>
  <c r="I209" i="23"/>
  <c r="I210" i="23"/>
  <c r="I211" i="23"/>
  <c r="I212" i="23"/>
  <c r="I213" i="23"/>
  <c r="I214" i="23"/>
  <c r="I215" i="23"/>
  <c r="I216" i="23"/>
  <c r="I217" i="23"/>
  <c r="I218" i="23"/>
  <c r="I219" i="23"/>
  <c r="I220" i="23"/>
  <c r="I221" i="23"/>
  <c r="I222" i="23"/>
  <c r="I223" i="23"/>
  <c r="I224" i="23"/>
  <c r="I225" i="23"/>
  <c r="I226" i="23"/>
  <c r="I227" i="23"/>
  <c r="I228" i="23"/>
  <c r="I229" i="23"/>
  <c r="I230" i="23"/>
  <c r="I231" i="23"/>
  <c r="I232" i="23"/>
  <c r="I233" i="23"/>
  <c r="I234" i="23"/>
  <c r="I235" i="23"/>
  <c r="I236" i="23"/>
  <c r="I237" i="23"/>
  <c r="I238" i="23"/>
  <c r="I239" i="23"/>
  <c r="I240" i="23"/>
  <c r="I241" i="23"/>
  <c r="I242" i="23"/>
  <c r="I243" i="23"/>
  <c r="I244" i="23"/>
  <c r="I245" i="23"/>
  <c r="I246" i="23"/>
  <c r="I247" i="23"/>
  <c r="I248" i="23"/>
  <c r="I249" i="23"/>
  <c r="I250" i="23"/>
  <c r="I251" i="23"/>
  <c r="I252" i="23"/>
  <c r="I253" i="23"/>
  <c r="I254" i="23"/>
  <c r="I255" i="23"/>
  <c r="I256" i="23"/>
  <c r="I257" i="23"/>
  <c r="I258" i="23"/>
  <c r="I259" i="23"/>
  <c r="I260" i="23"/>
  <c r="I261" i="23"/>
  <c r="I262" i="23"/>
  <c r="I263" i="23"/>
  <c r="I264" i="23"/>
  <c r="I265" i="23"/>
  <c r="I266" i="23"/>
  <c r="I267" i="23"/>
  <c r="I268" i="23"/>
  <c r="I269" i="23"/>
  <c r="I270" i="23"/>
  <c r="I271" i="23"/>
  <c r="I272" i="23"/>
  <c r="I273" i="23"/>
  <c r="I274" i="23"/>
  <c r="I275" i="23"/>
  <c r="I276" i="23"/>
  <c r="I277" i="23"/>
  <c r="I278" i="23"/>
  <c r="I279" i="23"/>
  <c r="I280" i="23"/>
  <c r="I281" i="23"/>
  <c r="I282" i="23"/>
  <c r="I283" i="23"/>
  <c r="I284" i="23"/>
  <c r="I285" i="23"/>
  <c r="I286" i="23"/>
  <c r="I287" i="23"/>
  <c r="I288" i="23"/>
  <c r="I289" i="23"/>
  <c r="I290" i="23"/>
  <c r="I291" i="23"/>
  <c r="I292" i="23"/>
  <c r="I293" i="23"/>
  <c r="I294" i="23"/>
  <c r="I295" i="23"/>
  <c r="I296" i="23"/>
  <c r="I297" i="23"/>
  <c r="I298" i="23"/>
  <c r="I299" i="23"/>
  <c r="I300" i="23"/>
  <c r="I301" i="23"/>
  <c r="I302" i="23"/>
  <c r="I303" i="23"/>
  <c r="I304" i="23"/>
  <c r="I305" i="23"/>
  <c r="I306" i="23"/>
  <c r="I307" i="23"/>
  <c r="I308" i="23"/>
  <c r="I309" i="23"/>
  <c r="I310" i="23"/>
  <c r="I311" i="23"/>
  <c r="I312" i="23"/>
  <c r="I313" i="23"/>
  <c r="I314" i="23"/>
  <c r="I315" i="23"/>
  <c r="I316" i="23"/>
  <c r="I317" i="23"/>
  <c r="I318" i="23"/>
  <c r="I319" i="23"/>
  <c r="I320" i="23"/>
  <c r="I321" i="23"/>
  <c r="I322" i="23"/>
  <c r="I323" i="23"/>
  <c r="I324" i="23"/>
  <c r="I325" i="23"/>
  <c r="I326" i="23"/>
  <c r="I327" i="23"/>
  <c r="I328" i="23"/>
  <c r="I329" i="23"/>
  <c r="I330" i="23"/>
  <c r="I331" i="23"/>
  <c r="I332" i="23"/>
  <c r="I333" i="23"/>
  <c r="I334" i="23"/>
  <c r="I335" i="23"/>
  <c r="I336" i="23"/>
  <c r="I337" i="23"/>
  <c r="I338" i="23"/>
  <c r="I339" i="23"/>
  <c r="I340" i="23"/>
  <c r="I341" i="23"/>
  <c r="I342" i="23"/>
  <c r="I343" i="23"/>
  <c r="I344" i="23"/>
  <c r="I345" i="23"/>
  <c r="I346" i="23"/>
  <c r="I347" i="23"/>
  <c r="I348" i="23"/>
  <c r="I349" i="23"/>
  <c r="I350" i="23"/>
  <c r="I351" i="23"/>
  <c r="I352" i="23"/>
  <c r="I353" i="23"/>
  <c r="I354" i="23"/>
  <c r="I355" i="23"/>
  <c r="I356" i="23"/>
  <c r="I357" i="23"/>
  <c r="I358" i="23"/>
  <c r="I359" i="23"/>
  <c r="I360" i="23"/>
  <c r="I361" i="23"/>
  <c r="I362" i="23"/>
  <c r="I363" i="23"/>
  <c r="I364" i="23"/>
  <c r="I365" i="23"/>
  <c r="I366" i="23"/>
  <c r="I367" i="23"/>
  <c r="I368" i="23"/>
  <c r="I369" i="23"/>
  <c r="I370" i="23"/>
  <c r="I371" i="23"/>
  <c r="I372" i="23"/>
  <c r="I373" i="23"/>
  <c r="I374" i="23"/>
  <c r="I375" i="23"/>
  <c r="I376" i="23"/>
  <c r="I377" i="23"/>
  <c r="I378" i="23"/>
  <c r="I379" i="23"/>
  <c r="I380" i="23"/>
  <c r="I381" i="23"/>
  <c r="I382" i="23"/>
  <c r="I383" i="23"/>
  <c r="I384" i="23"/>
  <c r="I385" i="23"/>
  <c r="I386" i="23"/>
  <c r="I387" i="23"/>
  <c r="I388" i="23"/>
  <c r="I389" i="23"/>
  <c r="I390" i="23"/>
  <c r="I391" i="23"/>
  <c r="I392" i="23"/>
  <c r="I393" i="23"/>
  <c r="I394" i="23"/>
  <c r="I395" i="23"/>
  <c r="I396" i="23"/>
  <c r="I397" i="23"/>
  <c r="I398" i="23"/>
  <c r="I399" i="23"/>
  <c r="I400" i="23"/>
  <c r="I401" i="23"/>
  <c r="I402" i="23"/>
  <c r="I403" i="23"/>
  <c r="I404" i="23"/>
  <c r="I405" i="23"/>
  <c r="I406" i="23"/>
  <c r="I407" i="23"/>
  <c r="I408" i="23"/>
  <c r="I409" i="23"/>
  <c r="I410" i="23"/>
  <c r="I411" i="23"/>
  <c r="I412" i="23"/>
  <c r="I413" i="23"/>
  <c r="I414" i="23"/>
  <c r="I415" i="23"/>
  <c r="I416" i="23"/>
  <c r="I417" i="23"/>
  <c r="I418" i="23"/>
  <c r="I419" i="23"/>
  <c r="I420" i="23"/>
  <c r="I421" i="23"/>
  <c r="I422" i="23"/>
  <c r="I423" i="23"/>
  <c r="I424" i="23"/>
  <c r="I425" i="23"/>
  <c r="I426" i="23"/>
  <c r="I427" i="23"/>
  <c r="I428" i="23"/>
  <c r="I429" i="23"/>
  <c r="I430" i="23"/>
  <c r="I431" i="23"/>
  <c r="I432" i="23"/>
  <c r="I433" i="23"/>
  <c r="I434" i="23"/>
  <c r="I435" i="23"/>
  <c r="I436" i="23"/>
  <c r="I437" i="23"/>
  <c r="I438" i="23"/>
  <c r="I439" i="23"/>
  <c r="I440" i="23"/>
  <c r="I441" i="23"/>
  <c r="I442" i="23"/>
  <c r="I443" i="23"/>
  <c r="I444" i="23"/>
  <c r="I445" i="23"/>
  <c r="I446" i="23"/>
  <c r="I447" i="23"/>
  <c r="I448" i="23"/>
  <c r="I449" i="23"/>
  <c r="I450" i="23"/>
  <c r="I451" i="23"/>
  <c r="I452" i="23"/>
  <c r="I453" i="23"/>
  <c r="I454" i="23"/>
  <c r="I455" i="23"/>
  <c r="I456" i="23"/>
  <c r="I457" i="23"/>
  <c r="I458" i="23"/>
  <c r="I459" i="23"/>
  <c r="I460" i="23"/>
  <c r="I461" i="23"/>
  <c r="I462" i="23"/>
  <c r="I463" i="23"/>
  <c r="I464" i="23"/>
  <c r="I465" i="23"/>
  <c r="I466" i="23"/>
  <c r="I467" i="23"/>
  <c r="I468" i="23"/>
  <c r="I469" i="23"/>
  <c r="I470" i="23"/>
  <c r="I471" i="23"/>
  <c r="I472" i="23"/>
  <c r="I473" i="23"/>
  <c r="I474" i="23"/>
  <c r="I475" i="23"/>
  <c r="I476" i="23"/>
  <c r="I477" i="23"/>
  <c r="I478" i="23"/>
  <c r="I479" i="23"/>
  <c r="I480" i="23"/>
  <c r="I481" i="23"/>
  <c r="I482" i="23"/>
  <c r="I483" i="23"/>
  <c r="I484" i="23"/>
  <c r="I485" i="23"/>
  <c r="I486" i="23"/>
  <c r="I487" i="23"/>
  <c r="I488" i="23"/>
  <c r="I489" i="23"/>
  <c r="I490" i="23"/>
  <c r="I491" i="23"/>
  <c r="I492" i="23"/>
  <c r="I493" i="23"/>
  <c r="I494" i="23"/>
  <c r="I495" i="23"/>
  <c r="I496" i="23"/>
  <c r="I497" i="23"/>
  <c r="I498" i="23"/>
  <c r="I499" i="23"/>
  <c r="I500" i="23"/>
  <c r="I501" i="23"/>
  <c r="I502" i="23"/>
  <c r="I503" i="23"/>
  <c r="I504" i="23"/>
  <c r="I505" i="23"/>
  <c r="I506" i="23"/>
  <c r="I507" i="23"/>
  <c r="I508" i="23"/>
  <c r="I509" i="23"/>
  <c r="I510" i="23"/>
  <c r="I511" i="23"/>
  <c r="I512" i="23"/>
  <c r="I513" i="23"/>
  <c r="I514" i="23"/>
  <c r="I515" i="23"/>
  <c r="I516" i="23"/>
  <c r="I517" i="23"/>
  <c r="I518" i="23"/>
  <c r="I519" i="23"/>
  <c r="I520" i="23"/>
  <c r="I521" i="23"/>
  <c r="I522" i="23"/>
  <c r="I523" i="23"/>
  <c r="I524" i="23"/>
  <c r="I525" i="23"/>
  <c r="I526" i="23"/>
  <c r="I527" i="23"/>
  <c r="I528" i="23"/>
  <c r="I529" i="23"/>
  <c r="I530" i="23"/>
  <c r="I531" i="23"/>
  <c r="I532" i="23"/>
  <c r="I533" i="23"/>
  <c r="I534" i="23"/>
  <c r="I535" i="23"/>
  <c r="I536" i="23"/>
  <c r="I537" i="23"/>
  <c r="I538" i="23"/>
  <c r="I539" i="23"/>
  <c r="I540" i="23"/>
  <c r="I541" i="23"/>
  <c r="I542" i="23"/>
  <c r="I543" i="23"/>
  <c r="I544" i="23"/>
  <c r="I545" i="23"/>
  <c r="I546" i="23"/>
  <c r="I547" i="23"/>
  <c r="I548" i="23"/>
  <c r="I549" i="23"/>
  <c r="I550" i="23"/>
  <c r="I551" i="23"/>
  <c r="I552" i="23"/>
  <c r="I553" i="23"/>
  <c r="I554" i="23"/>
  <c r="I555" i="23"/>
  <c r="I556" i="23"/>
  <c r="I557" i="23"/>
  <c r="I558" i="23"/>
  <c r="I559" i="23"/>
  <c r="I560" i="23"/>
  <c r="I561" i="23"/>
  <c r="I562" i="23"/>
  <c r="I563" i="23"/>
  <c r="I564" i="23"/>
  <c r="I565" i="23"/>
  <c r="I566" i="23"/>
  <c r="I567" i="23"/>
  <c r="I568" i="23"/>
  <c r="I569" i="23"/>
  <c r="I570" i="23"/>
  <c r="I571" i="23"/>
  <c r="I572" i="23"/>
  <c r="I573" i="23"/>
  <c r="I574" i="23"/>
  <c r="I575" i="23"/>
  <c r="I576" i="23"/>
  <c r="I577" i="23"/>
  <c r="I578" i="23"/>
  <c r="I579" i="23"/>
  <c r="I580" i="23"/>
  <c r="I581" i="23"/>
  <c r="I582" i="23"/>
  <c r="I583" i="23"/>
  <c r="I584" i="23"/>
  <c r="I585" i="23"/>
  <c r="I586" i="23"/>
  <c r="I587" i="23"/>
  <c r="I588" i="23"/>
  <c r="I589" i="23"/>
  <c r="I590" i="23"/>
  <c r="I591" i="23"/>
  <c r="I592" i="23"/>
  <c r="I593" i="23"/>
  <c r="I594" i="23"/>
  <c r="I595" i="23"/>
  <c r="I596" i="23"/>
  <c r="I597" i="23"/>
  <c r="I598" i="23"/>
  <c r="I599" i="23"/>
  <c r="I600" i="23"/>
  <c r="I601" i="23"/>
  <c r="I602" i="23"/>
  <c r="I603" i="23"/>
  <c r="I604" i="23"/>
  <c r="I605" i="23"/>
  <c r="I606" i="23"/>
  <c r="I607" i="23"/>
  <c r="I608" i="23"/>
  <c r="I609" i="23"/>
  <c r="I610" i="23"/>
  <c r="I611" i="23"/>
  <c r="I612" i="23"/>
  <c r="I613" i="23"/>
  <c r="I614" i="23"/>
  <c r="I615" i="23"/>
  <c r="I616" i="23"/>
  <c r="I617" i="23"/>
  <c r="I618" i="23"/>
  <c r="I619" i="23"/>
  <c r="I620" i="23"/>
  <c r="I621" i="23"/>
  <c r="I622" i="23"/>
  <c r="I623" i="23"/>
  <c r="I624" i="23"/>
  <c r="I625" i="23"/>
  <c r="I626" i="23"/>
  <c r="I627" i="23"/>
  <c r="I628" i="23"/>
  <c r="I629" i="23"/>
  <c r="I630" i="23"/>
  <c r="I631" i="23"/>
  <c r="I632" i="23"/>
  <c r="I633" i="23"/>
  <c r="I634" i="23"/>
  <c r="I635" i="23"/>
  <c r="I636" i="23"/>
  <c r="I637" i="23"/>
  <c r="I638" i="23"/>
  <c r="I639" i="23"/>
  <c r="I640" i="23"/>
  <c r="I641" i="23"/>
  <c r="I642" i="23"/>
  <c r="I643" i="23"/>
  <c r="I644" i="23"/>
  <c r="I645" i="23"/>
  <c r="I646" i="23"/>
  <c r="I647" i="23"/>
  <c r="I648" i="23"/>
  <c r="I649" i="23"/>
  <c r="I650" i="23"/>
  <c r="I651" i="23"/>
  <c r="I652" i="23"/>
  <c r="I653" i="23"/>
  <c r="I654" i="23"/>
  <c r="I655" i="23"/>
  <c r="I656" i="23"/>
  <c r="I657" i="23"/>
  <c r="I658" i="23"/>
  <c r="I659" i="23"/>
  <c r="I660" i="23"/>
  <c r="I661" i="23"/>
  <c r="I662" i="23"/>
  <c r="I663" i="23"/>
  <c r="I664" i="23"/>
  <c r="I665" i="23"/>
  <c r="I666" i="23"/>
  <c r="I667" i="23"/>
  <c r="I668" i="23"/>
  <c r="I669" i="23"/>
  <c r="I670" i="23"/>
  <c r="I671" i="23"/>
  <c r="I672" i="23"/>
  <c r="I673" i="23"/>
  <c r="I674" i="23"/>
  <c r="I675" i="23"/>
  <c r="I676" i="23"/>
  <c r="I677" i="23"/>
  <c r="I678" i="23"/>
  <c r="I679" i="23"/>
  <c r="I680" i="23"/>
  <c r="I681" i="23"/>
  <c r="I682" i="23"/>
  <c r="I683" i="23"/>
  <c r="I684" i="23"/>
  <c r="I685" i="23"/>
  <c r="I686" i="23"/>
  <c r="I687" i="23"/>
  <c r="I688" i="23"/>
  <c r="I689" i="23"/>
  <c r="I690" i="23"/>
  <c r="I691" i="23"/>
  <c r="I692" i="23"/>
  <c r="I693" i="23"/>
  <c r="I694" i="23"/>
  <c r="I695" i="23"/>
  <c r="I696" i="23"/>
  <c r="I697" i="23"/>
  <c r="I698" i="23"/>
  <c r="I699" i="23"/>
  <c r="I700" i="23"/>
  <c r="I701" i="23"/>
  <c r="I702" i="23"/>
  <c r="I703" i="23"/>
  <c r="I704" i="23"/>
  <c r="I705" i="23"/>
  <c r="I706" i="23"/>
  <c r="I707" i="23"/>
  <c r="I708" i="23"/>
  <c r="I709" i="23"/>
  <c r="I710" i="23"/>
  <c r="I711" i="23"/>
  <c r="I712" i="23"/>
  <c r="I713" i="23"/>
  <c r="I714" i="23"/>
  <c r="I715" i="23"/>
  <c r="I716" i="23"/>
  <c r="I717" i="23"/>
  <c r="I718" i="23"/>
  <c r="I719" i="23"/>
  <c r="I720" i="23"/>
  <c r="I721" i="23"/>
  <c r="I722" i="23"/>
  <c r="I723" i="23"/>
  <c r="I724" i="23"/>
  <c r="I725" i="23"/>
  <c r="I726" i="23"/>
  <c r="I727" i="23"/>
  <c r="I728" i="23"/>
  <c r="I729" i="23"/>
  <c r="I730" i="23"/>
  <c r="I731" i="23"/>
  <c r="I732" i="23"/>
  <c r="I733" i="23"/>
  <c r="I734" i="23"/>
  <c r="I735" i="23"/>
  <c r="I736" i="23"/>
  <c r="I737" i="23"/>
  <c r="I738" i="23"/>
  <c r="I739" i="23"/>
  <c r="I740" i="23"/>
  <c r="I741" i="23"/>
  <c r="I742" i="23"/>
  <c r="I743" i="23"/>
  <c r="I744" i="23"/>
  <c r="I745" i="23"/>
  <c r="I746" i="23"/>
  <c r="I747" i="23"/>
  <c r="I748" i="23"/>
  <c r="I749" i="23"/>
  <c r="I750" i="23"/>
  <c r="I751" i="23"/>
  <c r="I752" i="23"/>
  <c r="I753" i="23"/>
  <c r="I754" i="23"/>
  <c r="I755" i="23"/>
  <c r="I756" i="23"/>
  <c r="I757" i="23"/>
  <c r="I758" i="23"/>
  <c r="I759" i="23"/>
  <c r="I760" i="23"/>
  <c r="I761" i="23"/>
  <c r="I762" i="23"/>
  <c r="I763" i="23"/>
  <c r="I764" i="23"/>
  <c r="I765" i="23"/>
  <c r="I766" i="23"/>
  <c r="I767" i="23"/>
  <c r="I768" i="23"/>
  <c r="I769" i="23"/>
  <c r="I770" i="23"/>
  <c r="I771" i="23"/>
  <c r="I772" i="23"/>
  <c r="I773" i="23"/>
  <c r="I774" i="23"/>
  <c r="I775" i="23"/>
  <c r="I776" i="23"/>
  <c r="I777" i="23"/>
  <c r="I778" i="23"/>
  <c r="I779" i="23"/>
  <c r="I780" i="23"/>
  <c r="I781" i="23"/>
  <c r="I782" i="23"/>
  <c r="I783" i="23"/>
  <c r="I784" i="23"/>
  <c r="I785" i="23"/>
  <c r="I786" i="23"/>
  <c r="I787" i="23"/>
  <c r="I788" i="23"/>
  <c r="I789" i="23"/>
  <c r="I790" i="23"/>
  <c r="I791" i="23"/>
  <c r="I792" i="23"/>
  <c r="I793" i="23"/>
  <c r="I794" i="23"/>
  <c r="I795" i="23"/>
  <c r="I796" i="23"/>
  <c r="I797" i="23"/>
  <c r="I798" i="23"/>
  <c r="I799" i="23"/>
  <c r="I800" i="23"/>
  <c r="I801" i="23"/>
  <c r="I802" i="23"/>
  <c r="I803" i="23"/>
  <c r="I804" i="23"/>
  <c r="I805" i="23"/>
  <c r="I806" i="23"/>
  <c r="I807" i="23"/>
  <c r="I808" i="23"/>
  <c r="I809" i="23"/>
  <c r="I810" i="23"/>
  <c r="I811" i="23"/>
  <c r="I812" i="23"/>
  <c r="I813" i="23"/>
  <c r="I814" i="23"/>
  <c r="I815" i="23"/>
  <c r="I816" i="23"/>
  <c r="I817" i="23"/>
  <c r="I818" i="23"/>
  <c r="I819" i="23"/>
  <c r="I820" i="23"/>
  <c r="I821" i="23"/>
  <c r="I822" i="23"/>
  <c r="I823" i="23"/>
  <c r="I824" i="23"/>
  <c r="I825" i="23"/>
  <c r="I826" i="23"/>
  <c r="I827" i="23"/>
  <c r="I828" i="23"/>
  <c r="I829" i="23"/>
  <c r="I830" i="23"/>
  <c r="I831" i="23"/>
  <c r="I832" i="23"/>
  <c r="I833" i="23"/>
  <c r="I834" i="23"/>
  <c r="I835" i="23"/>
  <c r="I836" i="23"/>
  <c r="I837" i="23"/>
  <c r="I838" i="23"/>
  <c r="I839" i="23"/>
  <c r="I840" i="23"/>
  <c r="I841" i="23"/>
  <c r="I842" i="23"/>
  <c r="I843" i="23"/>
  <c r="I844" i="23"/>
  <c r="I845" i="23"/>
  <c r="I846" i="23"/>
  <c r="I847" i="23"/>
  <c r="I848" i="23"/>
  <c r="I849" i="23"/>
  <c r="I850" i="23"/>
  <c r="I851" i="23"/>
  <c r="I852" i="23"/>
  <c r="I853" i="23"/>
  <c r="I854" i="23"/>
  <c r="I855" i="23"/>
  <c r="I856" i="23"/>
  <c r="I857" i="23"/>
  <c r="I858" i="23"/>
  <c r="I859" i="23"/>
  <c r="I860" i="23"/>
  <c r="I861" i="23"/>
  <c r="I862" i="23"/>
  <c r="I863" i="23"/>
  <c r="I864" i="23"/>
  <c r="I865" i="23"/>
  <c r="I866" i="23"/>
  <c r="I867" i="23"/>
  <c r="I868" i="23"/>
  <c r="I869" i="23"/>
  <c r="I870" i="23"/>
  <c r="I871" i="23"/>
  <c r="I872" i="23"/>
  <c r="I873" i="23"/>
  <c r="I874" i="23"/>
  <c r="I875" i="23"/>
  <c r="I876" i="23"/>
  <c r="I877" i="23"/>
  <c r="I878" i="23"/>
  <c r="I879" i="23"/>
  <c r="I880" i="23"/>
  <c r="I881" i="23"/>
  <c r="I882" i="23"/>
  <c r="I883" i="23"/>
  <c r="I884" i="23"/>
  <c r="I885" i="23"/>
  <c r="I886" i="23"/>
  <c r="I887" i="23"/>
  <c r="I888" i="23"/>
  <c r="I889" i="23"/>
  <c r="I890" i="23"/>
  <c r="I891" i="23"/>
  <c r="I892" i="23"/>
  <c r="I893" i="23"/>
  <c r="I894" i="23"/>
  <c r="I895" i="23"/>
  <c r="I896" i="23"/>
  <c r="I897" i="23"/>
  <c r="I898" i="23"/>
  <c r="I899" i="23"/>
  <c r="I900" i="23"/>
  <c r="I901" i="23"/>
  <c r="I902" i="23"/>
  <c r="I903" i="23"/>
  <c r="I904" i="23"/>
  <c r="I905" i="23"/>
  <c r="I906" i="23"/>
  <c r="I907" i="23"/>
  <c r="I908" i="23"/>
  <c r="I909" i="23"/>
  <c r="I910" i="23"/>
  <c r="I911" i="23"/>
  <c r="I912" i="23"/>
  <c r="I913" i="23"/>
  <c r="I914" i="23"/>
  <c r="I915" i="23"/>
  <c r="I916" i="23"/>
  <c r="I917" i="23"/>
  <c r="I918" i="23"/>
  <c r="I919" i="23"/>
  <c r="I920" i="23"/>
  <c r="I921" i="23"/>
  <c r="I922" i="23"/>
  <c r="I923" i="23"/>
  <c r="I924" i="23"/>
  <c r="I925" i="23"/>
  <c r="I926" i="23"/>
  <c r="I927" i="23"/>
  <c r="I928" i="23"/>
  <c r="I929" i="23"/>
  <c r="I930" i="23"/>
  <c r="I931" i="23"/>
  <c r="I932" i="23"/>
  <c r="I933" i="23"/>
  <c r="I934" i="23"/>
  <c r="I935" i="23"/>
  <c r="I936" i="23"/>
  <c r="I937" i="23"/>
  <c r="I938" i="23"/>
  <c r="I939" i="23"/>
  <c r="I940" i="23"/>
  <c r="I941" i="23"/>
  <c r="I942" i="23"/>
  <c r="I943" i="23"/>
  <c r="I944" i="23"/>
  <c r="I945" i="23"/>
  <c r="I946" i="23"/>
  <c r="I947" i="23"/>
  <c r="I948" i="23"/>
  <c r="I949" i="23"/>
  <c r="I950" i="23"/>
  <c r="I951" i="23"/>
  <c r="I952" i="23"/>
  <c r="I953" i="23"/>
  <c r="I954" i="23"/>
  <c r="I955" i="23"/>
  <c r="I956" i="23"/>
  <c r="I957" i="23"/>
  <c r="I958" i="23"/>
  <c r="I959" i="23"/>
  <c r="I960" i="23"/>
  <c r="I961" i="23"/>
  <c r="I962" i="23"/>
  <c r="I963" i="23"/>
  <c r="I964" i="23"/>
  <c r="I965" i="23"/>
  <c r="I966" i="23"/>
  <c r="I967" i="23"/>
  <c r="I968" i="23"/>
  <c r="I969" i="23"/>
  <c r="I970" i="23"/>
  <c r="I971" i="23"/>
  <c r="I972" i="23"/>
  <c r="I973" i="23"/>
  <c r="I974" i="23"/>
  <c r="I975" i="23"/>
  <c r="I976" i="23"/>
  <c r="I977" i="23"/>
  <c r="I978" i="23"/>
  <c r="I979" i="23"/>
  <c r="I980" i="23"/>
  <c r="I981" i="23"/>
  <c r="I982" i="23"/>
  <c r="I983" i="23"/>
  <c r="I984" i="23"/>
  <c r="I985" i="23"/>
  <c r="I986" i="23"/>
  <c r="I987" i="23"/>
  <c r="I988" i="23"/>
  <c r="I989" i="23"/>
  <c r="I990" i="23"/>
  <c r="I991" i="23"/>
  <c r="I992" i="23"/>
  <c r="I993" i="23"/>
  <c r="I994" i="23"/>
  <c r="I995" i="23"/>
  <c r="I996" i="23"/>
  <c r="I997" i="23"/>
  <c r="I998" i="23"/>
  <c r="I999" i="23"/>
  <c r="I1000" i="23"/>
  <c r="I1001" i="23"/>
  <c r="I1002" i="23"/>
  <c r="I1003" i="23"/>
  <c r="I1004" i="23"/>
  <c r="I1005" i="23"/>
  <c r="I1006" i="23"/>
  <c r="I1007" i="23"/>
  <c r="I1008" i="23"/>
  <c r="I1009" i="23"/>
  <c r="I1010" i="23"/>
  <c r="I1011" i="23"/>
  <c r="I1012" i="23"/>
  <c r="I1013" i="23"/>
  <c r="I1014" i="23"/>
  <c r="I1015" i="23"/>
  <c r="I1016" i="23"/>
  <c r="I1017" i="23"/>
  <c r="I1018" i="23"/>
  <c r="I1019" i="23"/>
  <c r="I1020" i="23"/>
  <c r="I1021" i="23"/>
  <c r="I1022" i="23"/>
  <c r="I1023" i="23"/>
  <c r="I1024" i="23"/>
  <c r="I1025" i="23"/>
  <c r="I1026" i="23"/>
  <c r="I1027" i="23"/>
  <c r="I1028" i="23"/>
  <c r="I1029" i="23"/>
  <c r="I1030" i="23"/>
  <c r="I1031" i="23"/>
  <c r="I1032" i="23"/>
  <c r="I1033" i="23"/>
  <c r="I1034" i="23"/>
  <c r="I1035" i="23"/>
  <c r="I1036" i="23"/>
  <c r="I1037" i="23"/>
  <c r="I1038" i="23"/>
  <c r="I1039" i="23"/>
  <c r="I1040" i="23"/>
  <c r="I1041" i="23"/>
  <c r="I1042" i="23"/>
  <c r="I1043" i="23"/>
  <c r="I1044" i="23"/>
  <c r="I1045" i="23"/>
  <c r="I1046" i="23"/>
  <c r="I1047" i="23"/>
  <c r="I1048" i="23"/>
  <c r="I1049" i="23"/>
  <c r="I1050" i="23"/>
  <c r="I1051" i="23"/>
  <c r="I1052" i="23"/>
  <c r="I1053" i="23"/>
  <c r="I1054" i="23"/>
  <c r="I1055" i="23"/>
  <c r="I1056" i="23"/>
  <c r="I1057" i="23"/>
  <c r="I1058" i="23"/>
  <c r="I1059" i="23"/>
  <c r="I1060" i="23"/>
  <c r="I1061" i="23"/>
  <c r="I1062" i="23"/>
  <c r="I1063" i="23"/>
  <c r="I1064" i="23"/>
  <c r="I1065" i="23"/>
  <c r="I1066" i="23"/>
  <c r="I1067" i="23"/>
  <c r="I1068" i="23"/>
  <c r="I1069" i="23"/>
  <c r="I1070" i="23"/>
  <c r="I1071" i="23"/>
  <c r="I1072" i="23"/>
  <c r="I1073" i="23"/>
  <c r="I1074" i="23"/>
  <c r="I1075" i="23"/>
  <c r="I1076" i="23"/>
  <c r="I1077" i="23"/>
  <c r="I1078" i="23"/>
  <c r="I1079" i="23"/>
  <c r="I1080" i="23"/>
  <c r="I1081" i="23"/>
  <c r="I1082" i="23"/>
  <c r="I1083" i="23"/>
  <c r="I1084" i="23"/>
  <c r="I1085" i="23"/>
  <c r="I1086" i="23"/>
  <c r="I1087" i="23"/>
  <c r="I1088" i="23"/>
  <c r="I1089" i="23"/>
  <c r="I1090" i="23"/>
  <c r="I1091" i="23"/>
  <c r="I1092" i="23"/>
  <c r="I1093" i="23"/>
  <c r="I1094" i="23"/>
  <c r="I1095" i="23"/>
  <c r="I1096" i="23"/>
  <c r="I1097" i="23"/>
  <c r="I1098" i="23"/>
  <c r="I1099" i="23"/>
  <c r="I1100" i="23"/>
  <c r="I1101" i="23"/>
  <c r="I1102" i="23"/>
  <c r="I1103" i="23"/>
  <c r="I1104" i="23"/>
  <c r="I1105" i="23"/>
  <c r="I1106" i="23"/>
  <c r="I1107" i="23"/>
  <c r="I1108" i="23"/>
  <c r="I1109" i="23"/>
  <c r="I1110" i="23"/>
  <c r="I1111" i="23"/>
  <c r="I1112" i="23"/>
  <c r="I1113" i="23"/>
  <c r="I1114" i="23"/>
  <c r="I1115" i="23"/>
  <c r="I1116" i="23"/>
  <c r="I1117" i="23"/>
  <c r="I1118" i="23"/>
  <c r="I1119" i="23"/>
  <c r="I1120" i="23"/>
  <c r="I1121" i="23"/>
  <c r="I1122" i="23"/>
  <c r="I1123" i="23"/>
  <c r="I1124" i="23"/>
  <c r="I1125" i="23"/>
  <c r="I1126" i="23"/>
  <c r="I1127" i="23"/>
  <c r="I1128" i="23"/>
  <c r="I1129" i="23"/>
  <c r="I1130" i="23"/>
  <c r="I1131" i="23"/>
  <c r="I1132" i="23"/>
  <c r="I1133" i="23"/>
  <c r="I1134" i="23"/>
  <c r="I1135" i="23"/>
  <c r="I1136" i="23"/>
  <c r="I1137" i="23"/>
  <c r="I1138" i="23"/>
  <c r="I1139" i="23"/>
  <c r="I1140" i="23"/>
  <c r="I1141" i="23"/>
  <c r="I1142" i="23"/>
  <c r="I1143" i="23"/>
  <c r="I1144" i="23"/>
  <c r="I1145" i="23"/>
  <c r="I1146" i="23"/>
  <c r="I1147" i="23"/>
  <c r="I1148" i="23"/>
  <c r="I1149" i="23"/>
  <c r="I1150" i="23"/>
  <c r="I1151" i="23"/>
  <c r="I1152" i="23"/>
  <c r="I1153" i="23"/>
  <c r="I1154" i="23"/>
  <c r="I1155" i="23"/>
  <c r="I1156" i="23"/>
  <c r="I1157" i="23"/>
  <c r="I1158" i="23"/>
  <c r="I1159" i="23"/>
  <c r="I1160" i="23"/>
  <c r="I1161" i="23"/>
  <c r="I1162" i="23"/>
  <c r="I1163" i="23"/>
  <c r="I1164" i="23"/>
  <c r="I1165" i="23"/>
  <c r="I1166" i="23"/>
  <c r="I1167" i="23"/>
  <c r="I1168" i="23"/>
  <c r="I1169" i="23"/>
  <c r="I1170" i="23"/>
  <c r="I1171" i="23"/>
  <c r="I1172" i="23"/>
  <c r="I1173" i="23"/>
  <c r="I1174" i="23"/>
  <c r="I1175" i="23"/>
  <c r="I1176" i="23"/>
  <c r="I1177" i="23"/>
  <c r="I1178" i="23"/>
  <c r="I1179" i="23"/>
  <c r="I1180" i="23"/>
  <c r="I1181" i="23"/>
  <c r="I1182" i="23"/>
  <c r="I1183" i="23"/>
  <c r="I1184" i="23"/>
  <c r="I1185" i="23"/>
  <c r="I1186" i="23"/>
  <c r="I1187" i="23"/>
  <c r="I1188" i="23"/>
  <c r="I1189" i="23"/>
  <c r="I1190" i="23"/>
  <c r="I1191" i="23"/>
  <c r="I1192" i="23"/>
  <c r="I1193" i="23"/>
  <c r="I1194" i="23"/>
  <c r="I1195" i="23"/>
  <c r="I1196" i="23"/>
  <c r="I1197" i="23"/>
  <c r="I1198" i="23"/>
  <c r="I1199" i="23"/>
  <c r="I1200" i="23"/>
  <c r="I1201" i="23"/>
  <c r="I1202" i="23"/>
  <c r="I1203" i="23"/>
  <c r="I1204" i="23"/>
  <c r="I1205" i="23"/>
  <c r="I1206" i="23"/>
  <c r="I1207" i="23"/>
  <c r="I1208" i="23"/>
  <c r="I1209" i="23"/>
  <c r="I1210" i="23"/>
  <c r="I1211" i="23"/>
  <c r="I1212" i="23"/>
  <c r="I1213" i="23"/>
  <c r="I1214" i="23"/>
  <c r="I1215" i="23"/>
  <c r="I1216" i="23"/>
  <c r="I1217" i="23"/>
  <c r="I1218" i="23"/>
  <c r="I1219" i="23"/>
  <c r="I1220" i="23"/>
  <c r="I1221" i="23"/>
  <c r="I1222" i="23"/>
  <c r="I1223" i="23"/>
  <c r="I1224" i="23"/>
  <c r="I1225" i="23"/>
  <c r="I1226" i="23"/>
  <c r="I1227" i="23"/>
  <c r="I1228" i="23"/>
  <c r="I1229" i="23"/>
  <c r="I1230" i="23"/>
  <c r="I1231" i="23"/>
  <c r="I1232" i="23"/>
  <c r="I1233" i="23"/>
  <c r="I1234" i="23"/>
  <c r="I1235" i="23"/>
  <c r="I1236" i="23"/>
  <c r="I1237" i="23"/>
  <c r="I1238" i="23"/>
  <c r="I1239" i="23"/>
  <c r="I1240" i="23"/>
  <c r="I1241" i="23"/>
  <c r="I1242" i="23"/>
  <c r="I1243" i="23"/>
  <c r="I1244" i="23"/>
  <c r="I1245" i="23"/>
  <c r="I1246" i="23"/>
  <c r="I1247" i="23"/>
  <c r="I1248" i="23"/>
  <c r="I1249" i="23"/>
  <c r="I1250" i="23"/>
  <c r="I1251" i="23"/>
  <c r="I1252" i="23"/>
  <c r="I1253" i="23"/>
  <c r="I1254" i="23"/>
  <c r="I1255" i="23"/>
  <c r="I1256" i="23"/>
  <c r="I1257" i="23"/>
  <c r="I1258" i="23"/>
  <c r="I1259" i="23"/>
  <c r="I1260" i="23"/>
  <c r="I1261" i="23"/>
  <c r="I1262" i="23"/>
  <c r="I1263" i="23"/>
  <c r="I1264" i="23"/>
  <c r="I1265" i="23"/>
  <c r="I1266" i="23"/>
  <c r="I1267" i="23"/>
  <c r="I1268" i="23"/>
  <c r="I1269" i="23"/>
  <c r="I1270" i="23"/>
  <c r="I1271" i="23"/>
  <c r="I1272" i="23"/>
  <c r="I1273" i="23"/>
  <c r="I1274" i="23"/>
  <c r="I1275" i="23"/>
  <c r="I1276" i="23"/>
  <c r="I1277" i="23"/>
  <c r="I1278" i="23"/>
  <c r="I1279" i="23"/>
  <c r="I1280" i="23"/>
  <c r="I1281" i="23"/>
  <c r="I1282" i="23"/>
  <c r="I1283" i="23"/>
  <c r="I1284" i="23"/>
  <c r="I1285" i="23"/>
  <c r="I1286" i="23"/>
  <c r="I1287" i="23"/>
  <c r="I1288" i="23"/>
  <c r="I1289" i="23"/>
  <c r="I1290" i="23"/>
  <c r="I1291" i="23"/>
  <c r="I1292" i="23"/>
  <c r="I1293" i="23"/>
  <c r="I1294" i="23"/>
  <c r="I1295" i="23"/>
  <c r="I1296" i="23"/>
  <c r="I1297" i="23"/>
  <c r="I1298" i="23"/>
  <c r="I1299" i="23"/>
  <c r="I1300" i="23"/>
  <c r="I1301" i="23"/>
  <c r="I1302" i="23"/>
  <c r="I1303" i="23"/>
  <c r="I1304" i="23"/>
  <c r="I1305" i="23"/>
  <c r="I1306" i="23"/>
  <c r="I1307" i="23"/>
  <c r="I1308" i="23"/>
  <c r="I1309" i="23"/>
  <c r="I1310" i="23"/>
  <c r="I1311" i="23"/>
  <c r="I1312" i="23"/>
  <c r="I1313" i="23"/>
  <c r="I1314" i="23"/>
  <c r="I1315" i="23"/>
  <c r="I1316" i="23"/>
  <c r="I1317" i="23"/>
  <c r="I1318" i="23"/>
  <c r="I1319" i="23"/>
  <c r="I1320" i="23"/>
  <c r="I1321" i="23"/>
  <c r="I1322" i="23"/>
  <c r="I1323" i="23"/>
  <c r="I1324" i="23"/>
  <c r="I1325" i="23"/>
  <c r="I1326" i="23"/>
  <c r="I1327" i="23"/>
  <c r="I1328" i="23"/>
  <c r="I1329" i="23"/>
  <c r="I1330" i="23"/>
  <c r="I1331" i="23"/>
  <c r="I1332" i="23"/>
  <c r="I1333" i="23"/>
  <c r="I1334" i="23"/>
  <c r="I1335" i="23"/>
  <c r="I1336" i="23"/>
  <c r="I1337" i="23"/>
  <c r="I1338" i="23"/>
  <c r="I1339" i="23"/>
  <c r="I1340" i="23"/>
  <c r="I1341" i="23"/>
  <c r="I1342" i="23"/>
  <c r="I1343" i="23"/>
  <c r="I1344" i="23"/>
  <c r="I1345" i="23"/>
  <c r="I1346" i="23"/>
  <c r="I1347" i="23"/>
  <c r="I1348" i="23"/>
  <c r="I1349" i="23"/>
  <c r="I1350" i="23"/>
  <c r="I1351" i="23"/>
  <c r="I1352" i="23"/>
  <c r="I1353" i="23"/>
  <c r="I1354" i="23"/>
  <c r="I1355" i="23"/>
  <c r="I1356" i="23"/>
  <c r="I1357" i="23"/>
  <c r="I1358" i="23"/>
  <c r="I1359" i="23"/>
  <c r="I1360" i="23"/>
  <c r="I1361" i="23"/>
  <c r="I1362" i="23"/>
  <c r="I1363" i="23"/>
  <c r="I1364" i="23"/>
  <c r="I1365" i="23"/>
  <c r="I1366" i="23"/>
  <c r="I1367" i="23"/>
  <c r="I1368" i="23"/>
  <c r="I1369" i="23"/>
  <c r="I1370" i="23"/>
  <c r="I1371" i="23"/>
  <c r="I1372" i="23"/>
  <c r="I1373" i="23"/>
  <c r="I1374" i="23"/>
  <c r="I1375" i="23"/>
  <c r="I1376" i="23"/>
  <c r="I1377" i="23"/>
  <c r="I1378" i="23"/>
  <c r="I1379" i="23"/>
  <c r="I1380" i="23"/>
  <c r="I1381" i="23"/>
  <c r="I1382" i="23"/>
  <c r="I1383" i="23"/>
  <c r="I1384" i="23"/>
  <c r="I1385" i="23"/>
  <c r="I1386" i="23"/>
  <c r="I1387" i="23"/>
  <c r="I1388" i="23"/>
  <c r="I1389" i="23"/>
  <c r="I1390" i="23"/>
  <c r="I1391" i="23"/>
  <c r="I1392" i="23"/>
  <c r="I1393" i="23"/>
  <c r="I1394" i="23"/>
  <c r="I1395" i="23"/>
  <c r="I1396" i="23"/>
  <c r="I1397" i="23"/>
  <c r="I1398" i="23"/>
  <c r="I1399" i="23"/>
  <c r="I1400" i="23"/>
  <c r="I1401" i="23"/>
  <c r="I1402" i="23"/>
  <c r="I1403" i="23"/>
  <c r="I1404" i="23"/>
  <c r="I1405" i="23"/>
  <c r="I1406" i="23"/>
  <c r="I1407" i="23"/>
  <c r="I1408" i="23"/>
  <c r="I1409" i="23"/>
  <c r="I1410" i="23"/>
  <c r="I1411" i="23"/>
  <c r="I1412" i="23"/>
  <c r="I1413" i="23"/>
  <c r="I1414" i="23"/>
  <c r="I1415" i="23"/>
  <c r="I1416" i="23"/>
  <c r="I1417" i="23"/>
  <c r="I1418" i="23"/>
  <c r="I1419" i="23"/>
  <c r="I1420" i="23"/>
  <c r="I1421" i="23"/>
  <c r="I1422" i="23"/>
  <c r="I1423" i="23"/>
  <c r="I1424" i="23"/>
  <c r="I1425" i="23"/>
  <c r="I1426" i="23"/>
  <c r="I1427" i="23"/>
  <c r="I1428" i="23"/>
  <c r="I1429" i="23"/>
  <c r="I1430" i="23"/>
  <c r="I1431" i="23"/>
  <c r="I1432" i="23"/>
  <c r="I1433" i="23"/>
  <c r="I1434" i="23"/>
  <c r="I1435" i="23"/>
  <c r="I1436" i="23"/>
  <c r="I1437" i="23"/>
  <c r="I1438" i="23"/>
  <c r="I1439" i="23"/>
  <c r="I1440" i="23"/>
  <c r="I1441" i="23"/>
  <c r="I1442" i="23"/>
  <c r="I1443" i="23"/>
  <c r="I1444" i="23"/>
  <c r="I1445" i="23"/>
  <c r="I1446" i="23"/>
  <c r="I1447" i="23"/>
  <c r="I1448" i="23"/>
  <c r="I1449" i="23"/>
  <c r="I1450" i="23"/>
  <c r="I1451" i="23"/>
  <c r="I1452" i="23"/>
  <c r="I1453" i="23"/>
  <c r="I1454" i="23"/>
  <c r="I1455" i="23"/>
  <c r="I1456" i="23"/>
  <c r="I1457" i="23"/>
  <c r="I1458" i="23"/>
  <c r="I1459" i="23"/>
  <c r="I1460" i="23"/>
  <c r="I1461" i="23"/>
  <c r="I1462" i="23"/>
  <c r="I1463" i="23"/>
  <c r="I1464" i="23"/>
  <c r="I1465" i="23"/>
  <c r="I1466" i="23"/>
  <c r="I1467" i="23"/>
  <c r="I1468" i="23"/>
  <c r="I1469" i="23"/>
  <c r="I1470" i="23"/>
  <c r="I1471" i="23"/>
  <c r="I1472" i="23"/>
  <c r="I1473" i="23"/>
  <c r="I1474" i="23"/>
  <c r="I1475" i="23"/>
  <c r="I1476" i="23"/>
  <c r="I1477" i="23"/>
  <c r="I1478" i="23"/>
  <c r="I1479" i="23"/>
  <c r="I1480" i="23"/>
  <c r="I1481" i="23"/>
  <c r="I1482" i="23"/>
  <c r="I1483" i="23"/>
  <c r="I1484" i="23"/>
  <c r="I1485" i="23"/>
  <c r="I1486" i="23"/>
  <c r="I1487" i="23"/>
  <c r="I1488" i="23"/>
  <c r="I1489" i="23"/>
  <c r="I1490" i="23"/>
  <c r="I1491" i="23"/>
  <c r="I1492" i="23"/>
  <c r="I1493" i="23"/>
  <c r="I1494" i="23"/>
  <c r="I1495" i="23"/>
  <c r="I1496" i="23"/>
  <c r="I1497" i="23"/>
  <c r="I1498" i="23"/>
  <c r="I1499" i="23"/>
  <c r="I1500" i="23"/>
  <c r="I1501" i="23"/>
  <c r="I1502" i="23"/>
  <c r="I1503" i="23"/>
  <c r="I1504" i="23"/>
  <c r="I1505" i="23"/>
  <c r="I1506" i="23"/>
  <c r="I1507" i="23"/>
  <c r="I1508" i="23"/>
  <c r="I1509" i="23"/>
  <c r="I1510" i="23"/>
  <c r="I1511" i="23"/>
  <c r="I1512" i="23"/>
  <c r="I1513" i="23"/>
  <c r="I1514" i="23"/>
  <c r="I1515" i="23"/>
  <c r="I1516" i="23"/>
  <c r="I1517" i="23"/>
  <c r="I1518" i="23"/>
  <c r="I1519" i="23"/>
  <c r="I1520" i="23"/>
  <c r="I1521" i="23"/>
  <c r="I1522" i="23"/>
  <c r="I1523" i="23"/>
  <c r="I1524" i="23"/>
  <c r="I1525" i="23"/>
  <c r="I1526" i="23"/>
  <c r="I1527" i="23"/>
  <c r="I1528" i="23"/>
  <c r="I1529" i="23"/>
  <c r="I1530" i="23"/>
  <c r="I1531" i="23"/>
  <c r="I1532" i="23"/>
  <c r="I1533" i="23"/>
  <c r="I1534" i="23"/>
  <c r="I1535" i="23"/>
  <c r="I1536" i="23"/>
  <c r="I1537" i="23"/>
  <c r="I1538" i="23"/>
  <c r="I1539" i="23"/>
  <c r="I1540" i="23"/>
  <c r="I1541" i="23"/>
  <c r="I1542" i="23"/>
  <c r="I1543" i="23"/>
  <c r="I1544" i="23"/>
  <c r="I1545" i="23"/>
  <c r="I1546" i="23"/>
  <c r="I1547" i="23"/>
  <c r="I1548" i="23"/>
  <c r="I1549" i="23"/>
  <c r="I1550" i="23"/>
  <c r="I1551" i="23"/>
  <c r="I1552" i="23"/>
  <c r="I1553" i="23"/>
  <c r="I1554" i="23"/>
  <c r="I1555" i="23"/>
  <c r="I1556" i="23"/>
  <c r="I1557" i="23"/>
  <c r="I1558" i="23"/>
  <c r="I1559" i="23"/>
  <c r="I1560" i="23"/>
  <c r="I1561" i="23"/>
  <c r="I1562" i="23"/>
  <c r="I1563" i="23"/>
  <c r="I1564" i="23"/>
  <c r="I1565" i="23"/>
  <c r="I1566" i="23"/>
  <c r="I1567" i="23"/>
  <c r="I1568" i="23"/>
  <c r="I1569" i="23"/>
  <c r="I1570" i="23"/>
  <c r="I1571" i="23"/>
  <c r="I1572" i="23"/>
  <c r="I1573" i="23"/>
  <c r="I1574" i="23"/>
  <c r="I1575" i="23"/>
  <c r="I1576" i="23"/>
  <c r="I1577" i="23"/>
  <c r="I1578" i="23"/>
  <c r="I1579" i="23"/>
  <c r="I1580" i="23"/>
  <c r="I1581" i="23"/>
  <c r="I1582" i="23"/>
  <c r="I1583" i="23"/>
  <c r="I1584" i="23"/>
  <c r="I1585" i="23"/>
  <c r="I1586" i="23"/>
  <c r="I1587" i="23"/>
  <c r="I1588" i="23"/>
  <c r="I1589" i="23"/>
  <c r="I1590" i="23"/>
  <c r="I1591" i="23"/>
  <c r="I1592" i="23"/>
  <c r="I1593" i="23"/>
  <c r="I1594" i="23"/>
  <c r="I1595" i="23"/>
  <c r="I1596" i="23"/>
  <c r="I1597" i="23"/>
  <c r="I1598" i="23"/>
  <c r="I1599" i="23"/>
  <c r="I1600" i="23"/>
  <c r="I1601" i="23"/>
  <c r="I1602" i="23"/>
  <c r="I1603" i="23"/>
  <c r="I1604" i="23"/>
  <c r="I1605" i="23"/>
  <c r="I1606" i="23"/>
  <c r="I1607" i="23"/>
  <c r="I1608" i="23"/>
  <c r="I1609" i="23"/>
  <c r="I1610" i="23"/>
  <c r="I1611" i="23"/>
  <c r="I1612" i="23"/>
  <c r="I1613" i="23"/>
  <c r="I1614" i="23"/>
  <c r="I1615" i="23"/>
  <c r="I1616" i="23"/>
  <c r="I1617" i="23"/>
  <c r="I1618" i="23"/>
  <c r="I1619" i="23"/>
  <c r="I1620" i="23"/>
  <c r="I1621" i="23"/>
  <c r="I2" i="23"/>
  <c r="AN2" i="23"/>
  <c r="AN3" i="23"/>
  <c r="AN4" i="23"/>
  <c r="AN5" i="23"/>
  <c r="AD2" i="24" l="1"/>
  <c r="X3" i="24"/>
  <c r="AO11" i="27"/>
  <c r="AP11" i="27"/>
  <c r="AN4" i="27"/>
  <c r="AN9" i="27"/>
  <c r="AN3" i="27"/>
  <c r="AN8" i="27"/>
  <c r="AN10" i="27"/>
  <c r="AN7" i="27"/>
  <c r="AN6" i="27"/>
  <c r="AN5" i="27"/>
  <c r="AN2" i="27"/>
  <c r="AQ11" i="27"/>
  <c r="V1599" i="23"/>
  <c r="U1599" i="23"/>
  <c r="T1599" i="23"/>
  <c r="S1599" i="23"/>
  <c r="R1599" i="23"/>
  <c r="Q1599" i="23"/>
  <c r="P1599" i="23"/>
  <c r="O1599" i="23"/>
  <c r="M1599" i="23"/>
  <c r="N1599" i="23"/>
  <c r="K1599" i="23"/>
  <c r="L1599" i="23"/>
  <c r="V1575" i="23"/>
  <c r="U1575" i="23"/>
  <c r="T1575" i="23"/>
  <c r="S1575" i="23"/>
  <c r="R1575" i="23"/>
  <c r="Q1575" i="23"/>
  <c r="P1575" i="23"/>
  <c r="O1575" i="23"/>
  <c r="M1575" i="23"/>
  <c r="N1575" i="23"/>
  <c r="K1575" i="23"/>
  <c r="L1575" i="23"/>
  <c r="V1551" i="23"/>
  <c r="U1551" i="23"/>
  <c r="T1551" i="23"/>
  <c r="S1551" i="23"/>
  <c r="R1551" i="23"/>
  <c r="Q1551" i="23"/>
  <c r="P1551" i="23"/>
  <c r="O1551" i="23"/>
  <c r="M1551" i="23"/>
  <c r="N1551" i="23"/>
  <c r="K1551" i="23"/>
  <c r="L1551" i="23"/>
  <c r="V1527" i="23"/>
  <c r="U1527" i="23"/>
  <c r="T1527" i="23"/>
  <c r="S1527" i="23"/>
  <c r="R1527" i="23"/>
  <c r="Q1527" i="23"/>
  <c r="P1527" i="23"/>
  <c r="O1527" i="23"/>
  <c r="M1527" i="23"/>
  <c r="N1527" i="23"/>
  <c r="L1527" i="23"/>
  <c r="K1527" i="23"/>
  <c r="V1503" i="23"/>
  <c r="U1503" i="23"/>
  <c r="T1503" i="23"/>
  <c r="S1503" i="23"/>
  <c r="R1503" i="23"/>
  <c r="Q1503" i="23"/>
  <c r="P1503" i="23"/>
  <c r="O1503" i="23"/>
  <c r="M1503" i="23"/>
  <c r="N1503" i="23"/>
  <c r="K1503" i="23"/>
  <c r="L1503" i="23"/>
  <c r="V1479" i="23"/>
  <c r="U1479" i="23"/>
  <c r="T1479" i="23"/>
  <c r="S1479" i="23"/>
  <c r="R1479" i="23"/>
  <c r="Q1479" i="23"/>
  <c r="P1479" i="23"/>
  <c r="O1479" i="23"/>
  <c r="M1479" i="23"/>
  <c r="N1479" i="23"/>
  <c r="K1479" i="23"/>
  <c r="L1479" i="23"/>
  <c r="V1455" i="23"/>
  <c r="T1455" i="23"/>
  <c r="U1455" i="23"/>
  <c r="S1455" i="23"/>
  <c r="R1455" i="23"/>
  <c r="Q1455" i="23"/>
  <c r="P1455" i="23"/>
  <c r="O1455" i="23"/>
  <c r="M1455" i="23"/>
  <c r="N1455" i="23"/>
  <c r="K1455" i="23"/>
  <c r="L1455" i="23"/>
  <c r="V1443" i="23"/>
  <c r="U1443" i="23"/>
  <c r="T1443" i="23"/>
  <c r="S1443" i="23"/>
  <c r="R1443" i="23"/>
  <c r="Q1443" i="23"/>
  <c r="P1443" i="23"/>
  <c r="O1443" i="23"/>
  <c r="M1443" i="23"/>
  <c r="N1443" i="23"/>
  <c r="K1443" i="23"/>
  <c r="L1443" i="23"/>
  <c r="V1419" i="23"/>
  <c r="T1419" i="23"/>
  <c r="U1419" i="23"/>
  <c r="S1419" i="23"/>
  <c r="R1419" i="23"/>
  <c r="Q1419" i="23"/>
  <c r="P1419" i="23"/>
  <c r="O1419" i="23"/>
  <c r="M1419" i="23"/>
  <c r="N1419" i="23"/>
  <c r="K1419" i="23"/>
  <c r="L1419" i="23"/>
  <c r="V2" i="23"/>
  <c r="K2" i="23"/>
  <c r="L2" i="23"/>
  <c r="Q2" i="23"/>
  <c r="M2" i="23"/>
  <c r="N2" i="23"/>
  <c r="O2" i="23"/>
  <c r="P2" i="23"/>
  <c r="R2" i="23"/>
  <c r="T2" i="23"/>
  <c r="U2" i="23"/>
  <c r="S2" i="23"/>
  <c r="V1610" i="23"/>
  <c r="U1610" i="23"/>
  <c r="T1610" i="23"/>
  <c r="S1610" i="23"/>
  <c r="Q1610" i="23"/>
  <c r="R1610" i="23"/>
  <c r="P1610" i="23"/>
  <c r="O1610" i="23"/>
  <c r="M1610" i="23"/>
  <c r="N1610" i="23"/>
  <c r="K1610" i="23"/>
  <c r="L1610" i="23"/>
  <c r="V1598" i="23"/>
  <c r="U1598" i="23"/>
  <c r="T1598" i="23"/>
  <c r="S1598" i="23"/>
  <c r="Q1598" i="23"/>
  <c r="R1598" i="23"/>
  <c r="O1598" i="23"/>
  <c r="M1598" i="23"/>
  <c r="N1598" i="23"/>
  <c r="K1598" i="23"/>
  <c r="L1598" i="23"/>
  <c r="P1598" i="23"/>
  <c r="V1586" i="23"/>
  <c r="U1586" i="23"/>
  <c r="T1586" i="23"/>
  <c r="S1586" i="23"/>
  <c r="R1586" i="23"/>
  <c r="Q1586" i="23"/>
  <c r="O1586" i="23"/>
  <c r="P1586" i="23"/>
  <c r="M1586" i="23"/>
  <c r="N1586" i="23"/>
  <c r="K1586" i="23"/>
  <c r="L1586" i="23"/>
  <c r="V1574" i="23"/>
  <c r="U1574" i="23"/>
  <c r="T1574" i="23"/>
  <c r="S1574" i="23"/>
  <c r="Q1574" i="23"/>
  <c r="R1574" i="23"/>
  <c r="O1574" i="23"/>
  <c r="P1574" i="23"/>
  <c r="M1574" i="23"/>
  <c r="N1574" i="23"/>
  <c r="K1574" i="23"/>
  <c r="L1574" i="23"/>
  <c r="V1562" i="23"/>
  <c r="U1562" i="23"/>
  <c r="T1562" i="23"/>
  <c r="S1562" i="23"/>
  <c r="Q1562" i="23"/>
  <c r="R1562" i="23"/>
  <c r="P1562" i="23"/>
  <c r="O1562" i="23"/>
  <c r="M1562" i="23"/>
  <c r="N1562" i="23"/>
  <c r="K1562" i="23"/>
  <c r="L1562" i="23"/>
  <c r="V1550" i="23"/>
  <c r="U1550" i="23"/>
  <c r="T1550" i="23"/>
  <c r="S1550" i="23"/>
  <c r="R1550" i="23"/>
  <c r="Q1550" i="23"/>
  <c r="O1550" i="23"/>
  <c r="M1550" i="23"/>
  <c r="N1550" i="23"/>
  <c r="P1550" i="23"/>
  <c r="K1550" i="23"/>
  <c r="L1550" i="23"/>
  <c r="V1538" i="23"/>
  <c r="U1538" i="23"/>
  <c r="T1538" i="23"/>
  <c r="S1538" i="23"/>
  <c r="Q1538" i="23"/>
  <c r="R1538" i="23"/>
  <c r="O1538" i="23"/>
  <c r="P1538" i="23"/>
  <c r="M1538" i="23"/>
  <c r="N1538" i="23"/>
  <c r="K1538" i="23"/>
  <c r="L1538" i="23"/>
  <c r="V1526" i="23"/>
  <c r="U1526" i="23"/>
  <c r="T1526" i="23"/>
  <c r="S1526" i="23"/>
  <c r="Q1526" i="23"/>
  <c r="R1526" i="23"/>
  <c r="O1526" i="23"/>
  <c r="P1526" i="23"/>
  <c r="M1526" i="23"/>
  <c r="N1526" i="23"/>
  <c r="K1526" i="23"/>
  <c r="L1526" i="23"/>
  <c r="V1514" i="23"/>
  <c r="U1514" i="23"/>
  <c r="T1514" i="23"/>
  <c r="S1514" i="23"/>
  <c r="R1514" i="23"/>
  <c r="Q1514" i="23"/>
  <c r="P1514" i="23"/>
  <c r="O1514" i="23"/>
  <c r="M1514" i="23"/>
  <c r="N1514" i="23"/>
  <c r="K1514" i="23"/>
  <c r="L1514" i="23"/>
  <c r="V1502" i="23"/>
  <c r="U1502" i="23"/>
  <c r="T1502" i="23"/>
  <c r="S1502" i="23"/>
  <c r="Q1502" i="23"/>
  <c r="R1502" i="23"/>
  <c r="O1502" i="23"/>
  <c r="P1502" i="23"/>
  <c r="M1502" i="23"/>
  <c r="N1502" i="23"/>
  <c r="K1502" i="23"/>
  <c r="L1502" i="23"/>
  <c r="V1490" i="23"/>
  <c r="U1490" i="23"/>
  <c r="T1490" i="23"/>
  <c r="S1490" i="23"/>
  <c r="Q1490" i="23"/>
  <c r="R1490" i="23"/>
  <c r="O1490" i="23"/>
  <c r="P1490" i="23"/>
  <c r="M1490" i="23"/>
  <c r="N1490" i="23"/>
  <c r="K1490" i="23"/>
  <c r="L1490" i="23"/>
  <c r="V1478" i="23"/>
  <c r="U1478" i="23"/>
  <c r="T1478" i="23"/>
  <c r="S1478" i="23"/>
  <c r="R1478" i="23"/>
  <c r="Q1478" i="23"/>
  <c r="O1478" i="23"/>
  <c r="P1478" i="23"/>
  <c r="M1478" i="23"/>
  <c r="N1478" i="23"/>
  <c r="K1478" i="23"/>
  <c r="L1478" i="23"/>
  <c r="V1466" i="23"/>
  <c r="U1466" i="23"/>
  <c r="T1466" i="23"/>
  <c r="S1466" i="23"/>
  <c r="Q1466" i="23"/>
  <c r="R1466" i="23"/>
  <c r="P1466" i="23"/>
  <c r="O1466" i="23"/>
  <c r="M1466" i="23"/>
  <c r="N1466" i="23"/>
  <c r="K1466" i="23"/>
  <c r="L1466" i="23"/>
  <c r="V1454" i="23"/>
  <c r="U1454" i="23"/>
  <c r="T1454" i="23"/>
  <c r="S1454" i="23"/>
  <c r="Q1454" i="23"/>
  <c r="R1454" i="23"/>
  <c r="O1454" i="23"/>
  <c r="P1454" i="23"/>
  <c r="M1454" i="23"/>
  <c r="N1454" i="23"/>
  <c r="K1454" i="23"/>
  <c r="L1454" i="23"/>
  <c r="V1442" i="23"/>
  <c r="U1442" i="23"/>
  <c r="T1442" i="23"/>
  <c r="S1442" i="23"/>
  <c r="R1442" i="23"/>
  <c r="Q1442" i="23"/>
  <c r="O1442" i="23"/>
  <c r="P1442" i="23"/>
  <c r="M1442" i="23"/>
  <c r="N1442" i="23"/>
  <c r="K1442" i="23"/>
  <c r="L1442" i="23"/>
  <c r="V1430" i="23"/>
  <c r="U1430" i="23"/>
  <c r="T1430" i="23"/>
  <c r="S1430" i="23"/>
  <c r="Q1430" i="23"/>
  <c r="R1430" i="23"/>
  <c r="O1430" i="23"/>
  <c r="P1430" i="23"/>
  <c r="M1430" i="23"/>
  <c r="N1430" i="23"/>
  <c r="K1430" i="23"/>
  <c r="L1430" i="23"/>
  <c r="V1418" i="23"/>
  <c r="U1418" i="23"/>
  <c r="T1418" i="23"/>
  <c r="S1418" i="23"/>
  <c r="Q1418" i="23"/>
  <c r="R1418" i="23"/>
  <c r="P1418" i="23"/>
  <c r="O1418" i="23"/>
  <c r="M1418" i="23"/>
  <c r="N1418" i="23"/>
  <c r="K1418" i="23"/>
  <c r="L1418" i="23"/>
  <c r="V1406" i="23"/>
  <c r="T1406" i="23"/>
  <c r="U1406" i="23"/>
  <c r="S1406" i="23"/>
  <c r="R1406" i="23"/>
  <c r="Q1406" i="23"/>
  <c r="O1406" i="23"/>
  <c r="M1406" i="23"/>
  <c r="N1406" i="23"/>
  <c r="K1406" i="23"/>
  <c r="P1406" i="23"/>
  <c r="L1406" i="23"/>
  <c r="V1394" i="23"/>
  <c r="T1394" i="23"/>
  <c r="U1394" i="23"/>
  <c r="S1394" i="23"/>
  <c r="Q1394" i="23"/>
  <c r="R1394" i="23"/>
  <c r="O1394" i="23"/>
  <c r="P1394" i="23"/>
  <c r="M1394" i="23"/>
  <c r="N1394" i="23"/>
  <c r="K1394" i="23"/>
  <c r="L1394" i="23"/>
  <c r="V1382" i="23"/>
  <c r="U1382" i="23"/>
  <c r="T1382" i="23"/>
  <c r="S1382" i="23"/>
  <c r="Q1382" i="23"/>
  <c r="R1382" i="23"/>
  <c r="O1382" i="23"/>
  <c r="P1382" i="23"/>
  <c r="M1382" i="23"/>
  <c r="N1382" i="23"/>
  <c r="L1382" i="23"/>
  <c r="K1382" i="23"/>
  <c r="V1370" i="23"/>
  <c r="U1370" i="23"/>
  <c r="T1370" i="23"/>
  <c r="S1370" i="23"/>
  <c r="R1370" i="23"/>
  <c r="Q1370" i="23"/>
  <c r="P1370" i="23"/>
  <c r="O1370" i="23"/>
  <c r="M1370" i="23"/>
  <c r="N1370" i="23"/>
  <c r="K1370" i="23"/>
  <c r="L1370" i="23"/>
  <c r="V1358" i="23"/>
  <c r="U1358" i="23"/>
  <c r="T1358" i="23"/>
  <c r="S1358" i="23"/>
  <c r="Q1358" i="23"/>
  <c r="R1358" i="23"/>
  <c r="O1358" i="23"/>
  <c r="M1358" i="23"/>
  <c r="N1358" i="23"/>
  <c r="P1358" i="23"/>
  <c r="K1358" i="23"/>
  <c r="L1358" i="23"/>
  <c r="V1346" i="23"/>
  <c r="U1346" i="23"/>
  <c r="T1346" i="23"/>
  <c r="S1346" i="23"/>
  <c r="Q1346" i="23"/>
  <c r="R1346" i="23"/>
  <c r="O1346" i="23"/>
  <c r="P1346" i="23"/>
  <c r="M1346" i="23"/>
  <c r="N1346" i="23"/>
  <c r="K1346" i="23"/>
  <c r="L1346" i="23"/>
  <c r="V1334" i="23"/>
  <c r="U1334" i="23"/>
  <c r="T1334" i="23"/>
  <c r="S1334" i="23"/>
  <c r="R1334" i="23"/>
  <c r="Q1334" i="23"/>
  <c r="O1334" i="23"/>
  <c r="P1334" i="23"/>
  <c r="M1334" i="23"/>
  <c r="N1334" i="23"/>
  <c r="L1334" i="23"/>
  <c r="K1334" i="23"/>
  <c r="V1322" i="23"/>
  <c r="U1322" i="23"/>
  <c r="T1322" i="23"/>
  <c r="S1322" i="23"/>
  <c r="Q1322" i="23"/>
  <c r="R1322" i="23"/>
  <c r="P1322" i="23"/>
  <c r="O1322" i="23"/>
  <c r="M1322" i="23"/>
  <c r="N1322" i="23"/>
  <c r="K1322" i="23"/>
  <c r="L1322" i="23"/>
  <c r="V1310" i="23"/>
  <c r="U1310" i="23"/>
  <c r="T1310" i="23"/>
  <c r="S1310" i="23"/>
  <c r="Q1310" i="23"/>
  <c r="R1310" i="23"/>
  <c r="P1310" i="23"/>
  <c r="O1310" i="23"/>
  <c r="M1310" i="23"/>
  <c r="N1310" i="23"/>
  <c r="L1310" i="23"/>
  <c r="K1310" i="23"/>
  <c r="V1298" i="23"/>
  <c r="U1298" i="23"/>
  <c r="T1298" i="23"/>
  <c r="S1298" i="23"/>
  <c r="R1298" i="23"/>
  <c r="Q1298" i="23"/>
  <c r="P1298" i="23"/>
  <c r="O1298" i="23"/>
  <c r="L1298" i="23"/>
  <c r="M1298" i="23"/>
  <c r="N1298" i="23"/>
  <c r="K1298" i="23"/>
  <c r="V1286" i="23"/>
  <c r="U1286" i="23"/>
  <c r="T1286" i="23"/>
  <c r="S1286" i="23"/>
  <c r="Q1286" i="23"/>
  <c r="R1286" i="23"/>
  <c r="P1286" i="23"/>
  <c r="O1286" i="23"/>
  <c r="L1286" i="23"/>
  <c r="M1286" i="23"/>
  <c r="N1286" i="23"/>
  <c r="K1286" i="23"/>
  <c r="V1274" i="23"/>
  <c r="U1274" i="23"/>
  <c r="T1274" i="23"/>
  <c r="S1274" i="23"/>
  <c r="Q1274" i="23"/>
  <c r="R1274" i="23"/>
  <c r="P1274" i="23"/>
  <c r="O1274" i="23"/>
  <c r="L1274" i="23"/>
  <c r="M1274" i="23"/>
  <c r="N1274" i="23"/>
  <c r="K1274" i="23"/>
  <c r="V1262" i="23"/>
  <c r="U1262" i="23"/>
  <c r="T1262" i="23"/>
  <c r="S1262" i="23"/>
  <c r="R1262" i="23"/>
  <c r="Q1262" i="23"/>
  <c r="P1262" i="23"/>
  <c r="O1262" i="23"/>
  <c r="L1262" i="23"/>
  <c r="M1262" i="23"/>
  <c r="N1262" i="23"/>
  <c r="K1262" i="23"/>
  <c r="V1250" i="23"/>
  <c r="U1250" i="23"/>
  <c r="T1250" i="23"/>
  <c r="S1250" i="23"/>
  <c r="Q1250" i="23"/>
  <c r="R1250" i="23"/>
  <c r="P1250" i="23"/>
  <c r="O1250" i="23"/>
  <c r="L1250" i="23"/>
  <c r="M1250" i="23"/>
  <c r="N1250" i="23"/>
  <c r="K1250" i="23"/>
  <c r="V1238" i="23"/>
  <c r="U1238" i="23"/>
  <c r="T1238" i="23"/>
  <c r="S1238" i="23"/>
  <c r="Q1238" i="23"/>
  <c r="R1238" i="23"/>
  <c r="P1238" i="23"/>
  <c r="O1238" i="23"/>
  <c r="L1238" i="23"/>
  <c r="M1238" i="23"/>
  <c r="N1238" i="23"/>
  <c r="K1238" i="23"/>
  <c r="V1226" i="23"/>
  <c r="U1226" i="23"/>
  <c r="T1226" i="23"/>
  <c r="S1226" i="23"/>
  <c r="R1226" i="23"/>
  <c r="Q1226" i="23"/>
  <c r="P1226" i="23"/>
  <c r="O1226" i="23"/>
  <c r="L1226" i="23"/>
  <c r="M1226" i="23"/>
  <c r="N1226" i="23"/>
  <c r="K1226" i="23"/>
  <c r="V1214" i="23"/>
  <c r="U1214" i="23"/>
  <c r="T1214" i="23"/>
  <c r="S1214" i="23"/>
  <c r="Q1214" i="23"/>
  <c r="R1214" i="23"/>
  <c r="P1214" i="23"/>
  <c r="L1214" i="23"/>
  <c r="M1214" i="23"/>
  <c r="N1214" i="23"/>
  <c r="K1214" i="23"/>
  <c r="O1214" i="23"/>
  <c r="V1202" i="23"/>
  <c r="U1202" i="23"/>
  <c r="T1202" i="23"/>
  <c r="S1202" i="23"/>
  <c r="Q1202" i="23"/>
  <c r="R1202" i="23"/>
  <c r="P1202" i="23"/>
  <c r="O1202" i="23"/>
  <c r="L1202" i="23"/>
  <c r="M1202" i="23"/>
  <c r="N1202" i="23"/>
  <c r="K1202" i="23"/>
  <c r="V1190" i="23"/>
  <c r="U1190" i="23"/>
  <c r="T1190" i="23"/>
  <c r="S1190" i="23"/>
  <c r="R1190" i="23"/>
  <c r="Q1190" i="23"/>
  <c r="P1190" i="23"/>
  <c r="O1190" i="23"/>
  <c r="N1190" i="23"/>
  <c r="L1190" i="23"/>
  <c r="M1190" i="23"/>
  <c r="K1190" i="23"/>
  <c r="V1178" i="23"/>
  <c r="U1178" i="23"/>
  <c r="T1178" i="23"/>
  <c r="S1178" i="23"/>
  <c r="Q1178" i="23"/>
  <c r="P1178" i="23"/>
  <c r="R1178" i="23"/>
  <c r="N1178" i="23"/>
  <c r="L1178" i="23"/>
  <c r="M1178" i="23"/>
  <c r="O1178" i="23"/>
  <c r="K1178" i="23"/>
  <c r="V1166" i="23"/>
  <c r="U1166" i="23"/>
  <c r="T1166" i="23"/>
  <c r="S1166" i="23"/>
  <c r="Q1166" i="23"/>
  <c r="R1166" i="23"/>
  <c r="P1166" i="23"/>
  <c r="N1166" i="23"/>
  <c r="O1166" i="23"/>
  <c r="L1166" i="23"/>
  <c r="M1166" i="23"/>
  <c r="K1166" i="23"/>
  <c r="V1154" i="23"/>
  <c r="U1154" i="23"/>
  <c r="T1154" i="23"/>
  <c r="S1154" i="23"/>
  <c r="R1154" i="23"/>
  <c r="Q1154" i="23"/>
  <c r="P1154" i="23"/>
  <c r="O1154" i="23"/>
  <c r="N1154" i="23"/>
  <c r="L1154" i="23"/>
  <c r="M1154" i="23"/>
  <c r="K1154" i="23"/>
  <c r="V1142" i="23"/>
  <c r="U1142" i="23"/>
  <c r="T1142" i="23"/>
  <c r="S1142" i="23"/>
  <c r="Q1142" i="23"/>
  <c r="P1142" i="23"/>
  <c r="R1142" i="23"/>
  <c r="N1142" i="23"/>
  <c r="O1142" i="23"/>
  <c r="L1142" i="23"/>
  <c r="M1142" i="23"/>
  <c r="K1142" i="23"/>
  <c r="V1130" i="23"/>
  <c r="U1130" i="23"/>
  <c r="T1130" i="23"/>
  <c r="S1130" i="23"/>
  <c r="Q1130" i="23"/>
  <c r="R1130" i="23"/>
  <c r="P1130" i="23"/>
  <c r="N1130" i="23"/>
  <c r="O1130" i="23"/>
  <c r="L1130" i="23"/>
  <c r="M1130" i="23"/>
  <c r="K1130" i="23"/>
  <c r="V1118" i="23"/>
  <c r="U1118" i="23"/>
  <c r="T1118" i="23"/>
  <c r="S1118" i="23"/>
  <c r="R1118" i="23"/>
  <c r="Q1118" i="23"/>
  <c r="P1118" i="23"/>
  <c r="O1118" i="23"/>
  <c r="N1118" i="23"/>
  <c r="L1118" i="23"/>
  <c r="M1118" i="23"/>
  <c r="K1118" i="23"/>
  <c r="V1106" i="23"/>
  <c r="U1106" i="23"/>
  <c r="T1106" i="23"/>
  <c r="S1106" i="23"/>
  <c r="Q1106" i="23"/>
  <c r="R1106" i="23"/>
  <c r="P1106" i="23"/>
  <c r="N1106" i="23"/>
  <c r="O1106" i="23"/>
  <c r="L1106" i="23"/>
  <c r="M1106" i="23"/>
  <c r="K1106" i="23"/>
  <c r="V1094" i="23"/>
  <c r="U1094" i="23"/>
  <c r="T1094" i="23"/>
  <c r="S1094" i="23"/>
  <c r="Q1094" i="23"/>
  <c r="R1094" i="23"/>
  <c r="P1094" i="23"/>
  <c r="N1094" i="23"/>
  <c r="O1094" i="23"/>
  <c r="L1094" i="23"/>
  <c r="M1094" i="23"/>
  <c r="K1094" i="23"/>
  <c r="V1082" i="23"/>
  <c r="U1082" i="23"/>
  <c r="T1082" i="23"/>
  <c r="S1082" i="23"/>
  <c r="R1082" i="23"/>
  <c r="Q1082" i="23"/>
  <c r="P1082" i="23"/>
  <c r="O1082" i="23"/>
  <c r="N1082" i="23"/>
  <c r="L1082" i="23"/>
  <c r="M1082" i="23"/>
  <c r="K1082" i="23"/>
  <c r="V1070" i="23"/>
  <c r="U1070" i="23"/>
  <c r="T1070" i="23"/>
  <c r="S1070" i="23"/>
  <c r="Q1070" i="23"/>
  <c r="R1070" i="23"/>
  <c r="P1070" i="23"/>
  <c r="N1070" i="23"/>
  <c r="L1070" i="23"/>
  <c r="M1070" i="23"/>
  <c r="K1070" i="23"/>
  <c r="O1070" i="23"/>
  <c r="V1058" i="23"/>
  <c r="U1058" i="23"/>
  <c r="T1058" i="23"/>
  <c r="S1058" i="23"/>
  <c r="Q1058" i="23"/>
  <c r="R1058" i="23"/>
  <c r="P1058" i="23"/>
  <c r="N1058" i="23"/>
  <c r="O1058" i="23"/>
  <c r="L1058" i="23"/>
  <c r="M1058" i="23"/>
  <c r="K1058" i="23"/>
  <c r="V1046" i="23"/>
  <c r="U1046" i="23"/>
  <c r="T1046" i="23"/>
  <c r="S1046" i="23"/>
  <c r="R1046" i="23"/>
  <c r="Q1046" i="23"/>
  <c r="P1046" i="23"/>
  <c r="O1046" i="23"/>
  <c r="N1046" i="23"/>
  <c r="L1046" i="23"/>
  <c r="M1046" i="23"/>
  <c r="K1046" i="23"/>
  <c r="V1034" i="23"/>
  <c r="U1034" i="23"/>
  <c r="T1034" i="23"/>
  <c r="S1034" i="23"/>
  <c r="Q1034" i="23"/>
  <c r="P1034" i="23"/>
  <c r="R1034" i="23"/>
  <c r="N1034" i="23"/>
  <c r="L1034" i="23"/>
  <c r="M1034" i="23"/>
  <c r="O1034" i="23"/>
  <c r="K1034" i="23"/>
  <c r="V1022" i="23"/>
  <c r="U1022" i="23"/>
  <c r="T1022" i="23"/>
  <c r="S1022" i="23"/>
  <c r="Q1022" i="23"/>
  <c r="R1022" i="23"/>
  <c r="P1022" i="23"/>
  <c r="N1022" i="23"/>
  <c r="O1022" i="23"/>
  <c r="L1022" i="23"/>
  <c r="M1022" i="23"/>
  <c r="K1022" i="23"/>
  <c r="U1010" i="23"/>
  <c r="V1010" i="23"/>
  <c r="S1010" i="23"/>
  <c r="T1010" i="23"/>
  <c r="R1010" i="23"/>
  <c r="Q1010" i="23"/>
  <c r="P1010" i="23"/>
  <c r="O1010" i="23"/>
  <c r="N1010" i="23"/>
  <c r="L1010" i="23"/>
  <c r="M1010" i="23"/>
  <c r="K1010" i="23"/>
  <c r="V998" i="23"/>
  <c r="U998" i="23"/>
  <c r="T998" i="23"/>
  <c r="S998" i="23"/>
  <c r="Q998" i="23"/>
  <c r="P998" i="23"/>
  <c r="R998" i="23"/>
  <c r="N998" i="23"/>
  <c r="O998" i="23"/>
  <c r="L998" i="23"/>
  <c r="M998" i="23"/>
  <c r="K998" i="23"/>
  <c r="V986" i="23"/>
  <c r="U986" i="23"/>
  <c r="T986" i="23"/>
  <c r="S986" i="23"/>
  <c r="Q986" i="23"/>
  <c r="R986" i="23"/>
  <c r="P986" i="23"/>
  <c r="N986" i="23"/>
  <c r="O986" i="23"/>
  <c r="L986" i="23"/>
  <c r="M986" i="23"/>
  <c r="K986" i="23"/>
  <c r="V974" i="23"/>
  <c r="U974" i="23"/>
  <c r="T974" i="23"/>
  <c r="S974" i="23"/>
  <c r="R974" i="23"/>
  <c r="Q974" i="23"/>
  <c r="P974" i="23"/>
  <c r="O974" i="23"/>
  <c r="N974" i="23"/>
  <c r="L974" i="23"/>
  <c r="M974" i="23"/>
  <c r="K974" i="23"/>
  <c r="U962" i="23"/>
  <c r="V962" i="23"/>
  <c r="T962" i="23"/>
  <c r="S962" i="23"/>
  <c r="Q962" i="23"/>
  <c r="P962" i="23"/>
  <c r="R962" i="23"/>
  <c r="N962" i="23"/>
  <c r="O962" i="23"/>
  <c r="L962" i="23"/>
  <c r="M962" i="23"/>
  <c r="K962" i="23"/>
  <c r="U950" i="23"/>
  <c r="V950" i="23"/>
  <c r="T950" i="23"/>
  <c r="S950" i="23"/>
  <c r="Q950" i="23"/>
  <c r="R950" i="23"/>
  <c r="P950" i="23"/>
  <c r="N950" i="23"/>
  <c r="O950" i="23"/>
  <c r="L950" i="23"/>
  <c r="M950" i="23"/>
  <c r="K950" i="23"/>
  <c r="U938" i="23"/>
  <c r="V938" i="23"/>
  <c r="T938" i="23"/>
  <c r="S938" i="23"/>
  <c r="R938" i="23"/>
  <c r="Q938" i="23"/>
  <c r="P938" i="23"/>
  <c r="O938" i="23"/>
  <c r="N938" i="23"/>
  <c r="L938" i="23"/>
  <c r="M938" i="23"/>
  <c r="K938" i="23"/>
  <c r="U926" i="23"/>
  <c r="V926" i="23"/>
  <c r="T926" i="23"/>
  <c r="S926" i="23"/>
  <c r="Q926" i="23"/>
  <c r="P926" i="23"/>
  <c r="R926" i="23"/>
  <c r="N926" i="23"/>
  <c r="L926" i="23"/>
  <c r="M926" i="23"/>
  <c r="O926" i="23"/>
  <c r="K926" i="23"/>
  <c r="U914" i="23"/>
  <c r="V914" i="23"/>
  <c r="T914" i="23"/>
  <c r="S914" i="23"/>
  <c r="Q914" i="23"/>
  <c r="R914" i="23"/>
  <c r="P914" i="23"/>
  <c r="N914" i="23"/>
  <c r="O914" i="23"/>
  <c r="L914" i="23"/>
  <c r="M914" i="23"/>
  <c r="K914" i="23"/>
  <c r="U902" i="23"/>
  <c r="V902" i="23"/>
  <c r="T902" i="23"/>
  <c r="S902" i="23"/>
  <c r="R902" i="23"/>
  <c r="Q902" i="23"/>
  <c r="P902" i="23"/>
  <c r="O902" i="23"/>
  <c r="N902" i="23"/>
  <c r="L902" i="23"/>
  <c r="M902" i="23"/>
  <c r="K902" i="23"/>
  <c r="U890" i="23"/>
  <c r="V890" i="23"/>
  <c r="T890" i="23"/>
  <c r="S890" i="23"/>
  <c r="Q890" i="23"/>
  <c r="R890" i="23"/>
  <c r="P890" i="23"/>
  <c r="N890" i="23"/>
  <c r="L890" i="23"/>
  <c r="M890" i="23"/>
  <c r="O890" i="23"/>
  <c r="K890" i="23"/>
  <c r="U878" i="23"/>
  <c r="V878" i="23"/>
  <c r="T878" i="23"/>
  <c r="S878" i="23"/>
  <c r="Q878" i="23"/>
  <c r="R878" i="23"/>
  <c r="P878" i="23"/>
  <c r="N878" i="23"/>
  <c r="O878" i="23"/>
  <c r="L878" i="23"/>
  <c r="M878" i="23"/>
  <c r="K878" i="23"/>
  <c r="U866" i="23"/>
  <c r="V866" i="23"/>
  <c r="T866" i="23"/>
  <c r="S866" i="23"/>
  <c r="R866" i="23"/>
  <c r="Q866" i="23"/>
  <c r="P866" i="23"/>
  <c r="N866" i="23"/>
  <c r="O866" i="23"/>
  <c r="L866" i="23"/>
  <c r="M866" i="23"/>
  <c r="K866" i="23"/>
  <c r="U854" i="23"/>
  <c r="V854" i="23"/>
  <c r="T854" i="23"/>
  <c r="S854" i="23"/>
  <c r="Q854" i="23"/>
  <c r="R854" i="23"/>
  <c r="P854" i="23"/>
  <c r="O854" i="23"/>
  <c r="N854" i="23"/>
  <c r="L854" i="23"/>
  <c r="M854" i="23"/>
  <c r="K854" i="23"/>
  <c r="U842" i="23"/>
  <c r="V842" i="23"/>
  <c r="T842" i="23"/>
  <c r="S842" i="23"/>
  <c r="Q842" i="23"/>
  <c r="R842" i="23"/>
  <c r="P842" i="23"/>
  <c r="N842" i="23"/>
  <c r="O842" i="23"/>
  <c r="L842" i="23"/>
  <c r="M842" i="23"/>
  <c r="K842" i="23"/>
  <c r="U830" i="23"/>
  <c r="V830" i="23"/>
  <c r="T830" i="23"/>
  <c r="S830" i="23"/>
  <c r="R830" i="23"/>
  <c r="Q830" i="23"/>
  <c r="P830" i="23"/>
  <c r="N830" i="23"/>
  <c r="O830" i="23"/>
  <c r="L830" i="23"/>
  <c r="M830" i="23"/>
  <c r="K830" i="23"/>
  <c r="U818" i="23"/>
  <c r="V818" i="23"/>
  <c r="T818" i="23"/>
  <c r="S818" i="23"/>
  <c r="Q818" i="23"/>
  <c r="P818" i="23"/>
  <c r="R818" i="23"/>
  <c r="N818" i="23"/>
  <c r="O818" i="23"/>
  <c r="L818" i="23"/>
  <c r="M818" i="23"/>
  <c r="K818" i="23"/>
  <c r="U806" i="23"/>
  <c r="V806" i="23"/>
  <c r="T806" i="23"/>
  <c r="S806" i="23"/>
  <c r="Q806" i="23"/>
  <c r="R806" i="23"/>
  <c r="P806" i="23"/>
  <c r="O806" i="23"/>
  <c r="N806" i="23"/>
  <c r="L806" i="23"/>
  <c r="M806" i="23"/>
  <c r="K806" i="23"/>
  <c r="U794" i="23"/>
  <c r="V794" i="23"/>
  <c r="T794" i="23"/>
  <c r="S794" i="23"/>
  <c r="R794" i="23"/>
  <c r="Q794" i="23"/>
  <c r="P794" i="23"/>
  <c r="N794" i="23"/>
  <c r="O794" i="23"/>
  <c r="L794" i="23"/>
  <c r="M794" i="23"/>
  <c r="K794" i="23"/>
  <c r="U782" i="23"/>
  <c r="V782" i="23"/>
  <c r="T782" i="23"/>
  <c r="S782" i="23"/>
  <c r="R782" i="23"/>
  <c r="Q782" i="23"/>
  <c r="P782" i="23"/>
  <c r="N782" i="23"/>
  <c r="O782" i="23"/>
  <c r="L782" i="23"/>
  <c r="M782" i="23"/>
  <c r="K782" i="23"/>
  <c r="U770" i="23"/>
  <c r="V770" i="23"/>
  <c r="T770" i="23"/>
  <c r="S770" i="23"/>
  <c r="Q770" i="23"/>
  <c r="R770" i="23"/>
  <c r="P770" i="23"/>
  <c r="N770" i="23"/>
  <c r="O770" i="23"/>
  <c r="L770" i="23"/>
  <c r="M770" i="23"/>
  <c r="K770" i="23"/>
  <c r="U758" i="23"/>
  <c r="V758" i="23"/>
  <c r="T758" i="23"/>
  <c r="S758" i="23"/>
  <c r="Q758" i="23"/>
  <c r="R758" i="23"/>
  <c r="P758" i="23"/>
  <c r="O758" i="23"/>
  <c r="N758" i="23"/>
  <c r="L758" i="23"/>
  <c r="M758" i="23"/>
  <c r="K758" i="23"/>
  <c r="U746" i="23"/>
  <c r="V746" i="23"/>
  <c r="T746" i="23"/>
  <c r="S746" i="23"/>
  <c r="R746" i="23"/>
  <c r="Q746" i="23"/>
  <c r="P746" i="23"/>
  <c r="N746" i="23"/>
  <c r="L746" i="23"/>
  <c r="M746" i="23"/>
  <c r="K746" i="23"/>
  <c r="O746" i="23"/>
  <c r="U734" i="23"/>
  <c r="V734" i="23"/>
  <c r="T734" i="23"/>
  <c r="S734" i="23"/>
  <c r="R734" i="23"/>
  <c r="Q734" i="23"/>
  <c r="P734" i="23"/>
  <c r="N734" i="23"/>
  <c r="O734" i="23"/>
  <c r="L734" i="23"/>
  <c r="M734" i="23"/>
  <c r="K734" i="23"/>
  <c r="U722" i="23"/>
  <c r="V722" i="23"/>
  <c r="T722" i="23"/>
  <c r="S722" i="23"/>
  <c r="Q722" i="23"/>
  <c r="R722" i="23"/>
  <c r="P722" i="23"/>
  <c r="N722" i="23"/>
  <c r="O722" i="23"/>
  <c r="L722" i="23"/>
  <c r="M722" i="23"/>
  <c r="K722" i="23"/>
  <c r="U710" i="23"/>
  <c r="V710" i="23"/>
  <c r="S710" i="23"/>
  <c r="T710" i="23"/>
  <c r="Q710" i="23"/>
  <c r="R710" i="23"/>
  <c r="P710" i="23"/>
  <c r="O710" i="23"/>
  <c r="N710" i="23"/>
  <c r="L710" i="23"/>
  <c r="M710" i="23"/>
  <c r="K710" i="23"/>
  <c r="U698" i="23"/>
  <c r="V698" i="23"/>
  <c r="S698" i="23"/>
  <c r="T698" i="23"/>
  <c r="R698" i="23"/>
  <c r="Q698" i="23"/>
  <c r="P698" i="23"/>
  <c r="N698" i="23"/>
  <c r="L698" i="23"/>
  <c r="M698" i="23"/>
  <c r="O698" i="23"/>
  <c r="K698" i="23"/>
  <c r="U686" i="23"/>
  <c r="V686" i="23"/>
  <c r="S686" i="23"/>
  <c r="T686" i="23"/>
  <c r="R686" i="23"/>
  <c r="Q686" i="23"/>
  <c r="P686" i="23"/>
  <c r="N686" i="23"/>
  <c r="O686" i="23"/>
  <c r="L686" i="23"/>
  <c r="M686" i="23"/>
  <c r="K686" i="23"/>
  <c r="U674" i="23"/>
  <c r="V674" i="23"/>
  <c r="S674" i="23"/>
  <c r="T674" i="23"/>
  <c r="Q674" i="23"/>
  <c r="R674" i="23"/>
  <c r="P674" i="23"/>
  <c r="N674" i="23"/>
  <c r="O674" i="23"/>
  <c r="L674" i="23"/>
  <c r="M674" i="23"/>
  <c r="K674" i="23"/>
  <c r="U662" i="23"/>
  <c r="V662" i="23"/>
  <c r="S662" i="23"/>
  <c r="T662" i="23"/>
  <c r="Q662" i="23"/>
  <c r="R662" i="23"/>
  <c r="P662" i="23"/>
  <c r="O662" i="23"/>
  <c r="N662" i="23"/>
  <c r="L662" i="23"/>
  <c r="M662" i="23"/>
  <c r="K662" i="23"/>
  <c r="U650" i="23"/>
  <c r="V650" i="23"/>
  <c r="S650" i="23"/>
  <c r="T650" i="23"/>
  <c r="R650" i="23"/>
  <c r="Q650" i="23"/>
  <c r="P650" i="23"/>
  <c r="N650" i="23"/>
  <c r="O650" i="23"/>
  <c r="L650" i="23"/>
  <c r="M650" i="23"/>
  <c r="K650" i="23"/>
  <c r="U638" i="23"/>
  <c r="V638" i="23"/>
  <c r="S638" i="23"/>
  <c r="T638" i="23"/>
  <c r="R638" i="23"/>
  <c r="Q638" i="23"/>
  <c r="P638" i="23"/>
  <c r="N638" i="23"/>
  <c r="O638" i="23"/>
  <c r="L638" i="23"/>
  <c r="M638" i="23"/>
  <c r="K638" i="23"/>
  <c r="U626" i="23"/>
  <c r="V626" i="23"/>
  <c r="S626" i="23"/>
  <c r="T626" i="23"/>
  <c r="Q626" i="23"/>
  <c r="R626" i="23"/>
  <c r="P626" i="23"/>
  <c r="N626" i="23"/>
  <c r="O626" i="23"/>
  <c r="L626" i="23"/>
  <c r="M626" i="23"/>
  <c r="K626" i="23"/>
  <c r="U614" i="23"/>
  <c r="V614" i="23"/>
  <c r="S614" i="23"/>
  <c r="T614" i="23"/>
  <c r="Q614" i="23"/>
  <c r="R614" i="23"/>
  <c r="P614" i="23"/>
  <c r="O614" i="23"/>
  <c r="N614" i="23"/>
  <c r="L614" i="23"/>
  <c r="M614" i="23"/>
  <c r="K614" i="23"/>
  <c r="U602" i="23"/>
  <c r="V602" i="23"/>
  <c r="S602" i="23"/>
  <c r="T602" i="23"/>
  <c r="R602" i="23"/>
  <c r="Q602" i="23"/>
  <c r="P602" i="23"/>
  <c r="N602" i="23"/>
  <c r="O602" i="23"/>
  <c r="L602" i="23"/>
  <c r="M602" i="23"/>
  <c r="K602" i="23"/>
  <c r="U590" i="23"/>
  <c r="V590" i="23"/>
  <c r="S590" i="23"/>
  <c r="T590" i="23"/>
  <c r="R590" i="23"/>
  <c r="Q590" i="23"/>
  <c r="P590" i="23"/>
  <c r="N590" i="23"/>
  <c r="O590" i="23"/>
  <c r="L590" i="23"/>
  <c r="M590" i="23"/>
  <c r="K590" i="23"/>
  <c r="U578" i="23"/>
  <c r="V578" i="23"/>
  <c r="S578" i="23"/>
  <c r="T578" i="23"/>
  <c r="R578" i="23"/>
  <c r="Q578" i="23"/>
  <c r="P578" i="23"/>
  <c r="N578" i="23"/>
  <c r="O578" i="23"/>
  <c r="L578" i="23"/>
  <c r="M578" i="23"/>
  <c r="K578" i="23"/>
  <c r="U566" i="23"/>
  <c r="V566" i="23"/>
  <c r="S566" i="23"/>
  <c r="T566" i="23"/>
  <c r="R566" i="23"/>
  <c r="Q566" i="23"/>
  <c r="P566" i="23"/>
  <c r="O566" i="23"/>
  <c r="N566" i="23"/>
  <c r="L566" i="23"/>
  <c r="M566" i="23"/>
  <c r="K566" i="23"/>
  <c r="U554" i="23"/>
  <c r="V554" i="23"/>
  <c r="S554" i="23"/>
  <c r="T554" i="23"/>
  <c r="R554" i="23"/>
  <c r="Q554" i="23"/>
  <c r="P554" i="23"/>
  <c r="N554" i="23"/>
  <c r="L554" i="23"/>
  <c r="M554" i="23"/>
  <c r="K554" i="23"/>
  <c r="O554" i="23"/>
  <c r="U542" i="23"/>
  <c r="V542" i="23"/>
  <c r="S542" i="23"/>
  <c r="T542" i="23"/>
  <c r="R542" i="23"/>
  <c r="Q542" i="23"/>
  <c r="P542" i="23"/>
  <c r="N542" i="23"/>
  <c r="O542" i="23"/>
  <c r="L542" i="23"/>
  <c r="M542" i="23"/>
  <c r="K542" i="23"/>
  <c r="U530" i="23"/>
  <c r="V530" i="23"/>
  <c r="T530" i="23"/>
  <c r="S530" i="23"/>
  <c r="R530" i="23"/>
  <c r="Q530" i="23"/>
  <c r="P530" i="23"/>
  <c r="N530" i="23"/>
  <c r="O530" i="23"/>
  <c r="L530" i="23"/>
  <c r="M530" i="23"/>
  <c r="K530" i="23"/>
  <c r="U518" i="23"/>
  <c r="V518" i="23"/>
  <c r="T518" i="23"/>
  <c r="S518" i="23"/>
  <c r="R518" i="23"/>
  <c r="Q518" i="23"/>
  <c r="P518" i="23"/>
  <c r="O518" i="23"/>
  <c r="N518" i="23"/>
  <c r="L518" i="23"/>
  <c r="M518" i="23"/>
  <c r="K518" i="23"/>
  <c r="U506" i="23"/>
  <c r="V506" i="23"/>
  <c r="T506" i="23"/>
  <c r="S506" i="23"/>
  <c r="R506" i="23"/>
  <c r="Q506" i="23"/>
  <c r="P506" i="23"/>
  <c r="N506" i="23"/>
  <c r="L506" i="23"/>
  <c r="M506" i="23"/>
  <c r="O506" i="23"/>
  <c r="K506" i="23"/>
  <c r="U494" i="23"/>
  <c r="V494" i="23"/>
  <c r="T494" i="23"/>
  <c r="S494" i="23"/>
  <c r="R494" i="23"/>
  <c r="Q494" i="23"/>
  <c r="P494" i="23"/>
  <c r="N494" i="23"/>
  <c r="O494" i="23"/>
  <c r="L494" i="23"/>
  <c r="M494" i="23"/>
  <c r="K494" i="23"/>
  <c r="U482" i="23"/>
  <c r="V482" i="23"/>
  <c r="T482" i="23"/>
  <c r="S482" i="23"/>
  <c r="R482" i="23"/>
  <c r="Q482" i="23"/>
  <c r="P482" i="23"/>
  <c r="N482" i="23"/>
  <c r="O482" i="23"/>
  <c r="L482" i="23"/>
  <c r="M482" i="23"/>
  <c r="K482" i="23"/>
  <c r="U470" i="23"/>
  <c r="V470" i="23"/>
  <c r="T470" i="23"/>
  <c r="S470" i="23"/>
  <c r="R470" i="23"/>
  <c r="Q470" i="23"/>
  <c r="P470" i="23"/>
  <c r="O470" i="23"/>
  <c r="N470" i="23"/>
  <c r="L470" i="23"/>
  <c r="M470" i="23"/>
  <c r="K470" i="23"/>
  <c r="U458" i="23"/>
  <c r="V458" i="23"/>
  <c r="T458" i="23"/>
  <c r="S458" i="23"/>
  <c r="R458" i="23"/>
  <c r="Q458" i="23"/>
  <c r="P458" i="23"/>
  <c r="N458" i="23"/>
  <c r="O458" i="23"/>
  <c r="L458" i="23"/>
  <c r="M458" i="23"/>
  <c r="K458" i="23"/>
  <c r="U446" i="23"/>
  <c r="V446" i="23"/>
  <c r="T446" i="23"/>
  <c r="S446" i="23"/>
  <c r="R446" i="23"/>
  <c r="Q446" i="23"/>
  <c r="P446" i="23"/>
  <c r="N446" i="23"/>
  <c r="O446" i="23"/>
  <c r="L446" i="23"/>
  <c r="M446" i="23"/>
  <c r="K446" i="23"/>
  <c r="U434" i="23"/>
  <c r="V434" i="23"/>
  <c r="T434" i="23"/>
  <c r="S434" i="23"/>
  <c r="R434" i="23"/>
  <c r="Q434" i="23"/>
  <c r="P434" i="23"/>
  <c r="N434" i="23"/>
  <c r="O434" i="23"/>
  <c r="L434" i="23"/>
  <c r="M434" i="23"/>
  <c r="K434" i="23"/>
  <c r="U422" i="23"/>
  <c r="V422" i="23"/>
  <c r="T422" i="23"/>
  <c r="S422" i="23"/>
  <c r="R422" i="23"/>
  <c r="Q422" i="23"/>
  <c r="O422" i="23"/>
  <c r="N422" i="23"/>
  <c r="P422" i="23"/>
  <c r="L422" i="23"/>
  <c r="M422" i="23"/>
  <c r="K422" i="23"/>
  <c r="U410" i="23"/>
  <c r="V410" i="23"/>
  <c r="T410" i="23"/>
  <c r="S410" i="23"/>
  <c r="R410" i="23"/>
  <c r="Q410" i="23"/>
  <c r="P410" i="23"/>
  <c r="N410" i="23"/>
  <c r="O410" i="23"/>
  <c r="L410" i="23"/>
  <c r="M410" i="23"/>
  <c r="K410" i="23"/>
  <c r="U398" i="23"/>
  <c r="V398" i="23"/>
  <c r="T398" i="23"/>
  <c r="S398" i="23"/>
  <c r="R398" i="23"/>
  <c r="Q398" i="23"/>
  <c r="P398" i="23"/>
  <c r="N398" i="23"/>
  <c r="O398" i="23"/>
  <c r="L398" i="23"/>
  <c r="M398" i="23"/>
  <c r="K398" i="23"/>
  <c r="U386" i="23"/>
  <c r="V386" i="23"/>
  <c r="T386" i="23"/>
  <c r="S386" i="23"/>
  <c r="R386" i="23"/>
  <c r="Q386" i="23"/>
  <c r="P386" i="23"/>
  <c r="N386" i="23"/>
  <c r="O386" i="23"/>
  <c r="L386" i="23"/>
  <c r="M386" i="23"/>
  <c r="K386" i="23"/>
  <c r="U374" i="23"/>
  <c r="V374" i="23"/>
  <c r="T374" i="23"/>
  <c r="S374" i="23"/>
  <c r="R374" i="23"/>
  <c r="Q374" i="23"/>
  <c r="P374" i="23"/>
  <c r="O374" i="23"/>
  <c r="N374" i="23"/>
  <c r="L374" i="23"/>
  <c r="M374" i="23"/>
  <c r="K374" i="23"/>
  <c r="U362" i="23"/>
  <c r="T362" i="23"/>
  <c r="V362" i="23"/>
  <c r="S362" i="23"/>
  <c r="R362" i="23"/>
  <c r="Q362" i="23"/>
  <c r="P362" i="23"/>
  <c r="N362" i="23"/>
  <c r="L362" i="23"/>
  <c r="M362" i="23"/>
  <c r="K362" i="23"/>
  <c r="O362" i="23"/>
  <c r="U350" i="23"/>
  <c r="V350" i="23"/>
  <c r="T350" i="23"/>
  <c r="S350" i="23"/>
  <c r="R350" i="23"/>
  <c r="Q350" i="23"/>
  <c r="P350" i="23"/>
  <c r="N350" i="23"/>
  <c r="O350" i="23"/>
  <c r="L350" i="23"/>
  <c r="M350" i="23"/>
  <c r="K350" i="23"/>
  <c r="U338" i="23"/>
  <c r="V338" i="23"/>
  <c r="T338" i="23"/>
  <c r="S338" i="23"/>
  <c r="R338" i="23"/>
  <c r="Q338" i="23"/>
  <c r="P338" i="23"/>
  <c r="N338" i="23"/>
  <c r="O338" i="23"/>
  <c r="L338" i="23"/>
  <c r="M338" i="23"/>
  <c r="K338" i="23"/>
  <c r="U326" i="23"/>
  <c r="V326" i="23"/>
  <c r="T326" i="23"/>
  <c r="S326" i="23"/>
  <c r="R326" i="23"/>
  <c r="Q326" i="23"/>
  <c r="P326" i="23"/>
  <c r="O326" i="23"/>
  <c r="N326" i="23"/>
  <c r="L326" i="23"/>
  <c r="M326" i="23"/>
  <c r="K326" i="23"/>
  <c r="U314" i="23"/>
  <c r="V314" i="23"/>
  <c r="T314" i="23"/>
  <c r="S314" i="23"/>
  <c r="R314" i="23"/>
  <c r="Q314" i="23"/>
  <c r="P314" i="23"/>
  <c r="N314" i="23"/>
  <c r="L314" i="23"/>
  <c r="M314" i="23"/>
  <c r="O314" i="23"/>
  <c r="K314" i="23"/>
  <c r="U302" i="23"/>
  <c r="V302" i="23"/>
  <c r="T302" i="23"/>
  <c r="S302" i="23"/>
  <c r="R302" i="23"/>
  <c r="Q302" i="23"/>
  <c r="P302" i="23"/>
  <c r="N302" i="23"/>
  <c r="O302" i="23"/>
  <c r="L302" i="23"/>
  <c r="M302" i="23"/>
  <c r="K302" i="23"/>
  <c r="U290" i="23"/>
  <c r="V290" i="23"/>
  <c r="T290" i="23"/>
  <c r="S290" i="23"/>
  <c r="R290" i="23"/>
  <c r="Q290" i="23"/>
  <c r="P290" i="23"/>
  <c r="N290" i="23"/>
  <c r="O290" i="23"/>
  <c r="L290" i="23"/>
  <c r="M290" i="23"/>
  <c r="K290" i="23"/>
  <c r="U278" i="23"/>
  <c r="V278" i="23"/>
  <c r="T278" i="23"/>
  <c r="S278" i="23"/>
  <c r="R278" i="23"/>
  <c r="Q278" i="23"/>
  <c r="P278" i="23"/>
  <c r="O278" i="23"/>
  <c r="N278" i="23"/>
  <c r="L278" i="23"/>
  <c r="M278" i="23"/>
  <c r="K278" i="23"/>
  <c r="U266" i="23"/>
  <c r="V266" i="23"/>
  <c r="T266" i="23"/>
  <c r="S266" i="23"/>
  <c r="R266" i="23"/>
  <c r="Q266" i="23"/>
  <c r="P266" i="23"/>
  <c r="N266" i="23"/>
  <c r="O266" i="23"/>
  <c r="L266" i="23"/>
  <c r="M266" i="23"/>
  <c r="K266" i="23"/>
  <c r="U254" i="23"/>
  <c r="V254" i="23"/>
  <c r="T254" i="23"/>
  <c r="S254" i="23"/>
  <c r="R254" i="23"/>
  <c r="Q254" i="23"/>
  <c r="P254" i="23"/>
  <c r="N254" i="23"/>
  <c r="O254" i="23"/>
  <c r="L254" i="23"/>
  <c r="M254" i="23"/>
  <c r="K254" i="23"/>
  <c r="U242" i="23"/>
  <c r="V242" i="23"/>
  <c r="T242" i="23"/>
  <c r="S242" i="23"/>
  <c r="R242" i="23"/>
  <c r="Q242" i="23"/>
  <c r="P242" i="23"/>
  <c r="N242" i="23"/>
  <c r="O242" i="23"/>
  <c r="L242" i="23"/>
  <c r="M242" i="23"/>
  <c r="K242" i="23"/>
  <c r="U230" i="23"/>
  <c r="V230" i="23"/>
  <c r="T230" i="23"/>
  <c r="S230" i="23"/>
  <c r="R230" i="23"/>
  <c r="Q230" i="23"/>
  <c r="O230" i="23"/>
  <c r="N230" i="23"/>
  <c r="L230" i="23"/>
  <c r="P230" i="23"/>
  <c r="M230" i="23"/>
  <c r="K230" i="23"/>
  <c r="U218" i="23"/>
  <c r="T218" i="23"/>
  <c r="V218" i="23"/>
  <c r="S218" i="23"/>
  <c r="R218" i="23"/>
  <c r="Q218" i="23"/>
  <c r="P218" i="23"/>
  <c r="N218" i="23"/>
  <c r="O218" i="23"/>
  <c r="L218" i="23"/>
  <c r="M218" i="23"/>
  <c r="K218" i="23"/>
  <c r="U206" i="23"/>
  <c r="V206" i="23"/>
  <c r="T206" i="23"/>
  <c r="S206" i="23"/>
  <c r="R206" i="23"/>
  <c r="P206" i="23"/>
  <c r="Q206" i="23"/>
  <c r="N206" i="23"/>
  <c r="O206" i="23"/>
  <c r="L206" i="23"/>
  <c r="M206" i="23"/>
  <c r="K206" i="23"/>
  <c r="U194" i="23"/>
  <c r="V194" i="23"/>
  <c r="T194" i="23"/>
  <c r="S194" i="23"/>
  <c r="R194" i="23"/>
  <c r="P194" i="23"/>
  <c r="Q194" i="23"/>
  <c r="N194" i="23"/>
  <c r="O194" i="23"/>
  <c r="L194" i="23"/>
  <c r="M194" i="23"/>
  <c r="K194" i="23"/>
  <c r="U182" i="23"/>
  <c r="V182" i="23"/>
  <c r="T182" i="23"/>
  <c r="S182" i="23"/>
  <c r="R182" i="23"/>
  <c r="Q182" i="23"/>
  <c r="P182" i="23"/>
  <c r="O182" i="23"/>
  <c r="N182" i="23"/>
  <c r="L182" i="23"/>
  <c r="M182" i="23"/>
  <c r="K182" i="23"/>
  <c r="U170" i="23"/>
  <c r="V170" i="23"/>
  <c r="T170" i="23"/>
  <c r="S170" i="23"/>
  <c r="R170" i="23"/>
  <c r="P170" i="23"/>
  <c r="Q170" i="23"/>
  <c r="N170" i="23"/>
  <c r="L170" i="23"/>
  <c r="M170" i="23"/>
  <c r="O170" i="23"/>
  <c r="K170" i="23"/>
  <c r="U158" i="23"/>
  <c r="V158" i="23"/>
  <c r="T158" i="23"/>
  <c r="S158" i="23"/>
  <c r="R158" i="23"/>
  <c r="P158" i="23"/>
  <c r="Q158" i="23"/>
  <c r="N158" i="23"/>
  <c r="O158" i="23"/>
  <c r="L158" i="23"/>
  <c r="M158" i="23"/>
  <c r="K158" i="23"/>
  <c r="U146" i="23"/>
  <c r="V146" i="23"/>
  <c r="T146" i="23"/>
  <c r="S146" i="23"/>
  <c r="R146" i="23"/>
  <c r="Q146" i="23"/>
  <c r="P146" i="23"/>
  <c r="N146" i="23"/>
  <c r="O146" i="23"/>
  <c r="L146" i="23"/>
  <c r="M146" i="23"/>
  <c r="K146" i="23"/>
  <c r="U134" i="23"/>
  <c r="V134" i="23"/>
  <c r="T134" i="23"/>
  <c r="S134" i="23"/>
  <c r="R134" i="23"/>
  <c r="P134" i="23"/>
  <c r="Q134" i="23"/>
  <c r="O134" i="23"/>
  <c r="N134" i="23"/>
  <c r="L134" i="23"/>
  <c r="M134" i="23"/>
  <c r="K134" i="23"/>
  <c r="U122" i="23"/>
  <c r="V122" i="23"/>
  <c r="T122" i="23"/>
  <c r="S122" i="23"/>
  <c r="R122" i="23"/>
  <c r="P122" i="23"/>
  <c r="Q122" i="23"/>
  <c r="N122" i="23"/>
  <c r="L122" i="23"/>
  <c r="M122" i="23"/>
  <c r="O122" i="23"/>
  <c r="K122" i="23"/>
  <c r="U110" i="23"/>
  <c r="V110" i="23"/>
  <c r="T110" i="23"/>
  <c r="S110" i="23"/>
  <c r="R110" i="23"/>
  <c r="Q110" i="23"/>
  <c r="P110" i="23"/>
  <c r="N110" i="23"/>
  <c r="O110" i="23"/>
  <c r="L110" i="23"/>
  <c r="M110" i="23"/>
  <c r="K110" i="23"/>
  <c r="U98" i="23"/>
  <c r="V98" i="23"/>
  <c r="T98" i="23"/>
  <c r="S98" i="23"/>
  <c r="R98" i="23"/>
  <c r="P98" i="23"/>
  <c r="Q98" i="23"/>
  <c r="N98" i="23"/>
  <c r="O98" i="23"/>
  <c r="L98" i="23"/>
  <c r="M98" i="23"/>
  <c r="K98" i="23"/>
  <c r="U86" i="23"/>
  <c r="V86" i="23"/>
  <c r="T86" i="23"/>
  <c r="S86" i="23"/>
  <c r="R86" i="23"/>
  <c r="P86" i="23"/>
  <c r="Q86" i="23"/>
  <c r="O86" i="23"/>
  <c r="N86" i="23"/>
  <c r="L86" i="23"/>
  <c r="M86" i="23"/>
  <c r="K86" i="23"/>
  <c r="U74" i="23"/>
  <c r="V74" i="23"/>
  <c r="T74" i="23"/>
  <c r="S74" i="23"/>
  <c r="R74" i="23"/>
  <c r="Q74" i="23"/>
  <c r="P74" i="23"/>
  <c r="N74" i="23"/>
  <c r="O74" i="23"/>
  <c r="L74" i="23"/>
  <c r="M74" i="23"/>
  <c r="K74" i="23"/>
  <c r="U62" i="23"/>
  <c r="V62" i="23"/>
  <c r="T62" i="23"/>
  <c r="S62" i="23"/>
  <c r="R62" i="23"/>
  <c r="P62" i="23"/>
  <c r="Q62" i="23"/>
  <c r="N62" i="23"/>
  <c r="O62" i="23"/>
  <c r="L62" i="23"/>
  <c r="M62" i="23"/>
  <c r="K62" i="23"/>
  <c r="U50" i="23"/>
  <c r="V50" i="23"/>
  <c r="T50" i="23"/>
  <c r="S50" i="23"/>
  <c r="R50" i="23"/>
  <c r="P50" i="23"/>
  <c r="Q50" i="23"/>
  <c r="N50" i="23"/>
  <c r="O50" i="23"/>
  <c r="L50" i="23"/>
  <c r="M50" i="23"/>
  <c r="K50" i="23"/>
  <c r="U38" i="23"/>
  <c r="V38" i="23"/>
  <c r="T38" i="23"/>
  <c r="S38" i="23"/>
  <c r="R38" i="23"/>
  <c r="Q38" i="23"/>
  <c r="P38" i="23"/>
  <c r="O38" i="23"/>
  <c r="N38" i="23"/>
  <c r="L38" i="23"/>
  <c r="M38" i="23"/>
  <c r="K38" i="23"/>
  <c r="U26" i="23"/>
  <c r="V26" i="23"/>
  <c r="T26" i="23"/>
  <c r="S26" i="23"/>
  <c r="R26" i="23"/>
  <c r="P26" i="23"/>
  <c r="Q26" i="23"/>
  <c r="N26" i="23"/>
  <c r="O26" i="23"/>
  <c r="L26" i="23"/>
  <c r="M26" i="23"/>
  <c r="K26" i="23"/>
  <c r="U14" i="23"/>
  <c r="V14" i="23"/>
  <c r="T14" i="23"/>
  <c r="S14" i="23"/>
  <c r="R14" i="23"/>
  <c r="P14" i="23"/>
  <c r="Q14" i="23"/>
  <c r="N14" i="23"/>
  <c r="O14" i="23"/>
  <c r="L14" i="23"/>
  <c r="M14" i="23"/>
  <c r="K14" i="23"/>
  <c r="V1597" i="23"/>
  <c r="U1597" i="23"/>
  <c r="T1597" i="23"/>
  <c r="S1597" i="23"/>
  <c r="Q1597" i="23"/>
  <c r="R1597" i="23"/>
  <c r="O1597" i="23"/>
  <c r="M1597" i="23"/>
  <c r="N1597" i="23"/>
  <c r="K1597" i="23"/>
  <c r="L1597" i="23"/>
  <c r="P1597" i="23"/>
  <c r="V1525" i="23"/>
  <c r="U1525" i="23"/>
  <c r="T1525" i="23"/>
  <c r="S1525" i="23"/>
  <c r="Q1525" i="23"/>
  <c r="R1525" i="23"/>
  <c r="O1525" i="23"/>
  <c r="P1525" i="23"/>
  <c r="M1525" i="23"/>
  <c r="N1525" i="23"/>
  <c r="K1525" i="23"/>
  <c r="L1525" i="23"/>
  <c r="V1465" i="23"/>
  <c r="U1465" i="23"/>
  <c r="T1465" i="23"/>
  <c r="S1465" i="23"/>
  <c r="Q1465" i="23"/>
  <c r="R1465" i="23"/>
  <c r="P1465" i="23"/>
  <c r="O1465" i="23"/>
  <c r="M1465" i="23"/>
  <c r="N1465" i="23"/>
  <c r="K1465" i="23"/>
  <c r="L1465" i="23"/>
  <c r="V1417" i="23"/>
  <c r="U1417" i="23"/>
  <c r="T1417" i="23"/>
  <c r="S1417" i="23"/>
  <c r="Q1417" i="23"/>
  <c r="R1417" i="23"/>
  <c r="P1417" i="23"/>
  <c r="O1417" i="23"/>
  <c r="M1417" i="23"/>
  <c r="N1417" i="23"/>
  <c r="K1417" i="23"/>
  <c r="L1417" i="23"/>
  <c r="V1333" i="23"/>
  <c r="U1333" i="23"/>
  <c r="T1333" i="23"/>
  <c r="S1333" i="23"/>
  <c r="R1333" i="23"/>
  <c r="Q1333" i="23"/>
  <c r="O1333" i="23"/>
  <c r="P1333" i="23"/>
  <c r="M1333" i="23"/>
  <c r="N1333" i="23"/>
  <c r="K1333" i="23"/>
  <c r="L1333" i="23"/>
  <c r="V1261" i="23"/>
  <c r="T1261" i="23"/>
  <c r="U1261" i="23"/>
  <c r="S1261" i="23"/>
  <c r="R1261" i="23"/>
  <c r="Q1261" i="23"/>
  <c r="P1261" i="23"/>
  <c r="O1261" i="23"/>
  <c r="L1261" i="23"/>
  <c r="M1261" i="23"/>
  <c r="N1261" i="23"/>
  <c r="K1261" i="23"/>
  <c r="V1201" i="23"/>
  <c r="T1201" i="23"/>
  <c r="U1201" i="23"/>
  <c r="S1201" i="23"/>
  <c r="Q1201" i="23"/>
  <c r="R1201" i="23"/>
  <c r="O1201" i="23"/>
  <c r="L1201" i="23"/>
  <c r="M1201" i="23"/>
  <c r="N1201" i="23"/>
  <c r="K1201" i="23"/>
  <c r="P1201" i="23"/>
  <c r="V1117" i="23"/>
  <c r="T1117" i="23"/>
  <c r="U1117" i="23"/>
  <c r="S1117" i="23"/>
  <c r="R1117" i="23"/>
  <c r="Q1117" i="23"/>
  <c r="P1117" i="23"/>
  <c r="O1117" i="23"/>
  <c r="N1117" i="23"/>
  <c r="L1117" i="23"/>
  <c r="M1117" i="23"/>
  <c r="K1117" i="23"/>
  <c r="V1033" i="23"/>
  <c r="U1033" i="23"/>
  <c r="T1033" i="23"/>
  <c r="S1033" i="23"/>
  <c r="Q1033" i="23"/>
  <c r="P1033" i="23"/>
  <c r="R1033" i="23"/>
  <c r="N1033" i="23"/>
  <c r="O1033" i="23"/>
  <c r="L1033" i="23"/>
  <c r="M1033" i="23"/>
  <c r="K1033" i="23"/>
  <c r="U961" i="23"/>
  <c r="V961" i="23"/>
  <c r="T961" i="23"/>
  <c r="S961" i="23"/>
  <c r="Q961" i="23"/>
  <c r="P961" i="23"/>
  <c r="R961" i="23"/>
  <c r="N961" i="23"/>
  <c r="O961" i="23"/>
  <c r="L961" i="23"/>
  <c r="M961" i="23"/>
  <c r="K961" i="23"/>
  <c r="U889" i="23"/>
  <c r="V889" i="23"/>
  <c r="T889" i="23"/>
  <c r="S889" i="23"/>
  <c r="Q889" i="23"/>
  <c r="R889" i="23"/>
  <c r="P889" i="23"/>
  <c r="N889" i="23"/>
  <c r="L889" i="23"/>
  <c r="M889" i="23"/>
  <c r="O889" i="23"/>
  <c r="K889" i="23"/>
  <c r="U841" i="23"/>
  <c r="V841" i="23"/>
  <c r="T841" i="23"/>
  <c r="S841" i="23"/>
  <c r="Q841" i="23"/>
  <c r="R841" i="23"/>
  <c r="P841" i="23"/>
  <c r="N841" i="23"/>
  <c r="O841" i="23"/>
  <c r="L841" i="23"/>
  <c r="M841" i="23"/>
  <c r="K841" i="23"/>
  <c r="U781" i="23"/>
  <c r="V781" i="23"/>
  <c r="T781" i="23"/>
  <c r="S781" i="23"/>
  <c r="R781" i="23"/>
  <c r="Q781" i="23"/>
  <c r="P781" i="23"/>
  <c r="N781" i="23"/>
  <c r="O781" i="23"/>
  <c r="L781" i="23"/>
  <c r="M781" i="23"/>
  <c r="K781" i="23"/>
  <c r="U709" i="23"/>
  <c r="V709" i="23"/>
  <c r="T709" i="23"/>
  <c r="S709" i="23"/>
  <c r="R709" i="23"/>
  <c r="Q709" i="23"/>
  <c r="P709" i="23"/>
  <c r="O709" i="23"/>
  <c r="N709" i="23"/>
  <c r="L709" i="23"/>
  <c r="M709" i="23"/>
  <c r="K709" i="23"/>
  <c r="U649" i="23"/>
  <c r="V649" i="23"/>
  <c r="T649" i="23"/>
  <c r="S649" i="23"/>
  <c r="R649" i="23"/>
  <c r="Q649" i="23"/>
  <c r="P649" i="23"/>
  <c r="N649" i="23"/>
  <c r="O649" i="23"/>
  <c r="L649" i="23"/>
  <c r="M649" i="23"/>
  <c r="K649" i="23"/>
  <c r="U601" i="23"/>
  <c r="V601" i="23"/>
  <c r="S601" i="23"/>
  <c r="T601" i="23"/>
  <c r="R601" i="23"/>
  <c r="Q601" i="23"/>
  <c r="P601" i="23"/>
  <c r="N601" i="23"/>
  <c r="O601" i="23"/>
  <c r="L601" i="23"/>
  <c r="M601" i="23"/>
  <c r="K601" i="23"/>
  <c r="U529" i="23"/>
  <c r="V529" i="23"/>
  <c r="T529" i="23"/>
  <c r="R529" i="23"/>
  <c r="S529" i="23"/>
  <c r="P529" i="23"/>
  <c r="Q529" i="23"/>
  <c r="N529" i="23"/>
  <c r="O529" i="23"/>
  <c r="L529" i="23"/>
  <c r="M529" i="23"/>
  <c r="K529" i="23"/>
  <c r="U469" i="23"/>
  <c r="V469" i="23"/>
  <c r="T469" i="23"/>
  <c r="R469" i="23"/>
  <c r="S469" i="23"/>
  <c r="P469" i="23"/>
  <c r="Q469" i="23"/>
  <c r="O469" i="23"/>
  <c r="N469" i="23"/>
  <c r="L469" i="23"/>
  <c r="M469" i="23"/>
  <c r="K469" i="23"/>
  <c r="U397" i="23"/>
  <c r="V397" i="23"/>
  <c r="T397" i="23"/>
  <c r="R397" i="23"/>
  <c r="S397" i="23"/>
  <c r="P397" i="23"/>
  <c r="Q397" i="23"/>
  <c r="N397" i="23"/>
  <c r="O397" i="23"/>
  <c r="L397" i="23"/>
  <c r="M397" i="23"/>
  <c r="K397" i="23"/>
  <c r="U313" i="23"/>
  <c r="V313" i="23"/>
  <c r="T313" i="23"/>
  <c r="S313" i="23"/>
  <c r="R313" i="23"/>
  <c r="Q313" i="23"/>
  <c r="P313" i="23"/>
  <c r="N313" i="23"/>
  <c r="L313" i="23"/>
  <c r="M313" i="23"/>
  <c r="O313" i="23"/>
  <c r="K313" i="23"/>
  <c r="U241" i="23"/>
  <c r="V241" i="23"/>
  <c r="T241" i="23"/>
  <c r="S241" i="23"/>
  <c r="R241" i="23"/>
  <c r="Q241" i="23"/>
  <c r="P241" i="23"/>
  <c r="N241" i="23"/>
  <c r="O241" i="23"/>
  <c r="L241" i="23"/>
  <c r="M241" i="23"/>
  <c r="K241" i="23"/>
  <c r="U169" i="23"/>
  <c r="V169" i="23"/>
  <c r="T169" i="23"/>
  <c r="S169" i="23"/>
  <c r="R169" i="23"/>
  <c r="Q169" i="23"/>
  <c r="P169" i="23"/>
  <c r="N169" i="23"/>
  <c r="L169" i="23"/>
  <c r="M169" i="23"/>
  <c r="O169" i="23"/>
  <c r="K169" i="23"/>
  <c r="U97" i="23"/>
  <c r="V97" i="23"/>
  <c r="T97" i="23"/>
  <c r="S97" i="23"/>
  <c r="R97" i="23"/>
  <c r="Q97" i="23"/>
  <c r="P97" i="23"/>
  <c r="N97" i="23"/>
  <c r="O97" i="23"/>
  <c r="L97" i="23"/>
  <c r="M97" i="23"/>
  <c r="K97" i="23"/>
  <c r="U49" i="23"/>
  <c r="V49" i="23"/>
  <c r="T49" i="23"/>
  <c r="S49" i="23"/>
  <c r="R49" i="23"/>
  <c r="Q49" i="23"/>
  <c r="P49" i="23"/>
  <c r="N49" i="23"/>
  <c r="O49" i="23"/>
  <c r="L49" i="23"/>
  <c r="M49" i="23"/>
  <c r="K49" i="23"/>
  <c r="V1608" i="23"/>
  <c r="U1608" i="23"/>
  <c r="T1608" i="23"/>
  <c r="S1608" i="23"/>
  <c r="R1608" i="23"/>
  <c r="Q1608" i="23"/>
  <c r="P1608" i="23"/>
  <c r="O1608" i="23"/>
  <c r="M1608" i="23"/>
  <c r="N1608" i="23"/>
  <c r="L1608" i="23"/>
  <c r="K1608" i="23"/>
  <c r="V1548" i="23"/>
  <c r="U1548" i="23"/>
  <c r="T1548" i="23"/>
  <c r="S1548" i="23"/>
  <c r="R1548" i="23"/>
  <c r="Q1548" i="23"/>
  <c r="O1548" i="23"/>
  <c r="M1548" i="23"/>
  <c r="N1548" i="23"/>
  <c r="P1548" i="23"/>
  <c r="L1548" i="23"/>
  <c r="K1548" i="23"/>
  <c r="V1476" i="23"/>
  <c r="U1476" i="23"/>
  <c r="T1476" i="23"/>
  <c r="S1476" i="23"/>
  <c r="R1476" i="23"/>
  <c r="Q1476" i="23"/>
  <c r="O1476" i="23"/>
  <c r="P1476" i="23"/>
  <c r="L1476" i="23"/>
  <c r="M1476" i="23"/>
  <c r="N1476" i="23"/>
  <c r="K1476" i="23"/>
  <c r="V1428" i="23"/>
  <c r="U1428" i="23"/>
  <c r="T1428" i="23"/>
  <c r="S1428" i="23"/>
  <c r="R1428" i="23"/>
  <c r="Q1428" i="23"/>
  <c r="O1428" i="23"/>
  <c r="P1428" i="23"/>
  <c r="L1428" i="23"/>
  <c r="M1428" i="23"/>
  <c r="N1428" i="23"/>
  <c r="K1428" i="23"/>
  <c r="V1356" i="23"/>
  <c r="U1356" i="23"/>
  <c r="T1356" i="23"/>
  <c r="S1356" i="23"/>
  <c r="R1356" i="23"/>
  <c r="Q1356" i="23"/>
  <c r="O1356" i="23"/>
  <c r="L1356" i="23"/>
  <c r="M1356" i="23"/>
  <c r="N1356" i="23"/>
  <c r="P1356" i="23"/>
  <c r="K1356" i="23"/>
  <c r="V1296" i="23"/>
  <c r="U1296" i="23"/>
  <c r="T1296" i="23"/>
  <c r="S1296" i="23"/>
  <c r="R1296" i="23"/>
  <c r="Q1296" i="23"/>
  <c r="P1296" i="23"/>
  <c r="O1296" i="23"/>
  <c r="L1296" i="23"/>
  <c r="M1296" i="23"/>
  <c r="N1296" i="23"/>
  <c r="K1296" i="23"/>
  <c r="V1236" i="23"/>
  <c r="U1236" i="23"/>
  <c r="T1236" i="23"/>
  <c r="S1236" i="23"/>
  <c r="R1236" i="23"/>
  <c r="Q1236" i="23"/>
  <c r="P1236" i="23"/>
  <c r="O1236" i="23"/>
  <c r="L1236" i="23"/>
  <c r="M1236" i="23"/>
  <c r="N1236" i="23"/>
  <c r="K1236" i="23"/>
  <c r="V1188" i="23"/>
  <c r="U1188" i="23"/>
  <c r="T1188" i="23"/>
  <c r="S1188" i="23"/>
  <c r="R1188" i="23"/>
  <c r="Q1188" i="23"/>
  <c r="P1188" i="23"/>
  <c r="O1188" i="23"/>
  <c r="L1188" i="23"/>
  <c r="M1188" i="23"/>
  <c r="N1188" i="23"/>
  <c r="K1188" i="23"/>
  <c r="V1128" i="23"/>
  <c r="U1128" i="23"/>
  <c r="T1128" i="23"/>
  <c r="S1128" i="23"/>
  <c r="R1128" i="23"/>
  <c r="Q1128" i="23"/>
  <c r="P1128" i="23"/>
  <c r="O1128" i="23"/>
  <c r="N1128" i="23"/>
  <c r="L1128" i="23"/>
  <c r="M1128" i="23"/>
  <c r="K1128" i="23"/>
  <c r="V1080" i="23"/>
  <c r="U1080" i="23"/>
  <c r="T1080" i="23"/>
  <c r="S1080" i="23"/>
  <c r="R1080" i="23"/>
  <c r="Q1080" i="23"/>
  <c r="P1080" i="23"/>
  <c r="O1080" i="23"/>
  <c r="N1080" i="23"/>
  <c r="L1080" i="23"/>
  <c r="M1080" i="23"/>
  <c r="K1080" i="23"/>
  <c r="V1020" i="23"/>
  <c r="U1020" i="23"/>
  <c r="T1020" i="23"/>
  <c r="S1020" i="23"/>
  <c r="R1020" i="23"/>
  <c r="Q1020" i="23"/>
  <c r="P1020" i="23"/>
  <c r="O1020" i="23"/>
  <c r="N1020" i="23"/>
  <c r="L1020" i="23"/>
  <c r="M1020" i="23"/>
  <c r="K1020" i="23"/>
  <c r="U984" i="23"/>
  <c r="V984" i="23"/>
  <c r="S984" i="23"/>
  <c r="T984" i="23"/>
  <c r="R984" i="23"/>
  <c r="Q984" i="23"/>
  <c r="P984" i="23"/>
  <c r="O984" i="23"/>
  <c r="N984" i="23"/>
  <c r="L984" i="23"/>
  <c r="M984" i="23"/>
  <c r="K984" i="23"/>
  <c r="U948" i="23"/>
  <c r="V948" i="23"/>
  <c r="T948" i="23"/>
  <c r="S948" i="23"/>
  <c r="R948" i="23"/>
  <c r="Q948" i="23"/>
  <c r="P948" i="23"/>
  <c r="O948" i="23"/>
  <c r="N948" i="23"/>
  <c r="L948" i="23"/>
  <c r="M948" i="23"/>
  <c r="K948" i="23"/>
  <c r="U900" i="23"/>
  <c r="V900" i="23"/>
  <c r="T900" i="23"/>
  <c r="S900" i="23"/>
  <c r="R900" i="23"/>
  <c r="Q900" i="23"/>
  <c r="P900" i="23"/>
  <c r="O900" i="23"/>
  <c r="N900" i="23"/>
  <c r="L900" i="23"/>
  <c r="M900" i="23"/>
  <c r="K900" i="23"/>
  <c r="U840" i="23"/>
  <c r="V840" i="23"/>
  <c r="S840" i="23"/>
  <c r="R840" i="23"/>
  <c r="Q840" i="23"/>
  <c r="T840" i="23"/>
  <c r="P840" i="23"/>
  <c r="O840" i="23"/>
  <c r="N840" i="23"/>
  <c r="L840" i="23"/>
  <c r="M840" i="23"/>
  <c r="K840" i="23"/>
  <c r="U792" i="23"/>
  <c r="V792" i="23"/>
  <c r="T792" i="23"/>
  <c r="S792" i="23"/>
  <c r="R792" i="23"/>
  <c r="Q792" i="23"/>
  <c r="P792" i="23"/>
  <c r="O792" i="23"/>
  <c r="N792" i="23"/>
  <c r="L792" i="23"/>
  <c r="M792" i="23"/>
  <c r="K792" i="23"/>
  <c r="U732" i="23"/>
  <c r="V732" i="23"/>
  <c r="T732" i="23"/>
  <c r="S732" i="23"/>
  <c r="R732" i="23"/>
  <c r="Q732" i="23"/>
  <c r="P732" i="23"/>
  <c r="O732" i="23"/>
  <c r="N732" i="23"/>
  <c r="L732" i="23"/>
  <c r="M732" i="23"/>
  <c r="K732" i="23"/>
  <c r="U684" i="23"/>
  <c r="V684" i="23"/>
  <c r="T684" i="23"/>
  <c r="S684" i="23"/>
  <c r="R684" i="23"/>
  <c r="Q684" i="23"/>
  <c r="P684" i="23"/>
  <c r="O684" i="23"/>
  <c r="N684" i="23"/>
  <c r="L684" i="23"/>
  <c r="M684" i="23"/>
  <c r="K684" i="23"/>
  <c r="U612" i="23"/>
  <c r="V612" i="23"/>
  <c r="T612" i="23"/>
  <c r="R612" i="23"/>
  <c r="S612" i="23"/>
  <c r="Q612" i="23"/>
  <c r="P612" i="23"/>
  <c r="O612" i="23"/>
  <c r="N612" i="23"/>
  <c r="L612" i="23"/>
  <c r="M612" i="23"/>
  <c r="K612" i="23"/>
  <c r="U552" i="23"/>
  <c r="V552" i="23"/>
  <c r="T552" i="23"/>
  <c r="R552" i="23"/>
  <c r="S552" i="23"/>
  <c r="P552" i="23"/>
  <c r="Q552" i="23"/>
  <c r="O552" i="23"/>
  <c r="N552" i="23"/>
  <c r="L552" i="23"/>
  <c r="M552" i="23"/>
  <c r="K552" i="23"/>
  <c r="U516" i="23"/>
  <c r="V516" i="23"/>
  <c r="T516" i="23"/>
  <c r="R516" i="23"/>
  <c r="S516" i="23"/>
  <c r="P516" i="23"/>
  <c r="Q516" i="23"/>
  <c r="O516" i="23"/>
  <c r="N516" i="23"/>
  <c r="L516" i="23"/>
  <c r="M516" i="23"/>
  <c r="K516" i="23"/>
  <c r="U480" i="23"/>
  <c r="V480" i="23"/>
  <c r="T480" i="23"/>
  <c r="R480" i="23"/>
  <c r="S480" i="23"/>
  <c r="P480" i="23"/>
  <c r="Q480" i="23"/>
  <c r="O480" i="23"/>
  <c r="N480" i="23"/>
  <c r="L480" i="23"/>
  <c r="M480" i="23"/>
  <c r="K480" i="23"/>
  <c r="U420" i="23"/>
  <c r="V420" i="23"/>
  <c r="T420" i="23"/>
  <c r="S420" i="23"/>
  <c r="R420" i="23"/>
  <c r="P420" i="23"/>
  <c r="Q420" i="23"/>
  <c r="O420" i="23"/>
  <c r="N420" i="23"/>
  <c r="L420" i="23"/>
  <c r="M420" i="23"/>
  <c r="K420" i="23"/>
  <c r="U384" i="23"/>
  <c r="V384" i="23"/>
  <c r="T384" i="23"/>
  <c r="R384" i="23"/>
  <c r="S384" i="23"/>
  <c r="P384" i="23"/>
  <c r="Q384" i="23"/>
  <c r="O384" i="23"/>
  <c r="N384" i="23"/>
  <c r="L384" i="23"/>
  <c r="M384" i="23"/>
  <c r="K384" i="23"/>
  <c r="U360" i="23"/>
  <c r="V360" i="23"/>
  <c r="T360" i="23"/>
  <c r="R360" i="23"/>
  <c r="P360" i="23"/>
  <c r="S360" i="23"/>
  <c r="Q360" i="23"/>
  <c r="O360" i="23"/>
  <c r="N360" i="23"/>
  <c r="L360" i="23"/>
  <c r="M360" i="23"/>
  <c r="K360" i="23"/>
  <c r="U324" i="23"/>
  <c r="T324" i="23"/>
  <c r="V324" i="23"/>
  <c r="R324" i="23"/>
  <c r="S324" i="23"/>
  <c r="P324" i="23"/>
  <c r="Q324" i="23"/>
  <c r="O324" i="23"/>
  <c r="N324" i="23"/>
  <c r="L324" i="23"/>
  <c r="M324" i="23"/>
  <c r="K324" i="23"/>
  <c r="U288" i="23"/>
  <c r="T288" i="23"/>
  <c r="V288" i="23"/>
  <c r="R288" i="23"/>
  <c r="S288" i="23"/>
  <c r="Q288" i="23"/>
  <c r="P288" i="23"/>
  <c r="O288" i="23"/>
  <c r="N288" i="23"/>
  <c r="L288" i="23"/>
  <c r="M288" i="23"/>
  <c r="K288" i="23"/>
  <c r="U276" i="23"/>
  <c r="V276" i="23"/>
  <c r="T276" i="23"/>
  <c r="R276" i="23"/>
  <c r="S276" i="23"/>
  <c r="Q276" i="23"/>
  <c r="P276" i="23"/>
  <c r="O276" i="23"/>
  <c r="N276" i="23"/>
  <c r="L276" i="23"/>
  <c r="M276" i="23"/>
  <c r="K276" i="23"/>
  <c r="U264" i="23"/>
  <c r="V264" i="23"/>
  <c r="T264" i="23"/>
  <c r="R264" i="23"/>
  <c r="S264" i="23"/>
  <c r="Q264" i="23"/>
  <c r="P264" i="23"/>
  <c r="O264" i="23"/>
  <c r="N264" i="23"/>
  <c r="L264" i="23"/>
  <c r="M264" i="23"/>
  <c r="K264" i="23"/>
  <c r="U228" i="23"/>
  <c r="V228" i="23"/>
  <c r="T228" i="23"/>
  <c r="R228" i="23"/>
  <c r="S228" i="23"/>
  <c r="Q228" i="23"/>
  <c r="P228" i="23"/>
  <c r="O228" i="23"/>
  <c r="N228" i="23"/>
  <c r="L228" i="23"/>
  <c r="M228" i="23"/>
  <c r="K228" i="23"/>
  <c r="U216" i="23"/>
  <c r="V216" i="23"/>
  <c r="T216" i="23"/>
  <c r="R216" i="23"/>
  <c r="S216" i="23"/>
  <c r="Q216" i="23"/>
  <c r="P216" i="23"/>
  <c r="O216" i="23"/>
  <c r="N216" i="23"/>
  <c r="L216" i="23"/>
  <c r="M216" i="23"/>
  <c r="K216" i="23"/>
  <c r="U204" i="23"/>
  <c r="V204" i="23"/>
  <c r="T204" i="23"/>
  <c r="R204" i="23"/>
  <c r="Q204" i="23"/>
  <c r="S204" i="23"/>
  <c r="P204" i="23"/>
  <c r="O204" i="23"/>
  <c r="N204" i="23"/>
  <c r="L204" i="23"/>
  <c r="M204" i="23"/>
  <c r="K204" i="23"/>
  <c r="U192" i="23"/>
  <c r="V192" i="23"/>
  <c r="T192" i="23"/>
  <c r="R192" i="23"/>
  <c r="S192" i="23"/>
  <c r="Q192" i="23"/>
  <c r="P192" i="23"/>
  <c r="O192" i="23"/>
  <c r="N192" i="23"/>
  <c r="L192" i="23"/>
  <c r="M192" i="23"/>
  <c r="K192" i="23"/>
  <c r="U180" i="23"/>
  <c r="T180" i="23"/>
  <c r="V180" i="23"/>
  <c r="R180" i="23"/>
  <c r="S180" i="23"/>
  <c r="Q180" i="23"/>
  <c r="P180" i="23"/>
  <c r="O180" i="23"/>
  <c r="N180" i="23"/>
  <c r="L180" i="23"/>
  <c r="M180" i="23"/>
  <c r="K180" i="23"/>
  <c r="U168" i="23"/>
  <c r="V168" i="23"/>
  <c r="T168" i="23"/>
  <c r="R168" i="23"/>
  <c r="S168" i="23"/>
  <c r="Q168" i="23"/>
  <c r="P168" i="23"/>
  <c r="O168" i="23"/>
  <c r="N168" i="23"/>
  <c r="L168" i="23"/>
  <c r="M168" i="23"/>
  <c r="K168" i="23"/>
  <c r="U156" i="23"/>
  <c r="V156" i="23"/>
  <c r="T156" i="23"/>
  <c r="R156" i="23"/>
  <c r="Q156" i="23"/>
  <c r="P156" i="23"/>
  <c r="S156" i="23"/>
  <c r="O156" i="23"/>
  <c r="N156" i="23"/>
  <c r="L156" i="23"/>
  <c r="M156" i="23"/>
  <c r="K156" i="23"/>
  <c r="U144" i="23"/>
  <c r="V144" i="23"/>
  <c r="T144" i="23"/>
  <c r="R144" i="23"/>
  <c r="S144" i="23"/>
  <c r="Q144" i="23"/>
  <c r="P144" i="23"/>
  <c r="O144" i="23"/>
  <c r="N144" i="23"/>
  <c r="L144" i="23"/>
  <c r="M144" i="23"/>
  <c r="K144" i="23"/>
  <c r="U132" i="23"/>
  <c r="V132" i="23"/>
  <c r="T132" i="23"/>
  <c r="R132" i="23"/>
  <c r="S132" i="23"/>
  <c r="Q132" i="23"/>
  <c r="P132" i="23"/>
  <c r="O132" i="23"/>
  <c r="N132" i="23"/>
  <c r="L132" i="23"/>
  <c r="M132" i="23"/>
  <c r="K132" i="23"/>
  <c r="U120" i="23"/>
  <c r="V120" i="23"/>
  <c r="T120" i="23"/>
  <c r="R120" i="23"/>
  <c r="S120" i="23"/>
  <c r="Q120" i="23"/>
  <c r="P120" i="23"/>
  <c r="O120" i="23"/>
  <c r="N120" i="23"/>
  <c r="L120" i="23"/>
  <c r="M120" i="23"/>
  <c r="K120" i="23"/>
  <c r="U108" i="23"/>
  <c r="V108" i="23"/>
  <c r="T108" i="23"/>
  <c r="R108" i="23"/>
  <c r="S108" i="23"/>
  <c r="Q108" i="23"/>
  <c r="P108" i="23"/>
  <c r="O108" i="23"/>
  <c r="N108" i="23"/>
  <c r="L108" i="23"/>
  <c r="M108" i="23"/>
  <c r="K108" i="23"/>
  <c r="U96" i="23"/>
  <c r="V96" i="23"/>
  <c r="T96" i="23"/>
  <c r="R96" i="23"/>
  <c r="S96" i="23"/>
  <c r="Q96" i="23"/>
  <c r="P96" i="23"/>
  <c r="O96" i="23"/>
  <c r="N96" i="23"/>
  <c r="L96" i="23"/>
  <c r="M96" i="23"/>
  <c r="K96" i="23"/>
  <c r="U84" i="23"/>
  <c r="V84" i="23"/>
  <c r="T84" i="23"/>
  <c r="R84" i="23"/>
  <c r="S84" i="23"/>
  <c r="Q84" i="23"/>
  <c r="P84" i="23"/>
  <c r="O84" i="23"/>
  <c r="N84" i="23"/>
  <c r="L84" i="23"/>
  <c r="M84" i="23"/>
  <c r="K84" i="23"/>
  <c r="U72" i="23"/>
  <c r="V72" i="23"/>
  <c r="T72" i="23"/>
  <c r="R72" i="23"/>
  <c r="S72" i="23"/>
  <c r="Q72" i="23"/>
  <c r="P72" i="23"/>
  <c r="O72" i="23"/>
  <c r="N72" i="23"/>
  <c r="L72" i="23"/>
  <c r="M72" i="23"/>
  <c r="K72" i="23"/>
  <c r="U60" i="23"/>
  <c r="V60" i="23"/>
  <c r="T60" i="23"/>
  <c r="S60" i="23"/>
  <c r="R60" i="23"/>
  <c r="Q60" i="23"/>
  <c r="P60" i="23"/>
  <c r="O60" i="23"/>
  <c r="N60" i="23"/>
  <c r="L60" i="23"/>
  <c r="M60" i="23"/>
  <c r="K60" i="23"/>
  <c r="U48" i="23"/>
  <c r="V48" i="23"/>
  <c r="T48" i="23"/>
  <c r="R48" i="23"/>
  <c r="Q48" i="23"/>
  <c r="P48" i="23"/>
  <c r="S48" i="23"/>
  <c r="O48" i="23"/>
  <c r="N48" i="23"/>
  <c r="L48" i="23"/>
  <c r="M48" i="23"/>
  <c r="K48" i="23"/>
  <c r="U36" i="23"/>
  <c r="V36" i="23"/>
  <c r="T36" i="23"/>
  <c r="R36" i="23"/>
  <c r="S36" i="23"/>
  <c r="Q36" i="23"/>
  <c r="P36" i="23"/>
  <c r="O36" i="23"/>
  <c r="N36" i="23"/>
  <c r="L36" i="23"/>
  <c r="M36" i="23"/>
  <c r="K36" i="23"/>
  <c r="U24" i="23"/>
  <c r="V24" i="23"/>
  <c r="T24" i="23"/>
  <c r="R24" i="23"/>
  <c r="S24" i="23"/>
  <c r="Q24" i="23"/>
  <c r="P24" i="23"/>
  <c r="O24" i="23"/>
  <c r="N24" i="23"/>
  <c r="L24" i="23"/>
  <c r="M24" i="23"/>
  <c r="K24" i="23"/>
  <c r="U12" i="23"/>
  <c r="V12" i="23"/>
  <c r="T12" i="23"/>
  <c r="R12" i="23"/>
  <c r="S12" i="23"/>
  <c r="Q12" i="23"/>
  <c r="P12" i="23"/>
  <c r="O12" i="23"/>
  <c r="N12" i="23"/>
  <c r="L12" i="23"/>
  <c r="M12" i="23"/>
  <c r="K12" i="23"/>
  <c r="V1619" i="23"/>
  <c r="U1619" i="23"/>
  <c r="S1619" i="23"/>
  <c r="T1619" i="23"/>
  <c r="R1619" i="23"/>
  <c r="Q1619" i="23"/>
  <c r="P1619" i="23"/>
  <c r="O1619" i="23"/>
  <c r="M1619" i="23"/>
  <c r="N1619" i="23"/>
  <c r="K1619" i="23"/>
  <c r="L1619" i="23"/>
  <c r="V1607" i="23"/>
  <c r="U1607" i="23"/>
  <c r="T1607" i="23"/>
  <c r="S1607" i="23"/>
  <c r="R1607" i="23"/>
  <c r="Q1607" i="23"/>
  <c r="P1607" i="23"/>
  <c r="O1607" i="23"/>
  <c r="M1607" i="23"/>
  <c r="N1607" i="23"/>
  <c r="K1607" i="23"/>
  <c r="L1607" i="23"/>
  <c r="V1595" i="23"/>
  <c r="U1595" i="23"/>
  <c r="S1595" i="23"/>
  <c r="R1595" i="23"/>
  <c r="T1595" i="23"/>
  <c r="Q1595" i="23"/>
  <c r="P1595" i="23"/>
  <c r="O1595" i="23"/>
  <c r="M1595" i="23"/>
  <c r="N1595" i="23"/>
  <c r="L1595" i="23"/>
  <c r="K1595" i="23"/>
  <c r="V1583" i="23"/>
  <c r="U1583" i="23"/>
  <c r="S1583" i="23"/>
  <c r="T1583" i="23"/>
  <c r="R1583" i="23"/>
  <c r="Q1583" i="23"/>
  <c r="P1583" i="23"/>
  <c r="O1583" i="23"/>
  <c r="M1583" i="23"/>
  <c r="N1583" i="23"/>
  <c r="L1583" i="23"/>
  <c r="K1583" i="23"/>
  <c r="V1571" i="23"/>
  <c r="U1571" i="23"/>
  <c r="S1571" i="23"/>
  <c r="T1571" i="23"/>
  <c r="R1571" i="23"/>
  <c r="Q1571" i="23"/>
  <c r="P1571" i="23"/>
  <c r="O1571" i="23"/>
  <c r="M1571" i="23"/>
  <c r="N1571" i="23"/>
  <c r="K1571" i="23"/>
  <c r="L1571" i="23"/>
  <c r="V1559" i="23"/>
  <c r="U1559" i="23"/>
  <c r="S1559" i="23"/>
  <c r="T1559" i="23"/>
  <c r="R1559" i="23"/>
  <c r="Q1559" i="23"/>
  <c r="P1559" i="23"/>
  <c r="O1559" i="23"/>
  <c r="M1559" i="23"/>
  <c r="N1559" i="23"/>
  <c r="K1559" i="23"/>
  <c r="L1559" i="23"/>
  <c r="V1547" i="23"/>
  <c r="U1547" i="23"/>
  <c r="S1547" i="23"/>
  <c r="T1547" i="23"/>
  <c r="R1547" i="23"/>
  <c r="Q1547" i="23"/>
  <c r="P1547" i="23"/>
  <c r="O1547" i="23"/>
  <c r="M1547" i="23"/>
  <c r="N1547" i="23"/>
  <c r="K1547" i="23"/>
  <c r="L1547" i="23"/>
  <c r="V1535" i="23"/>
  <c r="U1535" i="23"/>
  <c r="T1535" i="23"/>
  <c r="S1535" i="23"/>
  <c r="R1535" i="23"/>
  <c r="Q1535" i="23"/>
  <c r="P1535" i="23"/>
  <c r="O1535" i="23"/>
  <c r="M1535" i="23"/>
  <c r="N1535" i="23"/>
  <c r="K1535" i="23"/>
  <c r="L1535" i="23"/>
  <c r="V1523" i="23"/>
  <c r="U1523" i="23"/>
  <c r="S1523" i="23"/>
  <c r="R1523" i="23"/>
  <c r="T1523" i="23"/>
  <c r="Q1523" i="23"/>
  <c r="P1523" i="23"/>
  <c r="O1523" i="23"/>
  <c r="M1523" i="23"/>
  <c r="N1523" i="23"/>
  <c r="L1523" i="23"/>
  <c r="K1523" i="23"/>
  <c r="V1511" i="23"/>
  <c r="U1511" i="23"/>
  <c r="S1511" i="23"/>
  <c r="T1511" i="23"/>
  <c r="R1511" i="23"/>
  <c r="Q1511" i="23"/>
  <c r="P1511" i="23"/>
  <c r="O1511" i="23"/>
  <c r="M1511" i="23"/>
  <c r="N1511" i="23"/>
  <c r="K1511" i="23"/>
  <c r="L1511" i="23"/>
  <c r="V1499" i="23"/>
  <c r="U1499" i="23"/>
  <c r="S1499" i="23"/>
  <c r="T1499" i="23"/>
  <c r="R1499" i="23"/>
  <c r="Q1499" i="23"/>
  <c r="P1499" i="23"/>
  <c r="O1499" i="23"/>
  <c r="M1499" i="23"/>
  <c r="N1499" i="23"/>
  <c r="L1499" i="23"/>
  <c r="K1499" i="23"/>
  <c r="V1487" i="23"/>
  <c r="U1487" i="23"/>
  <c r="S1487" i="23"/>
  <c r="T1487" i="23"/>
  <c r="R1487" i="23"/>
  <c r="Q1487" i="23"/>
  <c r="P1487" i="23"/>
  <c r="O1487" i="23"/>
  <c r="M1487" i="23"/>
  <c r="N1487" i="23"/>
  <c r="L1487" i="23"/>
  <c r="K1487" i="23"/>
  <c r="V1475" i="23"/>
  <c r="U1475" i="23"/>
  <c r="S1475" i="23"/>
  <c r="T1475" i="23"/>
  <c r="R1475" i="23"/>
  <c r="Q1475" i="23"/>
  <c r="P1475" i="23"/>
  <c r="O1475" i="23"/>
  <c r="M1475" i="23"/>
  <c r="N1475" i="23"/>
  <c r="L1475" i="23"/>
  <c r="K1475" i="23"/>
  <c r="V1463" i="23"/>
  <c r="U1463" i="23"/>
  <c r="T1463" i="23"/>
  <c r="S1463" i="23"/>
  <c r="R1463" i="23"/>
  <c r="Q1463" i="23"/>
  <c r="P1463" i="23"/>
  <c r="O1463" i="23"/>
  <c r="M1463" i="23"/>
  <c r="N1463" i="23"/>
  <c r="L1463" i="23"/>
  <c r="K1463" i="23"/>
  <c r="V1451" i="23"/>
  <c r="U1451" i="23"/>
  <c r="S1451" i="23"/>
  <c r="T1451" i="23"/>
  <c r="R1451" i="23"/>
  <c r="Q1451" i="23"/>
  <c r="P1451" i="23"/>
  <c r="O1451" i="23"/>
  <c r="M1451" i="23"/>
  <c r="N1451" i="23"/>
  <c r="L1451" i="23"/>
  <c r="K1451" i="23"/>
  <c r="V1439" i="23"/>
  <c r="U1439" i="23"/>
  <c r="S1439" i="23"/>
  <c r="T1439" i="23"/>
  <c r="R1439" i="23"/>
  <c r="Q1439" i="23"/>
  <c r="P1439" i="23"/>
  <c r="O1439" i="23"/>
  <c r="M1439" i="23"/>
  <c r="N1439" i="23"/>
  <c r="L1439" i="23"/>
  <c r="K1439" i="23"/>
  <c r="V1427" i="23"/>
  <c r="U1427" i="23"/>
  <c r="S1427" i="23"/>
  <c r="T1427" i="23"/>
  <c r="R1427" i="23"/>
  <c r="Q1427" i="23"/>
  <c r="P1427" i="23"/>
  <c r="O1427" i="23"/>
  <c r="M1427" i="23"/>
  <c r="N1427" i="23"/>
  <c r="L1427" i="23"/>
  <c r="K1427" i="23"/>
  <c r="V1415" i="23"/>
  <c r="U1415" i="23"/>
  <c r="S1415" i="23"/>
  <c r="T1415" i="23"/>
  <c r="R1415" i="23"/>
  <c r="Q1415" i="23"/>
  <c r="P1415" i="23"/>
  <c r="O1415" i="23"/>
  <c r="M1415" i="23"/>
  <c r="N1415" i="23"/>
  <c r="L1415" i="23"/>
  <c r="K1415" i="23"/>
  <c r="V1403" i="23"/>
  <c r="U1403" i="23"/>
  <c r="S1403" i="23"/>
  <c r="T1403" i="23"/>
  <c r="R1403" i="23"/>
  <c r="Q1403" i="23"/>
  <c r="P1403" i="23"/>
  <c r="O1403" i="23"/>
  <c r="M1403" i="23"/>
  <c r="N1403" i="23"/>
  <c r="L1403" i="23"/>
  <c r="K1403" i="23"/>
  <c r="V1391" i="23"/>
  <c r="U1391" i="23"/>
  <c r="T1391" i="23"/>
  <c r="S1391" i="23"/>
  <c r="R1391" i="23"/>
  <c r="Q1391" i="23"/>
  <c r="P1391" i="23"/>
  <c r="O1391" i="23"/>
  <c r="M1391" i="23"/>
  <c r="N1391" i="23"/>
  <c r="L1391" i="23"/>
  <c r="K1391" i="23"/>
  <c r="V1379" i="23"/>
  <c r="U1379" i="23"/>
  <c r="S1379" i="23"/>
  <c r="R1379" i="23"/>
  <c r="Q1379" i="23"/>
  <c r="T1379" i="23"/>
  <c r="P1379" i="23"/>
  <c r="O1379" i="23"/>
  <c r="L1379" i="23"/>
  <c r="M1379" i="23"/>
  <c r="N1379" i="23"/>
  <c r="K1379" i="23"/>
  <c r="V1367" i="23"/>
  <c r="U1367" i="23"/>
  <c r="S1367" i="23"/>
  <c r="T1367" i="23"/>
  <c r="R1367" i="23"/>
  <c r="Q1367" i="23"/>
  <c r="P1367" i="23"/>
  <c r="O1367" i="23"/>
  <c r="L1367" i="23"/>
  <c r="M1367" i="23"/>
  <c r="N1367" i="23"/>
  <c r="K1367" i="23"/>
  <c r="V1355" i="23"/>
  <c r="U1355" i="23"/>
  <c r="S1355" i="23"/>
  <c r="T1355" i="23"/>
  <c r="R1355" i="23"/>
  <c r="Q1355" i="23"/>
  <c r="P1355" i="23"/>
  <c r="O1355" i="23"/>
  <c r="L1355" i="23"/>
  <c r="M1355" i="23"/>
  <c r="N1355" i="23"/>
  <c r="K1355" i="23"/>
  <c r="V1343" i="23"/>
  <c r="U1343" i="23"/>
  <c r="S1343" i="23"/>
  <c r="T1343" i="23"/>
  <c r="R1343" i="23"/>
  <c r="Q1343" i="23"/>
  <c r="P1343" i="23"/>
  <c r="O1343" i="23"/>
  <c r="L1343" i="23"/>
  <c r="M1343" i="23"/>
  <c r="N1343" i="23"/>
  <c r="K1343" i="23"/>
  <c r="V1331" i="23"/>
  <c r="U1331" i="23"/>
  <c r="S1331" i="23"/>
  <c r="T1331" i="23"/>
  <c r="R1331" i="23"/>
  <c r="Q1331" i="23"/>
  <c r="P1331" i="23"/>
  <c r="O1331" i="23"/>
  <c r="L1331" i="23"/>
  <c r="M1331" i="23"/>
  <c r="N1331" i="23"/>
  <c r="K1331" i="23"/>
  <c r="V1319" i="23"/>
  <c r="U1319" i="23"/>
  <c r="T1319" i="23"/>
  <c r="S1319" i="23"/>
  <c r="R1319" i="23"/>
  <c r="Q1319" i="23"/>
  <c r="P1319" i="23"/>
  <c r="O1319" i="23"/>
  <c r="L1319" i="23"/>
  <c r="M1319" i="23"/>
  <c r="N1319" i="23"/>
  <c r="K1319" i="23"/>
  <c r="V1307" i="23"/>
  <c r="U1307" i="23"/>
  <c r="S1307" i="23"/>
  <c r="R1307" i="23"/>
  <c r="T1307" i="23"/>
  <c r="Q1307" i="23"/>
  <c r="O1307" i="23"/>
  <c r="L1307" i="23"/>
  <c r="M1307" i="23"/>
  <c r="N1307" i="23"/>
  <c r="P1307" i="23"/>
  <c r="K1307" i="23"/>
  <c r="V1295" i="23"/>
  <c r="U1295" i="23"/>
  <c r="S1295" i="23"/>
  <c r="R1295" i="23"/>
  <c r="T1295" i="23"/>
  <c r="Q1295" i="23"/>
  <c r="O1295" i="23"/>
  <c r="P1295" i="23"/>
  <c r="L1295" i="23"/>
  <c r="M1295" i="23"/>
  <c r="N1295" i="23"/>
  <c r="K1295" i="23"/>
  <c r="V1283" i="23"/>
  <c r="U1283" i="23"/>
  <c r="S1283" i="23"/>
  <c r="R1283" i="23"/>
  <c r="T1283" i="23"/>
  <c r="Q1283" i="23"/>
  <c r="P1283" i="23"/>
  <c r="O1283" i="23"/>
  <c r="L1283" i="23"/>
  <c r="M1283" i="23"/>
  <c r="N1283" i="23"/>
  <c r="K1283" i="23"/>
  <c r="V1271" i="23"/>
  <c r="U1271" i="23"/>
  <c r="S1271" i="23"/>
  <c r="T1271" i="23"/>
  <c r="R1271" i="23"/>
  <c r="Q1271" i="23"/>
  <c r="P1271" i="23"/>
  <c r="O1271" i="23"/>
  <c r="L1271" i="23"/>
  <c r="M1271" i="23"/>
  <c r="N1271" i="23"/>
  <c r="K1271" i="23"/>
  <c r="V1259" i="23"/>
  <c r="U1259" i="23"/>
  <c r="S1259" i="23"/>
  <c r="T1259" i="23"/>
  <c r="R1259" i="23"/>
  <c r="Q1259" i="23"/>
  <c r="P1259" i="23"/>
  <c r="O1259" i="23"/>
  <c r="L1259" i="23"/>
  <c r="M1259" i="23"/>
  <c r="N1259" i="23"/>
  <c r="K1259" i="23"/>
  <c r="V1247" i="23"/>
  <c r="U1247" i="23"/>
  <c r="S1247" i="23"/>
  <c r="T1247" i="23"/>
  <c r="R1247" i="23"/>
  <c r="Q1247" i="23"/>
  <c r="P1247" i="23"/>
  <c r="O1247" i="23"/>
  <c r="L1247" i="23"/>
  <c r="M1247" i="23"/>
  <c r="N1247" i="23"/>
  <c r="K1247" i="23"/>
  <c r="V1235" i="23"/>
  <c r="U1235" i="23"/>
  <c r="S1235" i="23"/>
  <c r="T1235" i="23"/>
  <c r="R1235" i="23"/>
  <c r="Q1235" i="23"/>
  <c r="P1235" i="23"/>
  <c r="O1235" i="23"/>
  <c r="L1235" i="23"/>
  <c r="M1235" i="23"/>
  <c r="N1235" i="23"/>
  <c r="K1235" i="23"/>
  <c r="V1223" i="23"/>
  <c r="U1223" i="23"/>
  <c r="S1223" i="23"/>
  <c r="T1223" i="23"/>
  <c r="R1223" i="23"/>
  <c r="Q1223" i="23"/>
  <c r="P1223" i="23"/>
  <c r="L1223" i="23"/>
  <c r="M1223" i="23"/>
  <c r="N1223" i="23"/>
  <c r="O1223" i="23"/>
  <c r="K1223" i="23"/>
  <c r="V1211" i="23"/>
  <c r="U1211" i="23"/>
  <c r="S1211" i="23"/>
  <c r="T1211" i="23"/>
  <c r="R1211" i="23"/>
  <c r="Q1211" i="23"/>
  <c r="P1211" i="23"/>
  <c r="O1211" i="23"/>
  <c r="L1211" i="23"/>
  <c r="M1211" i="23"/>
  <c r="N1211" i="23"/>
  <c r="K1211" i="23"/>
  <c r="V1199" i="23"/>
  <c r="U1199" i="23"/>
  <c r="S1199" i="23"/>
  <c r="T1199" i="23"/>
  <c r="R1199" i="23"/>
  <c r="Q1199" i="23"/>
  <c r="P1199" i="23"/>
  <c r="O1199" i="23"/>
  <c r="L1199" i="23"/>
  <c r="M1199" i="23"/>
  <c r="N1199" i="23"/>
  <c r="K1199" i="23"/>
  <c r="V1187" i="23"/>
  <c r="U1187" i="23"/>
  <c r="S1187" i="23"/>
  <c r="T1187" i="23"/>
  <c r="R1187" i="23"/>
  <c r="Q1187" i="23"/>
  <c r="P1187" i="23"/>
  <c r="L1187" i="23"/>
  <c r="M1187" i="23"/>
  <c r="N1187" i="23"/>
  <c r="O1187" i="23"/>
  <c r="K1187" i="23"/>
  <c r="V1175" i="23"/>
  <c r="U1175" i="23"/>
  <c r="T1175" i="23"/>
  <c r="S1175" i="23"/>
  <c r="R1175" i="23"/>
  <c r="Q1175" i="23"/>
  <c r="P1175" i="23"/>
  <c r="O1175" i="23"/>
  <c r="L1175" i="23"/>
  <c r="M1175" i="23"/>
  <c r="N1175" i="23"/>
  <c r="K1175" i="23"/>
  <c r="V1163" i="23"/>
  <c r="U1163" i="23"/>
  <c r="S1163" i="23"/>
  <c r="R1163" i="23"/>
  <c r="Q1163" i="23"/>
  <c r="T1163" i="23"/>
  <c r="P1163" i="23"/>
  <c r="N1163" i="23"/>
  <c r="O1163" i="23"/>
  <c r="L1163" i="23"/>
  <c r="M1163" i="23"/>
  <c r="K1163" i="23"/>
  <c r="V1151" i="23"/>
  <c r="U1151" i="23"/>
  <c r="S1151" i="23"/>
  <c r="R1151" i="23"/>
  <c r="T1151" i="23"/>
  <c r="Q1151" i="23"/>
  <c r="P1151" i="23"/>
  <c r="N1151" i="23"/>
  <c r="L1151" i="23"/>
  <c r="M1151" i="23"/>
  <c r="O1151" i="23"/>
  <c r="K1151" i="23"/>
  <c r="V1139" i="23"/>
  <c r="U1139" i="23"/>
  <c r="S1139" i="23"/>
  <c r="R1139" i="23"/>
  <c r="T1139" i="23"/>
  <c r="Q1139" i="23"/>
  <c r="P1139" i="23"/>
  <c r="N1139" i="23"/>
  <c r="O1139" i="23"/>
  <c r="L1139" i="23"/>
  <c r="M1139" i="23"/>
  <c r="K1139" i="23"/>
  <c r="V1127" i="23"/>
  <c r="U1127" i="23"/>
  <c r="S1127" i="23"/>
  <c r="T1127" i="23"/>
  <c r="R1127" i="23"/>
  <c r="Q1127" i="23"/>
  <c r="P1127" i="23"/>
  <c r="N1127" i="23"/>
  <c r="O1127" i="23"/>
  <c r="L1127" i="23"/>
  <c r="M1127" i="23"/>
  <c r="K1127" i="23"/>
  <c r="V1115" i="23"/>
  <c r="U1115" i="23"/>
  <c r="S1115" i="23"/>
  <c r="T1115" i="23"/>
  <c r="R1115" i="23"/>
  <c r="Q1115" i="23"/>
  <c r="P1115" i="23"/>
  <c r="N1115" i="23"/>
  <c r="L1115" i="23"/>
  <c r="O1115" i="23"/>
  <c r="M1115" i="23"/>
  <c r="K1115" i="23"/>
  <c r="V1103" i="23"/>
  <c r="U1103" i="23"/>
  <c r="T1103" i="23"/>
  <c r="S1103" i="23"/>
  <c r="R1103" i="23"/>
  <c r="Q1103" i="23"/>
  <c r="P1103" i="23"/>
  <c r="N1103" i="23"/>
  <c r="O1103" i="23"/>
  <c r="L1103" i="23"/>
  <c r="M1103" i="23"/>
  <c r="K1103" i="23"/>
  <c r="V1091" i="23"/>
  <c r="U1091" i="23"/>
  <c r="T1091" i="23"/>
  <c r="S1091" i="23"/>
  <c r="R1091" i="23"/>
  <c r="Q1091" i="23"/>
  <c r="P1091" i="23"/>
  <c r="N1091" i="23"/>
  <c r="O1091" i="23"/>
  <c r="L1091" i="23"/>
  <c r="M1091" i="23"/>
  <c r="K1091" i="23"/>
  <c r="V1079" i="23"/>
  <c r="U1079" i="23"/>
  <c r="T1079" i="23"/>
  <c r="S1079" i="23"/>
  <c r="R1079" i="23"/>
  <c r="Q1079" i="23"/>
  <c r="P1079" i="23"/>
  <c r="N1079" i="23"/>
  <c r="L1079" i="23"/>
  <c r="M1079" i="23"/>
  <c r="O1079" i="23"/>
  <c r="K1079" i="23"/>
  <c r="V1067" i="23"/>
  <c r="U1067" i="23"/>
  <c r="T1067" i="23"/>
  <c r="S1067" i="23"/>
  <c r="R1067" i="23"/>
  <c r="Q1067" i="23"/>
  <c r="P1067" i="23"/>
  <c r="N1067" i="23"/>
  <c r="O1067" i="23"/>
  <c r="L1067" i="23"/>
  <c r="M1067" i="23"/>
  <c r="K1067" i="23"/>
  <c r="V1055" i="23"/>
  <c r="U1055" i="23"/>
  <c r="T1055" i="23"/>
  <c r="S1055" i="23"/>
  <c r="R1055" i="23"/>
  <c r="Q1055" i="23"/>
  <c r="P1055" i="23"/>
  <c r="N1055" i="23"/>
  <c r="O1055" i="23"/>
  <c r="L1055" i="23"/>
  <c r="M1055" i="23"/>
  <c r="K1055" i="23"/>
  <c r="V1043" i="23"/>
  <c r="U1043" i="23"/>
  <c r="T1043" i="23"/>
  <c r="S1043" i="23"/>
  <c r="R1043" i="23"/>
  <c r="Q1043" i="23"/>
  <c r="P1043" i="23"/>
  <c r="N1043" i="23"/>
  <c r="L1043" i="23"/>
  <c r="M1043" i="23"/>
  <c r="O1043" i="23"/>
  <c r="K1043" i="23"/>
  <c r="V1031" i="23"/>
  <c r="U1031" i="23"/>
  <c r="T1031" i="23"/>
  <c r="S1031" i="23"/>
  <c r="R1031" i="23"/>
  <c r="Q1031" i="23"/>
  <c r="P1031" i="23"/>
  <c r="N1031" i="23"/>
  <c r="O1031" i="23"/>
  <c r="L1031" i="23"/>
  <c r="M1031" i="23"/>
  <c r="K1031" i="23"/>
  <c r="V1019" i="23"/>
  <c r="U1019" i="23"/>
  <c r="T1019" i="23"/>
  <c r="S1019" i="23"/>
  <c r="R1019" i="23"/>
  <c r="Q1019" i="23"/>
  <c r="P1019" i="23"/>
  <c r="N1019" i="23"/>
  <c r="O1019" i="23"/>
  <c r="L1019" i="23"/>
  <c r="M1019" i="23"/>
  <c r="K1019" i="23"/>
  <c r="V1007" i="23"/>
  <c r="U1007" i="23"/>
  <c r="T1007" i="23"/>
  <c r="S1007" i="23"/>
  <c r="R1007" i="23"/>
  <c r="Q1007" i="23"/>
  <c r="P1007" i="23"/>
  <c r="N1007" i="23"/>
  <c r="L1007" i="23"/>
  <c r="M1007" i="23"/>
  <c r="O1007" i="23"/>
  <c r="K1007" i="23"/>
  <c r="V995" i="23"/>
  <c r="U995" i="23"/>
  <c r="T995" i="23"/>
  <c r="S995" i="23"/>
  <c r="R995" i="23"/>
  <c r="Q995" i="23"/>
  <c r="P995" i="23"/>
  <c r="N995" i="23"/>
  <c r="O995" i="23"/>
  <c r="L995" i="23"/>
  <c r="M995" i="23"/>
  <c r="K995" i="23"/>
  <c r="V983" i="23"/>
  <c r="U983" i="23"/>
  <c r="T983" i="23"/>
  <c r="S983" i="23"/>
  <c r="R983" i="23"/>
  <c r="Q983" i="23"/>
  <c r="P983" i="23"/>
  <c r="N983" i="23"/>
  <c r="O983" i="23"/>
  <c r="L983" i="23"/>
  <c r="M983" i="23"/>
  <c r="K983" i="23"/>
  <c r="V971" i="23"/>
  <c r="U971" i="23"/>
  <c r="S971" i="23"/>
  <c r="T971" i="23"/>
  <c r="R971" i="23"/>
  <c r="Q971" i="23"/>
  <c r="P971" i="23"/>
  <c r="N971" i="23"/>
  <c r="L971" i="23"/>
  <c r="O971" i="23"/>
  <c r="M971" i="23"/>
  <c r="K971" i="23"/>
  <c r="V959" i="23"/>
  <c r="U959" i="23"/>
  <c r="T959" i="23"/>
  <c r="S959" i="23"/>
  <c r="R959" i="23"/>
  <c r="Q959" i="23"/>
  <c r="P959" i="23"/>
  <c r="N959" i="23"/>
  <c r="O959" i="23"/>
  <c r="L959" i="23"/>
  <c r="M959" i="23"/>
  <c r="K959" i="23"/>
  <c r="V947" i="23"/>
  <c r="U947" i="23"/>
  <c r="T947" i="23"/>
  <c r="S947" i="23"/>
  <c r="R947" i="23"/>
  <c r="Q947" i="23"/>
  <c r="P947" i="23"/>
  <c r="N947" i="23"/>
  <c r="O947" i="23"/>
  <c r="L947" i="23"/>
  <c r="M947" i="23"/>
  <c r="K947" i="23"/>
  <c r="V935" i="23"/>
  <c r="U935" i="23"/>
  <c r="T935" i="23"/>
  <c r="S935" i="23"/>
  <c r="R935" i="23"/>
  <c r="Q935" i="23"/>
  <c r="P935" i="23"/>
  <c r="N935" i="23"/>
  <c r="L935" i="23"/>
  <c r="M935" i="23"/>
  <c r="O935" i="23"/>
  <c r="K935" i="23"/>
  <c r="V923" i="23"/>
  <c r="U923" i="23"/>
  <c r="T923" i="23"/>
  <c r="S923" i="23"/>
  <c r="R923" i="23"/>
  <c r="Q923" i="23"/>
  <c r="P923" i="23"/>
  <c r="N923" i="23"/>
  <c r="O923" i="23"/>
  <c r="L923" i="23"/>
  <c r="M923" i="23"/>
  <c r="K923" i="23"/>
  <c r="V911" i="23"/>
  <c r="T911" i="23"/>
  <c r="U911" i="23"/>
  <c r="S911" i="23"/>
  <c r="R911" i="23"/>
  <c r="Q911" i="23"/>
  <c r="P911" i="23"/>
  <c r="N911" i="23"/>
  <c r="O911" i="23"/>
  <c r="L911" i="23"/>
  <c r="M911" i="23"/>
  <c r="K911" i="23"/>
  <c r="V899" i="23"/>
  <c r="U899" i="23"/>
  <c r="T899" i="23"/>
  <c r="S899" i="23"/>
  <c r="R899" i="23"/>
  <c r="Q899" i="23"/>
  <c r="P899" i="23"/>
  <c r="O899" i="23"/>
  <c r="N899" i="23"/>
  <c r="L899" i="23"/>
  <c r="M899" i="23"/>
  <c r="K899" i="23"/>
  <c r="V887" i="23"/>
  <c r="U887" i="23"/>
  <c r="T887" i="23"/>
  <c r="S887" i="23"/>
  <c r="R887" i="23"/>
  <c r="Q887" i="23"/>
  <c r="P887" i="23"/>
  <c r="O887" i="23"/>
  <c r="N887" i="23"/>
  <c r="L887" i="23"/>
  <c r="M887" i="23"/>
  <c r="K887" i="23"/>
  <c r="V875" i="23"/>
  <c r="U875" i="23"/>
  <c r="T875" i="23"/>
  <c r="S875" i="23"/>
  <c r="R875" i="23"/>
  <c r="Q875" i="23"/>
  <c r="P875" i="23"/>
  <c r="O875" i="23"/>
  <c r="N875" i="23"/>
  <c r="L875" i="23"/>
  <c r="M875" i="23"/>
  <c r="K875" i="23"/>
  <c r="V863" i="23"/>
  <c r="U863" i="23"/>
  <c r="T863" i="23"/>
  <c r="S863" i="23"/>
  <c r="R863" i="23"/>
  <c r="Q863" i="23"/>
  <c r="P863" i="23"/>
  <c r="O863" i="23"/>
  <c r="N863" i="23"/>
  <c r="L863" i="23"/>
  <c r="M863" i="23"/>
  <c r="K863" i="23"/>
  <c r="V851" i="23"/>
  <c r="U851" i="23"/>
  <c r="T851" i="23"/>
  <c r="S851" i="23"/>
  <c r="R851" i="23"/>
  <c r="Q851" i="23"/>
  <c r="P851" i="23"/>
  <c r="O851" i="23"/>
  <c r="N851" i="23"/>
  <c r="L851" i="23"/>
  <c r="M851" i="23"/>
  <c r="K851" i="23"/>
  <c r="V839" i="23"/>
  <c r="U839" i="23"/>
  <c r="T839" i="23"/>
  <c r="S839" i="23"/>
  <c r="R839" i="23"/>
  <c r="Q839" i="23"/>
  <c r="P839" i="23"/>
  <c r="O839" i="23"/>
  <c r="N839" i="23"/>
  <c r="L839" i="23"/>
  <c r="M839" i="23"/>
  <c r="K839" i="23"/>
  <c r="V827" i="23"/>
  <c r="U827" i="23"/>
  <c r="S827" i="23"/>
  <c r="R827" i="23"/>
  <c r="Q827" i="23"/>
  <c r="T827" i="23"/>
  <c r="P827" i="23"/>
  <c r="O827" i="23"/>
  <c r="N827" i="23"/>
  <c r="L827" i="23"/>
  <c r="M827" i="23"/>
  <c r="K827" i="23"/>
  <c r="V815" i="23"/>
  <c r="U815" i="23"/>
  <c r="T815" i="23"/>
  <c r="S815" i="23"/>
  <c r="R815" i="23"/>
  <c r="Q815" i="23"/>
  <c r="P815" i="23"/>
  <c r="O815" i="23"/>
  <c r="N815" i="23"/>
  <c r="L815" i="23"/>
  <c r="M815" i="23"/>
  <c r="K815" i="23"/>
  <c r="V803" i="23"/>
  <c r="U803" i="23"/>
  <c r="T803" i="23"/>
  <c r="S803" i="23"/>
  <c r="R803" i="23"/>
  <c r="Q803" i="23"/>
  <c r="P803" i="23"/>
  <c r="O803" i="23"/>
  <c r="N803" i="23"/>
  <c r="L803" i="23"/>
  <c r="M803" i="23"/>
  <c r="K803" i="23"/>
  <c r="V791" i="23"/>
  <c r="U791" i="23"/>
  <c r="T791" i="23"/>
  <c r="S791" i="23"/>
  <c r="R791" i="23"/>
  <c r="Q791" i="23"/>
  <c r="P791" i="23"/>
  <c r="O791" i="23"/>
  <c r="N791" i="23"/>
  <c r="L791" i="23"/>
  <c r="M791" i="23"/>
  <c r="K791" i="23"/>
  <c r="V779" i="23"/>
  <c r="T779" i="23"/>
  <c r="U779" i="23"/>
  <c r="S779" i="23"/>
  <c r="R779" i="23"/>
  <c r="Q779" i="23"/>
  <c r="P779" i="23"/>
  <c r="O779" i="23"/>
  <c r="N779" i="23"/>
  <c r="L779" i="23"/>
  <c r="M779" i="23"/>
  <c r="K779" i="23"/>
  <c r="V767" i="23"/>
  <c r="T767" i="23"/>
  <c r="U767" i="23"/>
  <c r="S767" i="23"/>
  <c r="R767" i="23"/>
  <c r="Q767" i="23"/>
  <c r="P767" i="23"/>
  <c r="O767" i="23"/>
  <c r="N767" i="23"/>
  <c r="L767" i="23"/>
  <c r="M767" i="23"/>
  <c r="K767" i="23"/>
  <c r="V755" i="23"/>
  <c r="U755" i="23"/>
  <c r="T755" i="23"/>
  <c r="S755" i="23"/>
  <c r="R755" i="23"/>
  <c r="Q755" i="23"/>
  <c r="P755" i="23"/>
  <c r="O755" i="23"/>
  <c r="N755" i="23"/>
  <c r="L755" i="23"/>
  <c r="M755" i="23"/>
  <c r="K755" i="23"/>
  <c r="V743" i="23"/>
  <c r="U743" i="23"/>
  <c r="T743" i="23"/>
  <c r="S743" i="23"/>
  <c r="R743" i="23"/>
  <c r="Q743" i="23"/>
  <c r="P743" i="23"/>
  <c r="O743" i="23"/>
  <c r="N743" i="23"/>
  <c r="L743" i="23"/>
  <c r="M743" i="23"/>
  <c r="K743" i="23"/>
  <c r="V731" i="23"/>
  <c r="U731" i="23"/>
  <c r="T731" i="23"/>
  <c r="S731" i="23"/>
  <c r="R731" i="23"/>
  <c r="Q731" i="23"/>
  <c r="P731" i="23"/>
  <c r="O731" i="23"/>
  <c r="N731" i="23"/>
  <c r="L731" i="23"/>
  <c r="M731" i="23"/>
  <c r="K731" i="23"/>
  <c r="V719" i="23"/>
  <c r="U719" i="23"/>
  <c r="T719" i="23"/>
  <c r="S719" i="23"/>
  <c r="R719" i="23"/>
  <c r="Q719" i="23"/>
  <c r="P719" i="23"/>
  <c r="O719" i="23"/>
  <c r="N719" i="23"/>
  <c r="L719" i="23"/>
  <c r="M719" i="23"/>
  <c r="K719" i="23"/>
  <c r="V707" i="23"/>
  <c r="U707" i="23"/>
  <c r="T707" i="23"/>
  <c r="S707" i="23"/>
  <c r="R707" i="23"/>
  <c r="Q707" i="23"/>
  <c r="P707" i="23"/>
  <c r="O707" i="23"/>
  <c r="N707" i="23"/>
  <c r="L707" i="23"/>
  <c r="M707" i="23"/>
  <c r="K707" i="23"/>
  <c r="V695" i="23"/>
  <c r="U695" i="23"/>
  <c r="T695" i="23"/>
  <c r="S695" i="23"/>
  <c r="R695" i="23"/>
  <c r="Q695" i="23"/>
  <c r="P695" i="23"/>
  <c r="O695" i="23"/>
  <c r="N695" i="23"/>
  <c r="L695" i="23"/>
  <c r="M695" i="23"/>
  <c r="K695" i="23"/>
  <c r="V683" i="23"/>
  <c r="T683" i="23"/>
  <c r="U683" i="23"/>
  <c r="S683" i="23"/>
  <c r="R683" i="23"/>
  <c r="Q683" i="23"/>
  <c r="P683" i="23"/>
  <c r="O683" i="23"/>
  <c r="N683" i="23"/>
  <c r="L683" i="23"/>
  <c r="M683" i="23"/>
  <c r="K683" i="23"/>
  <c r="V671" i="23"/>
  <c r="U671" i="23"/>
  <c r="T671" i="23"/>
  <c r="S671" i="23"/>
  <c r="R671" i="23"/>
  <c r="Q671" i="23"/>
  <c r="P671" i="23"/>
  <c r="O671" i="23"/>
  <c r="N671" i="23"/>
  <c r="L671" i="23"/>
  <c r="M671" i="23"/>
  <c r="K671" i="23"/>
  <c r="V659" i="23"/>
  <c r="U659" i="23"/>
  <c r="T659" i="23"/>
  <c r="S659" i="23"/>
  <c r="R659" i="23"/>
  <c r="Q659" i="23"/>
  <c r="P659" i="23"/>
  <c r="O659" i="23"/>
  <c r="N659" i="23"/>
  <c r="L659" i="23"/>
  <c r="M659" i="23"/>
  <c r="K659" i="23"/>
  <c r="V647" i="23"/>
  <c r="T647" i="23"/>
  <c r="U647" i="23"/>
  <c r="S647" i="23"/>
  <c r="R647" i="23"/>
  <c r="Q647" i="23"/>
  <c r="P647" i="23"/>
  <c r="O647" i="23"/>
  <c r="N647" i="23"/>
  <c r="L647" i="23"/>
  <c r="M647" i="23"/>
  <c r="K647" i="23"/>
  <c r="V635" i="23"/>
  <c r="T635" i="23"/>
  <c r="U635" i="23"/>
  <c r="S635" i="23"/>
  <c r="R635" i="23"/>
  <c r="Q635" i="23"/>
  <c r="P635" i="23"/>
  <c r="O635" i="23"/>
  <c r="N635" i="23"/>
  <c r="L635" i="23"/>
  <c r="M635" i="23"/>
  <c r="K635" i="23"/>
  <c r="V623" i="23"/>
  <c r="U623" i="23"/>
  <c r="T623" i="23"/>
  <c r="S623" i="23"/>
  <c r="R623" i="23"/>
  <c r="Q623" i="23"/>
  <c r="P623" i="23"/>
  <c r="O623" i="23"/>
  <c r="N623" i="23"/>
  <c r="L623" i="23"/>
  <c r="M623" i="23"/>
  <c r="K623" i="23"/>
  <c r="V611" i="23"/>
  <c r="U611" i="23"/>
  <c r="T611" i="23"/>
  <c r="R611" i="23"/>
  <c r="S611" i="23"/>
  <c r="Q611" i="23"/>
  <c r="P611" i="23"/>
  <c r="O611" i="23"/>
  <c r="N611" i="23"/>
  <c r="L611" i="23"/>
  <c r="M611" i="23"/>
  <c r="K611" i="23"/>
  <c r="V599" i="23"/>
  <c r="U599" i="23"/>
  <c r="T599" i="23"/>
  <c r="S599" i="23"/>
  <c r="R599" i="23"/>
  <c r="Q599" i="23"/>
  <c r="P599" i="23"/>
  <c r="O599" i="23"/>
  <c r="N599" i="23"/>
  <c r="L599" i="23"/>
  <c r="M599" i="23"/>
  <c r="K599" i="23"/>
  <c r="V587" i="23"/>
  <c r="T587" i="23"/>
  <c r="U587" i="23"/>
  <c r="R587" i="23"/>
  <c r="S587" i="23"/>
  <c r="Q587" i="23"/>
  <c r="P587" i="23"/>
  <c r="O587" i="23"/>
  <c r="N587" i="23"/>
  <c r="L587" i="23"/>
  <c r="M587" i="23"/>
  <c r="K587" i="23"/>
  <c r="V575" i="23"/>
  <c r="U575" i="23"/>
  <c r="T575" i="23"/>
  <c r="S575" i="23"/>
  <c r="R575" i="23"/>
  <c r="Q575" i="23"/>
  <c r="P575" i="23"/>
  <c r="O575" i="23"/>
  <c r="N575" i="23"/>
  <c r="L575" i="23"/>
  <c r="M575" i="23"/>
  <c r="K575" i="23"/>
  <c r="V563" i="23"/>
  <c r="T563" i="23"/>
  <c r="U563" i="23"/>
  <c r="S563" i="23"/>
  <c r="R563" i="23"/>
  <c r="Q563" i="23"/>
  <c r="P563" i="23"/>
  <c r="O563" i="23"/>
  <c r="N563" i="23"/>
  <c r="L563" i="23"/>
  <c r="M563" i="23"/>
  <c r="K563" i="23"/>
  <c r="V551" i="23"/>
  <c r="U551" i="23"/>
  <c r="T551" i="23"/>
  <c r="S551" i="23"/>
  <c r="Q551" i="23"/>
  <c r="R551" i="23"/>
  <c r="P551" i="23"/>
  <c r="O551" i="23"/>
  <c r="N551" i="23"/>
  <c r="L551" i="23"/>
  <c r="M551" i="23"/>
  <c r="K551" i="23"/>
  <c r="V539" i="23"/>
  <c r="U539" i="23"/>
  <c r="T539" i="23"/>
  <c r="S539" i="23"/>
  <c r="Q539" i="23"/>
  <c r="R539" i="23"/>
  <c r="P539" i="23"/>
  <c r="O539" i="23"/>
  <c r="N539" i="23"/>
  <c r="L539" i="23"/>
  <c r="M539" i="23"/>
  <c r="K539" i="23"/>
  <c r="V527" i="23"/>
  <c r="U527" i="23"/>
  <c r="T527" i="23"/>
  <c r="S527" i="23"/>
  <c r="R527" i="23"/>
  <c r="Q527" i="23"/>
  <c r="P527" i="23"/>
  <c r="O527" i="23"/>
  <c r="N527" i="23"/>
  <c r="L527" i="23"/>
  <c r="M527" i="23"/>
  <c r="K527" i="23"/>
  <c r="V515" i="23"/>
  <c r="T515" i="23"/>
  <c r="U515" i="23"/>
  <c r="S515" i="23"/>
  <c r="R515" i="23"/>
  <c r="Q515" i="23"/>
  <c r="P515" i="23"/>
  <c r="O515" i="23"/>
  <c r="N515" i="23"/>
  <c r="L515" i="23"/>
  <c r="M515" i="23"/>
  <c r="K515" i="23"/>
  <c r="V503" i="23"/>
  <c r="U503" i="23"/>
  <c r="T503" i="23"/>
  <c r="R503" i="23"/>
  <c r="S503" i="23"/>
  <c r="Q503" i="23"/>
  <c r="P503" i="23"/>
  <c r="O503" i="23"/>
  <c r="N503" i="23"/>
  <c r="L503" i="23"/>
  <c r="M503" i="23"/>
  <c r="K503" i="23"/>
  <c r="V491" i="23"/>
  <c r="T491" i="23"/>
  <c r="U491" i="23"/>
  <c r="S491" i="23"/>
  <c r="R491" i="23"/>
  <c r="Q491" i="23"/>
  <c r="P491" i="23"/>
  <c r="O491" i="23"/>
  <c r="N491" i="23"/>
  <c r="L491" i="23"/>
  <c r="M491" i="23"/>
  <c r="K491" i="23"/>
  <c r="V479" i="23"/>
  <c r="U479" i="23"/>
  <c r="T479" i="23"/>
  <c r="S479" i="23"/>
  <c r="R479" i="23"/>
  <c r="Q479" i="23"/>
  <c r="O479" i="23"/>
  <c r="N479" i="23"/>
  <c r="L479" i="23"/>
  <c r="M479" i="23"/>
  <c r="P479" i="23"/>
  <c r="K479" i="23"/>
  <c r="V467" i="23"/>
  <c r="U467" i="23"/>
  <c r="T467" i="23"/>
  <c r="S467" i="23"/>
  <c r="R467" i="23"/>
  <c r="Q467" i="23"/>
  <c r="P467" i="23"/>
  <c r="O467" i="23"/>
  <c r="N467" i="23"/>
  <c r="L467" i="23"/>
  <c r="M467" i="23"/>
  <c r="K467" i="23"/>
  <c r="V455" i="23"/>
  <c r="U455" i="23"/>
  <c r="T455" i="23"/>
  <c r="S455" i="23"/>
  <c r="R455" i="23"/>
  <c r="Q455" i="23"/>
  <c r="P455" i="23"/>
  <c r="O455" i="23"/>
  <c r="N455" i="23"/>
  <c r="L455" i="23"/>
  <c r="M455" i="23"/>
  <c r="K455" i="23"/>
  <c r="V443" i="23"/>
  <c r="T443" i="23"/>
  <c r="U443" i="23"/>
  <c r="S443" i="23"/>
  <c r="R443" i="23"/>
  <c r="Q443" i="23"/>
  <c r="P443" i="23"/>
  <c r="O443" i="23"/>
  <c r="N443" i="23"/>
  <c r="L443" i="23"/>
  <c r="M443" i="23"/>
  <c r="K443" i="23"/>
  <c r="V431" i="23"/>
  <c r="U431" i="23"/>
  <c r="T431" i="23"/>
  <c r="S431" i="23"/>
  <c r="R431" i="23"/>
  <c r="Q431" i="23"/>
  <c r="P431" i="23"/>
  <c r="O431" i="23"/>
  <c r="N431" i="23"/>
  <c r="L431" i="23"/>
  <c r="M431" i="23"/>
  <c r="K431" i="23"/>
  <c r="V419" i="23"/>
  <c r="T419" i="23"/>
  <c r="U419" i="23"/>
  <c r="R419" i="23"/>
  <c r="S419" i="23"/>
  <c r="Q419" i="23"/>
  <c r="P419" i="23"/>
  <c r="O419" i="23"/>
  <c r="N419" i="23"/>
  <c r="L419" i="23"/>
  <c r="M419" i="23"/>
  <c r="K419" i="23"/>
  <c r="V407" i="23"/>
  <c r="U407" i="23"/>
  <c r="T407" i="23"/>
  <c r="S407" i="23"/>
  <c r="R407" i="23"/>
  <c r="Q407" i="23"/>
  <c r="P407" i="23"/>
  <c r="O407" i="23"/>
  <c r="N407" i="23"/>
  <c r="L407" i="23"/>
  <c r="M407" i="23"/>
  <c r="K407" i="23"/>
  <c r="V395" i="23"/>
  <c r="U395" i="23"/>
  <c r="T395" i="23"/>
  <c r="S395" i="23"/>
  <c r="R395" i="23"/>
  <c r="Q395" i="23"/>
  <c r="P395" i="23"/>
  <c r="O395" i="23"/>
  <c r="N395" i="23"/>
  <c r="L395" i="23"/>
  <c r="M395" i="23"/>
  <c r="K395" i="23"/>
  <c r="V383" i="23"/>
  <c r="U383" i="23"/>
  <c r="T383" i="23"/>
  <c r="S383" i="23"/>
  <c r="R383" i="23"/>
  <c r="Q383" i="23"/>
  <c r="P383" i="23"/>
  <c r="O383" i="23"/>
  <c r="N383" i="23"/>
  <c r="L383" i="23"/>
  <c r="M383" i="23"/>
  <c r="K383" i="23"/>
  <c r="V371" i="23"/>
  <c r="T371" i="23"/>
  <c r="U371" i="23"/>
  <c r="S371" i="23"/>
  <c r="R371" i="23"/>
  <c r="Q371" i="23"/>
  <c r="P371" i="23"/>
  <c r="O371" i="23"/>
  <c r="N371" i="23"/>
  <c r="L371" i="23"/>
  <c r="M371" i="23"/>
  <c r="K371" i="23"/>
  <c r="V359" i="23"/>
  <c r="U359" i="23"/>
  <c r="T359" i="23"/>
  <c r="Q359" i="23"/>
  <c r="R359" i="23"/>
  <c r="S359" i="23"/>
  <c r="P359" i="23"/>
  <c r="O359" i="23"/>
  <c r="N359" i="23"/>
  <c r="L359" i="23"/>
  <c r="M359" i="23"/>
  <c r="K359" i="23"/>
  <c r="V347" i="23"/>
  <c r="T347" i="23"/>
  <c r="U347" i="23"/>
  <c r="Q347" i="23"/>
  <c r="S347" i="23"/>
  <c r="P347" i="23"/>
  <c r="R347" i="23"/>
  <c r="O347" i="23"/>
  <c r="N347" i="23"/>
  <c r="L347" i="23"/>
  <c r="M347" i="23"/>
  <c r="K347" i="23"/>
  <c r="V335" i="23"/>
  <c r="U335" i="23"/>
  <c r="T335" i="23"/>
  <c r="S335" i="23"/>
  <c r="Q335" i="23"/>
  <c r="R335" i="23"/>
  <c r="P335" i="23"/>
  <c r="O335" i="23"/>
  <c r="N335" i="23"/>
  <c r="L335" i="23"/>
  <c r="M335" i="23"/>
  <c r="K335" i="23"/>
  <c r="V323" i="23"/>
  <c r="U323" i="23"/>
  <c r="T323" i="23"/>
  <c r="S323" i="23"/>
  <c r="Q323" i="23"/>
  <c r="R323" i="23"/>
  <c r="P323" i="23"/>
  <c r="O323" i="23"/>
  <c r="N323" i="23"/>
  <c r="L323" i="23"/>
  <c r="M323" i="23"/>
  <c r="K323" i="23"/>
  <c r="V311" i="23"/>
  <c r="U311" i="23"/>
  <c r="T311" i="23"/>
  <c r="S311" i="23"/>
  <c r="Q311" i="23"/>
  <c r="R311" i="23"/>
  <c r="P311" i="23"/>
  <c r="O311" i="23"/>
  <c r="N311" i="23"/>
  <c r="L311" i="23"/>
  <c r="M311" i="23"/>
  <c r="K311" i="23"/>
  <c r="V299" i="23"/>
  <c r="T299" i="23"/>
  <c r="U299" i="23"/>
  <c r="S299" i="23"/>
  <c r="R299" i="23"/>
  <c r="Q299" i="23"/>
  <c r="P299" i="23"/>
  <c r="O299" i="23"/>
  <c r="N299" i="23"/>
  <c r="L299" i="23"/>
  <c r="M299" i="23"/>
  <c r="K299" i="23"/>
  <c r="V287" i="23"/>
  <c r="U287" i="23"/>
  <c r="T287" i="23"/>
  <c r="S287" i="23"/>
  <c r="Q287" i="23"/>
  <c r="R287" i="23"/>
  <c r="O287" i="23"/>
  <c r="P287" i="23"/>
  <c r="N287" i="23"/>
  <c r="L287" i="23"/>
  <c r="M287" i="23"/>
  <c r="K287" i="23"/>
  <c r="V275" i="23"/>
  <c r="T275" i="23"/>
  <c r="U275" i="23"/>
  <c r="S275" i="23"/>
  <c r="Q275" i="23"/>
  <c r="R275" i="23"/>
  <c r="P275" i="23"/>
  <c r="O275" i="23"/>
  <c r="N275" i="23"/>
  <c r="L275" i="23"/>
  <c r="M275" i="23"/>
  <c r="K275" i="23"/>
  <c r="V263" i="23"/>
  <c r="U263" i="23"/>
  <c r="T263" i="23"/>
  <c r="S263" i="23"/>
  <c r="Q263" i="23"/>
  <c r="R263" i="23"/>
  <c r="P263" i="23"/>
  <c r="O263" i="23"/>
  <c r="N263" i="23"/>
  <c r="L263" i="23"/>
  <c r="M263" i="23"/>
  <c r="K263" i="23"/>
  <c r="V251" i="23"/>
  <c r="U251" i="23"/>
  <c r="T251" i="23"/>
  <c r="S251" i="23"/>
  <c r="Q251" i="23"/>
  <c r="R251" i="23"/>
  <c r="P251" i="23"/>
  <c r="O251" i="23"/>
  <c r="N251" i="23"/>
  <c r="L251" i="23"/>
  <c r="M251" i="23"/>
  <c r="K251" i="23"/>
  <c r="V239" i="23"/>
  <c r="U239" i="23"/>
  <c r="T239" i="23"/>
  <c r="S239" i="23"/>
  <c r="R239" i="23"/>
  <c r="Q239" i="23"/>
  <c r="P239" i="23"/>
  <c r="O239" i="23"/>
  <c r="N239" i="23"/>
  <c r="L239" i="23"/>
  <c r="M239" i="23"/>
  <c r="K239" i="23"/>
  <c r="V227" i="23"/>
  <c r="T227" i="23"/>
  <c r="U227" i="23"/>
  <c r="S227" i="23"/>
  <c r="Q227" i="23"/>
  <c r="R227" i="23"/>
  <c r="P227" i="23"/>
  <c r="O227" i="23"/>
  <c r="N227" i="23"/>
  <c r="L227" i="23"/>
  <c r="M227" i="23"/>
  <c r="K227" i="23"/>
  <c r="V215" i="23"/>
  <c r="U215" i="23"/>
  <c r="T215" i="23"/>
  <c r="S215" i="23"/>
  <c r="Q215" i="23"/>
  <c r="R215" i="23"/>
  <c r="P215" i="23"/>
  <c r="O215" i="23"/>
  <c r="N215" i="23"/>
  <c r="L215" i="23"/>
  <c r="M215" i="23"/>
  <c r="K215" i="23"/>
  <c r="V203" i="23"/>
  <c r="T203" i="23"/>
  <c r="U203" i="23"/>
  <c r="S203" i="23"/>
  <c r="Q203" i="23"/>
  <c r="R203" i="23"/>
  <c r="P203" i="23"/>
  <c r="O203" i="23"/>
  <c r="N203" i="23"/>
  <c r="L203" i="23"/>
  <c r="M203" i="23"/>
  <c r="K203" i="23"/>
  <c r="V191" i="23"/>
  <c r="U191" i="23"/>
  <c r="T191" i="23"/>
  <c r="S191" i="23"/>
  <c r="Q191" i="23"/>
  <c r="R191" i="23"/>
  <c r="P191" i="23"/>
  <c r="O191" i="23"/>
  <c r="N191" i="23"/>
  <c r="L191" i="23"/>
  <c r="M191" i="23"/>
  <c r="K191" i="23"/>
  <c r="V179" i="23"/>
  <c r="U179" i="23"/>
  <c r="T179" i="23"/>
  <c r="S179" i="23"/>
  <c r="Q179" i="23"/>
  <c r="R179" i="23"/>
  <c r="P179" i="23"/>
  <c r="O179" i="23"/>
  <c r="N179" i="23"/>
  <c r="L179" i="23"/>
  <c r="M179" i="23"/>
  <c r="K179" i="23"/>
  <c r="V167" i="23"/>
  <c r="U167" i="23"/>
  <c r="T167" i="23"/>
  <c r="S167" i="23"/>
  <c r="Q167" i="23"/>
  <c r="R167" i="23"/>
  <c r="P167" i="23"/>
  <c r="O167" i="23"/>
  <c r="N167" i="23"/>
  <c r="L167" i="23"/>
  <c r="M167" i="23"/>
  <c r="K167" i="23"/>
  <c r="V155" i="23"/>
  <c r="U155" i="23"/>
  <c r="T155" i="23"/>
  <c r="S155" i="23"/>
  <c r="R155" i="23"/>
  <c r="Q155" i="23"/>
  <c r="P155" i="23"/>
  <c r="O155" i="23"/>
  <c r="N155" i="23"/>
  <c r="L155" i="23"/>
  <c r="M155" i="23"/>
  <c r="K155" i="23"/>
  <c r="V143" i="23"/>
  <c r="U143" i="23"/>
  <c r="T143" i="23"/>
  <c r="S143" i="23"/>
  <c r="Q143" i="23"/>
  <c r="R143" i="23"/>
  <c r="P143" i="23"/>
  <c r="O143" i="23"/>
  <c r="N143" i="23"/>
  <c r="L143" i="23"/>
  <c r="M143" i="23"/>
  <c r="K143" i="23"/>
  <c r="V131" i="23"/>
  <c r="T131" i="23"/>
  <c r="U131" i="23"/>
  <c r="S131" i="23"/>
  <c r="Q131" i="23"/>
  <c r="R131" i="23"/>
  <c r="P131" i="23"/>
  <c r="O131" i="23"/>
  <c r="N131" i="23"/>
  <c r="L131" i="23"/>
  <c r="M131" i="23"/>
  <c r="K131" i="23"/>
  <c r="V119" i="23"/>
  <c r="T119" i="23"/>
  <c r="U119" i="23"/>
  <c r="S119" i="23"/>
  <c r="Q119" i="23"/>
  <c r="R119" i="23"/>
  <c r="O119" i="23"/>
  <c r="N119" i="23"/>
  <c r="P119" i="23"/>
  <c r="L119" i="23"/>
  <c r="M119" i="23"/>
  <c r="K119" i="23"/>
  <c r="V107" i="23"/>
  <c r="T107" i="23"/>
  <c r="U107" i="23"/>
  <c r="S107" i="23"/>
  <c r="Q107" i="23"/>
  <c r="R107" i="23"/>
  <c r="P107" i="23"/>
  <c r="O107" i="23"/>
  <c r="N107" i="23"/>
  <c r="L107" i="23"/>
  <c r="M107" i="23"/>
  <c r="K107" i="23"/>
  <c r="V95" i="23"/>
  <c r="U95" i="23"/>
  <c r="T95" i="23"/>
  <c r="S95" i="23"/>
  <c r="R95" i="23"/>
  <c r="Q95" i="23"/>
  <c r="P95" i="23"/>
  <c r="O95" i="23"/>
  <c r="N95" i="23"/>
  <c r="L95" i="23"/>
  <c r="M95" i="23"/>
  <c r="K95" i="23"/>
  <c r="V83" i="23"/>
  <c r="U83" i="23"/>
  <c r="T83" i="23"/>
  <c r="S83" i="23"/>
  <c r="Q83" i="23"/>
  <c r="R83" i="23"/>
  <c r="P83" i="23"/>
  <c r="O83" i="23"/>
  <c r="N83" i="23"/>
  <c r="L83" i="23"/>
  <c r="M83" i="23"/>
  <c r="K83" i="23"/>
  <c r="V71" i="23"/>
  <c r="U71" i="23"/>
  <c r="T71" i="23"/>
  <c r="S71" i="23"/>
  <c r="Q71" i="23"/>
  <c r="R71" i="23"/>
  <c r="P71" i="23"/>
  <c r="O71" i="23"/>
  <c r="N71" i="23"/>
  <c r="L71" i="23"/>
  <c r="M71" i="23"/>
  <c r="K71" i="23"/>
  <c r="V59" i="23"/>
  <c r="U59" i="23"/>
  <c r="T59" i="23"/>
  <c r="S59" i="23"/>
  <c r="Q59" i="23"/>
  <c r="R59" i="23"/>
  <c r="P59" i="23"/>
  <c r="O59" i="23"/>
  <c r="N59" i="23"/>
  <c r="L59" i="23"/>
  <c r="M59" i="23"/>
  <c r="K59" i="23"/>
  <c r="V47" i="23"/>
  <c r="T47" i="23"/>
  <c r="U47" i="23"/>
  <c r="S47" i="23"/>
  <c r="Q47" i="23"/>
  <c r="R47" i="23"/>
  <c r="P47" i="23"/>
  <c r="O47" i="23"/>
  <c r="N47" i="23"/>
  <c r="L47" i="23"/>
  <c r="M47" i="23"/>
  <c r="K47" i="23"/>
  <c r="V35" i="23"/>
  <c r="U35" i="23"/>
  <c r="T35" i="23"/>
  <c r="S35" i="23"/>
  <c r="Q35" i="23"/>
  <c r="R35" i="23"/>
  <c r="P35" i="23"/>
  <c r="O35" i="23"/>
  <c r="N35" i="23"/>
  <c r="L35" i="23"/>
  <c r="M35" i="23"/>
  <c r="K35" i="23"/>
  <c r="V23" i="23"/>
  <c r="U23" i="23"/>
  <c r="T23" i="23"/>
  <c r="S23" i="23"/>
  <c r="Q23" i="23"/>
  <c r="R23" i="23"/>
  <c r="P23" i="23"/>
  <c r="O23" i="23"/>
  <c r="N23" i="23"/>
  <c r="L23" i="23"/>
  <c r="M23" i="23"/>
  <c r="K23" i="23"/>
  <c r="V11" i="23"/>
  <c r="U11" i="23"/>
  <c r="T11" i="23"/>
  <c r="S11" i="23"/>
  <c r="R11" i="23"/>
  <c r="Q11" i="23"/>
  <c r="P11" i="23"/>
  <c r="O11" i="23"/>
  <c r="N11" i="23"/>
  <c r="L11" i="23"/>
  <c r="M11" i="23"/>
  <c r="K11" i="23"/>
  <c r="V1621" i="23"/>
  <c r="U1621" i="23"/>
  <c r="T1621" i="23"/>
  <c r="S1621" i="23"/>
  <c r="R1621" i="23"/>
  <c r="Q1621" i="23"/>
  <c r="O1621" i="23"/>
  <c r="P1621" i="23"/>
  <c r="M1621" i="23"/>
  <c r="N1621" i="23"/>
  <c r="K1621" i="23"/>
  <c r="L1621" i="23"/>
  <c r="V1537" i="23"/>
  <c r="U1537" i="23"/>
  <c r="T1537" i="23"/>
  <c r="S1537" i="23"/>
  <c r="Q1537" i="23"/>
  <c r="R1537" i="23"/>
  <c r="O1537" i="23"/>
  <c r="P1537" i="23"/>
  <c r="M1537" i="23"/>
  <c r="N1537" i="23"/>
  <c r="K1537" i="23"/>
  <c r="L1537" i="23"/>
  <c r="V1441" i="23"/>
  <c r="U1441" i="23"/>
  <c r="T1441" i="23"/>
  <c r="S1441" i="23"/>
  <c r="R1441" i="23"/>
  <c r="Q1441" i="23"/>
  <c r="O1441" i="23"/>
  <c r="P1441" i="23"/>
  <c r="M1441" i="23"/>
  <c r="N1441" i="23"/>
  <c r="K1441" i="23"/>
  <c r="L1441" i="23"/>
  <c r="V1381" i="23"/>
  <c r="T1381" i="23"/>
  <c r="U1381" i="23"/>
  <c r="S1381" i="23"/>
  <c r="Q1381" i="23"/>
  <c r="R1381" i="23"/>
  <c r="O1381" i="23"/>
  <c r="P1381" i="23"/>
  <c r="M1381" i="23"/>
  <c r="N1381" i="23"/>
  <c r="K1381" i="23"/>
  <c r="L1381" i="23"/>
  <c r="V1309" i="23"/>
  <c r="U1309" i="23"/>
  <c r="T1309" i="23"/>
  <c r="S1309" i="23"/>
  <c r="Q1309" i="23"/>
  <c r="R1309" i="23"/>
  <c r="O1309" i="23"/>
  <c r="L1309" i="23"/>
  <c r="M1309" i="23"/>
  <c r="P1309" i="23"/>
  <c r="N1309" i="23"/>
  <c r="K1309" i="23"/>
  <c r="V1225" i="23"/>
  <c r="T1225" i="23"/>
  <c r="U1225" i="23"/>
  <c r="S1225" i="23"/>
  <c r="R1225" i="23"/>
  <c r="Q1225" i="23"/>
  <c r="P1225" i="23"/>
  <c r="O1225" i="23"/>
  <c r="L1225" i="23"/>
  <c r="M1225" i="23"/>
  <c r="N1225" i="23"/>
  <c r="K1225" i="23"/>
  <c r="V1165" i="23"/>
  <c r="T1165" i="23"/>
  <c r="U1165" i="23"/>
  <c r="S1165" i="23"/>
  <c r="Q1165" i="23"/>
  <c r="R1165" i="23"/>
  <c r="P1165" i="23"/>
  <c r="N1165" i="23"/>
  <c r="O1165" i="23"/>
  <c r="L1165" i="23"/>
  <c r="M1165" i="23"/>
  <c r="K1165" i="23"/>
  <c r="V1081" i="23"/>
  <c r="U1081" i="23"/>
  <c r="T1081" i="23"/>
  <c r="S1081" i="23"/>
  <c r="R1081" i="23"/>
  <c r="Q1081" i="23"/>
  <c r="P1081" i="23"/>
  <c r="O1081" i="23"/>
  <c r="N1081" i="23"/>
  <c r="L1081" i="23"/>
  <c r="M1081" i="23"/>
  <c r="K1081" i="23"/>
  <c r="U1009" i="23"/>
  <c r="V1009" i="23"/>
  <c r="T1009" i="23"/>
  <c r="S1009" i="23"/>
  <c r="R1009" i="23"/>
  <c r="Q1009" i="23"/>
  <c r="P1009" i="23"/>
  <c r="O1009" i="23"/>
  <c r="N1009" i="23"/>
  <c r="L1009" i="23"/>
  <c r="M1009" i="23"/>
  <c r="K1009" i="23"/>
  <c r="U937" i="23"/>
  <c r="V937" i="23"/>
  <c r="T937" i="23"/>
  <c r="S937" i="23"/>
  <c r="R937" i="23"/>
  <c r="Q937" i="23"/>
  <c r="P937" i="23"/>
  <c r="O937" i="23"/>
  <c r="N937" i="23"/>
  <c r="L937" i="23"/>
  <c r="M937" i="23"/>
  <c r="K937" i="23"/>
  <c r="U853" i="23"/>
  <c r="V853" i="23"/>
  <c r="S853" i="23"/>
  <c r="T853" i="23"/>
  <c r="Q853" i="23"/>
  <c r="R853" i="23"/>
  <c r="P853" i="23"/>
  <c r="O853" i="23"/>
  <c r="N853" i="23"/>
  <c r="L853" i="23"/>
  <c r="M853" i="23"/>
  <c r="K853" i="23"/>
  <c r="U769" i="23"/>
  <c r="V769" i="23"/>
  <c r="T769" i="23"/>
  <c r="S769" i="23"/>
  <c r="R769" i="23"/>
  <c r="Q769" i="23"/>
  <c r="P769" i="23"/>
  <c r="N769" i="23"/>
  <c r="O769" i="23"/>
  <c r="L769" i="23"/>
  <c r="M769" i="23"/>
  <c r="K769" i="23"/>
  <c r="U697" i="23"/>
  <c r="V697" i="23"/>
  <c r="T697" i="23"/>
  <c r="S697" i="23"/>
  <c r="R697" i="23"/>
  <c r="Q697" i="23"/>
  <c r="P697" i="23"/>
  <c r="N697" i="23"/>
  <c r="L697" i="23"/>
  <c r="M697" i="23"/>
  <c r="O697" i="23"/>
  <c r="K697" i="23"/>
  <c r="U613" i="23"/>
  <c r="V613" i="23"/>
  <c r="T613" i="23"/>
  <c r="R613" i="23"/>
  <c r="Q613" i="23"/>
  <c r="S613" i="23"/>
  <c r="P613" i="23"/>
  <c r="O613" i="23"/>
  <c r="N613" i="23"/>
  <c r="L613" i="23"/>
  <c r="M613" i="23"/>
  <c r="K613" i="23"/>
  <c r="U541" i="23"/>
  <c r="V541" i="23"/>
  <c r="T541" i="23"/>
  <c r="R541" i="23"/>
  <c r="S541" i="23"/>
  <c r="Q541" i="23"/>
  <c r="P541" i="23"/>
  <c r="N541" i="23"/>
  <c r="O541" i="23"/>
  <c r="L541" i="23"/>
  <c r="M541" i="23"/>
  <c r="K541" i="23"/>
  <c r="U481" i="23"/>
  <c r="V481" i="23"/>
  <c r="T481" i="23"/>
  <c r="R481" i="23"/>
  <c r="S481" i="23"/>
  <c r="P481" i="23"/>
  <c r="Q481" i="23"/>
  <c r="N481" i="23"/>
  <c r="O481" i="23"/>
  <c r="L481" i="23"/>
  <c r="M481" i="23"/>
  <c r="K481" i="23"/>
  <c r="U409" i="23"/>
  <c r="V409" i="23"/>
  <c r="T409" i="23"/>
  <c r="R409" i="23"/>
  <c r="S409" i="23"/>
  <c r="P409" i="23"/>
  <c r="Q409" i="23"/>
  <c r="N409" i="23"/>
  <c r="O409" i="23"/>
  <c r="L409" i="23"/>
  <c r="M409" i="23"/>
  <c r="K409" i="23"/>
  <c r="U337" i="23"/>
  <c r="V337" i="23"/>
  <c r="T337" i="23"/>
  <c r="S337" i="23"/>
  <c r="R337" i="23"/>
  <c r="P337" i="23"/>
  <c r="Q337" i="23"/>
  <c r="N337" i="23"/>
  <c r="O337" i="23"/>
  <c r="L337" i="23"/>
  <c r="M337" i="23"/>
  <c r="K337" i="23"/>
  <c r="U253" i="23"/>
  <c r="V253" i="23"/>
  <c r="T253" i="23"/>
  <c r="S253" i="23"/>
  <c r="R253" i="23"/>
  <c r="Q253" i="23"/>
  <c r="P253" i="23"/>
  <c r="N253" i="23"/>
  <c r="O253" i="23"/>
  <c r="L253" i="23"/>
  <c r="M253" i="23"/>
  <c r="K253" i="23"/>
  <c r="U205" i="23"/>
  <c r="V205" i="23"/>
  <c r="T205" i="23"/>
  <c r="S205" i="23"/>
  <c r="R205" i="23"/>
  <c r="Q205" i="23"/>
  <c r="P205" i="23"/>
  <c r="N205" i="23"/>
  <c r="O205" i="23"/>
  <c r="L205" i="23"/>
  <c r="M205" i="23"/>
  <c r="K205" i="23"/>
  <c r="U157" i="23"/>
  <c r="V157" i="23"/>
  <c r="T157" i="23"/>
  <c r="S157" i="23"/>
  <c r="R157" i="23"/>
  <c r="Q157" i="23"/>
  <c r="P157" i="23"/>
  <c r="N157" i="23"/>
  <c r="O157" i="23"/>
  <c r="L157" i="23"/>
  <c r="M157" i="23"/>
  <c r="K157" i="23"/>
  <c r="U85" i="23"/>
  <c r="V85" i="23"/>
  <c r="T85" i="23"/>
  <c r="S85" i="23"/>
  <c r="R85" i="23"/>
  <c r="Q85" i="23"/>
  <c r="P85" i="23"/>
  <c r="O85" i="23"/>
  <c r="N85" i="23"/>
  <c r="L85" i="23"/>
  <c r="M85" i="23"/>
  <c r="K85" i="23"/>
  <c r="U13" i="23"/>
  <c r="V13" i="23"/>
  <c r="T13" i="23"/>
  <c r="S13" i="23"/>
  <c r="R13" i="23"/>
  <c r="Q13" i="23"/>
  <c r="P13" i="23"/>
  <c r="N13" i="23"/>
  <c r="O13" i="23"/>
  <c r="L13" i="23"/>
  <c r="M13" i="23"/>
  <c r="K13" i="23"/>
  <c r="V1560" i="23"/>
  <c r="U1560" i="23"/>
  <c r="T1560" i="23"/>
  <c r="S1560" i="23"/>
  <c r="R1560" i="23"/>
  <c r="Q1560" i="23"/>
  <c r="P1560" i="23"/>
  <c r="O1560" i="23"/>
  <c r="M1560" i="23"/>
  <c r="N1560" i="23"/>
  <c r="L1560" i="23"/>
  <c r="K1560" i="23"/>
  <c r="V1512" i="23"/>
  <c r="U1512" i="23"/>
  <c r="T1512" i="23"/>
  <c r="S1512" i="23"/>
  <c r="R1512" i="23"/>
  <c r="Q1512" i="23"/>
  <c r="P1512" i="23"/>
  <c r="O1512" i="23"/>
  <c r="M1512" i="23"/>
  <c r="N1512" i="23"/>
  <c r="L1512" i="23"/>
  <c r="K1512" i="23"/>
  <c r="V1440" i="23"/>
  <c r="U1440" i="23"/>
  <c r="T1440" i="23"/>
  <c r="S1440" i="23"/>
  <c r="R1440" i="23"/>
  <c r="Q1440" i="23"/>
  <c r="O1440" i="23"/>
  <c r="P1440" i="23"/>
  <c r="L1440" i="23"/>
  <c r="M1440" i="23"/>
  <c r="N1440" i="23"/>
  <c r="K1440" i="23"/>
  <c r="V1380" i="23"/>
  <c r="T1380" i="23"/>
  <c r="S1380" i="23"/>
  <c r="U1380" i="23"/>
  <c r="R1380" i="23"/>
  <c r="Q1380" i="23"/>
  <c r="O1380" i="23"/>
  <c r="P1380" i="23"/>
  <c r="L1380" i="23"/>
  <c r="M1380" i="23"/>
  <c r="N1380" i="23"/>
  <c r="K1380" i="23"/>
  <c r="V1320" i="23"/>
  <c r="U1320" i="23"/>
  <c r="T1320" i="23"/>
  <c r="S1320" i="23"/>
  <c r="R1320" i="23"/>
  <c r="Q1320" i="23"/>
  <c r="P1320" i="23"/>
  <c r="O1320" i="23"/>
  <c r="L1320" i="23"/>
  <c r="M1320" i="23"/>
  <c r="N1320" i="23"/>
  <c r="K1320" i="23"/>
  <c r="V1272" i="23"/>
  <c r="U1272" i="23"/>
  <c r="T1272" i="23"/>
  <c r="S1272" i="23"/>
  <c r="R1272" i="23"/>
  <c r="Q1272" i="23"/>
  <c r="P1272" i="23"/>
  <c r="O1272" i="23"/>
  <c r="L1272" i="23"/>
  <c r="M1272" i="23"/>
  <c r="N1272" i="23"/>
  <c r="K1272" i="23"/>
  <c r="V1224" i="23"/>
  <c r="U1224" i="23"/>
  <c r="T1224" i="23"/>
  <c r="S1224" i="23"/>
  <c r="R1224" i="23"/>
  <c r="Q1224" i="23"/>
  <c r="P1224" i="23"/>
  <c r="O1224" i="23"/>
  <c r="L1224" i="23"/>
  <c r="M1224" i="23"/>
  <c r="N1224" i="23"/>
  <c r="K1224" i="23"/>
  <c r="V1152" i="23"/>
  <c r="U1152" i="23"/>
  <c r="T1152" i="23"/>
  <c r="S1152" i="23"/>
  <c r="R1152" i="23"/>
  <c r="Q1152" i="23"/>
  <c r="P1152" i="23"/>
  <c r="O1152" i="23"/>
  <c r="N1152" i="23"/>
  <c r="L1152" i="23"/>
  <c r="M1152" i="23"/>
  <c r="K1152" i="23"/>
  <c r="V1092" i="23"/>
  <c r="T1092" i="23"/>
  <c r="U1092" i="23"/>
  <c r="S1092" i="23"/>
  <c r="R1092" i="23"/>
  <c r="Q1092" i="23"/>
  <c r="P1092" i="23"/>
  <c r="O1092" i="23"/>
  <c r="N1092" i="23"/>
  <c r="L1092" i="23"/>
  <c r="M1092" i="23"/>
  <c r="K1092" i="23"/>
  <c r="V1032" i="23"/>
  <c r="U1032" i="23"/>
  <c r="T1032" i="23"/>
  <c r="S1032" i="23"/>
  <c r="R1032" i="23"/>
  <c r="Q1032" i="23"/>
  <c r="P1032" i="23"/>
  <c r="O1032" i="23"/>
  <c r="N1032" i="23"/>
  <c r="L1032" i="23"/>
  <c r="M1032" i="23"/>
  <c r="K1032" i="23"/>
  <c r="U972" i="23"/>
  <c r="V972" i="23"/>
  <c r="T972" i="23"/>
  <c r="S972" i="23"/>
  <c r="R972" i="23"/>
  <c r="Q972" i="23"/>
  <c r="P972" i="23"/>
  <c r="O972" i="23"/>
  <c r="N972" i="23"/>
  <c r="L972" i="23"/>
  <c r="M972" i="23"/>
  <c r="K972" i="23"/>
  <c r="U924" i="23"/>
  <c r="V924" i="23"/>
  <c r="T924" i="23"/>
  <c r="S924" i="23"/>
  <c r="R924" i="23"/>
  <c r="Q924" i="23"/>
  <c r="P924" i="23"/>
  <c r="O924" i="23"/>
  <c r="N924" i="23"/>
  <c r="L924" i="23"/>
  <c r="M924" i="23"/>
  <c r="K924" i="23"/>
  <c r="U864" i="23"/>
  <c r="V864" i="23"/>
  <c r="T864" i="23"/>
  <c r="S864" i="23"/>
  <c r="R864" i="23"/>
  <c r="Q864" i="23"/>
  <c r="P864" i="23"/>
  <c r="O864" i="23"/>
  <c r="N864" i="23"/>
  <c r="L864" i="23"/>
  <c r="M864" i="23"/>
  <c r="K864" i="23"/>
  <c r="U804" i="23"/>
  <c r="V804" i="23"/>
  <c r="T804" i="23"/>
  <c r="S804" i="23"/>
  <c r="R804" i="23"/>
  <c r="Q804" i="23"/>
  <c r="P804" i="23"/>
  <c r="O804" i="23"/>
  <c r="N804" i="23"/>
  <c r="L804" i="23"/>
  <c r="M804" i="23"/>
  <c r="K804" i="23"/>
  <c r="U720" i="23"/>
  <c r="V720" i="23"/>
  <c r="T720" i="23"/>
  <c r="S720" i="23"/>
  <c r="R720" i="23"/>
  <c r="Q720" i="23"/>
  <c r="P720" i="23"/>
  <c r="O720" i="23"/>
  <c r="N720" i="23"/>
  <c r="L720" i="23"/>
  <c r="M720" i="23"/>
  <c r="K720" i="23"/>
  <c r="U648" i="23"/>
  <c r="V648" i="23"/>
  <c r="T648" i="23"/>
  <c r="S648" i="23"/>
  <c r="R648" i="23"/>
  <c r="Q648" i="23"/>
  <c r="P648" i="23"/>
  <c r="O648" i="23"/>
  <c r="N648" i="23"/>
  <c r="L648" i="23"/>
  <c r="M648" i="23"/>
  <c r="K648" i="23"/>
  <c r="U588" i="23"/>
  <c r="V588" i="23"/>
  <c r="T588" i="23"/>
  <c r="S588" i="23"/>
  <c r="R588" i="23"/>
  <c r="P588" i="23"/>
  <c r="Q588" i="23"/>
  <c r="O588" i="23"/>
  <c r="N588" i="23"/>
  <c r="L588" i="23"/>
  <c r="M588" i="23"/>
  <c r="K588" i="23"/>
  <c r="U528" i="23"/>
  <c r="V528" i="23"/>
  <c r="T528" i="23"/>
  <c r="R528" i="23"/>
  <c r="S528" i="23"/>
  <c r="P528" i="23"/>
  <c r="Q528" i="23"/>
  <c r="O528" i="23"/>
  <c r="N528" i="23"/>
  <c r="L528" i="23"/>
  <c r="M528" i="23"/>
  <c r="K528" i="23"/>
  <c r="U456" i="23"/>
  <c r="V456" i="23"/>
  <c r="T456" i="23"/>
  <c r="R456" i="23"/>
  <c r="S456" i="23"/>
  <c r="P456" i="23"/>
  <c r="Q456" i="23"/>
  <c r="O456" i="23"/>
  <c r="N456" i="23"/>
  <c r="L456" i="23"/>
  <c r="M456" i="23"/>
  <c r="K456" i="23"/>
  <c r="U396" i="23"/>
  <c r="V396" i="23"/>
  <c r="T396" i="23"/>
  <c r="R396" i="23"/>
  <c r="S396" i="23"/>
  <c r="P396" i="23"/>
  <c r="Q396" i="23"/>
  <c r="O396" i="23"/>
  <c r="N396" i="23"/>
  <c r="L396" i="23"/>
  <c r="M396" i="23"/>
  <c r="K396" i="23"/>
  <c r="U348" i="23"/>
  <c r="V348" i="23"/>
  <c r="T348" i="23"/>
  <c r="S348" i="23"/>
  <c r="R348" i="23"/>
  <c r="P348" i="23"/>
  <c r="Q348" i="23"/>
  <c r="O348" i="23"/>
  <c r="N348" i="23"/>
  <c r="L348" i="23"/>
  <c r="M348" i="23"/>
  <c r="K348" i="23"/>
  <c r="U312" i="23"/>
  <c r="V312" i="23"/>
  <c r="T312" i="23"/>
  <c r="R312" i="23"/>
  <c r="S312" i="23"/>
  <c r="Q312" i="23"/>
  <c r="P312" i="23"/>
  <c r="O312" i="23"/>
  <c r="N312" i="23"/>
  <c r="L312" i="23"/>
  <c r="M312" i="23"/>
  <c r="K312" i="23"/>
  <c r="U240" i="23"/>
  <c r="V240" i="23"/>
  <c r="T240" i="23"/>
  <c r="R240" i="23"/>
  <c r="S240" i="23"/>
  <c r="Q240" i="23"/>
  <c r="P240" i="23"/>
  <c r="O240" i="23"/>
  <c r="N240" i="23"/>
  <c r="L240" i="23"/>
  <c r="M240" i="23"/>
  <c r="K240" i="23"/>
  <c r="V1606" i="23"/>
  <c r="U1606" i="23"/>
  <c r="T1606" i="23"/>
  <c r="R1606" i="23"/>
  <c r="S1606" i="23"/>
  <c r="Q1606" i="23"/>
  <c r="P1606" i="23"/>
  <c r="O1606" i="23"/>
  <c r="M1606" i="23"/>
  <c r="N1606" i="23"/>
  <c r="K1606" i="23"/>
  <c r="L1606" i="23"/>
  <c r="V1594" i="23"/>
  <c r="U1594" i="23"/>
  <c r="T1594" i="23"/>
  <c r="R1594" i="23"/>
  <c r="S1594" i="23"/>
  <c r="Q1594" i="23"/>
  <c r="P1594" i="23"/>
  <c r="O1594" i="23"/>
  <c r="M1594" i="23"/>
  <c r="N1594" i="23"/>
  <c r="L1594" i="23"/>
  <c r="K1594" i="23"/>
  <c r="V1582" i="23"/>
  <c r="U1582" i="23"/>
  <c r="T1582" i="23"/>
  <c r="R1582" i="23"/>
  <c r="S1582" i="23"/>
  <c r="Q1582" i="23"/>
  <c r="P1582" i="23"/>
  <c r="O1582" i="23"/>
  <c r="M1582" i="23"/>
  <c r="N1582" i="23"/>
  <c r="L1582" i="23"/>
  <c r="K1582" i="23"/>
  <c r="V1570" i="23"/>
  <c r="U1570" i="23"/>
  <c r="T1570" i="23"/>
  <c r="R1570" i="23"/>
  <c r="S1570" i="23"/>
  <c r="Q1570" i="23"/>
  <c r="P1570" i="23"/>
  <c r="O1570" i="23"/>
  <c r="M1570" i="23"/>
  <c r="N1570" i="23"/>
  <c r="K1570" i="23"/>
  <c r="L1570" i="23"/>
  <c r="V1558" i="23"/>
  <c r="U1558" i="23"/>
  <c r="T1558" i="23"/>
  <c r="R1558" i="23"/>
  <c r="S1558" i="23"/>
  <c r="Q1558" i="23"/>
  <c r="P1558" i="23"/>
  <c r="O1558" i="23"/>
  <c r="M1558" i="23"/>
  <c r="N1558" i="23"/>
  <c r="L1558" i="23"/>
  <c r="K1558" i="23"/>
  <c r="V1546" i="23"/>
  <c r="U1546" i="23"/>
  <c r="T1546" i="23"/>
  <c r="R1546" i="23"/>
  <c r="S1546" i="23"/>
  <c r="Q1546" i="23"/>
  <c r="P1546" i="23"/>
  <c r="O1546" i="23"/>
  <c r="M1546" i="23"/>
  <c r="N1546" i="23"/>
  <c r="L1546" i="23"/>
  <c r="K1546" i="23"/>
  <c r="V1534" i="23"/>
  <c r="U1534" i="23"/>
  <c r="T1534" i="23"/>
  <c r="R1534" i="23"/>
  <c r="S1534" i="23"/>
  <c r="Q1534" i="23"/>
  <c r="P1534" i="23"/>
  <c r="O1534" i="23"/>
  <c r="M1534" i="23"/>
  <c r="N1534" i="23"/>
  <c r="K1534" i="23"/>
  <c r="L1534" i="23"/>
  <c r="U1522" i="23"/>
  <c r="V1522" i="23"/>
  <c r="T1522" i="23"/>
  <c r="R1522" i="23"/>
  <c r="S1522" i="23"/>
  <c r="Q1522" i="23"/>
  <c r="P1522" i="23"/>
  <c r="O1522" i="23"/>
  <c r="M1522" i="23"/>
  <c r="N1522" i="23"/>
  <c r="L1522" i="23"/>
  <c r="K1522" i="23"/>
  <c r="V1510" i="23"/>
  <c r="U1510" i="23"/>
  <c r="T1510" i="23"/>
  <c r="R1510" i="23"/>
  <c r="S1510" i="23"/>
  <c r="Q1510" i="23"/>
  <c r="P1510" i="23"/>
  <c r="O1510" i="23"/>
  <c r="M1510" i="23"/>
  <c r="N1510" i="23"/>
  <c r="K1510" i="23"/>
  <c r="L1510" i="23"/>
  <c r="V1498" i="23"/>
  <c r="U1498" i="23"/>
  <c r="T1498" i="23"/>
  <c r="R1498" i="23"/>
  <c r="S1498" i="23"/>
  <c r="Q1498" i="23"/>
  <c r="P1498" i="23"/>
  <c r="O1498" i="23"/>
  <c r="M1498" i="23"/>
  <c r="N1498" i="23"/>
  <c r="K1498" i="23"/>
  <c r="L1498" i="23"/>
  <c r="V1486" i="23"/>
  <c r="U1486" i="23"/>
  <c r="T1486" i="23"/>
  <c r="R1486" i="23"/>
  <c r="S1486" i="23"/>
  <c r="P1486" i="23"/>
  <c r="O1486" i="23"/>
  <c r="Q1486" i="23"/>
  <c r="M1486" i="23"/>
  <c r="N1486" i="23"/>
  <c r="L1486" i="23"/>
  <c r="K1486" i="23"/>
  <c r="U1474" i="23"/>
  <c r="V1474" i="23"/>
  <c r="T1474" i="23"/>
  <c r="R1474" i="23"/>
  <c r="S1474" i="23"/>
  <c r="P1474" i="23"/>
  <c r="O1474" i="23"/>
  <c r="Q1474" i="23"/>
  <c r="M1474" i="23"/>
  <c r="N1474" i="23"/>
  <c r="L1474" i="23"/>
  <c r="K1474" i="23"/>
  <c r="V1462" i="23"/>
  <c r="U1462" i="23"/>
  <c r="T1462" i="23"/>
  <c r="R1462" i="23"/>
  <c r="S1462" i="23"/>
  <c r="P1462" i="23"/>
  <c r="O1462" i="23"/>
  <c r="Q1462" i="23"/>
  <c r="M1462" i="23"/>
  <c r="N1462" i="23"/>
  <c r="L1462" i="23"/>
  <c r="K1462" i="23"/>
  <c r="V1450" i="23"/>
  <c r="U1450" i="23"/>
  <c r="T1450" i="23"/>
  <c r="R1450" i="23"/>
  <c r="S1450" i="23"/>
  <c r="Q1450" i="23"/>
  <c r="P1450" i="23"/>
  <c r="O1450" i="23"/>
  <c r="M1450" i="23"/>
  <c r="N1450" i="23"/>
  <c r="L1450" i="23"/>
  <c r="K1450" i="23"/>
  <c r="V1438" i="23"/>
  <c r="U1438" i="23"/>
  <c r="T1438" i="23"/>
  <c r="R1438" i="23"/>
  <c r="S1438" i="23"/>
  <c r="Q1438" i="23"/>
  <c r="P1438" i="23"/>
  <c r="O1438" i="23"/>
  <c r="M1438" i="23"/>
  <c r="N1438" i="23"/>
  <c r="L1438" i="23"/>
  <c r="K1438" i="23"/>
  <c r="V1426" i="23"/>
  <c r="U1426" i="23"/>
  <c r="T1426" i="23"/>
  <c r="R1426" i="23"/>
  <c r="S1426" i="23"/>
  <c r="Q1426" i="23"/>
  <c r="P1426" i="23"/>
  <c r="O1426" i="23"/>
  <c r="M1426" i="23"/>
  <c r="N1426" i="23"/>
  <c r="L1426" i="23"/>
  <c r="K1426" i="23"/>
  <c r="V1414" i="23"/>
  <c r="U1414" i="23"/>
  <c r="T1414" i="23"/>
  <c r="R1414" i="23"/>
  <c r="S1414" i="23"/>
  <c r="P1414" i="23"/>
  <c r="Q1414" i="23"/>
  <c r="O1414" i="23"/>
  <c r="M1414" i="23"/>
  <c r="N1414" i="23"/>
  <c r="L1414" i="23"/>
  <c r="K1414" i="23"/>
  <c r="V1402" i="23"/>
  <c r="U1402" i="23"/>
  <c r="T1402" i="23"/>
  <c r="R1402" i="23"/>
  <c r="S1402" i="23"/>
  <c r="Q1402" i="23"/>
  <c r="P1402" i="23"/>
  <c r="O1402" i="23"/>
  <c r="M1402" i="23"/>
  <c r="N1402" i="23"/>
  <c r="L1402" i="23"/>
  <c r="K1402" i="23"/>
  <c r="V1390" i="23"/>
  <c r="U1390" i="23"/>
  <c r="T1390" i="23"/>
  <c r="R1390" i="23"/>
  <c r="S1390" i="23"/>
  <c r="Q1390" i="23"/>
  <c r="P1390" i="23"/>
  <c r="O1390" i="23"/>
  <c r="M1390" i="23"/>
  <c r="N1390" i="23"/>
  <c r="L1390" i="23"/>
  <c r="K1390" i="23"/>
  <c r="U1378" i="23"/>
  <c r="V1378" i="23"/>
  <c r="T1378" i="23"/>
  <c r="R1378" i="23"/>
  <c r="S1378" i="23"/>
  <c r="Q1378" i="23"/>
  <c r="P1378" i="23"/>
  <c r="O1378" i="23"/>
  <c r="M1378" i="23"/>
  <c r="N1378" i="23"/>
  <c r="L1378" i="23"/>
  <c r="K1378" i="23"/>
  <c r="V1366" i="23"/>
  <c r="U1366" i="23"/>
  <c r="T1366" i="23"/>
  <c r="R1366" i="23"/>
  <c r="S1366" i="23"/>
  <c r="Q1366" i="23"/>
  <c r="P1366" i="23"/>
  <c r="O1366" i="23"/>
  <c r="M1366" i="23"/>
  <c r="N1366" i="23"/>
  <c r="L1366" i="23"/>
  <c r="K1366" i="23"/>
  <c r="V1354" i="23"/>
  <c r="U1354" i="23"/>
  <c r="T1354" i="23"/>
  <c r="R1354" i="23"/>
  <c r="S1354" i="23"/>
  <c r="Q1354" i="23"/>
  <c r="P1354" i="23"/>
  <c r="O1354" i="23"/>
  <c r="M1354" i="23"/>
  <c r="N1354" i="23"/>
  <c r="L1354" i="23"/>
  <c r="K1354" i="23"/>
  <c r="U1342" i="23"/>
  <c r="V1342" i="23"/>
  <c r="T1342" i="23"/>
  <c r="R1342" i="23"/>
  <c r="S1342" i="23"/>
  <c r="Q1342" i="23"/>
  <c r="P1342" i="23"/>
  <c r="O1342" i="23"/>
  <c r="M1342" i="23"/>
  <c r="N1342" i="23"/>
  <c r="L1342" i="23"/>
  <c r="K1342" i="23"/>
  <c r="U1330" i="23"/>
  <c r="V1330" i="23"/>
  <c r="T1330" i="23"/>
  <c r="R1330" i="23"/>
  <c r="S1330" i="23"/>
  <c r="Q1330" i="23"/>
  <c r="P1330" i="23"/>
  <c r="O1330" i="23"/>
  <c r="M1330" i="23"/>
  <c r="N1330" i="23"/>
  <c r="K1330" i="23"/>
  <c r="L1330" i="23"/>
  <c r="V1318" i="23"/>
  <c r="U1318" i="23"/>
  <c r="T1318" i="23"/>
  <c r="R1318" i="23"/>
  <c r="S1318" i="23"/>
  <c r="Q1318" i="23"/>
  <c r="P1318" i="23"/>
  <c r="O1318" i="23"/>
  <c r="M1318" i="23"/>
  <c r="N1318" i="23"/>
  <c r="L1318" i="23"/>
  <c r="K1318" i="23"/>
  <c r="U1306" i="23"/>
  <c r="V1306" i="23"/>
  <c r="T1306" i="23"/>
  <c r="R1306" i="23"/>
  <c r="S1306" i="23"/>
  <c r="Q1306" i="23"/>
  <c r="O1306" i="23"/>
  <c r="L1306" i="23"/>
  <c r="M1306" i="23"/>
  <c r="N1306" i="23"/>
  <c r="P1306" i="23"/>
  <c r="K1306" i="23"/>
  <c r="U1294" i="23"/>
  <c r="V1294" i="23"/>
  <c r="T1294" i="23"/>
  <c r="R1294" i="23"/>
  <c r="S1294" i="23"/>
  <c r="Q1294" i="23"/>
  <c r="O1294" i="23"/>
  <c r="P1294" i="23"/>
  <c r="L1294" i="23"/>
  <c r="M1294" i="23"/>
  <c r="N1294" i="23"/>
  <c r="K1294" i="23"/>
  <c r="U1282" i="23"/>
  <c r="V1282" i="23"/>
  <c r="T1282" i="23"/>
  <c r="R1282" i="23"/>
  <c r="S1282" i="23"/>
  <c r="Q1282" i="23"/>
  <c r="O1282" i="23"/>
  <c r="P1282" i="23"/>
  <c r="L1282" i="23"/>
  <c r="M1282" i="23"/>
  <c r="N1282" i="23"/>
  <c r="K1282" i="23"/>
  <c r="V1270" i="23"/>
  <c r="U1270" i="23"/>
  <c r="T1270" i="23"/>
  <c r="R1270" i="23"/>
  <c r="S1270" i="23"/>
  <c r="P1270" i="23"/>
  <c r="Q1270" i="23"/>
  <c r="O1270" i="23"/>
  <c r="L1270" i="23"/>
  <c r="M1270" i="23"/>
  <c r="N1270" i="23"/>
  <c r="K1270" i="23"/>
  <c r="U1258" i="23"/>
  <c r="V1258" i="23"/>
  <c r="T1258" i="23"/>
  <c r="R1258" i="23"/>
  <c r="S1258" i="23"/>
  <c r="Q1258" i="23"/>
  <c r="P1258" i="23"/>
  <c r="O1258" i="23"/>
  <c r="L1258" i="23"/>
  <c r="M1258" i="23"/>
  <c r="N1258" i="23"/>
  <c r="K1258" i="23"/>
  <c r="U1246" i="23"/>
  <c r="V1246" i="23"/>
  <c r="T1246" i="23"/>
  <c r="R1246" i="23"/>
  <c r="S1246" i="23"/>
  <c r="Q1246" i="23"/>
  <c r="P1246" i="23"/>
  <c r="O1246" i="23"/>
  <c r="L1246" i="23"/>
  <c r="M1246" i="23"/>
  <c r="N1246" i="23"/>
  <c r="K1246" i="23"/>
  <c r="U1234" i="23"/>
  <c r="V1234" i="23"/>
  <c r="T1234" i="23"/>
  <c r="R1234" i="23"/>
  <c r="S1234" i="23"/>
  <c r="Q1234" i="23"/>
  <c r="P1234" i="23"/>
  <c r="O1234" i="23"/>
  <c r="L1234" i="23"/>
  <c r="M1234" i="23"/>
  <c r="N1234" i="23"/>
  <c r="K1234" i="23"/>
  <c r="V1222" i="23"/>
  <c r="U1222" i="23"/>
  <c r="T1222" i="23"/>
  <c r="R1222" i="23"/>
  <c r="S1222" i="23"/>
  <c r="Q1222" i="23"/>
  <c r="P1222" i="23"/>
  <c r="O1222" i="23"/>
  <c r="L1222" i="23"/>
  <c r="M1222" i="23"/>
  <c r="N1222" i="23"/>
  <c r="K1222" i="23"/>
  <c r="U1210" i="23"/>
  <c r="V1210" i="23"/>
  <c r="T1210" i="23"/>
  <c r="R1210" i="23"/>
  <c r="S1210" i="23"/>
  <c r="Q1210" i="23"/>
  <c r="P1210" i="23"/>
  <c r="O1210" i="23"/>
  <c r="L1210" i="23"/>
  <c r="M1210" i="23"/>
  <c r="N1210" i="23"/>
  <c r="K1210" i="23"/>
  <c r="U1198" i="23"/>
  <c r="V1198" i="23"/>
  <c r="T1198" i="23"/>
  <c r="R1198" i="23"/>
  <c r="S1198" i="23"/>
  <c r="O1198" i="23"/>
  <c r="Q1198" i="23"/>
  <c r="L1198" i="23"/>
  <c r="M1198" i="23"/>
  <c r="N1198" i="23"/>
  <c r="P1198" i="23"/>
  <c r="K1198" i="23"/>
  <c r="U1186" i="23"/>
  <c r="V1186" i="23"/>
  <c r="T1186" i="23"/>
  <c r="R1186" i="23"/>
  <c r="S1186" i="23"/>
  <c r="P1186" i="23"/>
  <c r="O1186" i="23"/>
  <c r="Q1186" i="23"/>
  <c r="L1186" i="23"/>
  <c r="M1186" i="23"/>
  <c r="N1186" i="23"/>
  <c r="K1186" i="23"/>
  <c r="V1174" i="23"/>
  <c r="U1174" i="23"/>
  <c r="T1174" i="23"/>
  <c r="R1174" i="23"/>
  <c r="S1174" i="23"/>
  <c r="P1174" i="23"/>
  <c r="O1174" i="23"/>
  <c r="Q1174" i="23"/>
  <c r="L1174" i="23"/>
  <c r="M1174" i="23"/>
  <c r="N1174" i="23"/>
  <c r="K1174" i="23"/>
  <c r="U1162" i="23"/>
  <c r="V1162" i="23"/>
  <c r="T1162" i="23"/>
  <c r="R1162" i="23"/>
  <c r="S1162" i="23"/>
  <c r="Q1162" i="23"/>
  <c r="P1162" i="23"/>
  <c r="O1162" i="23"/>
  <c r="L1162" i="23"/>
  <c r="M1162" i="23"/>
  <c r="N1162" i="23"/>
  <c r="K1162" i="23"/>
  <c r="U1150" i="23"/>
  <c r="V1150" i="23"/>
  <c r="T1150" i="23"/>
  <c r="R1150" i="23"/>
  <c r="S1150" i="23"/>
  <c r="Q1150" i="23"/>
  <c r="O1150" i="23"/>
  <c r="P1150" i="23"/>
  <c r="L1150" i="23"/>
  <c r="M1150" i="23"/>
  <c r="N1150" i="23"/>
  <c r="K1150" i="23"/>
  <c r="U1138" i="23"/>
  <c r="V1138" i="23"/>
  <c r="T1138" i="23"/>
  <c r="R1138" i="23"/>
  <c r="S1138" i="23"/>
  <c r="Q1138" i="23"/>
  <c r="P1138" i="23"/>
  <c r="O1138" i="23"/>
  <c r="L1138" i="23"/>
  <c r="M1138" i="23"/>
  <c r="N1138" i="23"/>
  <c r="K1138" i="23"/>
  <c r="V1126" i="23"/>
  <c r="U1126" i="23"/>
  <c r="T1126" i="23"/>
  <c r="R1126" i="23"/>
  <c r="S1126" i="23"/>
  <c r="P1126" i="23"/>
  <c r="O1126" i="23"/>
  <c r="Q1126" i="23"/>
  <c r="L1126" i="23"/>
  <c r="M1126" i="23"/>
  <c r="N1126" i="23"/>
  <c r="K1126" i="23"/>
  <c r="U1114" i="23"/>
  <c r="V1114" i="23"/>
  <c r="T1114" i="23"/>
  <c r="R1114" i="23"/>
  <c r="S1114" i="23"/>
  <c r="P1114" i="23"/>
  <c r="O1114" i="23"/>
  <c r="Q1114" i="23"/>
  <c r="L1114" i="23"/>
  <c r="M1114" i="23"/>
  <c r="N1114" i="23"/>
  <c r="K1114" i="23"/>
  <c r="U1102" i="23"/>
  <c r="V1102" i="23"/>
  <c r="T1102" i="23"/>
  <c r="R1102" i="23"/>
  <c r="S1102" i="23"/>
  <c r="Q1102" i="23"/>
  <c r="P1102" i="23"/>
  <c r="O1102" i="23"/>
  <c r="L1102" i="23"/>
  <c r="M1102" i="23"/>
  <c r="N1102" i="23"/>
  <c r="K1102" i="23"/>
  <c r="U1090" i="23"/>
  <c r="T1090" i="23"/>
  <c r="V1090" i="23"/>
  <c r="R1090" i="23"/>
  <c r="S1090" i="23"/>
  <c r="Q1090" i="23"/>
  <c r="P1090" i="23"/>
  <c r="O1090" i="23"/>
  <c r="L1090" i="23"/>
  <c r="M1090" i="23"/>
  <c r="N1090" i="23"/>
  <c r="K1090" i="23"/>
  <c r="V1078" i="23"/>
  <c r="U1078" i="23"/>
  <c r="T1078" i="23"/>
  <c r="R1078" i="23"/>
  <c r="S1078" i="23"/>
  <c r="Q1078" i="23"/>
  <c r="O1078" i="23"/>
  <c r="P1078" i="23"/>
  <c r="L1078" i="23"/>
  <c r="M1078" i="23"/>
  <c r="N1078" i="23"/>
  <c r="K1078" i="23"/>
  <c r="U1066" i="23"/>
  <c r="V1066" i="23"/>
  <c r="T1066" i="23"/>
  <c r="R1066" i="23"/>
  <c r="S1066" i="23"/>
  <c r="Q1066" i="23"/>
  <c r="P1066" i="23"/>
  <c r="O1066" i="23"/>
  <c r="L1066" i="23"/>
  <c r="M1066" i="23"/>
  <c r="N1066" i="23"/>
  <c r="K1066" i="23"/>
  <c r="V1054" i="23"/>
  <c r="U1054" i="23"/>
  <c r="T1054" i="23"/>
  <c r="R1054" i="23"/>
  <c r="S1054" i="23"/>
  <c r="Q1054" i="23"/>
  <c r="O1054" i="23"/>
  <c r="P1054" i="23"/>
  <c r="L1054" i="23"/>
  <c r="M1054" i="23"/>
  <c r="N1054" i="23"/>
  <c r="K1054" i="23"/>
  <c r="T1042" i="23"/>
  <c r="V1042" i="23"/>
  <c r="U1042" i="23"/>
  <c r="R1042" i="23"/>
  <c r="S1042" i="23"/>
  <c r="Q1042" i="23"/>
  <c r="P1042" i="23"/>
  <c r="O1042" i="23"/>
  <c r="L1042" i="23"/>
  <c r="M1042" i="23"/>
  <c r="N1042" i="23"/>
  <c r="K1042" i="23"/>
  <c r="V1030" i="23"/>
  <c r="T1030" i="23"/>
  <c r="U1030" i="23"/>
  <c r="R1030" i="23"/>
  <c r="S1030" i="23"/>
  <c r="P1030" i="23"/>
  <c r="Q1030" i="23"/>
  <c r="O1030" i="23"/>
  <c r="L1030" i="23"/>
  <c r="M1030" i="23"/>
  <c r="K1030" i="23"/>
  <c r="N1030" i="23"/>
  <c r="V1018" i="23"/>
  <c r="U1018" i="23"/>
  <c r="T1018" i="23"/>
  <c r="R1018" i="23"/>
  <c r="S1018" i="23"/>
  <c r="Q1018" i="23"/>
  <c r="O1018" i="23"/>
  <c r="P1018" i="23"/>
  <c r="L1018" i="23"/>
  <c r="M1018" i="23"/>
  <c r="N1018" i="23"/>
  <c r="K1018" i="23"/>
  <c r="V1006" i="23"/>
  <c r="T1006" i="23"/>
  <c r="U1006" i="23"/>
  <c r="R1006" i="23"/>
  <c r="S1006" i="23"/>
  <c r="Q1006" i="23"/>
  <c r="P1006" i="23"/>
  <c r="O1006" i="23"/>
  <c r="L1006" i="23"/>
  <c r="M1006" i="23"/>
  <c r="N1006" i="23"/>
  <c r="K1006" i="23"/>
  <c r="V994" i="23"/>
  <c r="U994" i="23"/>
  <c r="T994" i="23"/>
  <c r="R994" i="23"/>
  <c r="S994" i="23"/>
  <c r="Q994" i="23"/>
  <c r="O994" i="23"/>
  <c r="P994" i="23"/>
  <c r="L994" i="23"/>
  <c r="M994" i="23"/>
  <c r="N994" i="23"/>
  <c r="K994" i="23"/>
  <c r="V982" i="23"/>
  <c r="T982" i="23"/>
  <c r="U982" i="23"/>
  <c r="R982" i="23"/>
  <c r="S982" i="23"/>
  <c r="Q982" i="23"/>
  <c r="P982" i="23"/>
  <c r="O982" i="23"/>
  <c r="L982" i="23"/>
  <c r="M982" i="23"/>
  <c r="N982" i="23"/>
  <c r="K982" i="23"/>
  <c r="V970" i="23"/>
  <c r="U970" i="23"/>
  <c r="T970" i="23"/>
  <c r="R970" i="23"/>
  <c r="S970" i="23"/>
  <c r="Q970" i="23"/>
  <c r="O970" i="23"/>
  <c r="P970" i="23"/>
  <c r="L970" i="23"/>
  <c r="M970" i="23"/>
  <c r="N970" i="23"/>
  <c r="K970" i="23"/>
  <c r="V958" i="23"/>
  <c r="U958" i="23"/>
  <c r="T958" i="23"/>
  <c r="R958" i="23"/>
  <c r="S958" i="23"/>
  <c r="Q958" i="23"/>
  <c r="P958" i="23"/>
  <c r="O958" i="23"/>
  <c r="L958" i="23"/>
  <c r="M958" i="23"/>
  <c r="N958" i="23"/>
  <c r="K958" i="23"/>
  <c r="V946" i="23"/>
  <c r="U946" i="23"/>
  <c r="T946" i="23"/>
  <c r="R946" i="23"/>
  <c r="S946" i="23"/>
  <c r="Q946" i="23"/>
  <c r="P946" i="23"/>
  <c r="O946" i="23"/>
  <c r="L946" i="23"/>
  <c r="M946" i="23"/>
  <c r="N946" i="23"/>
  <c r="K946" i="23"/>
  <c r="V934" i="23"/>
  <c r="U934" i="23"/>
  <c r="T934" i="23"/>
  <c r="R934" i="23"/>
  <c r="S934" i="23"/>
  <c r="Q934" i="23"/>
  <c r="O934" i="23"/>
  <c r="P934" i="23"/>
  <c r="L934" i="23"/>
  <c r="M934" i="23"/>
  <c r="N934" i="23"/>
  <c r="K934" i="23"/>
  <c r="V922" i="23"/>
  <c r="U922" i="23"/>
  <c r="T922" i="23"/>
  <c r="R922" i="23"/>
  <c r="S922" i="23"/>
  <c r="Q922" i="23"/>
  <c r="O922" i="23"/>
  <c r="P922" i="23"/>
  <c r="L922" i="23"/>
  <c r="M922" i="23"/>
  <c r="N922" i="23"/>
  <c r="K922" i="23"/>
  <c r="V910" i="23"/>
  <c r="T910" i="23"/>
  <c r="U910" i="23"/>
  <c r="R910" i="23"/>
  <c r="S910" i="23"/>
  <c r="P910" i="23"/>
  <c r="O910" i="23"/>
  <c r="L910" i="23"/>
  <c r="M910" i="23"/>
  <c r="Q910" i="23"/>
  <c r="N910" i="23"/>
  <c r="K910" i="23"/>
  <c r="V898" i="23"/>
  <c r="U898" i="23"/>
  <c r="T898" i="23"/>
  <c r="R898" i="23"/>
  <c r="S898" i="23"/>
  <c r="P898" i="23"/>
  <c r="O898" i="23"/>
  <c r="L898" i="23"/>
  <c r="Q898" i="23"/>
  <c r="M898" i="23"/>
  <c r="N898" i="23"/>
  <c r="K898" i="23"/>
  <c r="V886" i="23"/>
  <c r="U886" i="23"/>
  <c r="T886" i="23"/>
  <c r="R886" i="23"/>
  <c r="S886" i="23"/>
  <c r="O886" i="23"/>
  <c r="Q886" i="23"/>
  <c r="L886" i="23"/>
  <c r="M886" i="23"/>
  <c r="P886" i="23"/>
  <c r="N886" i="23"/>
  <c r="K886" i="23"/>
  <c r="V874" i="23"/>
  <c r="T874" i="23"/>
  <c r="U874" i="23"/>
  <c r="R874" i="23"/>
  <c r="S874" i="23"/>
  <c r="Q874" i="23"/>
  <c r="O874" i="23"/>
  <c r="P874" i="23"/>
  <c r="L874" i="23"/>
  <c r="M874" i="23"/>
  <c r="N874" i="23"/>
  <c r="K874" i="23"/>
  <c r="V862" i="23"/>
  <c r="T862" i="23"/>
  <c r="U862" i="23"/>
  <c r="R862" i="23"/>
  <c r="S862" i="23"/>
  <c r="Q862" i="23"/>
  <c r="P862" i="23"/>
  <c r="O862" i="23"/>
  <c r="L862" i="23"/>
  <c r="M862" i="23"/>
  <c r="N862" i="23"/>
  <c r="K862" i="23"/>
  <c r="V850" i="23"/>
  <c r="T850" i="23"/>
  <c r="U850" i="23"/>
  <c r="R850" i="23"/>
  <c r="S850" i="23"/>
  <c r="Q850" i="23"/>
  <c r="P850" i="23"/>
  <c r="O850" i="23"/>
  <c r="L850" i="23"/>
  <c r="M850" i="23"/>
  <c r="N850" i="23"/>
  <c r="K850" i="23"/>
  <c r="V838" i="23"/>
  <c r="U838" i="23"/>
  <c r="T838" i="23"/>
  <c r="R838" i="23"/>
  <c r="S838" i="23"/>
  <c r="O838" i="23"/>
  <c r="Q838" i="23"/>
  <c r="P838" i="23"/>
  <c r="L838" i="23"/>
  <c r="M838" i="23"/>
  <c r="N838" i="23"/>
  <c r="K838" i="23"/>
  <c r="V826" i="23"/>
  <c r="U826" i="23"/>
  <c r="T826" i="23"/>
  <c r="R826" i="23"/>
  <c r="S826" i="23"/>
  <c r="O826" i="23"/>
  <c r="Q826" i="23"/>
  <c r="P826" i="23"/>
  <c r="L826" i="23"/>
  <c r="M826" i="23"/>
  <c r="N826" i="23"/>
  <c r="K826" i="23"/>
  <c r="V814" i="23"/>
  <c r="U814" i="23"/>
  <c r="T814" i="23"/>
  <c r="R814" i="23"/>
  <c r="S814" i="23"/>
  <c r="P814" i="23"/>
  <c r="Q814" i="23"/>
  <c r="O814" i="23"/>
  <c r="L814" i="23"/>
  <c r="M814" i="23"/>
  <c r="N814" i="23"/>
  <c r="K814" i="23"/>
  <c r="V802" i="23"/>
  <c r="U802" i="23"/>
  <c r="T802" i="23"/>
  <c r="R802" i="23"/>
  <c r="S802" i="23"/>
  <c r="Q802" i="23"/>
  <c r="P802" i="23"/>
  <c r="O802" i="23"/>
  <c r="L802" i="23"/>
  <c r="M802" i="23"/>
  <c r="N802" i="23"/>
  <c r="K802" i="23"/>
  <c r="V790" i="23"/>
  <c r="U790" i="23"/>
  <c r="T790" i="23"/>
  <c r="R790" i="23"/>
  <c r="S790" i="23"/>
  <c r="Q790" i="23"/>
  <c r="O790" i="23"/>
  <c r="P790" i="23"/>
  <c r="L790" i="23"/>
  <c r="M790" i="23"/>
  <c r="N790" i="23"/>
  <c r="K790" i="23"/>
  <c r="V778" i="23"/>
  <c r="U778" i="23"/>
  <c r="T778" i="23"/>
  <c r="R778" i="23"/>
  <c r="S778" i="23"/>
  <c r="Q778" i="23"/>
  <c r="O778" i="23"/>
  <c r="P778" i="23"/>
  <c r="L778" i="23"/>
  <c r="M778" i="23"/>
  <c r="N778" i="23"/>
  <c r="K778" i="23"/>
  <c r="V766" i="23"/>
  <c r="T766" i="23"/>
  <c r="U766" i="23"/>
  <c r="R766" i="23"/>
  <c r="S766" i="23"/>
  <c r="Q766" i="23"/>
  <c r="P766" i="23"/>
  <c r="O766" i="23"/>
  <c r="L766" i="23"/>
  <c r="M766" i="23"/>
  <c r="N766" i="23"/>
  <c r="K766" i="23"/>
  <c r="V754" i="23"/>
  <c r="U754" i="23"/>
  <c r="T754" i="23"/>
  <c r="R754" i="23"/>
  <c r="S754" i="23"/>
  <c r="P754" i="23"/>
  <c r="Q754" i="23"/>
  <c r="O754" i="23"/>
  <c r="L754" i="23"/>
  <c r="M754" i="23"/>
  <c r="N754" i="23"/>
  <c r="K754" i="23"/>
  <c r="V742" i="23"/>
  <c r="U742" i="23"/>
  <c r="T742" i="23"/>
  <c r="R742" i="23"/>
  <c r="S742" i="23"/>
  <c r="Q742" i="23"/>
  <c r="O742" i="23"/>
  <c r="P742" i="23"/>
  <c r="L742" i="23"/>
  <c r="M742" i="23"/>
  <c r="N742" i="23"/>
  <c r="K742" i="23"/>
  <c r="V730" i="23"/>
  <c r="U730" i="23"/>
  <c r="T730" i="23"/>
  <c r="R730" i="23"/>
  <c r="S730" i="23"/>
  <c r="Q730" i="23"/>
  <c r="O730" i="23"/>
  <c r="P730" i="23"/>
  <c r="L730" i="23"/>
  <c r="M730" i="23"/>
  <c r="N730" i="23"/>
  <c r="K730" i="23"/>
  <c r="V718" i="23"/>
  <c r="T718" i="23"/>
  <c r="U718" i="23"/>
  <c r="R718" i="23"/>
  <c r="S718" i="23"/>
  <c r="Q718" i="23"/>
  <c r="P718" i="23"/>
  <c r="O718" i="23"/>
  <c r="L718" i="23"/>
  <c r="M718" i="23"/>
  <c r="N718" i="23"/>
  <c r="K718" i="23"/>
  <c r="V706" i="23"/>
  <c r="T706" i="23"/>
  <c r="U706" i="23"/>
  <c r="S706" i="23"/>
  <c r="R706" i="23"/>
  <c r="Q706" i="23"/>
  <c r="P706" i="23"/>
  <c r="O706" i="23"/>
  <c r="L706" i="23"/>
  <c r="M706" i="23"/>
  <c r="N706" i="23"/>
  <c r="K706" i="23"/>
  <c r="V694" i="23"/>
  <c r="U694" i="23"/>
  <c r="T694" i="23"/>
  <c r="S694" i="23"/>
  <c r="R694" i="23"/>
  <c r="Q694" i="23"/>
  <c r="O694" i="23"/>
  <c r="L694" i="23"/>
  <c r="M694" i="23"/>
  <c r="P694" i="23"/>
  <c r="N694" i="23"/>
  <c r="K694" i="23"/>
  <c r="V682" i="23"/>
  <c r="U682" i="23"/>
  <c r="T682" i="23"/>
  <c r="S682" i="23"/>
  <c r="R682" i="23"/>
  <c r="Q682" i="23"/>
  <c r="O682" i="23"/>
  <c r="P682" i="23"/>
  <c r="L682" i="23"/>
  <c r="M682" i="23"/>
  <c r="N682" i="23"/>
  <c r="K682" i="23"/>
  <c r="V670" i="23"/>
  <c r="U670" i="23"/>
  <c r="T670" i="23"/>
  <c r="S670" i="23"/>
  <c r="R670" i="23"/>
  <c r="Q670" i="23"/>
  <c r="P670" i="23"/>
  <c r="O670" i="23"/>
  <c r="L670" i="23"/>
  <c r="M670" i="23"/>
  <c r="N670" i="23"/>
  <c r="K670" i="23"/>
  <c r="V658" i="23"/>
  <c r="U658" i="23"/>
  <c r="T658" i="23"/>
  <c r="S658" i="23"/>
  <c r="R658" i="23"/>
  <c r="Q658" i="23"/>
  <c r="P658" i="23"/>
  <c r="O658" i="23"/>
  <c r="L658" i="23"/>
  <c r="M658" i="23"/>
  <c r="N658" i="23"/>
  <c r="K658" i="23"/>
  <c r="V646" i="23"/>
  <c r="U646" i="23"/>
  <c r="T646" i="23"/>
  <c r="S646" i="23"/>
  <c r="R646" i="23"/>
  <c r="Q646" i="23"/>
  <c r="O646" i="23"/>
  <c r="P646" i="23"/>
  <c r="L646" i="23"/>
  <c r="M646" i="23"/>
  <c r="N646" i="23"/>
  <c r="K646" i="23"/>
  <c r="V634" i="23"/>
  <c r="U634" i="23"/>
  <c r="T634" i="23"/>
  <c r="S634" i="23"/>
  <c r="R634" i="23"/>
  <c r="Q634" i="23"/>
  <c r="O634" i="23"/>
  <c r="P634" i="23"/>
  <c r="L634" i="23"/>
  <c r="M634" i="23"/>
  <c r="N634" i="23"/>
  <c r="K634" i="23"/>
  <c r="V622" i="23"/>
  <c r="T622" i="23"/>
  <c r="U622" i="23"/>
  <c r="S622" i="23"/>
  <c r="R622" i="23"/>
  <c r="P622" i="23"/>
  <c r="O622" i="23"/>
  <c r="Q622" i="23"/>
  <c r="L622" i="23"/>
  <c r="M622" i="23"/>
  <c r="N622" i="23"/>
  <c r="K622" i="23"/>
  <c r="V610" i="23"/>
  <c r="U610" i="23"/>
  <c r="T610" i="23"/>
  <c r="S610" i="23"/>
  <c r="R610" i="23"/>
  <c r="P610" i="23"/>
  <c r="O610" i="23"/>
  <c r="Q610" i="23"/>
  <c r="L610" i="23"/>
  <c r="M610" i="23"/>
  <c r="N610" i="23"/>
  <c r="K610" i="23"/>
  <c r="V598" i="23"/>
  <c r="T598" i="23"/>
  <c r="U598" i="23"/>
  <c r="S598" i="23"/>
  <c r="R598" i="23"/>
  <c r="P598" i="23"/>
  <c r="O598" i="23"/>
  <c r="Q598" i="23"/>
  <c r="L598" i="23"/>
  <c r="M598" i="23"/>
  <c r="N598" i="23"/>
  <c r="K598" i="23"/>
  <c r="V586" i="23"/>
  <c r="U586" i="23"/>
  <c r="T586" i="23"/>
  <c r="R586" i="23"/>
  <c r="S586" i="23"/>
  <c r="P586" i="23"/>
  <c r="Q586" i="23"/>
  <c r="O586" i="23"/>
  <c r="L586" i="23"/>
  <c r="M586" i="23"/>
  <c r="N586" i="23"/>
  <c r="K586" i="23"/>
  <c r="V574" i="23"/>
  <c r="T574" i="23"/>
  <c r="U574" i="23"/>
  <c r="R574" i="23"/>
  <c r="S574" i="23"/>
  <c r="P574" i="23"/>
  <c r="Q574" i="23"/>
  <c r="O574" i="23"/>
  <c r="L574" i="23"/>
  <c r="M574" i="23"/>
  <c r="N574" i="23"/>
  <c r="K574" i="23"/>
  <c r="V562" i="23"/>
  <c r="U562" i="23"/>
  <c r="T562" i="23"/>
  <c r="S562" i="23"/>
  <c r="R562" i="23"/>
  <c r="Q562" i="23"/>
  <c r="P562" i="23"/>
  <c r="O562" i="23"/>
  <c r="L562" i="23"/>
  <c r="M562" i="23"/>
  <c r="N562" i="23"/>
  <c r="K562" i="23"/>
  <c r="V550" i="23"/>
  <c r="T550" i="23"/>
  <c r="U550" i="23"/>
  <c r="S550" i="23"/>
  <c r="R550" i="23"/>
  <c r="P550" i="23"/>
  <c r="O550" i="23"/>
  <c r="Q550" i="23"/>
  <c r="L550" i="23"/>
  <c r="M550" i="23"/>
  <c r="N550" i="23"/>
  <c r="K550" i="23"/>
  <c r="V538" i="23"/>
  <c r="U538" i="23"/>
  <c r="T538" i="23"/>
  <c r="S538" i="23"/>
  <c r="R538" i="23"/>
  <c r="P538" i="23"/>
  <c r="O538" i="23"/>
  <c r="Q538" i="23"/>
  <c r="L538" i="23"/>
  <c r="M538" i="23"/>
  <c r="N538" i="23"/>
  <c r="K538" i="23"/>
  <c r="V526" i="23"/>
  <c r="T526" i="23"/>
  <c r="U526" i="23"/>
  <c r="S526" i="23"/>
  <c r="R526" i="23"/>
  <c r="Q526" i="23"/>
  <c r="P526" i="23"/>
  <c r="O526" i="23"/>
  <c r="L526" i="23"/>
  <c r="M526" i="23"/>
  <c r="N526" i="23"/>
  <c r="K526" i="23"/>
  <c r="V514" i="23"/>
  <c r="U514" i="23"/>
  <c r="T514" i="23"/>
  <c r="S514" i="23"/>
  <c r="R514" i="23"/>
  <c r="Q514" i="23"/>
  <c r="P514" i="23"/>
  <c r="O514" i="23"/>
  <c r="L514" i="23"/>
  <c r="M514" i="23"/>
  <c r="N514" i="23"/>
  <c r="K514" i="23"/>
  <c r="V502" i="23"/>
  <c r="T502" i="23"/>
  <c r="U502" i="23"/>
  <c r="S502" i="23"/>
  <c r="Q502" i="23"/>
  <c r="R502" i="23"/>
  <c r="P502" i="23"/>
  <c r="O502" i="23"/>
  <c r="L502" i="23"/>
  <c r="M502" i="23"/>
  <c r="N502" i="23"/>
  <c r="K502" i="23"/>
  <c r="V490" i="23"/>
  <c r="U490" i="23"/>
  <c r="T490" i="23"/>
  <c r="Q490" i="23"/>
  <c r="S490" i="23"/>
  <c r="R490" i="23"/>
  <c r="P490" i="23"/>
  <c r="O490" i="23"/>
  <c r="L490" i="23"/>
  <c r="M490" i="23"/>
  <c r="N490" i="23"/>
  <c r="K490" i="23"/>
  <c r="V478" i="23"/>
  <c r="T478" i="23"/>
  <c r="U478" i="23"/>
  <c r="S478" i="23"/>
  <c r="Q478" i="23"/>
  <c r="R478" i="23"/>
  <c r="P478" i="23"/>
  <c r="O478" i="23"/>
  <c r="L478" i="23"/>
  <c r="M478" i="23"/>
  <c r="N478" i="23"/>
  <c r="K478" i="23"/>
  <c r="V466" i="23"/>
  <c r="U466" i="23"/>
  <c r="T466" i="23"/>
  <c r="S466" i="23"/>
  <c r="Q466" i="23"/>
  <c r="R466" i="23"/>
  <c r="O466" i="23"/>
  <c r="P466" i="23"/>
  <c r="L466" i="23"/>
  <c r="M466" i="23"/>
  <c r="N466" i="23"/>
  <c r="K466" i="23"/>
  <c r="V454" i="23"/>
  <c r="T454" i="23"/>
  <c r="U454" i="23"/>
  <c r="S454" i="23"/>
  <c r="Q454" i="23"/>
  <c r="R454" i="23"/>
  <c r="P454" i="23"/>
  <c r="O454" i="23"/>
  <c r="L454" i="23"/>
  <c r="M454" i="23"/>
  <c r="N454" i="23"/>
  <c r="K454" i="23"/>
  <c r="V442" i="23"/>
  <c r="U442" i="23"/>
  <c r="T442" i="23"/>
  <c r="S442" i="23"/>
  <c r="R442" i="23"/>
  <c r="Q442" i="23"/>
  <c r="P442" i="23"/>
  <c r="O442" i="23"/>
  <c r="L442" i="23"/>
  <c r="M442" i="23"/>
  <c r="N442" i="23"/>
  <c r="K442" i="23"/>
  <c r="V430" i="23"/>
  <c r="T430" i="23"/>
  <c r="U430" i="23"/>
  <c r="S430" i="23"/>
  <c r="Q430" i="23"/>
  <c r="R430" i="23"/>
  <c r="P430" i="23"/>
  <c r="O430" i="23"/>
  <c r="L430" i="23"/>
  <c r="M430" i="23"/>
  <c r="N430" i="23"/>
  <c r="K430" i="23"/>
  <c r="V418" i="23"/>
  <c r="U418" i="23"/>
  <c r="T418" i="23"/>
  <c r="Q418" i="23"/>
  <c r="R418" i="23"/>
  <c r="S418" i="23"/>
  <c r="O418" i="23"/>
  <c r="P418" i="23"/>
  <c r="L418" i="23"/>
  <c r="M418" i="23"/>
  <c r="N418" i="23"/>
  <c r="K418" i="23"/>
  <c r="V406" i="23"/>
  <c r="T406" i="23"/>
  <c r="U406" i="23"/>
  <c r="S406" i="23"/>
  <c r="Q406" i="23"/>
  <c r="R406" i="23"/>
  <c r="P406" i="23"/>
  <c r="O406" i="23"/>
  <c r="L406" i="23"/>
  <c r="M406" i="23"/>
  <c r="N406" i="23"/>
  <c r="K406" i="23"/>
  <c r="V394" i="23"/>
  <c r="U394" i="23"/>
  <c r="T394" i="23"/>
  <c r="S394" i="23"/>
  <c r="Q394" i="23"/>
  <c r="R394" i="23"/>
  <c r="P394" i="23"/>
  <c r="O394" i="23"/>
  <c r="L394" i="23"/>
  <c r="M394" i="23"/>
  <c r="N394" i="23"/>
  <c r="K394" i="23"/>
  <c r="V382" i="23"/>
  <c r="T382" i="23"/>
  <c r="U382" i="23"/>
  <c r="S382" i="23"/>
  <c r="Q382" i="23"/>
  <c r="R382" i="23"/>
  <c r="P382" i="23"/>
  <c r="O382" i="23"/>
  <c r="L382" i="23"/>
  <c r="M382" i="23"/>
  <c r="N382" i="23"/>
  <c r="K382" i="23"/>
  <c r="V370" i="23"/>
  <c r="U370" i="23"/>
  <c r="T370" i="23"/>
  <c r="S370" i="23"/>
  <c r="Q370" i="23"/>
  <c r="R370" i="23"/>
  <c r="P370" i="23"/>
  <c r="O370" i="23"/>
  <c r="L370" i="23"/>
  <c r="M370" i="23"/>
  <c r="N370" i="23"/>
  <c r="K370" i="23"/>
  <c r="V358" i="23"/>
  <c r="T358" i="23"/>
  <c r="U358" i="23"/>
  <c r="S358" i="23"/>
  <c r="Q358" i="23"/>
  <c r="R358" i="23"/>
  <c r="P358" i="23"/>
  <c r="O358" i="23"/>
  <c r="L358" i="23"/>
  <c r="M358" i="23"/>
  <c r="N358" i="23"/>
  <c r="K358" i="23"/>
  <c r="V346" i="23"/>
  <c r="U346" i="23"/>
  <c r="T346" i="23"/>
  <c r="Q346" i="23"/>
  <c r="S346" i="23"/>
  <c r="R346" i="23"/>
  <c r="P346" i="23"/>
  <c r="O346" i="23"/>
  <c r="L346" i="23"/>
  <c r="M346" i="23"/>
  <c r="N346" i="23"/>
  <c r="K346" i="23"/>
  <c r="V334" i="23"/>
  <c r="T334" i="23"/>
  <c r="U334" i="23"/>
  <c r="S334" i="23"/>
  <c r="Q334" i="23"/>
  <c r="R334" i="23"/>
  <c r="P334" i="23"/>
  <c r="O334" i="23"/>
  <c r="L334" i="23"/>
  <c r="M334" i="23"/>
  <c r="N334" i="23"/>
  <c r="K334" i="23"/>
  <c r="V322" i="23"/>
  <c r="U322" i="23"/>
  <c r="T322" i="23"/>
  <c r="S322" i="23"/>
  <c r="Q322" i="23"/>
  <c r="R322" i="23"/>
  <c r="P322" i="23"/>
  <c r="O322" i="23"/>
  <c r="L322" i="23"/>
  <c r="M322" i="23"/>
  <c r="N322" i="23"/>
  <c r="K322" i="23"/>
  <c r="V310" i="23"/>
  <c r="T310" i="23"/>
  <c r="U310" i="23"/>
  <c r="S310" i="23"/>
  <c r="Q310" i="23"/>
  <c r="R310" i="23"/>
  <c r="P310" i="23"/>
  <c r="O310" i="23"/>
  <c r="L310" i="23"/>
  <c r="M310" i="23"/>
  <c r="N310" i="23"/>
  <c r="K310" i="23"/>
  <c r="V298" i="23"/>
  <c r="U298" i="23"/>
  <c r="T298" i="23"/>
  <c r="R298" i="23"/>
  <c r="Q298" i="23"/>
  <c r="S298" i="23"/>
  <c r="P298" i="23"/>
  <c r="O298" i="23"/>
  <c r="L298" i="23"/>
  <c r="M298" i="23"/>
  <c r="N298" i="23"/>
  <c r="K298" i="23"/>
  <c r="V286" i="23"/>
  <c r="T286" i="23"/>
  <c r="U286" i="23"/>
  <c r="S286" i="23"/>
  <c r="Q286" i="23"/>
  <c r="R286" i="23"/>
  <c r="P286" i="23"/>
  <c r="O286" i="23"/>
  <c r="L286" i="23"/>
  <c r="M286" i="23"/>
  <c r="N286" i="23"/>
  <c r="K286" i="23"/>
  <c r="V274" i="23"/>
  <c r="U274" i="23"/>
  <c r="T274" i="23"/>
  <c r="S274" i="23"/>
  <c r="Q274" i="23"/>
  <c r="R274" i="23"/>
  <c r="O274" i="23"/>
  <c r="P274" i="23"/>
  <c r="L274" i="23"/>
  <c r="M274" i="23"/>
  <c r="N274" i="23"/>
  <c r="K274" i="23"/>
  <c r="V262" i="23"/>
  <c r="T262" i="23"/>
  <c r="U262" i="23"/>
  <c r="S262" i="23"/>
  <c r="Q262" i="23"/>
  <c r="R262" i="23"/>
  <c r="P262" i="23"/>
  <c r="O262" i="23"/>
  <c r="L262" i="23"/>
  <c r="M262" i="23"/>
  <c r="K262" i="23"/>
  <c r="N262" i="23"/>
  <c r="V250" i="23"/>
  <c r="U250" i="23"/>
  <c r="T250" i="23"/>
  <c r="Q250" i="23"/>
  <c r="R250" i="23"/>
  <c r="S250" i="23"/>
  <c r="P250" i="23"/>
  <c r="O250" i="23"/>
  <c r="L250" i="23"/>
  <c r="M250" i="23"/>
  <c r="N250" i="23"/>
  <c r="K250" i="23"/>
  <c r="V238" i="23"/>
  <c r="T238" i="23"/>
  <c r="U238" i="23"/>
  <c r="S238" i="23"/>
  <c r="Q238" i="23"/>
  <c r="R238" i="23"/>
  <c r="P238" i="23"/>
  <c r="O238" i="23"/>
  <c r="L238" i="23"/>
  <c r="M238" i="23"/>
  <c r="N238" i="23"/>
  <c r="K238" i="23"/>
  <c r="V226" i="23"/>
  <c r="U226" i="23"/>
  <c r="T226" i="23"/>
  <c r="S226" i="23"/>
  <c r="Q226" i="23"/>
  <c r="R226" i="23"/>
  <c r="O226" i="23"/>
  <c r="L226" i="23"/>
  <c r="M226" i="23"/>
  <c r="N226" i="23"/>
  <c r="P226" i="23"/>
  <c r="K226" i="23"/>
  <c r="V214" i="23"/>
  <c r="T214" i="23"/>
  <c r="U214" i="23"/>
  <c r="S214" i="23"/>
  <c r="Q214" i="23"/>
  <c r="R214" i="23"/>
  <c r="P214" i="23"/>
  <c r="O214" i="23"/>
  <c r="L214" i="23"/>
  <c r="M214" i="23"/>
  <c r="N214" i="23"/>
  <c r="K214" i="23"/>
  <c r="V202" i="23"/>
  <c r="U202" i="23"/>
  <c r="T202" i="23"/>
  <c r="Q202" i="23"/>
  <c r="S202" i="23"/>
  <c r="R202" i="23"/>
  <c r="P202" i="23"/>
  <c r="O202" i="23"/>
  <c r="L202" i="23"/>
  <c r="M202" i="23"/>
  <c r="N202" i="23"/>
  <c r="K202" i="23"/>
  <c r="V190" i="23"/>
  <c r="T190" i="23"/>
  <c r="U190" i="23"/>
  <c r="S190" i="23"/>
  <c r="Q190" i="23"/>
  <c r="R190" i="23"/>
  <c r="P190" i="23"/>
  <c r="O190" i="23"/>
  <c r="L190" i="23"/>
  <c r="M190" i="23"/>
  <c r="N190" i="23"/>
  <c r="K190" i="23"/>
  <c r="V178" i="23"/>
  <c r="T178" i="23"/>
  <c r="U178" i="23"/>
  <c r="S178" i="23"/>
  <c r="Q178" i="23"/>
  <c r="R178" i="23"/>
  <c r="P178" i="23"/>
  <c r="O178" i="23"/>
  <c r="L178" i="23"/>
  <c r="M178" i="23"/>
  <c r="N178" i="23"/>
  <c r="K178" i="23"/>
  <c r="V166" i="23"/>
  <c r="U166" i="23"/>
  <c r="T166" i="23"/>
  <c r="S166" i="23"/>
  <c r="Q166" i="23"/>
  <c r="R166" i="23"/>
  <c r="P166" i="23"/>
  <c r="O166" i="23"/>
  <c r="L166" i="23"/>
  <c r="M166" i="23"/>
  <c r="N166" i="23"/>
  <c r="K166" i="23"/>
  <c r="V154" i="23"/>
  <c r="U154" i="23"/>
  <c r="T154" i="23"/>
  <c r="R154" i="23"/>
  <c r="Q154" i="23"/>
  <c r="S154" i="23"/>
  <c r="P154" i="23"/>
  <c r="O154" i="23"/>
  <c r="L154" i="23"/>
  <c r="M154" i="23"/>
  <c r="N154" i="23"/>
  <c r="K154" i="23"/>
  <c r="V142" i="23"/>
  <c r="U142" i="23"/>
  <c r="T142" i="23"/>
  <c r="S142" i="23"/>
  <c r="Q142" i="23"/>
  <c r="R142" i="23"/>
  <c r="P142" i="23"/>
  <c r="O142" i="23"/>
  <c r="L142" i="23"/>
  <c r="M142" i="23"/>
  <c r="N142" i="23"/>
  <c r="K142" i="23"/>
  <c r="V130" i="23"/>
  <c r="T130" i="23"/>
  <c r="U130" i="23"/>
  <c r="S130" i="23"/>
  <c r="Q130" i="23"/>
  <c r="R130" i="23"/>
  <c r="P130" i="23"/>
  <c r="O130" i="23"/>
  <c r="L130" i="23"/>
  <c r="M130" i="23"/>
  <c r="N130" i="23"/>
  <c r="K130" i="23"/>
  <c r="V118" i="23"/>
  <c r="U118" i="23"/>
  <c r="T118" i="23"/>
  <c r="S118" i="23"/>
  <c r="Q118" i="23"/>
  <c r="R118" i="23"/>
  <c r="P118" i="23"/>
  <c r="O118" i="23"/>
  <c r="L118" i="23"/>
  <c r="M118" i="23"/>
  <c r="N118" i="23"/>
  <c r="K118" i="23"/>
  <c r="V106" i="23"/>
  <c r="U106" i="23"/>
  <c r="T106" i="23"/>
  <c r="Q106" i="23"/>
  <c r="S106" i="23"/>
  <c r="R106" i="23"/>
  <c r="P106" i="23"/>
  <c r="O106" i="23"/>
  <c r="L106" i="23"/>
  <c r="M106" i="23"/>
  <c r="N106" i="23"/>
  <c r="K106" i="23"/>
  <c r="V94" i="23"/>
  <c r="U94" i="23"/>
  <c r="T94" i="23"/>
  <c r="S94" i="23"/>
  <c r="Q94" i="23"/>
  <c r="R94" i="23"/>
  <c r="P94" i="23"/>
  <c r="O94" i="23"/>
  <c r="L94" i="23"/>
  <c r="M94" i="23"/>
  <c r="N94" i="23"/>
  <c r="K94" i="23"/>
  <c r="V82" i="23"/>
  <c r="U82" i="23"/>
  <c r="T82" i="23"/>
  <c r="S82" i="23"/>
  <c r="Q82" i="23"/>
  <c r="R82" i="23"/>
  <c r="O82" i="23"/>
  <c r="P82" i="23"/>
  <c r="L82" i="23"/>
  <c r="M82" i="23"/>
  <c r="N82" i="23"/>
  <c r="K82" i="23"/>
  <c r="V70" i="23"/>
  <c r="T70" i="23"/>
  <c r="U70" i="23"/>
  <c r="S70" i="23"/>
  <c r="Q70" i="23"/>
  <c r="R70" i="23"/>
  <c r="P70" i="23"/>
  <c r="O70" i="23"/>
  <c r="L70" i="23"/>
  <c r="M70" i="23"/>
  <c r="K70" i="23"/>
  <c r="N70" i="23"/>
  <c r="V58" i="23"/>
  <c r="U58" i="23"/>
  <c r="T58" i="23"/>
  <c r="Q58" i="23"/>
  <c r="R58" i="23"/>
  <c r="S58" i="23"/>
  <c r="P58" i="23"/>
  <c r="O58" i="23"/>
  <c r="L58" i="23"/>
  <c r="M58" i="23"/>
  <c r="N58" i="23"/>
  <c r="K58" i="23"/>
  <c r="V46" i="23"/>
  <c r="U46" i="23"/>
  <c r="T46" i="23"/>
  <c r="Q46" i="23"/>
  <c r="R46" i="23"/>
  <c r="S46" i="23"/>
  <c r="P46" i="23"/>
  <c r="O46" i="23"/>
  <c r="L46" i="23"/>
  <c r="M46" i="23"/>
  <c r="N46" i="23"/>
  <c r="K46" i="23"/>
  <c r="V34" i="23"/>
  <c r="U34" i="23"/>
  <c r="T34" i="23"/>
  <c r="S34" i="23"/>
  <c r="Q34" i="23"/>
  <c r="R34" i="23"/>
  <c r="P34" i="23"/>
  <c r="O34" i="23"/>
  <c r="L34" i="23"/>
  <c r="M34" i="23"/>
  <c r="N34" i="23"/>
  <c r="K34" i="23"/>
  <c r="V22" i="23"/>
  <c r="T22" i="23"/>
  <c r="U22" i="23"/>
  <c r="S22" i="23"/>
  <c r="Q22" i="23"/>
  <c r="R22" i="23"/>
  <c r="P22" i="23"/>
  <c r="O22" i="23"/>
  <c r="L22" i="23"/>
  <c r="M22" i="23"/>
  <c r="N22" i="23"/>
  <c r="K22" i="23"/>
  <c r="V10" i="23"/>
  <c r="U10" i="23"/>
  <c r="T10" i="23"/>
  <c r="S10" i="23"/>
  <c r="R10" i="23"/>
  <c r="Q10" i="23"/>
  <c r="P10" i="23"/>
  <c r="O10" i="23"/>
  <c r="L10" i="23"/>
  <c r="M10" i="23"/>
  <c r="N10" i="23"/>
  <c r="K10" i="23"/>
  <c r="V1573" i="23"/>
  <c r="U1573" i="23"/>
  <c r="T1573" i="23"/>
  <c r="S1573" i="23"/>
  <c r="Q1573" i="23"/>
  <c r="R1573" i="23"/>
  <c r="O1573" i="23"/>
  <c r="P1573" i="23"/>
  <c r="M1573" i="23"/>
  <c r="N1573" i="23"/>
  <c r="K1573" i="23"/>
  <c r="L1573" i="23"/>
  <c r="V1513" i="23"/>
  <c r="U1513" i="23"/>
  <c r="T1513" i="23"/>
  <c r="S1513" i="23"/>
  <c r="R1513" i="23"/>
  <c r="Q1513" i="23"/>
  <c r="P1513" i="23"/>
  <c r="O1513" i="23"/>
  <c r="M1513" i="23"/>
  <c r="N1513" i="23"/>
  <c r="K1513" i="23"/>
  <c r="L1513" i="23"/>
  <c r="V1453" i="23"/>
  <c r="U1453" i="23"/>
  <c r="T1453" i="23"/>
  <c r="S1453" i="23"/>
  <c r="Q1453" i="23"/>
  <c r="R1453" i="23"/>
  <c r="O1453" i="23"/>
  <c r="P1453" i="23"/>
  <c r="M1453" i="23"/>
  <c r="N1453" i="23"/>
  <c r="K1453" i="23"/>
  <c r="L1453" i="23"/>
  <c r="V1369" i="23"/>
  <c r="U1369" i="23"/>
  <c r="T1369" i="23"/>
  <c r="S1369" i="23"/>
  <c r="R1369" i="23"/>
  <c r="Q1369" i="23"/>
  <c r="P1369" i="23"/>
  <c r="O1369" i="23"/>
  <c r="M1369" i="23"/>
  <c r="N1369" i="23"/>
  <c r="K1369" i="23"/>
  <c r="L1369" i="23"/>
  <c r="V1297" i="23"/>
  <c r="U1297" i="23"/>
  <c r="T1297" i="23"/>
  <c r="S1297" i="23"/>
  <c r="R1297" i="23"/>
  <c r="Q1297" i="23"/>
  <c r="P1297" i="23"/>
  <c r="O1297" i="23"/>
  <c r="L1297" i="23"/>
  <c r="M1297" i="23"/>
  <c r="N1297" i="23"/>
  <c r="K1297" i="23"/>
  <c r="V1237" i="23"/>
  <c r="T1237" i="23"/>
  <c r="U1237" i="23"/>
  <c r="S1237" i="23"/>
  <c r="Q1237" i="23"/>
  <c r="R1237" i="23"/>
  <c r="P1237" i="23"/>
  <c r="O1237" i="23"/>
  <c r="L1237" i="23"/>
  <c r="M1237" i="23"/>
  <c r="N1237" i="23"/>
  <c r="K1237" i="23"/>
  <c r="V1153" i="23"/>
  <c r="T1153" i="23"/>
  <c r="U1153" i="23"/>
  <c r="S1153" i="23"/>
  <c r="R1153" i="23"/>
  <c r="Q1153" i="23"/>
  <c r="O1153" i="23"/>
  <c r="P1153" i="23"/>
  <c r="N1153" i="23"/>
  <c r="L1153" i="23"/>
  <c r="M1153" i="23"/>
  <c r="K1153" i="23"/>
  <c r="V1093" i="23"/>
  <c r="T1093" i="23"/>
  <c r="U1093" i="23"/>
  <c r="S1093" i="23"/>
  <c r="Q1093" i="23"/>
  <c r="R1093" i="23"/>
  <c r="P1093" i="23"/>
  <c r="N1093" i="23"/>
  <c r="O1093" i="23"/>
  <c r="L1093" i="23"/>
  <c r="M1093" i="23"/>
  <c r="K1093" i="23"/>
  <c r="V1021" i="23"/>
  <c r="U1021" i="23"/>
  <c r="T1021" i="23"/>
  <c r="S1021" i="23"/>
  <c r="Q1021" i="23"/>
  <c r="R1021" i="23"/>
  <c r="P1021" i="23"/>
  <c r="N1021" i="23"/>
  <c r="O1021" i="23"/>
  <c r="L1021" i="23"/>
  <c r="M1021" i="23"/>
  <c r="K1021" i="23"/>
  <c r="U949" i="23"/>
  <c r="V949" i="23"/>
  <c r="T949" i="23"/>
  <c r="S949" i="23"/>
  <c r="Q949" i="23"/>
  <c r="R949" i="23"/>
  <c r="P949" i="23"/>
  <c r="N949" i="23"/>
  <c r="O949" i="23"/>
  <c r="L949" i="23"/>
  <c r="M949" i="23"/>
  <c r="K949" i="23"/>
  <c r="U877" i="23"/>
  <c r="V877" i="23"/>
  <c r="T877" i="23"/>
  <c r="S877" i="23"/>
  <c r="Q877" i="23"/>
  <c r="R877" i="23"/>
  <c r="P877" i="23"/>
  <c r="N877" i="23"/>
  <c r="O877" i="23"/>
  <c r="L877" i="23"/>
  <c r="M877" i="23"/>
  <c r="K877" i="23"/>
  <c r="U793" i="23"/>
  <c r="V793" i="23"/>
  <c r="T793" i="23"/>
  <c r="S793" i="23"/>
  <c r="R793" i="23"/>
  <c r="Q793" i="23"/>
  <c r="P793" i="23"/>
  <c r="N793" i="23"/>
  <c r="O793" i="23"/>
  <c r="L793" i="23"/>
  <c r="M793" i="23"/>
  <c r="K793" i="23"/>
  <c r="U721" i="23"/>
  <c r="V721" i="23"/>
  <c r="T721" i="23"/>
  <c r="S721" i="23"/>
  <c r="R721" i="23"/>
  <c r="Q721" i="23"/>
  <c r="P721" i="23"/>
  <c r="N721" i="23"/>
  <c r="O721" i="23"/>
  <c r="L721" i="23"/>
  <c r="M721" i="23"/>
  <c r="K721" i="23"/>
  <c r="U637" i="23"/>
  <c r="V637" i="23"/>
  <c r="T637" i="23"/>
  <c r="R637" i="23"/>
  <c r="Q637" i="23"/>
  <c r="S637" i="23"/>
  <c r="P637" i="23"/>
  <c r="N637" i="23"/>
  <c r="O637" i="23"/>
  <c r="L637" i="23"/>
  <c r="M637" i="23"/>
  <c r="K637" i="23"/>
  <c r="U589" i="23"/>
  <c r="V589" i="23"/>
  <c r="T589" i="23"/>
  <c r="S589" i="23"/>
  <c r="R589" i="23"/>
  <c r="Q589" i="23"/>
  <c r="P589" i="23"/>
  <c r="N589" i="23"/>
  <c r="O589" i="23"/>
  <c r="L589" i="23"/>
  <c r="M589" i="23"/>
  <c r="K589" i="23"/>
  <c r="U493" i="23"/>
  <c r="V493" i="23"/>
  <c r="T493" i="23"/>
  <c r="S493" i="23"/>
  <c r="R493" i="23"/>
  <c r="P493" i="23"/>
  <c r="Q493" i="23"/>
  <c r="N493" i="23"/>
  <c r="O493" i="23"/>
  <c r="L493" i="23"/>
  <c r="M493" i="23"/>
  <c r="K493" i="23"/>
  <c r="U445" i="23"/>
  <c r="V445" i="23"/>
  <c r="T445" i="23"/>
  <c r="R445" i="23"/>
  <c r="S445" i="23"/>
  <c r="P445" i="23"/>
  <c r="Q445" i="23"/>
  <c r="N445" i="23"/>
  <c r="O445" i="23"/>
  <c r="L445" i="23"/>
  <c r="M445" i="23"/>
  <c r="K445" i="23"/>
  <c r="U361" i="23"/>
  <c r="V361" i="23"/>
  <c r="T361" i="23"/>
  <c r="R361" i="23"/>
  <c r="S361" i="23"/>
  <c r="P361" i="23"/>
  <c r="Q361" i="23"/>
  <c r="N361" i="23"/>
  <c r="L361" i="23"/>
  <c r="M361" i="23"/>
  <c r="K361" i="23"/>
  <c r="O361" i="23"/>
  <c r="U301" i="23"/>
  <c r="V301" i="23"/>
  <c r="T301" i="23"/>
  <c r="S301" i="23"/>
  <c r="R301" i="23"/>
  <c r="Q301" i="23"/>
  <c r="P301" i="23"/>
  <c r="N301" i="23"/>
  <c r="O301" i="23"/>
  <c r="L301" i="23"/>
  <c r="M301" i="23"/>
  <c r="K301" i="23"/>
  <c r="U229" i="23"/>
  <c r="V229" i="23"/>
  <c r="T229" i="23"/>
  <c r="S229" i="23"/>
  <c r="R229" i="23"/>
  <c r="Q229" i="23"/>
  <c r="P229" i="23"/>
  <c r="O229" i="23"/>
  <c r="N229" i="23"/>
  <c r="L229" i="23"/>
  <c r="M229" i="23"/>
  <c r="K229" i="23"/>
  <c r="U133" i="23"/>
  <c r="V133" i="23"/>
  <c r="T133" i="23"/>
  <c r="S133" i="23"/>
  <c r="R133" i="23"/>
  <c r="Q133" i="23"/>
  <c r="P133" i="23"/>
  <c r="O133" i="23"/>
  <c r="N133" i="23"/>
  <c r="L133" i="23"/>
  <c r="M133" i="23"/>
  <c r="K133" i="23"/>
  <c r="U37" i="23"/>
  <c r="V37" i="23"/>
  <c r="T37" i="23"/>
  <c r="S37" i="23"/>
  <c r="R37" i="23"/>
  <c r="Q37" i="23"/>
  <c r="P37" i="23"/>
  <c r="O37" i="23"/>
  <c r="N37" i="23"/>
  <c r="L37" i="23"/>
  <c r="M37" i="23"/>
  <c r="K37" i="23"/>
  <c r="V1596" i="23"/>
  <c r="U1596" i="23"/>
  <c r="T1596" i="23"/>
  <c r="S1596" i="23"/>
  <c r="R1596" i="23"/>
  <c r="Q1596" i="23"/>
  <c r="O1596" i="23"/>
  <c r="M1596" i="23"/>
  <c r="N1596" i="23"/>
  <c r="L1596" i="23"/>
  <c r="P1596" i="23"/>
  <c r="K1596" i="23"/>
  <c r="V1524" i="23"/>
  <c r="U1524" i="23"/>
  <c r="T1524" i="23"/>
  <c r="S1524" i="23"/>
  <c r="R1524" i="23"/>
  <c r="Q1524" i="23"/>
  <c r="O1524" i="23"/>
  <c r="P1524" i="23"/>
  <c r="M1524" i="23"/>
  <c r="N1524" i="23"/>
  <c r="L1524" i="23"/>
  <c r="K1524" i="23"/>
  <c r="V1452" i="23"/>
  <c r="U1452" i="23"/>
  <c r="T1452" i="23"/>
  <c r="S1452" i="23"/>
  <c r="R1452" i="23"/>
  <c r="Q1452" i="23"/>
  <c r="O1452" i="23"/>
  <c r="P1452" i="23"/>
  <c r="L1452" i="23"/>
  <c r="M1452" i="23"/>
  <c r="N1452" i="23"/>
  <c r="K1452" i="23"/>
  <c r="V1404" i="23"/>
  <c r="U1404" i="23"/>
  <c r="T1404" i="23"/>
  <c r="S1404" i="23"/>
  <c r="R1404" i="23"/>
  <c r="Q1404" i="23"/>
  <c r="O1404" i="23"/>
  <c r="L1404" i="23"/>
  <c r="M1404" i="23"/>
  <c r="N1404" i="23"/>
  <c r="P1404" i="23"/>
  <c r="K1404" i="23"/>
  <c r="V1332" i="23"/>
  <c r="U1332" i="23"/>
  <c r="T1332" i="23"/>
  <c r="S1332" i="23"/>
  <c r="R1332" i="23"/>
  <c r="Q1332" i="23"/>
  <c r="O1332" i="23"/>
  <c r="P1332" i="23"/>
  <c r="L1332" i="23"/>
  <c r="M1332" i="23"/>
  <c r="N1332" i="23"/>
  <c r="K1332" i="23"/>
  <c r="V1260" i="23"/>
  <c r="U1260" i="23"/>
  <c r="T1260" i="23"/>
  <c r="S1260" i="23"/>
  <c r="R1260" i="23"/>
  <c r="Q1260" i="23"/>
  <c r="P1260" i="23"/>
  <c r="O1260" i="23"/>
  <c r="L1260" i="23"/>
  <c r="M1260" i="23"/>
  <c r="N1260" i="23"/>
  <c r="K1260" i="23"/>
  <c r="V1176" i="23"/>
  <c r="U1176" i="23"/>
  <c r="T1176" i="23"/>
  <c r="S1176" i="23"/>
  <c r="R1176" i="23"/>
  <c r="Q1176" i="23"/>
  <c r="P1176" i="23"/>
  <c r="O1176" i="23"/>
  <c r="L1176" i="23"/>
  <c r="M1176" i="23"/>
  <c r="N1176" i="23"/>
  <c r="K1176" i="23"/>
  <c r="V1140" i="23"/>
  <c r="U1140" i="23"/>
  <c r="T1140" i="23"/>
  <c r="S1140" i="23"/>
  <c r="R1140" i="23"/>
  <c r="Q1140" i="23"/>
  <c r="P1140" i="23"/>
  <c r="O1140" i="23"/>
  <c r="N1140" i="23"/>
  <c r="L1140" i="23"/>
  <c r="M1140" i="23"/>
  <c r="K1140" i="23"/>
  <c r="V1068" i="23"/>
  <c r="U1068" i="23"/>
  <c r="T1068" i="23"/>
  <c r="S1068" i="23"/>
  <c r="R1068" i="23"/>
  <c r="Q1068" i="23"/>
  <c r="P1068" i="23"/>
  <c r="O1068" i="23"/>
  <c r="N1068" i="23"/>
  <c r="L1068" i="23"/>
  <c r="M1068" i="23"/>
  <c r="K1068" i="23"/>
  <c r="V996" i="23"/>
  <c r="U996" i="23"/>
  <c r="T996" i="23"/>
  <c r="S996" i="23"/>
  <c r="R996" i="23"/>
  <c r="Q996" i="23"/>
  <c r="P996" i="23"/>
  <c r="O996" i="23"/>
  <c r="N996" i="23"/>
  <c r="L996" i="23"/>
  <c r="M996" i="23"/>
  <c r="K996" i="23"/>
  <c r="U912" i="23"/>
  <c r="V912" i="23"/>
  <c r="T912" i="23"/>
  <c r="S912" i="23"/>
  <c r="R912" i="23"/>
  <c r="Q912" i="23"/>
  <c r="P912" i="23"/>
  <c r="O912" i="23"/>
  <c r="N912" i="23"/>
  <c r="L912" i="23"/>
  <c r="M912" i="23"/>
  <c r="K912" i="23"/>
  <c r="U852" i="23"/>
  <c r="V852" i="23"/>
  <c r="T852" i="23"/>
  <c r="S852" i="23"/>
  <c r="R852" i="23"/>
  <c r="Q852" i="23"/>
  <c r="P852" i="23"/>
  <c r="O852" i="23"/>
  <c r="N852" i="23"/>
  <c r="L852" i="23"/>
  <c r="M852" i="23"/>
  <c r="K852" i="23"/>
  <c r="U780" i="23"/>
  <c r="V780" i="23"/>
  <c r="T780" i="23"/>
  <c r="S780" i="23"/>
  <c r="R780" i="23"/>
  <c r="Q780" i="23"/>
  <c r="P780" i="23"/>
  <c r="O780" i="23"/>
  <c r="N780" i="23"/>
  <c r="L780" i="23"/>
  <c r="M780" i="23"/>
  <c r="K780" i="23"/>
  <c r="U744" i="23"/>
  <c r="V744" i="23"/>
  <c r="T744" i="23"/>
  <c r="S744" i="23"/>
  <c r="R744" i="23"/>
  <c r="Q744" i="23"/>
  <c r="P744" i="23"/>
  <c r="O744" i="23"/>
  <c r="N744" i="23"/>
  <c r="L744" i="23"/>
  <c r="M744" i="23"/>
  <c r="K744" i="23"/>
  <c r="U696" i="23"/>
  <c r="V696" i="23"/>
  <c r="T696" i="23"/>
  <c r="S696" i="23"/>
  <c r="R696" i="23"/>
  <c r="Q696" i="23"/>
  <c r="P696" i="23"/>
  <c r="O696" i="23"/>
  <c r="N696" i="23"/>
  <c r="L696" i="23"/>
  <c r="M696" i="23"/>
  <c r="K696" i="23"/>
  <c r="U636" i="23"/>
  <c r="V636" i="23"/>
  <c r="T636" i="23"/>
  <c r="S636" i="23"/>
  <c r="R636" i="23"/>
  <c r="Q636" i="23"/>
  <c r="P636" i="23"/>
  <c r="O636" i="23"/>
  <c r="N636" i="23"/>
  <c r="L636" i="23"/>
  <c r="M636" i="23"/>
  <c r="K636" i="23"/>
  <c r="U564" i="23"/>
  <c r="V564" i="23"/>
  <c r="T564" i="23"/>
  <c r="R564" i="23"/>
  <c r="S564" i="23"/>
  <c r="P564" i="23"/>
  <c r="Q564" i="23"/>
  <c r="O564" i="23"/>
  <c r="N564" i="23"/>
  <c r="L564" i="23"/>
  <c r="M564" i="23"/>
  <c r="K564" i="23"/>
  <c r="U504" i="23"/>
  <c r="V504" i="23"/>
  <c r="T504" i="23"/>
  <c r="R504" i="23"/>
  <c r="S504" i="23"/>
  <c r="P504" i="23"/>
  <c r="Q504" i="23"/>
  <c r="O504" i="23"/>
  <c r="N504" i="23"/>
  <c r="L504" i="23"/>
  <c r="M504" i="23"/>
  <c r="K504" i="23"/>
  <c r="U468" i="23"/>
  <c r="V468" i="23"/>
  <c r="T468" i="23"/>
  <c r="R468" i="23"/>
  <c r="S468" i="23"/>
  <c r="P468" i="23"/>
  <c r="Q468" i="23"/>
  <c r="O468" i="23"/>
  <c r="N468" i="23"/>
  <c r="L468" i="23"/>
  <c r="M468" i="23"/>
  <c r="K468" i="23"/>
  <c r="U432" i="23"/>
  <c r="T432" i="23"/>
  <c r="V432" i="23"/>
  <c r="R432" i="23"/>
  <c r="S432" i="23"/>
  <c r="P432" i="23"/>
  <c r="Q432" i="23"/>
  <c r="O432" i="23"/>
  <c r="N432" i="23"/>
  <c r="L432" i="23"/>
  <c r="M432" i="23"/>
  <c r="K432" i="23"/>
  <c r="U372" i="23"/>
  <c r="V372" i="23"/>
  <c r="T372" i="23"/>
  <c r="R372" i="23"/>
  <c r="S372" i="23"/>
  <c r="P372" i="23"/>
  <c r="Q372" i="23"/>
  <c r="O372" i="23"/>
  <c r="N372" i="23"/>
  <c r="L372" i="23"/>
  <c r="M372" i="23"/>
  <c r="K372" i="23"/>
  <c r="U336" i="23"/>
  <c r="V336" i="23"/>
  <c r="T336" i="23"/>
  <c r="R336" i="23"/>
  <c r="S336" i="23"/>
  <c r="P336" i="23"/>
  <c r="Q336" i="23"/>
  <c r="O336" i="23"/>
  <c r="N336" i="23"/>
  <c r="L336" i="23"/>
  <c r="M336" i="23"/>
  <c r="K336" i="23"/>
  <c r="U300" i="23"/>
  <c r="V300" i="23"/>
  <c r="T300" i="23"/>
  <c r="R300" i="23"/>
  <c r="S300" i="23"/>
  <c r="Q300" i="23"/>
  <c r="P300" i="23"/>
  <c r="O300" i="23"/>
  <c r="N300" i="23"/>
  <c r="L300" i="23"/>
  <c r="M300" i="23"/>
  <c r="K300" i="23"/>
  <c r="U252" i="23"/>
  <c r="V252" i="23"/>
  <c r="T252" i="23"/>
  <c r="R252" i="23"/>
  <c r="Q252" i="23"/>
  <c r="S252" i="23"/>
  <c r="P252" i="23"/>
  <c r="O252" i="23"/>
  <c r="N252" i="23"/>
  <c r="L252" i="23"/>
  <c r="M252" i="23"/>
  <c r="K252" i="23"/>
  <c r="U1618" i="23"/>
  <c r="V1618" i="23"/>
  <c r="T1618" i="23"/>
  <c r="R1618" i="23"/>
  <c r="S1618" i="23"/>
  <c r="Q1618" i="23"/>
  <c r="P1618" i="23"/>
  <c r="O1618" i="23"/>
  <c r="M1618" i="23"/>
  <c r="N1618" i="23"/>
  <c r="K1618" i="23"/>
  <c r="L1618" i="23"/>
  <c r="V1617" i="23"/>
  <c r="U1617" i="23"/>
  <c r="T1617" i="23"/>
  <c r="R1617" i="23"/>
  <c r="S1617" i="23"/>
  <c r="Q1617" i="23"/>
  <c r="P1617" i="23"/>
  <c r="M1617" i="23"/>
  <c r="N1617" i="23"/>
  <c r="O1617" i="23"/>
  <c r="K1617" i="23"/>
  <c r="L1617" i="23"/>
  <c r="V1605" i="23"/>
  <c r="U1605" i="23"/>
  <c r="R1605" i="23"/>
  <c r="S1605" i="23"/>
  <c r="T1605" i="23"/>
  <c r="Q1605" i="23"/>
  <c r="P1605" i="23"/>
  <c r="M1605" i="23"/>
  <c r="N1605" i="23"/>
  <c r="O1605" i="23"/>
  <c r="K1605" i="23"/>
  <c r="L1605" i="23"/>
  <c r="U1593" i="23"/>
  <c r="V1593" i="23"/>
  <c r="R1593" i="23"/>
  <c r="T1593" i="23"/>
  <c r="S1593" i="23"/>
  <c r="Q1593" i="23"/>
  <c r="P1593" i="23"/>
  <c r="M1593" i="23"/>
  <c r="N1593" i="23"/>
  <c r="O1593" i="23"/>
  <c r="K1593" i="23"/>
  <c r="L1593" i="23"/>
  <c r="V1581" i="23"/>
  <c r="U1581" i="23"/>
  <c r="T1581" i="23"/>
  <c r="R1581" i="23"/>
  <c r="S1581" i="23"/>
  <c r="Q1581" i="23"/>
  <c r="P1581" i="23"/>
  <c r="M1581" i="23"/>
  <c r="N1581" i="23"/>
  <c r="O1581" i="23"/>
  <c r="K1581" i="23"/>
  <c r="L1581" i="23"/>
  <c r="V1569" i="23"/>
  <c r="U1569" i="23"/>
  <c r="T1569" i="23"/>
  <c r="R1569" i="23"/>
  <c r="S1569" i="23"/>
  <c r="Q1569" i="23"/>
  <c r="P1569" i="23"/>
  <c r="M1569" i="23"/>
  <c r="N1569" i="23"/>
  <c r="O1569" i="23"/>
  <c r="K1569" i="23"/>
  <c r="L1569" i="23"/>
  <c r="V1557" i="23"/>
  <c r="U1557" i="23"/>
  <c r="T1557" i="23"/>
  <c r="R1557" i="23"/>
  <c r="S1557" i="23"/>
  <c r="Q1557" i="23"/>
  <c r="P1557" i="23"/>
  <c r="M1557" i="23"/>
  <c r="N1557" i="23"/>
  <c r="O1557" i="23"/>
  <c r="K1557" i="23"/>
  <c r="L1557" i="23"/>
  <c r="U1545" i="23"/>
  <c r="V1545" i="23"/>
  <c r="T1545" i="23"/>
  <c r="R1545" i="23"/>
  <c r="S1545" i="23"/>
  <c r="Q1545" i="23"/>
  <c r="P1545" i="23"/>
  <c r="M1545" i="23"/>
  <c r="N1545" i="23"/>
  <c r="O1545" i="23"/>
  <c r="K1545" i="23"/>
  <c r="L1545" i="23"/>
  <c r="V1533" i="23"/>
  <c r="U1533" i="23"/>
  <c r="R1533" i="23"/>
  <c r="S1533" i="23"/>
  <c r="T1533" i="23"/>
  <c r="Q1533" i="23"/>
  <c r="P1533" i="23"/>
  <c r="M1533" i="23"/>
  <c r="N1533" i="23"/>
  <c r="O1533" i="23"/>
  <c r="K1533" i="23"/>
  <c r="L1533" i="23"/>
  <c r="V1521" i="23"/>
  <c r="U1521" i="23"/>
  <c r="R1521" i="23"/>
  <c r="T1521" i="23"/>
  <c r="S1521" i="23"/>
  <c r="Q1521" i="23"/>
  <c r="P1521" i="23"/>
  <c r="M1521" i="23"/>
  <c r="N1521" i="23"/>
  <c r="O1521" i="23"/>
  <c r="K1521" i="23"/>
  <c r="L1521" i="23"/>
  <c r="V1509" i="23"/>
  <c r="U1509" i="23"/>
  <c r="T1509" i="23"/>
  <c r="R1509" i="23"/>
  <c r="S1509" i="23"/>
  <c r="Q1509" i="23"/>
  <c r="P1509" i="23"/>
  <c r="M1509" i="23"/>
  <c r="N1509" i="23"/>
  <c r="O1509" i="23"/>
  <c r="K1509" i="23"/>
  <c r="L1509" i="23"/>
  <c r="U1497" i="23"/>
  <c r="V1497" i="23"/>
  <c r="T1497" i="23"/>
  <c r="R1497" i="23"/>
  <c r="S1497" i="23"/>
  <c r="Q1497" i="23"/>
  <c r="P1497" i="23"/>
  <c r="M1497" i="23"/>
  <c r="N1497" i="23"/>
  <c r="K1497" i="23"/>
  <c r="O1497" i="23"/>
  <c r="L1497" i="23"/>
  <c r="V1485" i="23"/>
  <c r="U1485" i="23"/>
  <c r="T1485" i="23"/>
  <c r="R1485" i="23"/>
  <c r="S1485" i="23"/>
  <c r="Q1485" i="23"/>
  <c r="P1485" i="23"/>
  <c r="M1485" i="23"/>
  <c r="N1485" i="23"/>
  <c r="O1485" i="23"/>
  <c r="K1485" i="23"/>
  <c r="L1485" i="23"/>
  <c r="V1473" i="23"/>
  <c r="U1473" i="23"/>
  <c r="T1473" i="23"/>
  <c r="R1473" i="23"/>
  <c r="S1473" i="23"/>
  <c r="Q1473" i="23"/>
  <c r="P1473" i="23"/>
  <c r="M1473" i="23"/>
  <c r="N1473" i="23"/>
  <c r="O1473" i="23"/>
  <c r="L1473" i="23"/>
  <c r="K1473" i="23"/>
  <c r="V1461" i="23"/>
  <c r="U1461" i="23"/>
  <c r="R1461" i="23"/>
  <c r="T1461" i="23"/>
  <c r="S1461" i="23"/>
  <c r="Q1461" i="23"/>
  <c r="P1461" i="23"/>
  <c r="M1461" i="23"/>
  <c r="N1461" i="23"/>
  <c r="O1461" i="23"/>
  <c r="L1461" i="23"/>
  <c r="K1461" i="23"/>
  <c r="U1449" i="23"/>
  <c r="V1449" i="23"/>
  <c r="T1449" i="23"/>
  <c r="R1449" i="23"/>
  <c r="S1449" i="23"/>
  <c r="Q1449" i="23"/>
  <c r="P1449" i="23"/>
  <c r="M1449" i="23"/>
  <c r="N1449" i="23"/>
  <c r="L1449" i="23"/>
  <c r="O1449" i="23"/>
  <c r="K1449" i="23"/>
  <c r="V1437" i="23"/>
  <c r="U1437" i="23"/>
  <c r="T1437" i="23"/>
  <c r="R1437" i="23"/>
  <c r="S1437" i="23"/>
  <c r="Q1437" i="23"/>
  <c r="P1437" i="23"/>
  <c r="M1437" i="23"/>
  <c r="N1437" i="23"/>
  <c r="O1437" i="23"/>
  <c r="L1437" i="23"/>
  <c r="K1437" i="23"/>
  <c r="V1425" i="23"/>
  <c r="U1425" i="23"/>
  <c r="T1425" i="23"/>
  <c r="R1425" i="23"/>
  <c r="S1425" i="23"/>
  <c r="Q1425" i="23"/>
  <c r="P1425" i="23"/>
  <c r="M1425" i="23"/>
  <c r="N1425" i="23"/>
  <c r="O1425" i="23"/>
  <c r="L1425" i="23"/>
  <c r="K1425" i="23"/>
  <c r="V1413" i="23"/>
  <c r="U1413" i="23"/>
  <c r="T1413" i="23"/>
  <c r="R1413" i="23"/>
  <c r="S1413" i="23"/>
  <c r="Q1413" i="23"/>
  <c r="P1413" i="23"/>
  <c r="M1413" i="23"/>
  <c r="N1413" i="23"/>
  <c r="O1413" i="23"/>
  <c r="L1413" i="23"/>
  <c r="K1413" i="23"/>
  <c r="U1401" i="23"/>
  <c r="V1401" i="23"/>
  <c r="T1401" i="23"/>
  <c r="R1401" i="23"/>
  <c r="S1401" i="23"/>
  <c r="Q1401" i="23"/>
  <c r="P1401" i="23"/>
  <c r="M1401" i="23"/>
  <c r="N1401" i="23"/>
  <c r="O1401" i="23"/>
  <c r="L1401" i="23"/>
  <c r="K1401" i="23"/>
  <c r="V1389" i="23"/>
  <c r="U1389" i="23"/>
  <c r="R1389" i="23"/>
  <c r="S1389" i="23"/>
  <c r="T1389" i="23"/>
  <c r="Q1389" i="23"/>
  <c r="P1389" i="23"/>
  <c r="M1389" i="23"/>
  <c r="N1389" i="23"/>
  <c r="O1389" i="23"/>
  <c r="L1389" i="23"/>
  <c r="K1389" i="23"/>
  <c r="V1377" i="23"/>
  <c r="U1377" i="23"/>
  <c r="R1377" i="23"/>
  <c r="S1377" i="23"/>
  <c r="T1377" i="23"/>
  <c r="Q1377" i="23"/>
  <c r="P1377" i="23"/>
  <c r="M1377" i="23"/>
  <c r="N1377" i="23"/>
  <c r="O1377" i="23"/>
  <c r="K1377" i="23"/>
  <c r="L1377" i="23"/>
  <c r="V1365" i="23"/>
  <c r="U1365" i="23"/>
  <c r="T1365" i="23"/>
  <c r="R1365" i="23"/>
  <c r="S1365" i="23"/>
  <c r="Q1365" i="23"/>
  <c r="P1365" i="23"/>
  <c r="M1365" i="23"/>
  <c r="N1365" i="23"/>
  <c r="O1365" i="23"/>
  <c r="L1365" i="23"/>
  <c r="K1365" i="23"/>
  <c r="U1353" i="23"/>
  <c r="V1353" i="23"/>
  <c r="T1353" i="23"/>
  <c r="R1353" i="23"/>
  <c r="S1353" i="23"/>
  <c r="Q1353" i="23"/>
  <c r="P1353" i="23"/>
  <c r="M1353" i="23"/>
  <c r="N1353" i="23"/>
  <c r="O1353" i="23"/>
  <c r="L1353" i="23"/>
  <c r="K1353" i="23"/>
  <c r="U1341" i="23"/>
  <c r="V1341" i="23"/>
  <c r="T1341" i="23"/>
  <c r="R1341" i="23"/>
  <c r="S1341" i="23"/>
  <c r="Q1341" i="23"/>
  <c r="P1341" i="23"/>
  <c r="M1341" i="23"/>
  <c r="N1341" i="23"/>
  <c r="O1341" i="23"/>
  <c r="L1341" i="23"/>
  <c r="K1341" i="23"/>
  <c r="V1329" i="23"/>
  <c r="U1329" i="23"/>
  <c r="T1329" i="23"/>
  <c r="R1329" i="23"/>
  <c r="S1329" i="23"/>
  <c r="Q1329" i="23"/>
  <c r="P1329" i="23"/>
  <c r="M1329" i="23"/>
  <c r="N1329" i="23"/>
  <c r="O1329" i="23"/>
  <c r="K1329" i="23"/>
  <c r="L1329" i="23"/>
  <c r="V1317" i="23"/>
  <c r="U1317" i="23"/>
  <c r="T1317" i="23"/>
  <c r="R1317" i="23"/>
  <c r="Q1317" i="23"/>
  <c r="S1317" i="23"/>
  <c r="P1317" i="23"/>
  <c r="M1317" i="23"/>
  <c r="N1317" i="23"/>
  <c r="O1317" i="23"/>
  <c r="L1317" i="23"/>
  <c r="K1317" i="23"/>
  <c r="U1305" i="23"/>
  <c r="V1305" i="23"/>
  <c r="T1305" i="23"/>
  <c r="R1305" i="23"/>
  <c r="S1305" i="23"/>
  <c r="Q1305" i="23"/>
  <c r="P1305" i="23"/>
  <c r="M1305" i="23"/>
  <c r="N1305" i="23"/>
  <c r="K1305" i="23"/>
  <c r="O1305" i="23"/>
  <c r="L1305" i="23"/>
  <c r="U1293" i="23"/>
  <c r="V1293" i="23"/>
  <c r="T1293" i="23"/>
  <c r="R1293" i="23"/>
  <c r="S1293" i="23"/>
  <c r="Q1293" i="23"/>
  <c r="P1293" i="23"/>
  <c r="M1293" i="23"/>
  <c r="N1293" i="23"/>
  <c r="O1293" i="23"/>
  <c r="L1293" i="23"/>
  <c r="K1293" i="23"/>
  <c r="V1281" i="23"/>
  <c r="U1281" i="23"/>
  <c r="T1281" i="23"/>
  <c r="R1281" i="23"/>
  <c r="S1281" i="23"/>
  <c r="Q1281" i="23"/>
  <c r="O1281" i="23"/>
  <c r="P1281" i="23"/>
  <c r="M1281" i="23"/>
  <c r="N1281" i="23"/>
  <c r="L1281" i="23"/>
  <c r="K1281" i="23"/>
  <c r="V1269" i="23"/>
  <c r="U1269" i="23"/>
  <c r="T1269" i="23"/>
  <c r="R1269" i="23"/>
  <c r="S1269" i="23"/>
  <c r="Q1269" i="23"/>
  <c r="O1269" i="23"/>
  <c r="P1269" i="23"/>
  <c r="M1269" i="23"/>
  <c r="N1269" i="23"/>
  <c r="L1269" i="23"/>
  <c r="K1269" i="23"/>
  <c r="U1257" i="23"/>
  <c r="V1257" i="23"/>
  <c r="T1257" i="23"/>
  <c r="R1257" i="23"/>
  <c r="S1257" i="23"/>
  <c r="Q1257" i="23"/>
  <c r="P1257" i="23"/>
  <c r="O1257" i="23"/>
  <c r="M1257" i="23"/>
  <c r="N1257" i="23"/>
  <c r="K1257" i="23"/>
  <c r="L1257" i="23"/>
  <c r="U1245" i="23"/>
  <c r="V1245" i="23"/>
  <c r="T1245" i="23"/>
  <c r="R1245" i="23"/>
  <c r="S1245" i="23"/>
  <c r="Q1245" i="23"/>
  <c r="P1245" i="23"/>
  <c r="O1245" i="23"/>
  <c r="M1245" i="23"/>
  <c r="N1245" i="23"/>
  <c r="L1245" i="23"/>
  <c r="K1245" i="23"/>
  <c r="V1233" i="23"/>
  <c r="U1233" i="23"/>
  <c r="T1233" i="23"/>
  <c r="R1233" i="23"/>
  <c r="S1233" i="23"/>
  <c r="Q1233" i="23"/>
  <c r="P1233" i="23"/>
  <c r="O1233" i="23"/>
  <c r="M1233" i="23"/>
  <c r="N1233" i="23"/>
  <c r="L1233" i="23"/>
  <c r="K1233" i="23"/>
  <c r="V1221" i="23"/>
  <c r="U1221" i="23"/>
  <c r="T1221" i="23"/>
  <c r="R1221" i="23"/>
  <c r="S1221" i="23"/>
  <c r="Q1221" i="23"/>
  <c r="P1221" i="23"/>
  <c r="O1221" i="23"/>
  <c r="M1221" i="23"/>
  <c r="N1221" i="23"/>
  <c r="L1221" i="23"/>
  <c r="K1221" i="23"/>
  <c r="U1209" i="23"/>
  <c r="V1209" i="23"/>
  <c r="T1209" i="23"/>
  <c r="R1209" i="23"/>
  <c r="S1209" i="23"/>
  <c r="Q1209" i="23"/>
  <c r="P1209" i="23"/>
  <c r="O1209" i="23"/>
  <c r="M1209" i="23"/>
  <c r="N1209" i="23"/>
  <c r="K1209" i="23"/>
  <c r="L1209" i="23"/>
  <c r="U1197" i="23"/>
  <c r="V1197" i="23"/>
  <c r="T1197" i="23"/>
  <c r="R1197" i="23"/>
  <c r="S1197" i="23"/>
  <c r="Q1197" i="23"/>
  <c r="O1197" i="23"/>
  <c r="P1197" i="23"/>
  <c r="M1197" i="23"/>
  <c r="N1197" i="23"/>
  <c r="L1197" i="23"/>
  <c r="K1197" i="23"/>
  <c r="V1185" i="23"/>
  <c r="U1185" i="23"/>
  <c r="T1185" i="23"/>
  <c r="R1185" i="23"/>
  <c r="S1185" i="23"/>
  <c r="Q1185" i="23"/>
  <c r="O1185" i="23"/>
  <c r="P1185" i="23"/>
  <c r="M1185" i="23"/>
  <c r="N1185" i="23"/>
  <c r="L1185" i="23"/>
  <c r="K1185" i="23"/>
  <c r="V1173" i="23"/>
  <c r="U1173" i="23"/>
  <c r="T1173" i="23"/>
  <c r="R1173" i="23"/>
  <c r="S1173" i="23"/>
  <c r="Q1173" i="23"/>
  <c r="P1173" i="23"/>
  <c r="O1173" i="23"/>
  <c r="M1173" i="23"/>
  <c r="N1173" i="23"/>
  <c r="L1173" i="23"/>
  <c r="K1173" i="23"/>
  <c r="U1161" i="23"/>
  <c r="V1161" i="23"/>
  <c r="T1161" i="23"/>
  <c r="R1161" i="23"/>
  <c r="S1161" i="23"/>
  <c r="Q1161" i="23"/>
  <c r="P1161" i="23"/>
  <c r="O1161" i="23"/>
  <c r="M1161" i="23"/>
  <c r="N1161" i="23"/>
  <c r="K1161" i="23"/>
  <c r="L1161" i="23"/>
  <c r="U1149" i="23"/>
  <c r="V1149" i="23"/>
  <c r="T1149" i="23"/>
  <c r="R1149" i="23"/>
  <c r="S1149" i="23"/>
  <c r="Q1149" i="23"/>
  <c r="O1149" i="23"/>
  <c r="P1149" i="23"/>
  <c r="M1149" i="23"/>
  <c r="N1149" i="23"/>
  <c r="L1149" i="23"/>
  <c r="K1149" i="23"/>
  <c r="V1137" i="23"/>
  <c r="U1137" i="23"/>
  <c r="T1137" i="23"/>
  <c r="R1137" i="23"/>
  <c r="S1137" i="23"/>
  <c r="Q1137" i="23"/>
  <c r="P1137" i="23"/>
  <c r="O1137" i="23"/>
  <c r="M1137" i="23"/>
  <c r="N1137" i="23"/>
  <c r="L1137" i="23"/>
  <c r="K1137" i="23"/>
  <c r="V1125" i="23"/>
  <c r="U1125" i="23"/>
  <c r="T1125" i="23"/>
  <c r="R1125" i="23"/>
  <c r="Q1125" i="23"/>
  <c r="S1125" i="23"/>
  <c r="P1125" i="23"/>
  <c r="O1125" i="23"/>
  <c r="M1125" i="23"/>
  <c r="L1125" i="23"/>
  <c r="N1125" i="23"/>
  <c r="K1125" i="23"/>
  <c r="U1113" i="23"/>
  <c r="V1113" i="23"/>
  <c r="T1113" i="23"/>
  <c r="R1113" i="23"/>
  <c r="S1113" i="23"/>
  <c r="Q1113" i="23"/>
  <c r="O1113" i="23"/>
  <c r="P1113" i="23"/>
  <c r="M1113" i="23"/>
  <c r="N1113" i="23"/>
  <c r="K1113" i="23"/>
  <c r="L1113" i="23"/>
  <c r="U1101" i="23"/>
  <c r="V1101" i="23"/>
  <c r="T1101" i="23"/>
  <c r="R1101" i="23"/>
  <c r="S1101" i="23"/>
  <c r="Q1101" i="23"/>
  <c r="P1101" i="23"/>
  <c r="O1101" i="23"/>
  <c r="M1101" i="23"/>
  <c r="N1101" i="23"/>
  <c r="L1101" i="23"/>
  <c r="K1101" i="23"/>
  <c r="V1089" i="23"/>
  <c r="U1089" i="23"/>
  <c r="T1089" i="23"/>
  <c r="R1089" i="23"/>
  <c r="S1089" i="23"/>
  <c r="Q1089" i="23"/>
  <c r="P1089" i="23"/>
  <c r="O1089" i="23"/>
  <c r="M1089" i="23"/>
  <c r="N1089" i="23"/>
  <c r="L1089" i="23"/>
  <c r="K1089" i="23"/>
  <c r="V1077" i="23"/>
  <c r="U1077" i="23"/>
  <c r="T1077" i="23"/>
  <c r="R1077" i="23"/>
  <c r="S1077" i="23"/>
  <c r="Q1077" i="23"/>
  <c r="O1077" i="23"/>
  <c r="P1077" i="23"/>
  <c r="M1077" i="23"/>
  <c r="N1077" i="23"/>
  <c r="L1077" i="23"/>
  <c r="K1077" i="23"/>
  <c r="U1065" i="23"/>
  <c r="V1065" i="23"/>
  <c r="T1065" i="23"/>
  <c r="R1065" i="23"/>
  <c r="S1065" i="23"/>
  <c r="Q1065" i="23"/>
  <c r="P1065" i="23"/>
  <c r="O1065" i="23"/>
  <c r="M1065" i="23"/>
  <c r="N1065" i="23"/>
  <c r="K1065" i="23"/>
  <c r="L1065" i="23"/>
  <c r="V1053" i="23"/>
  <c r="U1053" i="23"/>
  <c r="T1053" i="23"/>
  <c r="R1053" i="23"/>
  <c r="S1053" i="23"/>
  <c r="Q1053" i="23"/>
  <c r="O1053" i="23"/>
  <c r="P1053" i="23"/>
  <c r="M1053" i="23"/>
  <c r="N1053" i="23"/>
  <c r="L1053" i="23"/>
  <c r="K1053" i="23"/>
  <c r="V1041" i="23"/>
  <c r="U1041" i="23"/>
  <c r="T1041" i="23"/>
  <c r="R1041" i="23"/>
  <c r="S1041" i="23"/>
  <c r="Q1041" i="23"/>
  <c r="P1041" i="23"/>
  <c r="O1041" i="23"/>
  <c r="M1041" i="23"/>
  <c r="N1041" i="23"/>
  <c r="L1041" i="23"/>
  <c r="K1041" i="23"/>
  <c r="V1029" i="23"/>
  <c r="U1029" i="23"/>
  <c r="T1029" i="23"/>
  <c r="R1029" i="23"/>
  <c r="S1029" i="23"/>
  <c r="Q1029" i="23"/>
  <c r="O1029" i="23"/>
  <c r="M1029" i="23"/>
  <c r="P1029" i="23"/>
  <c r="L1029" i="23"/>
  <c r="K1029" i="23"/>
  <c r="N1029" i="23"/>
  <c r="V1017" i="23"/>
  <c r="T1017" i="23"/>
  <c r="U1017" i="23"/>
  <c r="R1017" i="23"/>
  <c r="S1017" i="23"/>
  <c r="Q1017" i="23"/>
  <c r="O1017" i="23"/>
  <c r="P1017" i="23"/>
  <c r="M1017" i="23"/>
  <c r="N1017" i="23"/>
  <c r="K1017" i="23"/>
  <c r="L1017" i="23"/>
  <c r="V1005" i="23"/>
  <c r="U1005" i="23"/>
  <c r="T1005" i="23"/>
  <c r="R1005" i="23"/>
  <c r="S1005" i="23"/>
  <c r="Q1005" i="23"/>
  <c r="P1005" i="23"/>
  <c r="O1005" i="23"/>
  <c r="M1005" i="23"/>
  <c r="N1005" i="23"/>
  <c r="L1005" i="23"/>
  <c r="K1005" i="23"/>
  <c r="V993" i="23"/>
  <c r="U993" i="23"/>
  <c r="T993" i="23"/>
  <c r="R993" i="23"/>
  <c r="S993" i="23"/>
  <c r="Q993" i="23"/>
  <c r="O993" i="23"/>
  <c r="P993" i="23"/>
  <c r="M993" i="23"/>
  <c r="N993" i="23"/>
  <c r="L993" i="23"/>
  <c r="K993" i="23"/>
  <c r="V981" i="23"/>
  <c r="U981" i="23"/>
  <c r="T981" i="23"/>
  <c r="R981" i="23"/>
  <c r="S981" i="23"/>
  <c r="Q981" i="23"/>
  <c r="P981" i="23"/>
  <c r="O981" i="23"/>
  <c r="M981" i="23"/>
  <c r="L981" i="23"/>
  <c r="N981" i="23"/>
  <c r="K981" i="23"/>
  <c r="V969" i="23"/>
  <c r="U969" i="23"/>
  <c r="T969" i="23"/>
  <c r="R969" i="23"/>
  <c r="S969" i="23"/>
  <c r="Q969" i="23"/>
  <c r="O969" i="23"/>
  <c r="P969" i="23"/>
  <c r="M969" i="23"/>
  <c r="N969" i="23"/>
  <c r="K969" i="23"/>
  <c r="L969" i="23"/>
  <c r="V957" i="23"/>
  <c r="U957" i="23"/>
  <c r="T957" i="23"/>
  <c r="R957" i="23"/>
  <c r="S957" i="23"/>
  <c r="Q957" i="23"/>
  <c r="P957" i="23"/>
  <c r="O957" i="23"/>
  <c r="M957" i="23"/>
  <c r="N957" i="23"/>
  <c r="L957" i="23"/>
  <c r="K957" i="23"/>
  <c r="V945" i="23"/>
  <c r="U945" i="23"/>
  <c r="T945" i="23"/>
  <c r="R945" i="23"/>
  <c r="S945" i="23"/>
  <c r="Q945" i="23"/>
  <c r="P945" i="23"/>
  <c r="O945" i="23"/>
  <c r="M945" i="23"/>
  <c r="N945" i="23"/>
  <c r="L945" i="23"/>
  <c r="K945" i="23"/>
  <c r="V933" i="23"/>
  <c r="U933" i="23"/>
  <c r="T933" i="23"/>
  <c r="R933" i="23"/>
  <c r="Q933" i="23"/>
  <c r="P933" i="23"/>
  <c r="S933" i="23"/>
  <c r="O933" i="23"/>
  <c r="M933" i="23"/>
  <c r="L933" i="23"/>
  <c r="N933" i="23"/>
  <c r="K933" i="23"/>
  <c r="V921" i="23"/>
  <c r="U921" i="23"/>
  <c r="T921" i="23"/>
  <c r="R921" i="23"/>
  <c r="S921" i="23"/>
  <c r="Q921" i="23"/>
  <c r="P921" i="23"/>
  <c r="O921" i="23"/>
  <c r="M921" i="23"/>
  <c r="N921" i="23"/>
  <c r="K921" i="23"/>
  <c r="L921" i="23"/>
  <c r="V909" i="23"/>
  <c r="U909" i="23"/>
  <c r="T909" i="23"/>
  <c r="R909" i="23"/>
  <c r="S909" i="23"/>
  <c r="Q909" i="23"/>
  <c r="P909" i="23"/>
  <c r="O909" i="23"/>
  <c r="M909" i="23"/>
  <c r="N909" i="23"/>
  <c r="L909" i="23"/>
  <c r="K909" i="23"/>
  <c r="V897" i="23"/>
  <c r="U897" i="23"/>
  <c r="T897" i="23"/>
  <c r="R897" i="23"/>
  <c r="S897" i="23"/>
  <c r="Q897" i="23"/>
  <c r="P897" i="23"/>
  <c r="O897" i="23"/>
  <c r="M897" i="23"/>
  <c r="N897" i="23"/>
  <c r="L897" i="23"/>
  <c r="K897" i="23"/>
  <c r="V885" i="23"/>
  <c r="U885" i="23"/>
  <c r="T885" i="23"/>
  <c r="R885" i="23"/>
  <c r="S885" i="23"/>
  <c r="Q885" i="23"/>
  <c r="P885" i="23"/>
  <c r="O885" i="23"/>
  <c r="M885" i="23"/>
  <c r="N885" i="23"/>
  <c r="L885" i="23"/>
  <c r="K885" i="23"/>
  <c r="V873" i="23"/>
  <c r="U873" i="23"/>
  <c r="T873" i="23"/>
  <c r="R873" i="23"/>
  <c r="S873" i="23"/>
  <c r="Q873" i="23"/>
  <c r="P873" i="23"/>
  <c r="O873" i="23"/>
  <c r="M873" i="23"/>
  <c r="N873" i="23"/>
  <c r="K873" i="23"/>
  <c r="L873" i="23"/>
  <c r="V861" i="23"/>
  <c r="U861" i="23"/>
  <c r="T861" i="23"/>
  <c r="R861" i="23"/>
  <c r="S861" i="23"/>
  <c r="Q861" i="23"/>
  <c r="P861" i="23"/>
  <c r="O861" i="23"/>
  <c r="M861" i="23"/>
  <c r="N861" i="23"/>
  <c r="L861" i="23"/>
  <c r="K861" i="23"/>
  <c r="V849" i="23"/>
  <c r="U849" i="23"/>
  <c r="T849" i="23"/>
  <c r="R849" i="23"/>
  <c r="S849" i="23"/>
  <c r="Q849" i="23"/>
  <c r="P849" i="23"/>
  <c r="O849" i="23"/>
  <c r="M849" i="23"/>
  <c r="N849" i="23"/>
  <c r="L849" i="23"/>
  <c r="K849" i="23"/>
  <c r="V837" i="23"/>
  <c r="U837" i="23"/>
  <c r="T837" i="23"/>
  <c r="R837" i="23"/>
  <c r="S837" i="23"/>
  <c r="Q837" i="23"/>
  <c r="P837" i="23"/>
  <c r="O837" i="23"/>
  <c r="M837" i="23"/>
  <c r="L837" i="23"/>
  <c r="K837" i="23"/>
  <c r="N837" i="23"/>
  <c r="V825" i="23"/>
  <c r="U825" i="23"/>
  <c r="T825" i="23"/>
  <c r="R825" i="23"/>
  <c r="S825" i="23"/>
  <c r="Q825" i="23"/>
  <c r="P825" i="23"/>
  <c r="O825" i="23"/>
  <c r="M825" i="23"/>
  <c r="N825" i="23"/>
  <c r="K825" i="23"/>
  <c r="L825" i="23"/>
  <c r="V813" i="23"/>
  <c r="U813" i="23"/>
  <c r="T813" i="23"/>
  <c r="R813" i="23"/>
  <c r="S813" i="23"/>
  <c r="Q813" i="23"/>
  <c r="P813" i="23"/>
  <c r="O813" i="23"/>
  <c r="M813" i="23"/>
  <c r="N813" i="23"/>
  <c r="L813" i="23"/>
  <c r="K813" i="23"/>
  <c r="V801" i="23"/>
  <c r="U801" i="23"/>
  <c r="T801" i="23"/>
  <c r="R801" i="23"/>
  <c r="S801" i="23"/>
  <c r="Q801" i="23"/>
  <c r="P801" i="23"/>
  <c r="O801" i="23"/>
  <c r="M801" i="23"/>
  <c r="N801" i="23"/>
  <c r="L801" i="23"/>
  <c r="K801" i="23"/>
  <c r="V789" i="23"/>
  <c r="T789" i="23"/>
  <c r="U789" i="23"/>
  <c r="R789" i="23"/>
  <c r="S789" i="23"/>
  <c r="Q789" i="23"/>
  <c r="P789" i="23"/>
  <c r="O789" i="23"/>
  <c r="M789" i="23"/>
  <c r="L789" i="23"/>
  <c r="N789" i="23"/>
  <c r="K789" i="23"/>
  <c r="V777" i="23"/>
  <c r="U777" i="23"/>
  <c r="T777" i="23"/>
  <c r="R777" i="23"/>
  <c r="S777" i="23"/>
  <c r="Q777" i="23"/>
  <c r="P777" i="23"/>
  <c r="O777" i="23"/>
  <c r="M777" i="23"/>
  <c r="N777" i="23"/>
  <c r="K777" i="23"/>
  <c r="L777" i="23"/>
  <c r="V765" i="23"/>
  <c r="U765" i="23"/>
  <c r="T765" i="23"/>
  <c r="R765" i="23"/>
  <c r="S765" i="23"/>
  <c r="Q765" i="23"/>
  <c r="P765" i="23"/>
  <c r="O765" i="23"/>
  <c r="M765" i="23"/>
  <c r="N765" i="23"/>
  <c r="L765" i="23"/>
  <c r="K765" i="23"/>
  <c r="V753" i="23"/>
  <c r="U753" i="23"/>
  <c r="T753" i="23"/>
  <c r="R753" i="23"/>
  <c r="S753" i="23"/>
  <c r="Q753" i="23"/>
  <c r="P753" i="23"/>
  <c r="O753" i="23"/>
  <c r="M753" i="23"/>
  <c r="N753" i="23"/>
  <c r="L753" i="23"/>
  <c r="K753" i="23"/>
  <c r="V741" i="23"/>
  <c r="U741" i="23"/>
  <c r="T741" i="23"/>
  <c r="R741" i="23"/>
  <c r="S741" i="23"/>
  <c r="Q741" i="23"/>
  <c r="P741" i="23"/>
  <c r="O741" i="23"/>
  <c r="M741" i="23"/>
  <c r="L741" i="23"/>
  <c r="N741" i="23"/>
  <c r="K741" i="23"/>
  <c r="V729" i="23"/>
  <c r="U729" i="23"/>
  <c r="T729" i="23"/>
  <c r="R729" i="23"/>
  <c r="S729" i="23"/>
  <c r="Q729" i="23"/>
  <c r="P729" i="23"/>
  <c r="O729" i="23"/>
  <c r="M729" i="23"/>
  <c r="N729" i="23"/>
  <c r="K729" i="23"/>
  <c r="L729" i="23"/>
  <c r="V717" i="23"/>
  <c r="U717" i="23"/>
  <c r="T717" i="23"/>
  <c r="R717" i="23"/>
  <c r="S717" i="23"/>
  <c r="Q717" i="23"/>
  <c r="P717" i="23"/>
  <c r="O717" i="23"/>
  <c r="M717" i="23"/>
  <c r="N717" i="23"/>
  <c r="L717" i="23"/>
  <c r="K717" i="23"/>
  <c r="V705" i="23"/>
  <c r="U705" i="23"/>
  <c r="T705" i="23"/>
  <c r="R705" i="23"/>
  <c r="S705" i="23"/>
  <c r="Q705" i="23"/>
  <c r="P705" i="23"/>
  <c r="O705" i="23"/>
  <c r="M705" i="23"/>
  <c r="N705" i="23"/>
  <c r="L705" i="23"/>
  <c r="K705" i="23"/>
  <c r="V693" i="23"/>
  <c r="U693" i="23"/>
  <c r="T693" i="23"/>
  <c r="S693" i="23"/>
  <c r="R693" i="23"/>
  <c r="Q693" i="23"/>
  <c r="P693" i="23"/>
  <c r="O693" i="23"/>
  <c r="M693" i="23"/>
  <c r="N693" i="23"/>
  <c r="L693" i="23"/>
  <c r="K693" i="23"/>
  <c r="V681" i="23"/>
  <c r="U681" i="23"/>
  <c r="T681" i="23"/>
  <c r="S681" i="23"/>
  <c r="R681" i="23"/>
  <c r="Q681" i="23"/>
  <c r="P681" i="23"/>
  <c r="O681" i="23"/>
  <c r="M681" i="23"/>
  <c r="N681" i="23"/>
  <c r="K681" i="23"/>
  <c r="L681" i="23"/>
  <c r="V669" i="23"/>
  <c r="U669" i="23"/>
  <c r="T669" i="23"/>
  <c r="S669" i="23"/>
  <c r="R669" i="23"/>
  <c r="Q669" i="23"/>
  <c r="P669" i="23"/>
  <c r="O669" i="23"/>
  <c r="M669" i="23"/>
  <c r="N669" i="23"/>
  <c r="L669" i="23"/>
  <c r="K669" i="23"/>
  <c r="V657" i="23"/>
  <c r="U657" i="23"/>
  <c r="S657" i="23"/>
  <c r="R657" i="23"/>
  <c r="T657" i="23"/>
  <c r="Q657" i="23"/>
  <c r="P657" i="23"/>
  <c r="O657" i="23"/>
  <c r="M657" i="23"/>
  <c r="N657" i="23"/>
  <c r="L657" i="23"/>
  <c r="K657" i="23"/>
  <c r="V645" i="23"/>
  <c r="T645" i="23"/>
  <c r="U645" i="23"/>
  <c r="S645" i="23"/>
  <c r="R645" i="23"/>
  <c r="Q645" i="23"/>
  <c r="P645" i="23"/>
  <c r="O645" i="23"/>
  <c r="M645" i="23"/>
  <c r="L645" i="23"/>
  <c r="K645" i="23"/>
  <c r="N645" i="23"/>
  <c r="V633" i="23"/>
  <c r="U633" i="23"/>
  <c r="T633" i="23"/>
  <c r="S633" i="23"/>
  <c r="R633" i="23"/>
  <c r="Q633" i="23"/>
  <c r="P633" i="23"/>
  <c r="O633" i="23"/>
  <c r="M633" i="23"/>
  <c r="N633" i="23"/>
  <c r="K633" i="23"/>
  <c r="L633" i="23"/>
  <c r="V621" i="23"/>
  <c r="U621" i="23"/>
  <c r="T621" i="23"/>
  <c r="S621" i="23"/>
  <c r="R621" i="23"/>
  <c r="Q621" i="23"/>
  <c r="P621" i="23"/>
  <c r="O621" i="23"/>
  <c r="M621" i="23"/>
  <c r="N621" i="23"/>
  <c r="L621" i="23"/>
  <c r="K621" i="23"/>
  <c r="V609" i="23"/>
  <c r="U609" i="23"/>
  <c r="T609" i="23"/>
  <c r="S609" i="23"/>
  <c r="R609" i="23"/>
  <c r="Q609" i="23"/>
  <c r="P609" i="23"/>
  <c r="O609" i="23"/>
  <c r="M609" i="23"/>
  <c r="N609" i="23"/>
  <c r="L609" i="23"/>
  <c r="K609" i="23"/>
  <c r="V597" i="23"/>
  <c r="U597" i="23"/>
  <c r="T597" i="23"/>
  <c r="S597" i="23"/>
  <c r="R597" i="23"/>
  <c r="Q597" i="23"/>
  <c r="O597" i="23"/>
  <c r="P597" i="23"/>
  <c r="M597" i="23"/>
  <c r="L597" i="23"/>
  <c r="K597" i="23"/>
  <c r="N597" i="23"/>
  <c r="V585" i="23"/>
  <c r="U585" i="23"/>
  <c r="T585" i="23"/>
  <c r="R585" i="23"/>
  <c r="S585" i="23"/>
  <c r="P585" i="23"/>
  <c r="Q585" i="23"/>
  <c r="O585" i="23"/>
  <c r="M585" i="23"/>
  <c r="N585" i="23"/>
  <c r="K585" i="23"/>
  <c r="L585" i="23"/>
  <c r="V573" i="23"/>
  <c r="U573" i="23"/>
  <c r="T573" i="23"/>
  <c r="R573" i="23"/>
  <c r="S573" i="23"/>
  <c r="P573" i="23"/>
  <c r="Q573" i="23"/>
  <c r="O573" i="23"/>
  <c r="M573" i="23"/>
  <c r="N573" i="23"/>
  <c r="L573" i="23"/>
  <c r="K573" i="23"/>
  <c r="V561" i="23"/>
  <c r="U561" i="23"/>
  <c r="T561" i="23"/>
  <c r="R561" i="23"/>
  <c r="S561" i="23"/>
  <c r="Q561" i="23"/>
  <c r="P561" i="23"/>
  <c r="O561" i="23"/>
  <c r="M561" i="23"/>
  <c r="N561" i="23"/>
  <c r="L561" i="23"/>
  <c r="K561" i="23"/>
  <c r="V549" i="23"/>
  <c r="U549" i="23"/>
  <c r="T549" i="23"/>
  <c r="S549" i="23"/>
  <c r="R549" i="23"/>
  <c r="P549" i="23"/>
  <c r="Q549" i="23"/>
  <c r="O549" i="23"/>
  <c r="M549" i="23"/>
  <c r="L549" i="23"/>
  <c r="N549" i="23"/>
  <c r="K549" i="23"/>
  <c r="V537" i="23"/>
  <c r="U537" i="23"/>
  <c r="T537" i="23"/>
  <c r="S537" i="23"/>
  <c r="R537" i="23"/>
  <c r="P537" i="23"/>
  <c r="Q537" i="23"/>
  <c r="O537" i="23"/>
  <c r="M537" i="23"/>
  <c r="N537" i="23"/>
  <c r="K537" i="23"/>
  <c r="L537" i="23"/>
  <c r="V525" i="23"/>
  <c r="T525" i="23"/>
  <c r="U525" i="23"/>
  <c r="S525" i="23"/>
  <c r="R525" i="23"/>
  <c r="Q525" i="23"/>
  <c r="P525" i="23"/>
  <c r="O525" i="23"/>
  <c r="M525" i="23"/>
  <c r="N525" i="23"/>
  <c r="L525" i="23"/>
  <c r="K525" i="23"/>
  <c r="V513" i="23"/>
  <c r="U513" i="23"/>
  <c r="T513" i="23"/>
  <c r="S513" i="23"/>
  <c r="R513" i="23"/>
  <c r="Q513" i="23"/>
  <c r="P513" i="23"/>
  <c r="O513" i="23"/>
  <c r="M513" i="23"/>
  <c r="N513" i="23"/>
  <c r="L513" i="23"/>
  <c r="K513" i="23"/>
  <c r="V501" i="23"/>
  <c r="U501" i="23"/>
  <c r="T501" i="23"/>
  <c r="S501" i="23"/>
  <c r="R501" i="23"/>
  <c r="Q501" i="23"/>
  <c r="P501" i="23"/>
  <c r="O501" i="23"/>
  <c r="M501" i="23"/>
  <c r="N501" i="23"/>
  <c r="L501" i="23"/>
  <c r="K501" i="23"/>
  <c r="V489" i="23"/>
  <c r="U489" i="23"/>
  <c r="T489" i="23"/>
  <c r="S489" i="23"/>
  <c r="R489" i="23"/>
  <c r="Q489" i="23"/>
  <c r="P489" i="23"/>
  <c r="O489" i="23"/>
  <c r="M489" i="23"/>
  <c r="N489" i="23"/>
  <c r="K489" i="23"/>
  <c r="L489" i="23"/>
  <c r="V477" i="23"/>
  <c r="U477" i="23"/>
  <c r="T477" i="23"/>
  <c r="R477" i="23"/>
  <c r="S477" i="23"/>
  <c r="Q477" i="23"/>
  <c r="P477" i="23"/>
  <c r="O477" i="23"/>
  <c r="M477" i="23"/>
  <c r="N477" i="23"/>
  <c r="L477" i="23"/>
  <c r="K477" i="23"/>
  <c r="V465" i="23"/>
  <c r="U465" i="23"/>
  <c r="T465" i="23"/>
  <c r="S465" i="23"/>
  <c r="Q465" i="23"/>
  <c r="P465" i="23"/>
  <c r="R465" i="23"/>
  <c r="O465" i="23"/>
  <c r="M465" i="23"/>
  <c r="N465" i="23"/>
  <c r="L465" i="23"/>
  <c r="K465" i="23"/>
  <c r="V453" i="23"/>
  <c r="U453" i="23"/>
  <c r="T453" i="23"/>
  <c r="S453" i="23"/>
  <c r="R453" i="23"/>
  <c r="Q453" i="23"/>
  <c r="P453" i="23"/>
  <c r="O453" i="23"/>
  <c r="M453" i="23"/>
  <c r="L453" i="23"/>
  <c r="K453" i="23"/>
  <c r="N453" i="23"/>
  <c r="V441" i="23"/>
  <c r="U441" i="23"/>
  <c r="T441" i="23"/>
  <c r="S441" i="23"/>
  <c r="R441" i="23"/>
  <c r="Q441" i="23"/>
  <c r="P441" i="23"/>
  <c r="O441" i="23"/>
  <c r="M441" i="23"/>
  <c r="N441" i="23"/>
  <c r="K441" i="23"/>
  <c r="L441" i="23"/>
  <c r="V429" i="23"/>
  <c r="U429" i="23"/>
  <c r="T429" i="23"/>
  <c r="S429" i="23"/>
  <c r="R429" i="23"/>
  <c r="Q429" i="23"/>
  <c r="P429" i="23"/>
  <c r="O429" i="23"/>
  <c r="M429" i="23"/>
  <c r="N429" i="23"/>
  <c r="L429" i="23"/>
  <c r="K429" i="23"/>
  <c r="V417" i="23"/>
  <c r="U417" i="23"/>
  <c r="T417" i="23"/>
  <c r="R417" i="23"/>
  <c r="S417" i="23"/>
  <c r="Q417" i="23"/>
  <c r="P417" i="23"/>
  <c r="O417" i="23"/>
  <c r="M417" i="23"/>
  <c r="N417" i="23"/>
  <c r="L417" i="23"/>
  <c r="K417" i="23"/>
  <c r="V405" i="23"/>
  <c r="U405" i="23"/>
  <c r="T405" i="23"/>
  <c r="S405" i="23"/>
  <c r="R405" i="23"/>
  <c r="Q405" i="23"/>
  <c r="O405" i="23"/>
  <c r="P405" i="23"/>
  <c r="M405" i="23"/>
  <c r="L405" i="23"/>
  <c r="N405" i="23"/>
  <c r="K405" i="23"/>
  <c r="V393" i="23"/>
  <c r="U393" i="23"/>
  <c r="T393" i="23"/>
  <c r="S393" i="23"/>
  <c r="R393" i="23"/>
  <c r="Q393" i="23"/>
  <c r="P393" i="23"/>
  <c r="O393" i="23"/>
  <c r="M393" i="23"/>
  <c r="N393" i="23"/>
  <c r="K393" i="23"/>
  <c r="L393" i="23"/>
  <c r="V381" i="23"/>
  <c r="U381" i="23"/>
  <c r="T381" i="23"/>
  <c r="S381" i="23"/>
  <c r="Q381" i="23"/>
  <c r="R381" i="23"/>
  <c r="P381" i="23"/>
  <c r="O381" i="23"/>
  <c r="M381" i="23"/>
  <c r="N381" i="23"/>
  <c r="L381" i="23"/>
  <c r="K381" i="23"/>
  <c r="V369" i="23"/>
  <c r="U369" i="23"/>
  <c r="T369" i="23"/>
  <c r="S369" i="23"/>
  <c r="Q369" i="23"/>
  <c r="R369" i="23"/>
  <c r="P369" i="23"/>
  <c r="O369" i="23"/>
  <c r="M369" i="23"/>
  <c r="N369" i="23"/>
  <c r="L369" i="23"/>
  <c r="K369" i="23"/>
  <c r="V357" i="23"/>
  <c r="U357" i="23"/>
  <c r="T357" i="23"/>
  <c r="S357" i="23"/>
  <c r="R357" i="23"/>
  <c r="Q357" i="23"/>
  <c r="O357" i="23"/>
  <c r="P357" i="23"/>
  <c r="M357" i="23"/>
  <c r="L357" i="23"/>
  <c r="N357" i="23"/>
  <c r="K357" i="23"/>
  <c r="V345" i="23"/>
  <c r="U345" i="23"/>
  <c r="T345" i="23"/>
  <c r="S345" i="23"/>
  <c r="R345" i="23"/>
  <c r="Q345" i="23"/>
  <c r="P345" i="23"/>
  <c r="O345" i="23"/>
  <c r="M345" i="23"/>
  <c r="N345" i="23"/>
  <c r="K345" i="23"/>
  <c r="L345" i="23"/>
  <c r="V333" i="23"/>
  <c r="U333" i="23"/>
  <c r="T333" i="23"/>
  <c r="S333" i="23"/>
  <c r="R333" i="23"/>
  <c r="Q333" i="23"/>
  <c r="P333" i="23"/>
  <c r="O333" i="23"/>
  <c r="M333" i="23"/>
  <c r="N333" i="23"/>
  <c r="L333" i="23"/>
  <c r="K333" i="23"/>
  <c r="V321" i="23"/>
  <c r="U321" i="23"/>
  <c r="T321" i="23"/>
  <c r="S321" i="23"/>
  <c r="Q321" i="23"/>
  <c r="R321" i="23"/>
  <c r="P321" i="23"/>
  <c r="O321" i="23"/>
  <c r="M321" i="23"/>
  <c r="N321" i="23"/>
  <c r="L321" i="23"/>
  <c r="K321" i="23"/>
  <c r="V309" i="23"/>
  <c r="U309" i="23"/>
  <c r="T309" i="23"/>
  <c r="S309" i="23"/>
  <c r="R309" i="23"/>
  <c r="Q309" i="23"/>
  <c r="P309" i="23"/>
  <c r="O309" i="23"/>
  <c r="M309" i="23"/>
  <c r="N309" i="23"/>
  <c r="L309" i="23"/>
  <c r="K309" i="23"/>
  <c r="V297" i="23"/>
  <c r="U297" i="23"/>
  <c r="S297" i="23"/>
  <c r="T297" i="23"/>
  <c r="R297" i="23"/>
  <c r="Q297" i="23"/>
  <c r="P297" i="23"/>
  <c r="O297" i="23"/>
  <c r="M297" i="23"/>
  <c r="N297" i="23"/>
  <c r="K297" i="23"/>
  <c r="L297" i="23"/>
  <c r="V285" i="23"/>
  <c r="U285" i="23"/>
  <c r="S285" i="23"/>
  <c r="T285" i="23"/>
  <c r="R285" i="23"/>
  <c r="Q285" i="23"/>
  <c r="P285" i="23"/>
  <c r="O285" i="23"/>
  <c r="M285" i="23"/>
  <c r="N285" i="23"/>
  <c r="L285" i="23"/>
  <c r="K285" i="23"/>
  <c r="V273" i="23"/>
  <c r="U273" i="23"/>
  <c r="T273" i="23"/>
  <c r="S273" i="23"/>
  <c r="R273" i="23"/>
  <c r="Q273" i="23"/>
  <c r="P273" i="23"/>
  <c r="O273" i="23"/>
  <c r="M273" i="23"/>
  <c r="N273" i="23"/>
  <c r="L273" i="23"/>
  <c r="K273" i="23"/>
  <c r="V261" i="23"/>
  <c r="U261" i="23"/>
  <c r="T261" i="23"/>
  <c r="S261" i="23"/>
  <c r="R261" i="23"/>
  <c r="Q261" i="23"/>
  <c r="P261" i="23"/>
  <c r="O261" i="23"/>
  <c r="M261" i="23"/>
  <c r="L261" i="23"/>
  <c r="K261" i="23"/>
  <c r="N261" i="23"/>
  <c r="V249" i="23"/>
  <c r="U249" i="23"/>
  <c r="S249" i="23"/>
  <c r="T249" i="23"/>
  <c r="R249" i="23"/>
  <c r="Q249" i="23"/>
  <c r="P249" i="23"/>
  <c r="O249" i="23"/>
  <c r="M249" i="23"/>
  <c r="N249" i="23"/>
  <c r="K249" i="23"/>
  <c r="L249" i="23"/>
  <c r="V237" i="23"/>
  <c r="S237" i="23"/>
  <c r="T237" i="23"/>
  <c r="U237" i="23"/>
  <c r="Q237" i="23"/>
  <c r="P237" i="23"/>
  <c r="R237" i="23"/>
  <c r="O237" i="23"/>
  <c r="M237" i="23"/>
  <c r="N237" i="23"/>
  <c r="L237" i="23"/>
  <c r="K237" i="23"/>
  <c r="V225" i="23"/>
  <c r="U225" i="23"/>
  <c r="T225" i="23"/>
  <c r="S225" i="23"/>
  <c r="Q225" i="23"/>
  <c r="R225" i="23"/>
  <c r="P225" i="23"/>
  <c r="O225" i="23"/>
  <c r="M225" i="23"/>
  <c r="N225" i="23"/>
  <c r="L225" i="23"/>
  <c r="K225" i="23"/>
  <c r="V213" i="23"/>
  <c r="U213" i="23"/>
  <c r="T213" i="23"/>
  <c r="S213" i="23"/>
  <c r="R213" i="23"/>
  <c r="Q213" i="23"/>
  <c r="O213" i="23"/>
  <c r="P213" i="23"/>
  <c r="M213" i="23"/>
  <c r="L213" i="23"/>
  <c r="N213" i="23"/>
  <c r="K213" i="23"/>
  <c r="V201" i="23"/>
  <c r="U201" i="23"/>
  <c r="S201" i="23"/>
  <c r="T201" i="23"/>
  <c r="R201" i="23"/>
  <c r="Q201" i="23"/>
  <c r="P201" i="23"/>
  <c r="O201" i="23"/>
  <c r="M201" i="23"/>
  <c r="N201" i="23"/>
  <c r="K201" i="23"/>
  <c r="L201" i="23"/>
  <c r="V189" i="23"/>
  <c r="U189" i="23"/>
  <c r="S189" i="23"/>
  <c r="T189" i="23"/>
  <c r="R189" i="23"/>
  <c r="Q189" i="23"/>
  <c r="P189" i="23"/>
  <c r="O189" i="23"/>
  <c r="M189" i="23"/>
  <c r="N189" i="23"/>
  <c r="L189" i="23"/>
  <c r="K189" i="23"/>
  <c r="V177" i="23"/>
  <c r="U177" i="23"/>
  <c r="T177" i="23"/>
  <c r="S177" i="23"/>
  <c r="Q177" i="23"/>
  <c r="R177" i="23"/>
  <c r="P177" i="23"/>
  <c r="O177" i="23"/>
  <c r="M177" i="23"/>
  <c r="N177" i="23"/>
  <c r="L177" i="23"/>
  <c r="K177" i="23"/>
  <c r="V165" i="23"/>
  <c r="U165" i="23"/>
  <c r="T165" i="23"/>
  <c r="S165" i="23"/>
  <c r="R165" i="23"/>
  <c r="Q165" i="23"/>
  <c r="P165" i="23"/>
  <c r="O165" i="23"/>
  <c r="M165" i="23"/>
  <c r="L165" i="23"/>
  <c r="N165" i="23"/>
  <c r="K165" i="23"/>
  <c r="V153" i="23"/>
  <c r="U153" i="23"/>
  <c r="S153" i="23"/>
  <c r="T153" i="23"/>
  <c r="R153" i="23"/>
  <c r="Q153" i="23"/>
  <c r="P153" i="23"/>
  <c r="O153" i="23"/>
  <c r="M153" i="23"/>
  <c r="N153" i="23"/>
  <c r="K153" i="23"/>
  <c r="L153" i="23"/>
  <c r="V141" i="23"/>
  <c r="U141" i="23"/>
  <c r="S141" i="23"/>
  <c r="T141" i="23"/>
  <c r="R141" i="23"/>
  <c r="Q141" i="23"/>
  <c r="P141" i="23"/>
  <c r="O141" i="23"/>
  <c r="M141" i="23"/>
  <c r="N141" i="23"/>
  <c r="L141" i="23"/>
  <c r="K141" i="23"/>
  <c r="V129" i="23"/>
  <c r="U129" i="23"/>
  <c r="T129" i="23"/>
  <c r="S129" i="23"/>
  <c r="R129" i="23"/>
  <c r="Q129" i="23"/>
  <c r="P129" i="23"/>
  <c r="O129" i="23"/>
  <c r="M129" i="23"/>
  <c r="N129" i="23"/>
  <c r="L129" i="23"/>
  <c r="K129" i="23"/>
  <c r="V117" i="23"/>
  <c r="U117" i="23"/>
  <c r="T117" i="23"/>
  <c r="S117" i="23"/>
  <c r="R117" i="23"/>
  <c r="Q117" i="23"/>
  <c r="P117" i="23"/>
  <c r="O117" i="23"/>
  <c r="M117" i="23"/>
  <c r="N117" i="23"/>
  <c r="L117" i="23"/>
  <c r="K117" i="23"/>
  <c r="V105" i="23"/>
  <c r="U105" i="23"/>
  <c r="S105" i="23"/>
  <c r="T105" i="23"/>
  <c r="R105" i="23"/>
  <c r="Q105" i="23"/>
  <c r="P105" i="23"/>
  <c r="O105" i="23"/>
  <c r="M105" i="23"/>
  <c r="N105" i="23"/>
  <c r="K105" i="23"/>
  <c r="L105" i="23"/>
  <c r="V93" i="23"/>
  <c r="U93" i="23"/>
  <c r="S93" i="23"/>
  <c r="T93" i="23"/>
  <c r="Q93" i="23"/>
  <c r="R93" i="23"/>
  <c r="P93" i="23"/>
  <c r="O93" i="23"/>
  <c r="M93" i="23"/>
  <c r="N93" i="23"/>
  <c r="L93" i="23"/>
  <c r="K93" i="23"/>
  <c r="V81" i="23"/>
  <c r="U81" i="23"/>
  <c r="T81" i="23"/>
  <c r="S81" i="23"/>
  <c r="Q81" i="23"/>
  <c r="R81" i="23"/>
  <c r="P81" i="23"/>
  <c r="O81" i="23"/>
  <c r="M81" i="23"/>
  <c r="N81" i="23"/>
  <c r="L81" i="23"/>
  <c r="K81" i="23"/>
  <c r="V69" i="23"/>
  <c r="T69" i="23"/>
  <c r="U69" i="23"/>
  <c r="S69" i="23"/>
  <c r="R69" i="23"/>
  <c r="Q69" i="23"/>
  <c r="P69" i="23"/>
  <c r="O69" i="23"/>
  <c r="M69" i="23"/>
  <c r="L69" i="23"/>
  <c r="K69" i="23"/>
  <c r="N69" i="23"/>
  <c r="V57" i="23"/>
  <c r="U57" i="23"/>
  <c r="S57" i="23"/>
  <c r="T57" i="23"/>
  <c r="R57" i="23"/>
  <c r="Q57" i="23"/>
  <c r="P57" i="23"/>
  <c r="O57" i="23"/>
  <c r="M57" i="23"/>
  <c r="N57" i="23"/>
  <c r="K57" i="23"/>
  <c r="L57" i="23"/>
  <c r="V45" i="23"/>
  <c r="U45" i="23"/>
  <c r="S45" i="23"/>
  <c r="T45" i="23"/>
  <c r="R45" i="23"/>
  <c r="Q45" i="23"/>
  <c r="P45" i="23"/>
  <c r="O45" i="23"/>
  <c r="M45" i="23"/>
  <c r="N45" i="23"/>
  <c r="L45" i="23"/>
  <c r="K45" i="23"/>
  <c r="V33" i="23"/>
  <c r="U33" i="23"/>
  <c r="T33" i="23"/>
  <c r="S33" i="23"/>
  <c r="Q33" i="23"/>
  <c r="R33" i="23"/>
  <c r="P33" i="23"/>
  <c r="O33" i="23"/>
  <c r="M33" i="23"/>
  <c r="N33" i="23"/>
  <c r="L33" i="23"/>
  <c r="K33" i="23"/>
  <c r="V21" i="23"/>
  <c r="U21" i="23"/>
  <c r="T21" i="23"/>
  <c r="S21" i="23"/>
  <c r="R21" i="23"/>
  <c r="Q21" i="23"/>
  <c r="P21" i="23"/>
  <c r="O21" i="23"/>
  <c r="M21" i="23"/>
  <c r="L21" i="23"/>
  <c r="N21" i="23"/>
  <c r="K21" i="23"/>
  <c r="V9" i="23"/>
  <c r="U9" i="23"/>
  <c r="S9" i="23"/>
  <c r="T9" i="23"/>
  <c r="R9" i="23"/>
  <c r="Q9" i="23"/>
  <c r="P9" i="23"/>
  <c r="O9" i="23"/>
  <c r="M9" i="23"/>
  <c r="N9" i="23"/>
  <c r="K9" i="23"/>
  <c r="L9" i="23"/>
  <c r="V1585" i="23"/>
  <c r="U1585" i="23"/>
  <c r="T1585" i="23"/>
  <c r="S1585" i="23"/>
  <c r="R1585" i="23"/>
  <c r="Q1585" i="23"/>
  <c r="O1585" i="23"/>
  <c r="P1585" i="23"/>
  <c r="M1585" i="23"/>
  <c r="N1585" i="23"/>
  <c r="K1585" i="23"/>
  <c r="L1585" i="23"/>
  <c r="V1501" i="23"/>
  <c r="U1501" i="23"/>
  <c r="T1501" i="23"/>
  <c r="S1501" i="23"/>
  <c r="Q1501" i="23"/>
  <c r="R1501" i="23"/>
  <c r="O1501" i="23"/>
  <c r="P1501" i="23"/>
  <c r="M1501" i="23"/>
  <c r="N1501" i="23"/>
  <c r="K1501" i="23"/>
  <c r="L1501" i="23"/>
  <c r="V1429" i="23"/>
  <c r="T1429" i="23"/>
  <c r="U1429" i="23"/>
  <c r="S1429" i="23"/>
  <c r="Q1429" i="23"/>
  <c r="R1429" i="23"/>
  <c r="O1429" i="23"/>
  <c r="P1429" i="23"/>
  <c r="M1429" i="23"/>
  <c r="N1429" i="23"/>
  <c r="K1429" i="23"/>
  <c r="L1429" i="23"/>
  <c r="V1357" i="23"/>
  <c r="U1357" i="23"/>
  <c r="T1357" i="23"/>
  <c r="S1357" i="23"/>
  <c r="Q1357" i="23"/>
  <c r="R1357" i="23"/>
  <c r="O1357" i="23"/>
  <c r="M1357" i="23"/>
  <c r="N1357" i="23"/>
  <c r="P1357" i="23"/>
  <c r="K1357" i="23"/>
  <c r="L1357" i="23"/>
  <c r="V1273" i="23"/>
  <c r="T1273" i="23"/>
  <c r="U1273" i="23"/>
  <c r="S1273" i="23"/>
  <c r="Q1273" i="23"/>
  <c r="R1273" i="23"/>
  <c r="P1273" i="23"/>
  <c r="O1273" i="23"/>
  <c r="L1273" i="23"/>
  <c r="M1273" i="23"/>
  <c r="N1273" i="23"/>
  <c r="K1273" i="23"/>
  <c r="V1189" i="23"/>
  <c r="U1189" i="23"/>
  <c r="T1189" i="23"/>
  <c r="S1189" i="23"/>
  <c r="R1189" i="23"/>
  <c r="Q1189" i="23"/>
  <c r="P1189" i="23"/>
  <c r="O1189" i="23"/>
  <c r="L1189" i="23"/>
  <c r="M1189" i="23"/>
  <c r="N1189" i="23"/>
  <c r="K1189" i="23"/>
  <c r="V1105" i="23"/>
  <c r="U1105" i="23"/>
  <c r="T1105" i="23"/>
  <c r="S1105" i="23"/>
  <c r="Q1105" i="23"/>
  <c r="R1105" i="23"/>
  <c r="P1105" i="23"/>
  <c r="N1105" i="23"/>
  <c r="O1105" i="23"/>
  <c r="L1105" i="23"/>
  <c r="M1105" i="23"/>
  <c r="K1105" i="23"/>
  <c r="V1045" i="23"/>
  <c r="U1045" i="23"/>
  <c r="T1045" i="23"/>
  <c r="S1045" i="23"/>
  <c r="R1045" i="23"/>
  <c r="Q1045" i="23"/>
  <c r="P1045" i="23"/>
  <c r="O1045" i="23"/>
  <c r="N1045" i="23"/>
  <c r="L1045" i="23"/>
  <c r="M1045" i="23"/>
  <c r="K1045" i="23"/>
  <c r="V985" i="23"/>
  <c r="U985" i="23"/>
  <c r="T985" i="23"/>
  <c r="S985" i="23"/>
  <c r="Q985" i="23"/>
  <c r="R985" i="23"/>
  <c r="P985" i="23"/>
  <c r="N985" i="23"/>
  <c r="O985" i="23"/>
  <c r="L985" i="23"/>
  <c r="M985" i="23"/>
  <c r="K985" i="23"/>
  <c r="U901" i="23"/>
  <c r="V901" i="23"/>
  <c r="T901" i="23"/>
  <c r="S901" i="23"/>
  <c r="R901" i="23"/>
  <c r="Q901" i="23"/>
  <c r="P901" i="23"/>
  <c r="O901" i="23"/>
  <c r="N901" i="23"/>
  <c r="L901" i="23"/>
  <c r="M901" i="23"/>
  <c r="K901" i="23"/>
  <c r="U817" i="23"/>
  <c r="V817" i="23"/>
  <c r="T817" i="23"/>
  <c r="S817" i="23"/>
  <c r="Q817" i="23"/>
  <c r="P817" i="23"/>
  <c r="R817" i="23"/>
  <c r="N817" i="23"/>
  <c r="O817" i="23"/>
  <c r="L817" i="23"/>
  <c r="M817" i="23"/>
  <c r="K817" i="23"/>
  <c r="U733" i="23"/>
  <c r="V733" i="23"/>
  <c r="T733" i="23"/>
  <c r="S733" i="23"/>
  <c r="R733" i="23"/>
  <c r="Q733" i="23"/>
  <c r="P733" i="23"/>
  <c r="N733" i="23"/>
  <c r="O733" i="23"/>
  <c r="L733" i="23"/>
  <c r="M733" i="23"/>
  <c r="K733" i="23"/>
  <c r="U661" i="23"/>
  <c r="V661" i="23"/>
  <c r="T661" i="23"/>
  <c r="S661" i="23"/>
  <c r="R661" i="23"/>
  <c r="Q661" i="23"/>
  <c r="P661" i="23"/>
  <c r="O661" i="23"/>
  <c r="N661" i="23"/>
  <c r="L661" i="23"/>
  <c r="M661" i="23"/>
  <c r="K661" i="23"/>
  <c r="U577" i="23"/>
  <c r="V577" i="23"/>
  <c r="T577" i="23"/>
  <c r="R577" i="23"/>
  <c r="S577" i="23"/>
  <c r="Q577" i="23"/>
  <c r="P577" i="23"/>
  <c r="N577" i="23"/>
  <c r="O577" i="23"/>
  <c r="L577" i="23"/>
  <c r="M577" i="23"/>
  <c r="K577" i="23"/>
  <c r="U517" i="23"/>
  <c r="V517" i="23"/>
  <c r="T517" i="23"/>
  <c r="R517" i="23"/>
  <c r="S517" i="23"/>
  <c r="P517" i="23"/>
  <c r="Q517" i="23"/>
  <c r="O517" i="23"/>
  <c r="N517" i="23"/>
  <c r="L517" i="23"/>
  <c r="M517" i="23"/>
  <c r="K517" i="23"/>
  <c r="U421" i="23"/>
  <c r="V421" i="23"/>
  <c r="T421" i="23"/>
  <c r="S421" i="23"/>
  <c r="R421" i="23"/>
  <c r="P421" i="23"/>
  <c r="Q421" i="23"/>
  <c r="O421" i="23"/>
  <c r="N421" i="23"/>
  <c r="L421" i="23"/>
  <c r="M421" i="23"/>
  <c r="K421" i="23"/>
  <c r="U349" i="23"/>
  <c r="V349" i="23"/>
  <c r="T349" i="23"/>
  <c r="S349" i="23"/>
  <c r="R349" i="23"/>
  <c r="P349" i="23"/>
  <c r="Q349" i="23"/>
  <c r="N349" i="23"/>
  <c r="O349" i="23"/>
  <c r="L349" i="23"/>
  <c r="M349" i="23"/>
  <c r="K349" i="23"/>
  <c r="U277" i="23"/>
  <c r="V277" i="23"/>
  <c r="T277" i="23"/>
  <c r="S277" i="23"/>
  <c r="R277" i="23"/>
  <c r="Q277" i="23"/>
  <c r="P277" i="23"/>
  <c r="O277" i="23"/>
  <c r="N277" i="23"/>
  <c r="L277" i="23"/>
  <c r="M277" i="23"/>
  <c r="K277" i="23"/>
  <c r="U193" i="23"/>
  <c r="V193" i="23"/>
  <c r="T193" i="23"/>
  <c r="S193" i="23"/>
  <c r="R193" i="23"/>
  <c r="Q193" i="23"/>
  <c r="P193" i="23"/>
  <c r="N193" i="23"/>
  <c r="O193" i="23"/>
  <c r="L193" i="23"/>
  <c r="M193" i="23"/>
  <c r="K193" i="23"/>
  <c r="U121" i="23"/>
  <c r="V121" i="23"/>
  <c r="T121" i="23"/>
  <c r="S121" i="23"/>
  <c r="R121" i="23"/>
  <c r="Q121" i="23"/>
  <c r="P121" i="23"/>
  <c r="N121" i="23"/>
  <c r="L121" i="23"/>
  <c r="M121" i="23"/>
  <c r="O121" i="23"/>
  <c r="K121" i="23"/>
  <c r="U73" i="23"/>
  <c r="V73" i="23"/>
  <c r="T73" i="23"/>
  <c r="S73" i="23"/>
  <c r="R73" i="23"/>
  <c r="Q73" i="23"/>
  <c r="P73" i="23"/>
  <c r="N73" i="23"/>
  <c r="O73" i="23"/>
  <c r="L73" i="23"/>
  <c r="M73" i="23"/>
  <c r="K73" i="23"/>
  <c r="V1620" i="23"/>
  <c r="U1620" i="23"/>
  <c r="T1620" i="23"/>
  <c r="S1620" i="23"/>
  <c r="R1620" i="23"/>
  <c r="Q1620" i="23"/>
  <c r="O1620" i="23"/>
  <c r="P1620" i="23"/>
  <c r="M1620" i="23"/>
  <c r="N1620" i="23"/>
  <c r="L1620" i="23"/>
  <c r="K1620" i="23"/>
  <c r="V1572" i="23"/>
  <c r="U1572" i="23"/>
  <c r="T1572" i="23"/>
  <c r="S1572" i="23"/>
  <c r="R1572" i="23"/>
  <c r="Q1572" i="23"/>
  <c r="O1572" i="23"/>
  <c r="P1572" i="23"/>
  <c r="M1572" i="23"/>
  <c r="N1572" i="23"/>
  <c r="L1572" i="23"/>
  <c r="K1572" i="23"/>
  <c r="V1500" i="23"/>
  <c r="U1500" i="23"/>
  <c r="T1500" i="23"/>
  <c r="S1500" i="23"/>
  <c r="R1500" i="23"/>
  <c r="Q1500" i="23"/>
  <c r="O1500" i="23"/>
  <c r="L1500" i="23"/>
  <c r="P1500" i="23"/>
  <c r="M1500" i="23"/>
  <c r="N1500" i="23"/>
  <c r="K1500" i="23"/>
  <c r="V1464" i="23"/>
  <c r="U1464" i="23"/>
  <c r="T1464" i="23"/>
  <c r="S1464" i="23"/>
  <c r="R1464" i="23"/>
  <c r="Q1464" i="23"/>
  <c r="P1464" i="23"/>
  <c r="O1464" i="23"/>
  <c r="L1464" i="23"/>
  <c r="M1464" i="23"/>
  <c r="N1464" i="23"/>
  <c r="K1464" i="23"/>
  <c r="V1392" i="23"/>
  <c r="U1392" i="23"/>
  <c r="T1392" i="23"/>
  <c r="S1392" i="23"/>
  <c r="R1392" i="23"/>
  <c r="Q1392" i="23"/>
  <c r="O1392" i="23"/>
  <c r="P1392" i="23"/>
  <c r="L1392" i="23"/>
  <c r="M1392" i="23"/>
  <c r="N1392" i="23"/>
  <c r="K1392" i="23"/>
  <c r="V1344" i="23"/>
  <c r="U1344" i="23"/>
  <c r="T1344" i="23"/>
  <c r="S1344" i="23"/>
  <c r="R1344" i="23"/>
  <c r="Q1344" i="23"/>
  <c r="O1344" i="23"/>
  <c r="P1344" i="23"/>
  <c r="L1344" i="23"/>
  <c r="M1344" i="23"/>
  <c r="N1344" i="23"/>
  <c r="K1344" i="23"/>
  <c r="V1284" i="23"/>
  <c r="U1284" i="23"/>
  <c r="T1284" i="23"/>
  <c r="S1284" i="23"/>
  <c r="R1284" i="23"/>
  <c r="Q1284" i="23"/>
  <c r="P1284" i="23"/>
  <c r="O1284" i="23"/>
  <c r="L1284" i="23"/>
  <c r="M1284" i="23"/>
  <c r="N1284" i="23"/>
  <c r="K1284" i="23"/>
  <c r="V1212" i="23"/>
  <c r="U1212" i="23"/>
  <c r="T1212" i="23"/>
  <c r="S1212" i="23"/>
  <c r="R1212" i="23"/>
  <c r="Q1212" i="23"/>
  <c r="P1212" i="23"/>
  <c r="O1212" i="23"/>
  <c r="L1212" i="23"/>
  <c r="M1212" i="23"/>
  <c r="N1212" i="23"/>
  <c r="K1212" i="23"/>
  <c r="V1164" i="23"/>
  <c r="T1164" i="23"/>
  <c r="S1164" i="23"/>
  <c r="U1164" i="23"/>
  <c r="R1164" i="23"/>
  <c r="Q1164" i="23"/>
  <c r="P1164" i="23"/>
  <c r="O1164" i="23"/>
  <c r="L1164" i="23"/>
  <c r="M1164" i="23"/>
  <c r="N1164" i="23"/>
  <c r="K1164" i="23"/>
  <c r="V1104" i="23"/>
  <c r="U1104" i="23"/>
  <c r="T1104" i="23"/>
  <c r="S1104" i="23"/>
  <c r="R1104" i="23"/>
  <c r="Q1104" i="23"/>
  <c r="P1104" i="23"/>
  <c r="O1104" i="23"/>
  <c r="N1104" i="23"/>
  <c r="L1104" i="23"/>
  <c r="M1104" i="23"/>
  <c r="K1104" i="23"/>
  <c r="V1044" i="23"/>
  <c r="U1044" i="23"/>
  <c r="T1044" i="23"/>
  <c r="S1044" i="23"/>
  <c r="R1044" i="23"/>
  <c r="Q1044" i="23"/>
  <c r="P1044" i="23"/>
  <c r="O1044" i="23"/>
  <c r="N1044" i="23"/>
  <c r="L1044" i="23"/>
  <c r="M1044" i="23"/>
  <c r="K1044" i="23"/>
  <c r="U960" i="23"/>
  <c r="V960" i="23"/>
  <c r="T960" i="23"/>
  <c r="S960" i="23"/>
  <c r="R960" i="23"/>
  <c r="Q960" i="23"/>
  <c r="P960" i="23"/>
  <c r="O960" i="23"/>
  <c r="N960" i="23"/>
  <c r="L960" i="23"/>
  <c r="M960" i="23"/>
  <c r="K960" i="23"/>
  <c r="U888" i="23"/>
  <c r="V888" i="23"/>
  <c r="T888" i="23"/>
  <c r="S888" i="23"/>
  <c r="R888" i="23"/>
  <c r="Q888" i="23"/>
  <c r="P888" i="23"/>
  <c r="O888" i="23"/>
  <c r="N888" i="23"/>
  <c r="L888" i="23"/>
  <c r="M888" i="23"/>
  <c r="K888" i="23"/>
  <c r="U828" i="23"/>
  <c r="V828" i="23"/>
  <c r="T828" i="23"/>
  <c r="S828" i="23"/>
  <c r="R828" i="23"/>
  <c r="Q828" i="23"/>
  <c r="P828" i="23"/>
  <c r="O828" i="23"/>
  <c r="N828" i="23"/>
  <c r="L828" i="23"/>
  <c r="M828" i="23"/>
  <c r="K828" i="23"/>
  <c r="U768" i="23"/>
  <c r="V768" i="23"/>
  <c r="T768" i="23"/>
  <c r="S768" i="23"/>
  <c r="R768" i="23"/>
  <c r="Q768" i="23"/>
  <c r="P768" i="23"/>
  <c r="O768" i="23"/>
  <c r="N768" i="23"/>
  <c r="L768" i="23"/>
  <c r="M768" i="23"/>
  <c r="K768" i="23"/>
  <c r="U708" i="23"/>
  <c r="V708" i="23"/>
  <c r="T708" i="23"/>
  <c r="S708" i="23"/>
  <c r="R708" i="23"/>
  <c r="Q708" i="23"/>
  <c r="P708" i="23"/>
  <c r="O708" i="23"/>
  <c r="N708" i="23"/>
  <c r="L708" i="23"/>
  <c r="M708" i="23"/>
  <c r="K708" i="23"/>
  <c r="U660" i="23"/>
  <c r="V660" i="23"/>
  <c r="T660" i="23"/>
  <c r="S660" i="23"/>
  <c r="R660" i="23"/>
  <c r="Q660" i="23"/>
  <c r="P660" i="23"/>
  <c r="O660" i="23"/>
  <c r="N660" i="23"/>
  <c r="L660" i="23"/>
  <c r="M660" i="23"/>
  <c r="K660" i="23"/>
  <c r="U600" i="23"/>
  <c r="V600" i="23"/>
  <c r="T600" i="23"/>
  <c r="S600" i="23"/>
  <c r="R600" i="23"/>
  <c r="P600" i="23"/>
  <c r="Q600" i="23"/>
  <c r="O600" i="23"/>
  <c r="N600" i="23"/>
  <c r="L600" i="23"/>
  <c r="M600" i="23"/>
  <c r="K600" i="23"/>
  <c r="U540" i="23"/>
  <c r="V540" i="23"/>
  <c r="T540" i="23"/>
  <c r="R540" i="23"/>
  <c r="S540" i="23"/>
  <c r="P540" i="23"/>
  <c r="Q540" i="23"/>
  <c r="O540" i="23"/>
  <c r="N540" i="23"/>
  <c r="L540" i="23"/>
  <c r="M540" i="23"/>
  <c r="K540" i="23"/>
  <c r="U444" i="23"/>
  <c r="V444" i="23"/>
  <c r="T444" i="23"/>
  <c r="R444" i="23"/>
  <c r="S444" i="23"/>
  <c r="P444" i="23"/>
  <c r="Q444" i="23"/>
  <c r="O444" i="23"/>
  <c r="N444" i="23"/>
  <c r="L444" i="23"/>
  <c r="M444" i="23"/>
  <c r="K444" i="23"/>
  <c r="V1616" i="23"/>
  <c r="T1616" i="23"/>
  <c r="U1616" i="23"/>
  <c r="S1616" i="23"/>
  <c r="R1616" i="23"/>
  <c r="Q1616" i="23"/>
  <c r="P1616" i="23"/>
  <c r="N1616" i="23"/>
  <c r="O1616" i="23"/>
  <c r="M1616" i="23"/>
  <c r="L1616" i="23"/>
  <c r="K1616" i="23"/>
  <c r="V1592" i="23"/>
  <c r="U1592" i="23"/>
  <c r="T1592" i="23"/>
  <c r="R1592" i="23"/>
  <c r="S1592" i="23"/>
  <c r="Q1592" i="23"/>
  <c r="P1592" i="23"/>
  <c r="N1592" i="23"/>
  <c r="M1592" i="23"/>
  <c r="O1592" i="23"/>
  <c r="L1592" i="23"/>
  <c r="K1592" i="23"/>
  <c r="V1568" i="23"/>
  <c r="T1568" i="23"/>
  <c r="U1568" i="23"/>
  <c r="S1568" i="23"/>
  <c r="R1568" i="23"/>
  <c r="Q1568" i="23"/>
  <c r="P1568" i="23"/>
  <c r="N1568" i="23"/>
  <c r="O1568" i="23"/>
  <c r="M1568" i="23"/>
  <c r="L1568" i="23"/>
  <c r="K1568" i="23"/>
  <c r="V1556" i="23"/>
  <c r="U1556" i="23"/>
  <c r="T1556" i="23"/>
  <c r="R1556" i="23"/>
  <c r="S1556" i="23"/>
  <c r="Q1556" i="23"/>
  <c r="P1556" i="23"/>
  <c r="N1556" i="23"/>
  <c r="O1556" i="23"/>
  <c r="M1556" i="23"/>
  <c r="L1556" i="23"/>
  <c r="K1556" i="23"/>
  <c r="V1532" i="23"/>
  <c r="T1532" i="23"/>
  <c r="U1532" i="23"/>
  <c r="S1532" i="23"/>
  <c r="R1532" i="23"/>
  <c r="Q1532" i="23"/>
  <c r="P1532" i="23"/>
  <c r="N1532" i="23"/>
  <c r="O1532" i="23"/>
  <c r="L1532" i="23"/>
  <c r="K1532" i="23"/>
  <c r="M1532" i="23"/>
  <c r="V1508" i="23"/>
  <c r="U1508" i="23"/>
  <c r="T1508" i="23"/>
  <c r="R1508" i="23"/>
  <c r="S1508" i="23"/>
  <c r="Q1508" i="23"/>
  <c r="P1508" i="23"/>
  <c r="N1508" i="23"/>
  <c r="O1508" i="23"/>
  <c r="M1508" i="23"/>
  <c r="L1508" i="23"/>
  <c r="K1508" i="23"/>
  <c r="V1484" i="23"/>
  <c r="T1484" i="23"/>
  <c r="U1484" i="23"/>
  <c r="R1484" i="23"/>
  <c r="Q1484" i="23"/>
  <c r="S1484" i="23"/>
  <c r="P1484" i="23"/>
  <c r="N1484" i="23"/>
  <c r="O1484" i="23"/>
  <c r="L1484" i="23"/>
  <c r="M1484" i="23"/>
  <c r="K1484" i="23"/>
  <c r="V1472" i="23"/>
  <c r="T1472" i="23"/>
  <c r="U1472" i="23"/>
  <c r="R1472" i="23"/>
  <c r="S1472" i="23"/>
  <c r="Q1472" i="23"/>
  <c r="P1472" i="23"/>
  <c r="N1472" i="23"/>
  <c r="O1472" i="23"/>
  <c r="M1472" i="23"/>
  <c r="K1472" i="23"/>
  <c r="L1472" i="23"/>
  <c r="V1460" i="23"/>
  <c r="U1460" i="23"/>
  <c r="T1460" i="23"/>
  <c r="S1460" i="23"/>
  <c r="R1460" i="23"/>
  <c r="Q1460" i="23"/>
  <c r="P1460" i="23"/>
  <c r="N1460" i="23"/>
  <c r="O1460" i="23"/>
  <c r="L1460" i="23"/>
  <c r="M1460" i="23"/>
  <c r="K1460" i="23"/>
  <c r="U1448" i="23"/>
  <c r="V1448" i="23"/>
  <c r="T1448" i="23"/>
  <c r="R1448" i="23"/>
  <c r="S1448" i="23"/>
  <c r="Q1448" i="23"/>
  <c r="P1448" i="23"/>
  <c r="N1448" i="23"/>
  <c r="L1448" i="23"/>
  <c r="M1448" i="23"/>
  <c r="O1448" i="23"/>
  <c r="K1448" i="23"/>
  <c r="V1436" i="23"/>
  <c r="U1436" i="23"/>
  <c r="T1436" i="23"/>
  <c r="R1436" i="23"/>
  <c r="S1436" i="23"/>
  <c r="Q1436" i="23"/>
  <c r="P1436" i="23"/>
  <c r="N1436" i="23"/>
  <c r="O1436" i="23"/>
  <c r="L1436" i="23"/>
  <c r="K1436" i="23"/>
  <c r="M1436" i="23"/>
  <c r="V1424" i="23"/>
  <c r="U1424" i="23"/>
  <c r="T1424" i="23"/>
  <c r="S1424" i="23"/>
  <c r="R1424" i="23"/>
  <c r="Q1424" i="23"/>
  <c r="P1424" i="23"/>
  <c r="N1424" i="23"/>
  <c r="O1424" i="23"/>
  <c r="L1424" i="23"/>
  <c r="M1424" i="23"/>
  <c r="K1424" i="23"/>
  <c r="V1412" i="23"/>
  <c r="U1412" i="23"/>
  <c r="T1412" i="23"/>
  <c r="R1412" i="23"/>
  <c r="S1412" i="23"/>
  <c r="Q1412" i="23"/>
  <c r="P1412" i="23"/>
  <c r="N1412" i="23"/>
  <c r="O1412" i="23"/>
  <c r="L1412" i="23"/>
  <c r="M1412" i="23"/>
  <c r="K1412" i="23"/>
  <c r="U1400" i="23"/>
  <c r="T1400" i="23"/>
  <c r="V1400" i="23"/>
  <c r="S1400" i="23"/>
  <c r="R1400" i="23"/>
  <c r="Q1400" i="23"/>
  <c r="P1400" i="23"/>
  <c r="N1400" i="23"/>
  <c r="M1400" i="23"/>
  <c r="O1400" i="23"/>
  <c r="L1400" i="23"/>
  <c r="K1400" i="23"/>
  <c r="V1388" i="23"/>
  <c r="U1388" i="23"/>
  <c r="T1388" i="23"/>
  <c r="S1388" i="23"/>
  <c r="R1388" i="23"/>
  <c r="Q1388" i="23"/>
  <c r="P1388" i="23"/>
  <c r="N1388" i="23"/>
  <c r="O1388" i="23"/>
  <c r="L1388" i="23"/>
  <c r="M1388" i="23"/>
  <c r="K1388" i="23"/>
  <c r="V1376" i="23"/>
  <c r="U1376" i="23"/>
  <c r="T1376" i="23"/>
  <c r="S1376" i="23"/>
  <c r="R1376" i="23"/>
  <c r="Q1376" i="23"/>
  <c r="P1376" i="23"/>
  <c r="N1376" i="23"/>
  <c r="O1376" i="23"/>
  <c r="M1376" i="23"/>
  <c r="L1376" i="23"/>
  <c r="K1376" i="23"/>
  <c r="V1364" i="23"/>
  <c r="U1364" i="23"/>
  <c r="T1364" i="23"/>
  <c r="R1364" i="23"/>
  <c r="S1364" i="23"/>
  <c r="Q1364" i="23"/>
  <c r="P1364" i="23"/>
  <c r="N1364" i="23"/>
  <c r="O1364" i="23"/>
  <c r="M1364" i="23"/>
  <c r="L1364" i="23"/>
  <c r="K1364" i="23"/>
  <c r="V1352" i="23"/>
  <c r="U1352" i="23"/>
  <c r="T1352" i="23"/>
  <c r="S1352" i="23"/>
  <c r="R1352" i="23"/>
  <c r="Q1352" i="23"/>
  <c r="P1352" i="23"/>
  <c r="N1352" i="23"/>
  <c r="O1352" i="23"/>
  <c r="M1352" i="23"/>
  <c r="L1352" i="23"/>
  <c r="K1352" i="23"/>
  <c r="V1340" i="23"/>
  <c r="U1340" i="23"/>
  <c r="T1340" i="23"/>
  <c r="S1340" i="23"/>
  <c r="R1340" i="23"/>
  <c r="Q1340" i="23"/>
  <c r="P1340" i="23"/>
  <c r="N1340" i="23"/>
  <c r="O1340" i="23"/>
  <c r="L1340" i="23"/>
  <c r="M1340" i="23"/>
  <c r="K1340" i="23"/>
  <c r="V1328" i="23"/>
  <c r="U1328" i="23"/>
  <c r="T1328" i="23"/>
  <c r="S1328" i="23"/>
  <c r="R1328" i="23"/>
  <c r="Q1328" i="23"/>
  <c r="P1328" i="23"/>
  <c r="N1328" i="23"/>
  <c r="O1328" i="23"/>
  <c r="M1328" i="23"/>
  <c r="L1328" i="23"/>
  <c r="K1328" i="23"/>
  <c r="V1316" i="23"/>
  <c r="U1316" i="23"/>
  <c r="T1316" i="23"/>
  <c r="R1316" i="23"/>
  <c r="Q1316" i="23"/>
  <c r="S1316" i="23"/>
  <c r="P1316" i="23"/>
  <c r="N1316" i="23"/>
  <c r="O1316" i="23"/>
  <c r="L1316" i="23"/>
  <c r="M1316" i="23"/>
  <c r="K1316" i="23"/>
  <c r="V1304" i="23"/>
  <c r="T1304" i="23"/>
  <c r="U1304" i="23"/>
  <c r="S1304" i="23"/>
  <c r="R1304" i="23"/>
  <c r="Q1304" i="23"/>
  <c r="P1304" i="23"/>
  <c r="N1304" i="23"/>
  <c r="M1304" i="23"/>
  <c r="O1304" i="23"/>
  <c r="L1304" i="23"/>
  <c r="K1304" i="23"/>
  <c r="V1292" i="23"/>
  <c r="U1292" i="23"/>
  <c r="T1292" i="23"/>
  <c r="S1292" i="23"/>
  <c r="R1292" i="23"/>
  <c r="Q1292" i="23"/>
  <c r="P1292" i="23"/>
  <c r="N1292" i="23"/>
  <c r="O1292" i="23"/>
  <c r="L1292" i="23"/>
  <c r="M1292" i="23"/>
  <c r="K1292" i="23"/>
  <c r="V1280" i="23"/>
  <c r="U1280" i="23"/>
  <c r="T1280" i="23"/>
  <c r="S1280" i="23"/>
  <c r="R1280" i="23"/>
  <c r="Q1280" i="23"/>
  <c r="O1280" i="23"/>
  <c r="P1280" i="23"/>
  <c r="N1280" i="23"/>
  <c r="L1280" i="23"/>
  <c r="M1280" i="23"/>
  <c r="K1280" i="23"/>
  <c r="V1268" i="23"/>
  <c r="U1268" i="23"/>
  <c r="T1268" i="23"/>
  <c r="R1268" i="23"/>
  <c r="S1268" i="23"/>
  <c r="Q1268" i="23"/>
  <c r="P1268" i="23"/>
  <c r="O1268" i="23"/>
  <c r="N1268" i="23"/>
  <c r="L1268" i="23"/>
  <c r="M1268" i="23"/>
  <c r="K1268" i="23"/>
  <c r="U1256" i="23"/>
  <c r="V1256" i="23"/>
  <c r="T1256" i="23"/>
  <c r="S1256" i="23"/>
  <c r="R1256" i="23"/>
  <c r="Q1256" i="23"/>
  <c r="N1256" i="23"/>
  <c r="P1256" i="23"/>
  <c r="O1256" i="23"/>
  <c r="M1256" i="23"/>
  <c r="L1256" i="23"/>
  <c r="K1256" i="23"/>
  <c r="V1244" i="23"/>
  <c r="U1244" i="23"/>
  <c r="T1244" i="23"/>
  <c r="S1244" i="23"/>
  <c r="R1244" i="23"/>
  <c r="Q1244" i="23"/>
  <c r="P1244" i="23"/>
  <c r="O1244" i="23"/>
  <c r="N1244" i="23"/>
  <c r="L1244" i="23"/>
  <c r="K1244" i="23"/>
  <c r="M1244" i="23"/>
  <c r="V1232" i="23"/>
  <c r="U1232" i="23"/>
  <c r="T1232" i="23"/>
  <c r="S1232" i="23"/>
  <c r="R1232" i="23"/>
  <c r="Q1232" i="23"/>
  <c r="P1232" i="23"/>
  <c r="O1232" i="23"/>
  <c r="N1232" i="23"/>
  <c r="L1232" i="23"/>
  <c r="M1232" i="23"/>
  <c r="K1232" i="23"/>
  <c r="U1220" i="23"/>
  <c r="V1220" i="23"/>
  <c r="T1220" i="23"/>
  <c r="R1220" i="23"/>
  <c r="S1220" i="23"/>
  <c r="Q1220" i="23"/>
  <c r="P1220" i="23"/>
  <c r="O1220" i="23"/>
  <c r="N1220" i="23"/>
  <c r="L1220" i="23"/>
  <c r="M1220" i="23"/>
  <c r="K1220" i="23"/>
  <c r="U1208" i="23"/>
  <c r="V1208" i="23"/>
  <c r="T1208" i="23"/>
  <c r="S1208" i="23"/>
  <c r="R1208" i="23"/>
  <c r="Q1208" i="23"/>
  <c r="P1208" i="23"/>
  <c r="O1208" i="23"/>
  <c r="N1208" i="23"/>
  <c r="M1208" i="23"/>
  <c r="L1208" i="23"/>
  <c r="K1208" i="23"/>
  <c r="V1196" i="23"/>
  <c r="U1196" i="23"/>
  <c r="T1196" i="23"/>
  <c r="S1196" i="23"/>
  <c r="R1196" i="23"/>
  <c r="Q1196" i="23"/>
  <c r="O1196" i="23"/>
  <c r="P1196" i="23"/>
  <c r="N1196" i="23"/>
  <c r="L1196" i="23"/>
  <c r="M1196" i="23"/>
  <c r="K1196" i="23"/>
  <c r="V1184" i="23"/>
  <c r="U1184" i="23"/>
  <c r="T1184" i="23"/>
  <c r="S1184" i="23"/>
  <c r="R1184" i="23"/>
  <c r="Q1184" i="23"/>
  <c r="O1184" i="23"/>
  <c r="P1184" i="23"/>
  <c r="N1184" i="23"/>
  <c r="L1184" i="23"/>
  <c r="M1184" i="23"/>
  <c r="K1184" i="23"/>
  <c r="U1172" i="23"/>
  <c r="V1172" i="23"/>
  <c r="T1172" i="23"/>
  <c r="R1172" i="23"/>
  <c r="S1172" i="23"/>
  <c r="Q1172" i="23"/>
  <c r="P1172" i="23"/>
  <c r="O1172" i="23"/>
  <c r="N1172" i="23"/>
  <c r="L1172" i="23"/>
  <c r="M1172" i="23"/>
  <c r="K1172" i="23"/>
  <c r="V1160" i="23"/>
  <c r="U1160" i="23"/>
  <c r="T1160" i="23"/>
  <c r="S1160" i="23"/>
  <c r="R1160" i="23"/>
  <c r="Q1160" i="23"/>
  <c r="P1160" i="23"/>
  <c r="O1160" i="23"/>
  <c r="N1160" i="23"/>
  <c r="M1160" i="23"/>
  <c r="L1160" i="23"/>
  <c r="K1160" i="23"/>
  <c r="V1148" i="23"/>
  <c r="U1148" i="23"/>
  <c r="T1148" i="23"/>
  <c r="S1148" i="23"/>
  <c r="R1148" i="23"/>
  <c r="Q1148" i="23"/>
  <c r="O1148" i="23"/>
  <c r="P1148" i="23"/>
  <c r="N1148" i="23"/>
  <c r="L1148" i="23"/>
  <c r="K1148" i="23"/>
  <c r="M1148" i="23"/>
  <c r="V1136" i="23"/>
  <c r="U1136" i="23"/>
  <c r="T1136" i="23"/>
  <c r="S1136" i="23"/>
  <c r="R1136" i="23"/>
  <c r="Q1136" i="23"/>
  <c r="O1136" i="23"/>
  <c r="N1136" i="23"/>
  <c r="P1136" i="23"/>
  <c r="L1136" i="23"/>
  <c r="M1136" i="23"/>
  <c r="K1136" i="23"/>
  <c r="V1124" i="23"/>
  <c r="U1124" i="23"/>
  <c r="T1124" i="23"/>
  <c r="R1124" i="23"/>
  <c r="Q1124" i="23"/>
  <c r="S1124" i="23"/>
  <c r="P1124" i="23"/>
  <c r="O1124" i="23"/>
  <c r="L1124" i="23"/>
  <c r="N1124" i="23"/>
  <c r="M1124" i="23"/>
  <c r="K1124" i="23"/>
  <c r="U1112" i="23"/>
  <c r="V1112" i="23"/>
  <c r="T1112" i="23"/>
  <c r="S1112" i="23"/>
  <c r="R1112" i="23"/>
  <c r="Q1112" i="23"/>
  <c r="O1112" i="23"/>
  <c r="P1112" i="23"/>
  <c r="N1112" i="23"/>
  <c r="M1112" i="23"/>
  <c r="K1112" i="23"/>
  <c r="L1112" i="23"/>
  <c r="V1100" i="23"/>
  <c r="U1100" i="23"/>
  <c r="T1100" i="23"/>
  <c r="S1100" i="23"/>
  <c r="R1100" i="23"/>
  <c r="Q1100" i="23"/>
  <c r="P1100" i="23"/>
  <c r="O1100" i="23"/>
  <c r="N1100" i="23"/>
  <c r="L1100" i="23"/>
  <c r="M1100" i="23"/>
  <c r="K1100" i="23"/>
  <c r="V1088" i="23"/>
  <c r="U1088" i="23"/>
  <c r="T1088" i="23"/>
  <c r="S1088" i="23"/>
  <c r="R1088" i="23"/>
  <c r="Q1088" i="23"/>
  <c r="O1088" i="23"/>
  <c r="P1088" i="23"/>
  <c r="N1088" i="23"/>
  <c r="L1088" i="23"/>
  <c r="M1088" i="23"/>
  <c r="K1088" i="23"/>
  <c r="U1076" i="23"/>
  <c r="V1076" i="23"/>
  <c r="T1076" i="23"/>
  <c r="R1076" i="23"/>
  <c r="S1076" i="23"/>
  <c r="Q1076" i="23"/>
  <c r="O1076" i="23"/>
  <c r="P1076" i="23"/>
  <c r="N1076" i="23"/>
  <c r="L1076" i="23"/>
  <c r="M1076" i="23"/>
  <c r="K1076" i="23"/>
  <c r="U1064" i="23"/>
  <c r="V1064" i="23"/>
  <c r="T1064" i="23"/>
  <c r="S1064" i="23"/>
  <c r="R1064" i="23"/>
  <c r="Q1064" i="23"/>
  <c r="P1064" i="23"/>
  <c r="O1064" i="23"/>
  <c r="N1064" i="23"/>
  <c r="M1064" i="23"/>
  <c r="K1064" i="23"/>
  <c r="L1064" i="23"/>
  <c r="U1052" i="23"/>
  <c r="V1052" i="23"/>
  <c r="T1052" i="23"/>
  <c r="S1052" i="23"/>
  <c r="R1052" i="23"/>
  <c r="Q1052" i="23"/>
  <c r="O1052" i="23"/>
  <c r="P1052" i="23"/>
  <c r="N1052" i="23"/>
  <c r="L1052" i="23"/>
  <c r="M1052" i="23"/>
  <c r="K1052" i="23"/>
  <c r="U1040" i="23"/>
  <c r="V1040" i="23"/>
  <c r="T1040" i="23"/>
  <c r="S1040" i="23"/>
  <c r="R1040" i="23"/>
  <c r="Q1040" i="23"/>
  <c r="P1040" i="23"/>
  <c r="O1040" i="23"/>
  <c r="N1040" i="23"/>
  <c r="L1040" i="23"/>
  <c r="M1040" i="23"/>
  <c r="K1040" i="23"/>
  <c r="U1028" i="23"/>
  <c r="V1028" i="23"/>
  <c r="T1028" i="23"/>
  <c r="R1028" i="23"/>
  <c r="S1028" i="23"/>
  <c r="Q1028" i="23"/>
  <c r="O1028" i="23"/>
  <c r="P1028" i="23"/>
  <c r="L1028" i="23"/>
  <c r="M1028" i="23"/>
  <c r="N1028" i="23"/>
  <c r="K1028" i="23"/>
  <c r="V1016" i="23"/>
  <c r="U1016" i="23"/>
  <c r="T1016" i="23"/>
  <c r="S1016" i="23"/>
  <c r="R1016" i="23"/>
  <c r="Q1016" i="23"/>
  <c r="O1016" i="23"/>
  <c r="P1016" i="23"/>
  <c r="N1016" i="23"/>
  <c r="M1016" i="23"/>
  <c r="L1016" i="23"/>
  <c r="K1016" i="23"/>
  <c r="V1004" i="23"/>
  <c r="U1004" i="23"/>
  <c r="T1004" i="23"/>
  <c r="S1004" i="23"/>
  <c r="R1004" i="23"/>
  <c r="Q1004" i="23"/>
  <c r="P1004" i="23"/>
  <c r="O1004" i="23"/>
  <c r="N1004" i="23"/>
  <c r="L1004" i="23"/>
  <c r="K1004" i="23"/>
  <c r="M1004" i="23"/>
  <c r="V992" i="23"/>
  <c r="U992" i="23"/>
  <c r="T992" i="23"/>
  <c r="S992" i="23"/>
  <c r="R992" i="23"/>
  <c r="Q992" i="23"/>
  <c r="O992" i="23"/>
  <c r="P992" i="23"/>
  <c r="N992" i="23"/>
  <c r="L992" i="23"/>
  <c r="M992" i="23"/>
  <c r="K992" i="23"/>
  <c r="V980" i="23"/>
  <c r="U980" i="23"/>
  <c r="T980" i="23"/>
  <c r="R980" i="23"/>
  <c r="S980" i="23"/>
  <c r="Q980" i="23"/>
  <c r="P980" i="23"/>
  <c r="O980" i="23"/>
  <c r="L980" i="23"/>
  <c r="M980" i="23"/>
  <c r="N980" i="23"/>
  <c r="K980" i="23"/>
  <c r="V968" i="23"/>
  <c r="U968" i="23"/>
  <c r="T968" i="23"/>
  <c r="S968" i="23"/>
  <c r="R968" i="23"/>
  <c r="Q968" i="23"/>
  <c r="O968" i="23"/>
  <c r="P968" i="23"/>
  <c r="N968" i="23"/>
  <c r="M968" i="23"/>
  <c r="L968" i="23"/>
  <c r="K968" i="23"/>
  <c r="V956" i="23"/>
  <c r="U956" i="23"/>
  <c r="T956" i="23"/>
  <c r="S956" i="23"/>
  <c r="R956" i="23"/>
  <c r="Q956" i="23"/>
  <c r="P956" i="23"/>
  <c r="O956" i="23"/>
  <c r="N956" i="23"/>
  <c r="L956" i="23"/>
  <c r="K956" i="23"/>
  <c r="M956" i="23"/>
  <c r="V944" i="23"/>
  <c r="U944" i="23"/>
  <c r="T944" i="23"/>
  <c r="S944" i="23"/>
  <c r="R944" i="23"/>
  <c r="Q944" i="23"/>
  <c r="P944" i="23"/>
  <c r="O944" i="23"/>
  <c r="N944" i="23"/>
  <c r="L944" i="23"/>
  <c r="M944" i="23"/>
  <c r="K944" i="23"/>
  <c r="V932" i="23"/>
  <c r="U932" i="23"/>
  <c r="T932" i="23"/>
  <c r="R932" i="23"/>
  <c r="Q932" i="23"/>
  <c r="S932" i="23"/>
  <c r="O932" i="23"/>
  <c r="P932" i="23"/>
  <c r="L932" i="23"/>
  <c r="N932" i="23"/>
  <c r="M932" i="23"/>
  <c r="K932" i="23"/>
  <c r="V920" i="23"/>
  <c r="U920" i="23"/>
  <c r="T920" i="23"/>
  <c r="S920" i="23"/>
  <c r="R920" i="23"/>
  <c r="Q920" i="23"/>
  <c r="O920" i="23"/>
  <c r="P920" i="23"/>
  <c r="N920" i="23"/>
  <c r="M920" i="23"/>
  <c r="L920" i="23"/>
  <c r="K920" i="23"/>
  <c r="V908" i="23"/>
  <c r="U908" i="23"/>
  <c r="T908" i="23"/>
  <c r="S908" i="23"/>
  <c r="R908" i="23"/>
  <c r="Q908" i="23"/>
  <c r="P908" i="23"/>
  <c r="O908" i="23"/>
  <c r="N908" i="23"/>
  <c r="L908" i="23"/>
  <c r="M908" i="23"/>
  <c r="K908" i="23"/>
  <c r="V896" i="23"/>
  <c r="U896" i="23"/>
  <c r="T896" i="23"/>
  <c r="S896" i="23"/>
  <c r="R896" i="23"/>
  <c r="Q896" i="23"/>
  <c r="P896" i="23"/>
  <c r="O896" i="23"/>
  <c r="N896" i="23"/>
  <c r="L896" i="23"/>
  <c r="M896" i="23"/>
  <c r="K896" i="23"/>
  <c r="V884" i="23"/>
  <c r="U884" i="23"/>
  <c r="T884" i="23"/>
  <c r="R884" i="23"/>
  <c r="S884" i="23"/>
  <c r="Q884" i="23"/>
  <c r="O884" i="23"/>
  <c r="P884" i="23"/>
  <c r="N884" i="23"/>
  <c r="L884" i="23"/>
  <c r="M884" i="23"/>
  <c r="K884" i="23"/>
  <c r="V872" i="23"/>
  <c r="U872" i="23"/>
  <c r="T872" i="23"/>
  <c r="S872" i="23"/>
  <c r="R872" i="23"/>
  <c r="Q872" i="23"/>
  <c r="O872" i="23"/>
  <c r="P872" i="23"/>
  <c r="N872" i="23"/>
  <c r="M872" i="23"/>
  <c r="K872" i="23"/>
  <c r="L872" i="23"/>
  <c r="V860" i="23"/>
  <c r="U860" i="23"/>
  <c r="T860" i="23"/>
  <c r="S860" i="23"/>
  <c r="R860" i="23"/>
  <c r="Q860" i="23"/>
  <c r="P860" i="23"/>
  <c r="O860" i="23"/>
  <c r="N860" i="23"/>
  <c r="L860" i="23"/>
  <c r="K860" i="23"/>
  <c r="M860" i="23"/>
  <c r="V848" i="23"/>
  <c r="U848" i="23"/>
  <c r="T848" i="23"/>
  <c r="S848" i="23"/>
  <c r="R848" i="23"/>
  <c r="Q848" i="23"/>
  <c r="P848" i="23"/>
  <c r="O848" i="23"/>
  <c r="N848" i="23"/>
  <c r="L848" i="23"/>
  <c r="M848" i="23"/>
  <c r="K848" i="23"/>
  <c r="V836" i="23"/>
  <c r="U836" i="23"/>
  <c r="T836" i="23"/>
  <c r="R836" i="23"/>
  <c r="S836" i="23"/>
  <c r="Q836" i="23"/>
  <c r="O836" i="23"/>
  <c r="P836" i="23"/>
  <c r="L836" i="23"/>
  <c r="M836" i="23"/>
  <c r="N836" i="23"/>
  <c r="K836" i="23"/>
  <c r="V824" i="23"/>
  <c r="U824" i="23"/>
  <c r="T824" i="23"/>
  <c r="S824" i="23"/>
  <c r="R824" i="23"/>
  <c r="Q824" i="23"/>
  <c r="O824" i="23"/>
  <c r="P824" i="23"/>
  <c r="N824" i="23"/>
  <c r="M824" i="23"/>
  <c r="K824" i="23"/>
  <c r="L824" i="23"/>
  <c r="V812" i="23"/>
  <c r="U812" i="23"/>
  <c r="T812" i="23"/>
  <c r="S812" i="23"/>
  <c r="R812" i="23"/>
  <c r="Q812" i="23"/>
  <c r="P812" i="23"/>
  <c r="O812" i="23"/>
  <c r="N812" i="23"/>
  <c r="L812" i="23"/>
  <c r="M812" i="23"/>
  <c r="K812" i="23"/>
  <c r="V800" i="23"/>
  <c r="U800" i="23"/>
  <c r="T800" i="23"/>
  <c r="S800" i="23"/>
  <c r="R800" i="23"/>
  <c r="Q800" i="23"/>
  <c r="P800" i="23"/>
  <c r="O800" i="23"/>
  <c r="N800" i="23"/>
  <c r="L800" i="23"/>
  <c r="M800" i="23"/>
  <c r="K800" i="23"/>
  <c r="V788" i="23"/>
  <c r="U788" i="23"/>
  <c r="T788" i="23"/>
  <c r="R788" i="23"/>
  <c r="S788" i="23"/>
  <c r="Q788" i="23"/>
  <c r="O788" i="23"/>
  <c r="P788" i="23"/>
  <c r="L788" i="23"/>
  <c r="M788" i="23"/>
  <c r="N788" i="23"/>
  <c r="K788" i="23"/>
  <c r="V776" i="23"/>
  <c r="U776" i="23"/>
  <c r="T776" i="23"/>
  <c r="S776" i="23"/>
  <c r="R776" i="23"/>
  <c r="Q776" i="23"/>
  <c r="O776" i="23"/>
  <c r="P776" i="23"/>
  <c r="N776" i="23"/>
  <c r="M776" i="23"/>
  <c r="K776" i="23"/>
  <c r="L776" i="23"/>
  <c r="V764" i="23"/>
  <c r="U764" i="23"/>
  <c r="T764" i="23"/>
  <c r="S764" i="23"/>
  <c r="R764" i="23"/>
  <c r="Q764" i="23"/>
  <c r="P764" i="23"/>
  <c r="O764" i="23"/>
  <c r="N764" i="23"/>
  <c r="L764" i="23"/>
  <c r="M764" i="23"/>
  <c r="K764" i="23"/>
  <c r="V752" i="23"/>
  <c r="U752" i="23"/>
  <c r="T752" i="23"/>
  <c r="S752" i="23"/>
  <c r="R752" i="23"/>
  <c r="Q752" i="23"/>
  <c r="P752" i="23"/>
  <c r="O752" i="23"/>
  <c r="N752" i="23"/>
  <c r="L752" i="23"/>
  <c r="M752" i="23"/>
  <c r="K752" i="23"/>
  <c r="V740" i="23"/>
  <c r="U740" i="23"/>
  <c r="T740" i="23"/>
  <c r="R740" i="23"/>
  <c r="Q740" i="23"/>
  <c r="S740" i="23"/>
  <c r="O740" i="23"/>
  <c r="P740" i="23"/>
  <c r="L740" i="23"/>
  <c r="N740" i="23"/>
  <c r="M740" i="23"/>
  <c r="K740" i="23"/>
  <c r="V728" i="23"/>
  <c r="U728" i="23"/>
  <c r="T728" i="23"/>
  <c r="S728" i="23"/>
  <c r="R728" i="23"/>
  <c r="Q728" i="23"/>
  <c r="O728" i="23"/>
  <c r="P728" i="23"/>
  <c r="N728" i="23"/>
  <c r="M728" i="23"/>
  <c r="L728" i="23"/>
  <c r="K728" i="23"/>
  <c r="V716" i="23"/>
  <c r="U716" i="23"/>
  <c r="T716" i="23"/>
  <c r="S716" i="23"/>
  <c r="R716" i="23"/>
  <c r="Q716" i="23"/>
  <c r="P716" i="23"/>
  <c r="O716" i="23"/>
  <c r="N716" i="23"/>
  <c r="L716" i="23"/>
  <c r="K716" i="23"/>
  <c r="M716" i="23"/>
  <c r="V704" i="23"/>
  <c r="U704" i="23"/>
  <c r="T704" i="23"/>
  <c r="S704" i="23"/>
  <c r="R704" i="23"/>
  <c r="Q704" i="23"/>
  <c r="P704" i="23"/>
  <c r="O704" i="23"/>
  <c r="N704" i="23"/>
  <c r="L704" i="23"/>
  <c r="M704" i="23"/>
  <c r="K704" i="23"/>
  <c r="V692" i="23"/>
  <c r="U692" i="23"/>
  <c r="T692" i="23"/>
  <c r="S692" i="23"/>
  <c r="R692" i="23"/>
  <c r="Q692" i="23"/>
  <c r="O692" i="23"/>
  <c r="N692" i="23"/>
  <c r="P692" i="23"/>
  <c r="L692" i="23"/>
  <c r="M692" i="23"/>
  <c r="K692" i="23"/>
  <c r="V680" i="23"/>
  <c r="U680" i="23"/>
  <c r="T680" i="23"/>
  <c r="S680" i="23"/>
  <c r="R680" i="23"/>
  <c r="Q680" i="23"/>
  <c r="O680" i="23"/>
  <c r="P680" i="23"/>
  <c r="N680" i="23"/>
  <c r="M680" i="23"/>
  <c r="L680" i="23"/>
  <c r="K680" i="23"/>
  <c r="V668" i="23"/>
  <c r="U668" i="23"/>
  <c r="T668" i="23"/>
  <c r="S668" i="23"/>
  <c r="R668" i="23"/>
  <c r="Q668" i="23"/>
  <c r="P668" i="23"/>
  <c r="O668" i="23"/>
  <c r="N668" i="23"/>
  <c r="L668" i="23"/>
  <c r="K668" i="23"/>
  <c r="M668" i="23"/>
  <c r="V656" i="23"/>
  <c r="U656" i="23"/>
  <c r="T656" i="23"/>
  <c r="S656" i="23"/>
  <c r="R656" i="23"/>
  <c r="Q656" i="23"/>
  <c r="P656" i="23"/>
  <c r="O656" i="23"/>
  <c r="N656" i="23"/>
  <c r="L656" i="23"/>
  <c r="M656" i="23"/>
  <c r="K656" i="23"/>
  <c r="V644" i="23"/>
  <c r="U644" i="23"/>
  <c r="T644" i="23"/>
  <c r="S644" i="23"/>
  <c r="R644" i="23"/>
  <c r="Q644" i="23"/>
  <c r="O644" i="23"/>
  <c r="P644" i="23"/>
  <c r="L644" i="23"/>
  <c r="M644" i="23"/>
  <c r="N644" i="23"/>
  <c r="K644" i="23"/>
  <c r="V632" i="23"/>
  <c r="U632" i="23"/>
  <c r="T632" i="23"/>
  <c r="S632" i="23"/>
  <c r="R632" i="23"/>
  <c r="Q632" i="23"/>
  <c r="O632" i="23"/>
  <c r="P632" i="23"/>
  <c r="N632" i="23"/>
  <c r="M632" i="23"/>
  <c r="L632" i="23"/>
  <c r="K632" i="23"/>
  <c r="V620" i="23"/>
  <c r="U620" i="23"/>
  <c r="T620" i="23"/>
  <c r="S620" i="23"/>
  <c r="R620" i="23"/>
  <c r="Q620" i="23"/>
  <c r="P620" i="23"/>
  <c r="O620" i="23"/>
  <c r="N620" i="23"/>
  <c r="K620" i="23"/>
  <c r="L620" i="23"/>
  <c r="M620" i="23"/>
  <c r="V608" i="23"/>
  <c r="U608" i="23"/>
  <c r="T608" i="23"/>
  <c r="S608" i="23"/>
  <c r="R608" i="23"/>
  <c r="Q608" i="23"/>
  <c r="P608" i="23"/>
  <c r="O608" i="23"/>
  <c r="N608" i="23"/>
  <c r="K608" i="23"/>
  <c r="L608" i="23"/>
  <c r="M608" i="23"/>
  <c r="V596" i="23"/>
  <c r="U596" i="23"/>
  <c r="T596" i="23"/>
  <c r="S596" i="23"/>
  <c r="R596" i="23"/>
  <c r="Q596" i="23"/>
  <c r="P596" i="23"/>
  <c r="O596" i="23"/>
  <c r="K596" i="23"/>
  <c r="L596" i="23"/>
  <c r="M596" i="23"/>
  <c r="N596" i="23"/>
  <c r="V584" i="23"/>
  <c r="U584" i="23"/>
  <c r="T584" i="23"/>
  <c r="S584" i="23"/>
  <c r="R584" i="23"/>
  <c r="Q584" i="23"/>
  <c r="O584" i="23"/>
  <c r="P584" i="23"/>
  <c r="N584" i="23"/>
  <c r="M584" i="23"/>
  <c r="K584" i="23"/>
  <c r="L584" i="23"/>
  <c r="V572" i="23"/>
  <c r="U572" i="23"/>
  <c r="T572" i="23"/>
  <c r="R572" i="23"/>
  <c r="S572" i="23"/>
  <c r="Q572" i="23"/>
  <c r="P572" i="23"/>
  <c r="O572" i="23"/>
  <c r="N572" i="23"/>
  <c r="K572" i="23"/>
  <c r="L572" i="23"/>
  <c r="M572" i="23"/>
  <c r="V560" i="23"/>
  <c r="U560" i="23"/>
  <c r="T560" i="23"/>
  <c r="R560" i="23"/>
  <c r="S560" i="23"/>
  <c r="Q560" i="23"/>
  <c r="P560" i="23"/>
  <c r="O560" i="23"/>
  <c r="N560" i="23"/>
  <c r="K560" i="23"/>
  <c r="L560" i="23"/>
  <c r="M560" i="23"/>
  <c r="V548" i="23"/>
  <c r="U548" i="23"/>
  <c r="T548" i="23"/>
  <c r="R548" i="23"/>
  <c r="S548" i="23"/>
  <c r="Q548" i="23"/>
  <c r="P548" i="23"/>
  <c r="O548" i="23"/>
  <c r="L548" i="23"/>
  <c r="K548" i="23"/>
  <c r="N548" i="23"/>
  <c r="M548" i="23"/>
  <c r="V536" i="23"/>
  <c r="U536" i="23"/>
  <c r="S536" i="23"/>
  <c r="T536" i="23"/>
  <c r="R536" i="23"/>
  <c r="Q536" i="23"/>
  <c r="P536" i="23"/>
  <c r="O536" i="23"/>
  <c r="N536" i="23"/>
  <c r="M536" i="23"/>
  <c r="K536" i="23"/>
  <c r="L536" i="23"/>
  <c r="V524" i="23"/>
  <c r="U524" i="23"/>
  <c r="T524" i="23"/>
  <c r="S524" i="23"/>
  <c r="R524" i="23"/>
  <c r="Q524" i="23"/>
  <c r="P524" i="23"/>
  <c r="O524" i="23"/>
  <c r="N524" i="23"/>
  <c r="K524" i="23"/>
  <c r="L524" i="23"/>
  <c r="M524" i="23"/>
  <c r="V512" i="23"/>
  <c r="U512" i="23"/>
  <c r="S512" i="23"/>
  <c r="T512" i="23"/>
  <c r="R512" i="23"/>
  <c r="Q512" i="23"/>
  <c r="P512" i="23"/>
  <c r="O512" i="23"/>
  <c r="N512" i="23"/>
  <c r="L512" i="23"/>
  <c r="K512" i="23"/>
  <c r="M512" i="23"/>
  <c r="V500" i="23"/>
  <c r="U500" i="23"/>
  <c r="T500" i="23"/>
  <c r="S500" i="23"/>
  <c r="R500" i="23"/>
  <c r="Q500" i="23"/>
  <c r="P500" i="23"/>
  <c r="O500" i="23"/>
  <c r="N500" i="23"/>
  <c r="L500" i="23"/>
  <c r="K500" i="23"/>
  <c r="M500" i="23"/>
  <c r="V488" i="23"/>
  <c r="U488" i="23"/>
  <c r="T488" i="23"/>
  <c r="S488" i="23"/>
  <c r="R488" i="23"/>
  <c r="Q488" i="23"/>
  <c r="P488" i="23"/>
  <c r="O488" i="23"/>
  <c r="N488" i="23"/>
  <c r="K488" i="23"/>
  <c r="M488" i="23"/>
  <c r="L488" i="23"/>
  <c r="V476" i="23"/>
  <c r="U476" i="23"/>
  <c r="S476" i="23"/>
  <c r="T476" i="23"/>
  <c r="R476" i="23"/>
  <c r="Q476" i="23"/>
  <c r="P476" i="23"/>
  <c r="O476" i="23"/>
  <c r="N476" i="23"/>
  <c r="K476" i="23"/>
  <c r="L476" i="23"/>
  <c r="M476" i="23"/>
  <c r="V464" i="23"/>
  <c r="U464" i="23"/>
  <c r="T464" i="23"/>
  <c r="S464" i="23"/>
  <c r="R464" i="23"/>
  <c r="Q464" i="23"/>
  <c r="O464" i="23"/>
  <c r="P464" i="23"/>
  <c r="N464" i="23"/>
  <c r="K464" i="23"/>
  <c r="L464" i="23"/>
  <c r="M464" i="23"/>
  <c r="V452" i="23"/>
  <c r="U452" i="23"/>
  <c r="S452" i="23"/>
  <c r="R452" i="23"/>
  <c r="T452" i="23"/>
  <c r="Q452" i="23"/>
  <c r="P452" i="23"/>
  <c r="O452" i="23"/>
  <c r="L452" i="23"/>
  <c r="K452" i="23"/>
  <c r="M452" i="23"/>
  <c r="N452" i="23"/>
  <c r="V440" i="23"/>
  <c r="U440" i="23"/>
  <c r="T440" i="23"/>
  <c r="S440" i="23"/>
  <c r="R440" i="23"/>
  <c r="Q440" i="23"/>
  <c r="P440" i="23"/>
  <c r="O440" i="23"/>
  <c r="N440" i="23"/>
  <c r="M440" i="23"/>
  <c r="K440" i="23"/>
  <c r="L440" i="23"/>
  <c r="V428" i="23"/>
  <c r="U428" i="23"/>
  <c r="T428" i="23"/>
  <c r="S428" i="23"/>
  <c r="R428" i="23"/>
  <c r="Q428" i="23"/>
  <c r="P428" i="23"/>
  <c r="O428" i="23"/>
  <c r="N428" i="23"/>
  <c r="K428" i="23"/>
  <c r="L428" i="23"/>
  <c r="M428" i="23"/>
  <c r="V416" i="23"/>
  <c r="U416" i="23"/>
  <c r="S416" i="23"/>
  <c r="T416" i="23"/>
  <c r="R416" i="23"/>
  <c r="Q416" i="23"/>
  <c r="O416" i="23"/>
  <c r="P416" i="23"/>
  <c r="N416" i="23"/>
  <c r="K416" i="23"/>
  <c r="L416" i="23"/>
  <c r="M416" i="23"/>
  <c r="V404" i="23"/>
  <c r="U404" i="23"/>
  <c r="T404" i="23"/>
  <c r="S404" i="23"/>
  <c r="R404" i="23"/>
  <c r="Q404" i="23"/>
  <c r="P404" i="23"/>
  <c r="O404" i="23"/>
  <c r="L404" i="23"/>
  <c r="K404" i="23"/>
  <c r="M404" i="23"/>
  <c r="N404" i="23"/>
  <c r="V392" i="23"/>
  <c r="U392" i="23"/>
  <c r="S392" i="23"/>
  <c r="T392" i="23"/>
  <c r="R392" i="23"/>
  <c r="Q392" i="23"/>
  <c r="P392" i="23"/>
  <c r="O392" i="23"/>
  <c r="N392" i="23"/>
  <c r="K392" i="23"/>
  <c r="M392" i="23"/>
  <c r="L392" i="23"/>
  <c r="V380" i="23"/>
  <c r="U380" i="23"/>
  <c r="S380" i="23"/>
  <c r="T380" i="23"/>
  <c r="R380" i="23"/>
  <c r="Q380" i="23"/>
  <c r="P380" i="23"/>
  <c r="O380" i="23"/>
  <c r="N380" i="23"/>
  <c r="L380" i="23"/>
  <c r="K380" i="23"/>
  <c r="M380" i="23"/>
  <c r="V368" i="23"/>
  <c r="U368" i="23"/>
  <c r="T368" i="23"/>
  <c r="S368" i="23"/>
  <c r="R368" i="23"/>
  <c r="Q368" i="23"/>
  <c r="P368" i="23"/>
  <c r="O368" i="23"/>
  <c r="N368" i="23"/>
  <c r="L368" i="23"/>
  <c r="K368" i="23"/>
  <c r="M368" i="23"/>
  <c r="V356" i="23"/>
  <c r="U356" i="23"/>
  <c r="T356" i="23"/>
  <c r="S356" i="23"/>
  <c r="R356" i="23"/>
  <c r="Q356" i="23"/>
  <c r="P356" i="23"/>
  <c r="O356" i="23"/>
  <c r="L356" i="23"/>
  <c r="K356" i="23"/>
  <c r="N356" i="23"/>
  <c r="M356" i="23"/>
  <c r="V344" i="23"/>
  <c r="U344" i="23"/>
  <c r="S344" i="23"/>
  <c r="T344" i="23"/>
  <c r="R344" i="23"/>
  <c r="Q344" i="23"/>
  <c r="P344" i="23"/>
  <c r="O344" i="23"/>
  <c r="N344" i="23"/>
  <c r="M344" i="23"/>
  <c r="K344" i="23"/>
  <c r="L344" i="23"/>
  <c r="V332" i="23"/>
  <c r="U332" i="23"/>
  <c r="S332" i="23"/>
  <c r="T332" i="23"/>
  <c r="R332" i="23"/>
  <c r="Q332" i="23"/>
  <c r="P332" i="23"/>
  <c r="O332" i="23"/>
  <c r="N332" i="23"/>
  <c r="K332" i="23"/>
  <c r="L332" i="23"/>
  <c r="M332" i="23"/>
  <c r="V320" i="23"/>
  <c r="U320" i="23"/>
  <c r="T320" i="23"/>
  <c r="S320" i="23"/>
  <c r="R320" i="23"/>
  <c r="Q320" i="23"/>
  <c r="P320" i="23"/>
  <c r="O320" i="23"/>
  <c r="N320" i="23"/>
  <c r="K320" i="23"/>
  <c r="L320" i="23"/>
  <c r="M320" i="23"/>
  <c r="V308" i="23"/>
  <c r="U308" i="23"/>
  <c r="T308" i="23"/>
  <c r="S308" i="23"/>
  <c r="R308" i="23"/>
  <c r="Q308" i="23"/>
  <c r="P308" i="23"/>
  <c r="O308" i="23"/>
  <c r="N308" i="23"/>
  <c r="L308" i="23"/>
  <c r="K308" i="23"/>
  <c r="M308" i="23"/>
  <c r="V296" i="23"/>
  <c r="U296" i="23"/>
  <c r="S296" i="23"/>
  <c r="T296" i="23"/>
  <c r="R296" i="23"/>
  <c r="Q296" i="23"/>
  <c r="P296" i="23"/>
  <c r="O296" i="23"/>
  <c r="N296" i="23"/>
  <c r="M296" i="23"/>
  <c r="K296" i="23"/>
  <c r="L296" i="23"/>
  <c r="V284" i="23"/>
  <c r="U284" i="23"/>
  <c r="S284" i="23"/>
  <c r="T284" i="23"/>
  <c r="R284" i="23"/>
  <c r="Q284" i="23"/>
  <c r="P284" i="23"/>
  <c r="O284" i="23"/>
  <c r="N284" i="23"/>
  <c r="K284" i="23"/>
  <c r="L284" i="23"/>
  <c r="M284" i="23"/>
  <c r="V272" i="23"/>
  <c r="U272" i="23"/>
  <c r="T272" i="23"/>
  <c r="S272" i="23"/>
  <c r="R272" i="23"/>
  <c r="Q272" i="23"/>
  <c r="O272" i="23"/>
  <c r="P272" i="23"/>
  <c r="N272" i="23"/>
  <c r="K272" i="23"/>
  <c r="L272" i="23"/>
  <c r="M272" i="23"/>
  <c r="V260" i="23"/>
  <c r="U260" i="23"/>
  <c r="T260" i="23"/>
  <c r="S260" i="23"/>
  <c r="R260" i="23"/>
  <c r="Q260" i="23"/>
  <c r="P260" i="23"/>
  <c r="O260" i="23"/>
  <c r="K260" i="23"/>
  <c r="L260" i="23"/>
  <c r="M260" i="23"/>
  <c r="N260" i="23"/>
  <c r="V248" i="23"/>
  <c r="U248" i="23"/>
  <c r="S248" i="23"/>
  <c r="T248" i="23"/>
  <c r="R248" i="23"/>
  <c r="Q248" i="23"/>
  <c r="P248" i="23"/>
  <c r="O248" i="23"/>
  <c r="N248" i="23"/>
  <c r="M248" i="23"/>
  <c r="K248" i="23"/>
  <c r="L248" i="23"/>
  <c r="V236" i="23"/>
  <c r="U236" i="23"/>
  <c r="S236" i="23"/>
  <c r="T236" i="23"/>
  <c r="R236" i="23"/>
  <c r="Q236" i="23"/>
  <c r="P236" i="23"/>
  <c r="O236" i="23"/>
  <c r="N236" i="23"/>
  <c r="K236" i="23"/>
  <c r="L236" i="23"/>
  <c r="M236" i="23"/>
  <c r="V224" i="23"/>
  <c r="U224" i="23"/>
  <c r="T224" i="23"/>
  <c r="S224" i="23"/>
  <c r="R224" i="23"/>
  <c r="Q224" i="23"/>
  <c r="O224" i="23"/>
  <c r="N224" i="23"/>
  <c r="P224" i="23"/>
  <c r="L224" i="23"/>
  <c r="K224" i="23"/>
  <c r="M224" i="23"/>
  <c r="V212" i="23"/>
  <c r="U212" i="23"/>
  <c r="T212" i="23"/>
  <c r="S212" i="23"/>
  <c r="R212" i="23"/>
  <c r="Q212" i="23"/>
  <c r="P212" i="23"/>
  <c r="O212" i="23"/>
  <c r="K212" i="23"/>
  <c r="L212" i="23"/>
  <c r="M212" i="23"/>
  <c r="N212" i="23"/>
  <c r="V200" i="23"/>
  <c r="U200" i="23"/>
  <c r="S200" i="23"/>
  <c r="T200" i="23"/>
  <c r="R200" i="23"/>
  <c r="P200" i="23"/>
  <c r="Q200" i="23"/>
  <c r="O200" i="23"/>
  <c r="N200" i="23"/>
  <c r="M200" i="23"/>
  <c r="K200" i="23"/>
  <c r="L200" i="23"/>
  <c r="V188" i="23"/>
  <c r="U188" i="23"/>
  <c r="S188" i="23"/>
  <c r="T188" i="23"/>
  <c r="R188" i="23"/>
  <c r="Q188" i="23"/>
  <c r="P188" i="23"/>
  <c r="O188" i="23"/>
  <c r="N188" i="23"/>
  <c r="K188" i="23"/>
  <c r="L188" i="23"/>
  <c r="M188" i="23"/>
  <c r="V176" i="23"/>
  <c r="U176" i="23"/>
  <c r="T176" i="23"/>
  <c r="S176" i="23"/>
  <c r="R176" i="23"/>
  <c r="Q176" i="23"/>
  <c r="P176" i="23"/>
  <c r="O176" i="23"/>
  <c r="N176" i="23"/>
  <c r="K176" i="23"/>
  <c r="L176" i="23"/>
  <c r="M176" i="23"/>
  <c r="V164" i="23"/>
  <c r="U164" i="23"/>
  <c r="T164" i="23"/>
  <c r="S164" i="23"/>
  <c r="R164" i="23"/>
  <c r="P164" i="23"/>
  <c r="Q164" i="23"/>
  <c r="O164" i="23"/>
  <c r="L164" i="23"/>
  <c r="N164" i="23"/>
  <c r="M164" i="23"/>
  <c r="K164" i="23"/>
  <c r="V152" i="23"/>
  <c r="U152" i="23"/>
  <c r="S152" i="23"/>
  <c r="T152" i="23"/>
  <c r="R152" i="23"/>
  <c r="Q152" i="23"/>
  <c r="P152" i="23"/>
  <c r="O152" i="23"/>
  <c r="N152" i="23"/>
  <c r="K152" i="23"/>
  <c r="M152" i="23"/>
  <c r="L152" i="23"/>
  <c r="V140" i="23"/>
  <c r="U140" i="23"/>
  <c r="S140" i="23"/>
  <c r="T140" i="23"/>
  <c r="R140" i="23"/>
  <c r="Q140" i="23"/>
  <c r="P140" i="23"/>
  <c r="O140" i="23"/>
  <c r="N140" i="23"/>
  <c r="L140" i="23"/>
  <c r="K140" i="23"/>
  <c r="M140" i="23"/>
  <c r="V128" i="23"/>
  <c r="U128" i="23"/>
  <c r="T128" i="23"/>
  <c r="S128" i="23"/>
  <c r="R128" i="23"/>
  <c r="P128" i="23"/>
  <c r="Q128" i="23"/>
  <c r="O128" i="23"/>
  <c r="N128" i="23"/>
  <c r="K128" i="23"/>
  <c r="L128" i="23"/>
  <c r="M128" i="23"/>
  <c r="V116" i="23"/>
  <c r="U116" i="23"/>
  <c r="T116" i="23"/>
  <c r="S116" i="23"/>
  <c r="R116" i="23"/>
  <c r="Q116" i="23"/>
  <c r="P116" i="23"/>
  <c r="O116" i="23"/>
  <c r="N116" i="23"/>
  <c r="L116" i="23"/>
  <c r="K116" i="23"/>
  <c r="M116" i="23"/>
  <c r="V104" i="23"/>
  <c r="U104" i="23"/>
  <c r="S104" i="23"/>
  <c r="T104" i="23"/>
  <c r="R104" i="23"/>
  <c r="Q104" i="23"/>
  <c r="P104" i="23"/>
  <c r="O104" i="23"/>
  <c r="N104" i="23"/>
  <c r="M104" i="23"/>
  <c r="K104" i="23"/>
  <c r="L104" i="23"/>
  <c r="V92" i="23"/>
  <c r="U92" i="23"/>
  <c r="S92" i="23"/>
  <c r="T92" i="23"/>
  <c r="R92" i="23"/>
  <c r="P92" i="23"/>
  <c r="Q92" i="23"/>
  <c r="O92" i="23"/>
  <c r="N92" i="23"/>
  <c r="L92" i="23"/>
  <c r="K92" i="23"/>
  <c r="M92" i="23"/>
  <c r="V80" i="23"/>
  <c r="U80" i="23"/>
  <c r="T80" i="23"/>
  <c r="S80" i="23"/>
  <c r="R80" i="23"/>
  <c r="Q80" i="23"/>
  <c r="P80" i="23"/>
  <c r="O80" i="23"/>
  <c r="N80" i="23"/>
  <c r="L80" i="23"/>
  <c r="K80" i="23"/>
  <c r="M80" i="23"/>
  <c r="V68" i="23"/>
  <c r="U68" i="23"/>
  <c r="T68" i="23"/>
  <c r="S68" i="23"/>
  <c r="R68" i="23"/>
  <c r="Q68" i="23"/>
  <c r="P68" i="23"/>
  <c r="O68" i="23"/>
  <c r="L68" i="23"/>
  <c r="K68" i="23"/>
  <c r="M68" i="23"/>
  <c r="N68" i="23"/>
  <c r="V56" i="23"/>
  <c r="U56" i="23"/>
  <c r="S56" i="23"/>
  <c r="T56" i="23"/>
  <c r="R56" i="23"/>
  <c r="P56" i="23"/>
  <c r="Q56" i="23"/>
  <c r="O56" i="23"/>
  <c r="N56" i="23"/>
  <c r="K56" i="23"/>
  <c r="M56" i="23"/>
  <c r="L56" i="23"/>
  <c r="V44" i="23"/>
  <c r="U44" i="23"/>
  <c r="S44" i="23"/>
  <c r="T44" i="23"/>
  <c r="R44" i="23"/>
  <c r="Q44" i="23"/>
  <c r="P44" i="23"/>
  <c r="O44" i="23"/>
  <c r="N44" i="23"/>
  <c r="L44" i="23"/>
  <c r="K44" i="23"/>
  <c r="M44" i="23"/>
  <c r="V32" i="23"/>
  <c r="U32" i="23"/>
  <c r="T32" i="23"/>
  <c r="S32" i="23"/>
  <c r="R32" i="23"/>
  <c r="Q32" i="23"/>
  <c r="P32" i="23"/>
  <c r="O32" i="23"/>
  <c r="N32" i="23"/>
  <c r="K32" i="23"/>
  <c r="L32" i="23"/>
  <c r="M32" i="23"/>
  <c r="V20" i="23"/>
  <c r="U20" i="23"/>
  <c r="T20" i="23"/>
  <c r="S20" i="23"/>
  <c r="R20" i="23"/>
  <c r="P20" i="23"/>
  <c r="Q20" i="23"/>
  <c r="O20" i="23"/>
  <c r="L20" i="23"/>
  <c r="K20" i="23"/>
  <c r="M20" i="23"/>
  <c r="N20" i="23"/>
  <c r="V8" i="23"/>
  <c r="U8" i="23"/>
  <c r="S8" i="23"/>
  <c r="T8" i="23"/>
  <c r="R8" i="23"/>
  <c r="Q8" i="23"/>
  <c r="P8" i="23"/>
  <c r="O8" i="23"/>
  <c r="N8" i="23"/>
  <c r="M8" i="23"/>
  <c r="K8" i="23"/>
  <c r="L8" i="23"/>
  <c r="V1561" i="23"/>
  <c r="U1561" i="23"/>
  <c r="T1561" i="23"/>
  <c r="S1561" i="23"/>
  <c r="Q1561" i="23"/>
  <c r="R1561" i="23"/>
  <c r="P1561" i="23"/>
  <c r="O1561" i="23"/>
  <c r="M1561" i="23"/>
  <c r="N1561" i="23"/>
  <c r="K1561" i="23"/>
  <c r="L1561" i="23"/>
  <c r="V1489" i="23"/>
  <c r="U1489" i="23"/>
  <c r="T1489" i="23"/>
  <c r="S1489" i="23"/>
  <c r="Q1489" i="23"/>
  <c r="R1489" i="23"/>
  <c r="O1489" i="23"/>
  <c r="P1489" i="23"/>
  <c r="M1489" i="23"/>
  <c r="N1489" i="23"/>
  <c r="K1489" i="23"/>
  <c r="L1489" i="23"/>
  <c r="V1405" i="23"/>
  <c r="U1405" i="23"/>
  <c r="T1405" i="23"/>
  <c r="S1405" i="23"/>
  <c r="R1405" i="23"/>
  <c r="Q1405" i="23"/>
  <c r="O1405" i="23"/>
  <c r="M1405" i="23"/>
  <c r="N1405" i="23"/>
  <c r="K1405" i="23"/>
  <c r="P1405" i="23"/>
  <c r="L1405" i="23"/>
  <c r="V1321" i="23"/>
  <c r="U1321" i="23"/>
  <c r="T1321" i="23"/>
  <c r="S1321" i="23"/>
  <c r="Q1321" i="23"/>
  <c r="R1321" i="23"/>
  <c r="P1321" i="23"/>
  <c r="O1321" i="23"/>
  <c r="L1321" i="23"/>
  <c r="M1321" i="23"/>
  <c r="N1321" i="23"/>
  <c r="K1321" i="23"/>
  <c r="V1249" i="23"/>
  <c r="U1249" i="23"/>
  <c r="T1249" i="23"/>
  <c r="S1249" i="23"/>
  <c r="Q1249" i="23"/>
  <c r="R1249" i="23"/>
  <c r="P1249" i="23"/>
  <c r="O1249" i="23"/>
  <c r="L1249" i="23"/>
  <c r="M1249" i="23"/>
  <c r="N1249" i="23"/>
  <c r="K1249" i="23"/>
  <c r="V1177" i="23"/>
  <c r="U1177" i="23"/>
  <c r="T1177" i="23"/>
  <c r="S1177" i="23"/>
  <c r="Q1177" i="23"/>
  <c r="R1177" i="23"/>
  <c r="P1177" i="23"/>
  <c r="N1177" i="23"/>
  <c r="O1177" i="23"/>
  <c r="L1177" i="23"/>
  <c r="M1177" i="23"/>
  <c r="K1177" i="23"/>
  <c r="V1129" i="23"/>
  <c r="T1129" i="23"/>
  <c r="U1129" i="23"/>
  <c r="S1129" i="23"/>
  <c r="Q1129" i="23"/>
  <c r="R1129" i="23"/>
  <c r="P1129" i="23"/>
  <c r="N1129" i="23"/>
  <c r="O1129" i="23"/>
  <c r="L1129" i="23"/>
  <c r="M1129" i="23"/>
  <c r="K1129" i="23"/>
  <c r="V1057" i="23"/>
  <c r="U1057" i="23"/>
  <c r="T1057" i="23"/>
  <c r="S1057" i="23"/>
  <c r="Q1057" i="23"/>
  <c r="R1057" i="23"/>
  <c r="P1057" i="23"/>
  <c r="N1057" i="23"/>
  <c r="O1057" i="23"/>
  <c r="L1057" i="23"/>
  <c r="M1057" i="23"/>
  <c r="K1057" i="23"/>
  <c r="V973" i="23"/>
  <c r="T973" i="23"/>
  <c r="U973" i="23"/>
  <c r="S973" i="23"/>
  <c r="R973" i="23"/>
  <c r="Q973" i="23"/>
  <c r="P973" i="23"/>
  <c r="O973" i="23"/>
  <c r="N973" i="23"/>
  <c r="L973" i="23"/>
  <c r="M973" i="23"/>
  <c r="K973" i="23"/>
  <c r="U913" i="23"/>
  <c r="V913" i="23"/>
  <c r="T913" i="23"/>
  <c r="S913" i="23"/>
  <c r="Q913" i="23"/>
  <c r="R913" i="23"/>
  <c r="P913" i="23"/>
  <c r="N913" i="23"/>
  <c r="O913" i="23"/>
  <c r="L913" i="23"/>
  <c r="M913" i="23"/>
  <c r="K913" i="23"/>
  <c r="U829" i="23"/>
  <c r="V829" i="23"/>
  <c r="T829" i="23"/>
  <c r="S829" i="23"/>
  <c r="R829" i="23"/>
  <c r="Q829" i="23"/>
  <c r="P829" i="23"/>
  <c r="N829" i="23"/>
  <c r="O829" i="23"/>
  <c r="L829" i="23"/>
  <c r="M829" i="23"/>
  <c r="K829" i="23"/>
  <c r="U757" i="23"/>
  <c r="V757" i="23"/>
  <c r="T757" i="23"/>
  <c r="S757" i="23"/>
  <c r="R757" i="23"/>
  <c r="Q757" i="23"/>
  <c r="P757" i="23"/>
  <c r="O757" i="23"/>
  <c r="N757" i="23"/>
  <c r="L757" i="23"/>
  <c r="M757" i="23"/>
  <c r="K757" i="23"/>
  <c r="U685" i="23"/>
  <c r="V685" i="23"/>
  <c r="T685" i="23"/>
  <c r="S685" i="23"/>
  <c r="R685" i="23"/>
  <c r="Q685" i="23"/>
  <c r="P685" i="23"/>
  <c r="N685" i="23"/>
  <c r="O685" i="23"/>
  <c r="L685" i="23"/>
  <c r="M685" i="23"/>
  <c r="K685" i="23"/>
  <c r="U625" i="23"/>
  <c r="V625" i="23"/>
  <c r="T625" i="23"/>
  <c r="R625" i="23"/>
  <c r="S625" i="23"/>
  <c r="Q625" i="23"/>
  <c r="P625" i="23"/>
  <c r="N625" i="23"/>
  <c r="O625" i="23"/>
  <c r="L625" i="23"/>
  <c r="M625" i="23"/>
  <c r="K625" i="23"/>
  <c r="U553" i="23"/>
  <c r="V553" i="23"/>
  <c r="T553" i="23"/>
  <c r="R553" i="23"/>
  <c r="S553" i="23"/>
  <c r="Q553" i="23"/>
  <c r="P553" i="23"/>
  <c r="N553" i="23"/>
  <c r="L553" i="23"/>
  <c r="M553" i="23"/>
  <c r="K553" i="23"/>
  <c r="O553" i="23"/>
  <c r="U457" i="23"/>
  <c r="V457" i="23"/>
  <c r="T457" i="23"/>
  <c r="R457" i="23"/>
  <c r="S457" i="23"/>
  <c r="P457" i="23"/>
  <c r="Q457" i="23"/>
  <c r="N457" i="23"/>
  <c r="O457" i="23"/>
  <c r="L457" i="23"/>
  <c r="M457" i="23"/>
  <c r="K457" i="23"/>
  <c r="U373" i="23"/>
  <c r="V373" i="23"/>
  <c r="T373" i="23"/>
  <c r="R373" i="23"/>
  <c r="S373" i="23"/>
  <c r="P373" i="23"/>
  <c r="Q373" i="23"/>
  <c r="O373" i="23"/>
  <c r="N373" i="23"/>
  <c r="L373" i="23"/>
  <c r="M373" i="23"/>
  <c r="K373" i="23"/>
  <c r="U289" i="23"/>
  <c r="T289" i="23"/>
  <c r="V289" i="23"/>
  <c r="S289" i="23"/>
  <c r="R289" i="23"/>
  <c r="Q289" i="23"/>
  <c r="P289" i="23"/>
  <c r="N289" i="23"/>
  <c r="O289" i="23"/>
  <c r="L289" i="23"/>
  <c r="M289" i="23"/>
  <c r="K289" i="23"/>
  <c r="U217" i="23"/>
  <c r="V217" i="23"/>
  <c r="T217" i="23"/>
  <c r="S217" i="23"/>
  <c r="R217" i="23"/>
  <c r="Q217" i="23"/>
  <c r="P217" i="23"/>
  <c r="N217" i="23"/>
  <c r="O217" i="23"/>
  <c r="L217" i="23"/>
  <c r="M217" i="23"/>
  <c r="K217" i="23"/>
  <c r="U145" i="23"/>
  <c r="V145" i="23"/>
  <c r="T145" i="23"/>
  <c r="S145" i="23"/>
  <c r="R145" i="23"/>
  <c r="Q145" i="23"/>
  <c r="P145" i="23"/>
  <c r="N145" i="23"/>
  <c r="O145" i="23"/>
  <c r="L145" i="23"/>
  <c r="M145" i="23"/>
  <c r="K145" i="23"/>
  <c r="U25" i="23"/>
  <c r="V25" i="23"/>
  <c r="T25" i="23"/>
  <c r="S25" i="23"/>
  <c r="R25" i="23"/>
  <c r="Q25" i="23"/>
  <c r="P25" i="23"/>
  <c r="N25" i="23"/>
  <c r="O25" i="23"/>
  <c r="L25" i="23"/>
  <c r="M25" i="23"/>
  <c r="K25" i="23"/>
  <c r="V1584" i="23"/>
  <c r="U1584" i="23"/>
  <c r="T1584" i="23"/>
  <c r="S1584" i="23"/>
  <c r="R1584" i="23"/>
  <c r="Q1584" i="23"/>
  <c r="O1584" i="23"/>
  <c r="P1584" i="23"/>
  <c r="M1584" i="23"/>
  <c r="N1584" i="23"/>
  <c r="L1584" i="23"/>
  <c r="K1584" i="23"/>
  <c r="V1536" i="23"/>
  <c r="U1536" i="23"/>
  <c r="T1536" i="23"/>
  <c r="S1536" i="23"/>
  <c r="R1536" i="23"/>
  <c r="Q1536" i="23"/>
  <c r="O1536" i="23"/>
  <c r="P1536" i="23"/>
  <c r="M1536" i="23"/>
  <c r="N1536" i="23"/>
  <c r="L1536" i="23"/>
  <c r="K1536" i="23"/>
  <c r="V1488" i="23"/>
  <c r="U1488" i="23"/>
  <c r="T1488" i="23"/>
  <c r="S1488" i="23"/>
  <c r="R1488" i="23"/>
  <c r="Q1488" i="23"/>
  <c r="O1488" i="23"/>
  <c r="P1488" i="23"/>
  <c r="L1488" i="23"/>
  <c r="M1488" i="23"/>
  <c r="N1488" i="23"/>
  <c r="K1488" i="23"/>
  <c r="V1416" i="23"/>
  <c r="U1416" i="23"/>
  <c r="T1416" i="23"/>
  <c r="S1416" i="23"/>
  <c r="R1416" i="23"/>
  <c r="Q1416" i="23"/>
  <c r="P1416" i="23"/>
  <c r="O1416" i="23"/>
  <c r="L1416" i="23"/>
  <c r="M1416" i="23"/>
  <c r="N1416" i="23"/>
  <c r="K1416" i="23"/>
  <c r="V1368" i="23"/>
  <c r="U1368" i="23"/>
  <c r="T1368" i="23"/>
  <c r="S1368" i="23"/>
  <c r="R1368" i="23"/>
  <c r="Q1368" i="23"/>
  <c r="P1368" i="23"/>
  <c r="O1368" i="23"/>
  <c r="L1368" i="23"/>
  <c r="M1368" i="23"/>
  <c r="N1368" i="23"/>
  <c r="K1368" i="23"/>
  <c r="V1308" i="23"/>
  <c r="U1308" i="23"/>
  <c r="T1308" i="23"/>
  <c r="S1308" i="23"/>
  <c r="R1308" i="23"/>
  <c r="Q1308" i="23"/>
  <c r="P1308" i="23"/>
  <c r="O1308" i="23"/>
  <c r="L1308" i="23"/>
  <c r="M1308" i="23"/>
  <c r="N1308" i="23"/>
  <c r="K1308" i="23"/>
  <c r="V1248" i="23"/>
  <c r="U1248" i="23"/>
  <c r="T1248" i="23"/>
  <c r="S1248" i="23"/>
  <c r="R1248" i="23"/>
  <c r="Q1248" i="23"/>
  <c r="P1248" i="23"/>
  <c r="O1248" i="23"/>
  <c r="L1248" i="23"/>
  <c r="M1248" i="23"/>
  <c r="N1248" i="23"/>
  <c r="K1248" i="23"/>
  <c r="V1200" i="23"/>
  <c r="U1200" i="23"/>
  <c r="T1200" i="23"/>
  <c r="S1200" i="23"/>
  <c r="R1200" i="23"/>
  <c r="Q1200" i="23"/>
  <c r="P1200" i="23"/>
  <c r="O1200" i="23"/>
  <c r="L1200" i="23"/>
  <c r="M1200" i="23"/>
  <c r="N1200" i="23"/>
  <c r="K1200" i="23"/>
  <c r="V1116" i="23"/>
  <c r="U1116" i="23"/>
  <c r="T1116" i="23"/>
  <c r="S1116" i="23"/>
  <c r="R1116" i="23"/>
  <c r="Q1116" i="23"/>
  <c r="P1116" i="23"/>
  <c r="O1116" i="23"/>
  <c r="N1116" i="23"/>
  <c r="L1116" i="23"/>
  <c r="M1116" i="23"/>
  <c r="K1116" i="23"/>
  <c r="V1056" i="23"/>
  <c r="U1056" i="23"/>
  <c r="T1056" i="23"/>
  <c r="S1056" i="23"/>
  <c r="R1056" i="23"/>
  <c r="Q1056" i="23"/>
  <c r="P1056" i="23"/>
  <c r="O1056" i="23"/>
  <c r="N1056" i="23"/>
  <c r="L1056" i="23"/>
  <c r="M1056" i="23"/>
  <c r="K1056" i="23"/>
  <c r="U1008" i="23"/>
  <c r="V1008" i="23"/>
  <c r="T1008" i="23"/>
  <c r="S1008" i="23"/>
  <c r="R1008" i="23"/>
  <c r="Q1008" i="23"/>
  <c r="P1008" i="23"/>
  <c r="O1008" i="23"/>
  <c r="N1008" i="23"/>
  <c r="L1008" i="23"/>
  <c r="M1008" i="23"/>
  <c r="K1008" i="23"/>
  <c r="U936" i="23"/>
  <c r="V936" i="23"/>
  <c r="T936" i="23"/>
  <c r="S936" i="23"/>
  <c r="R936" i="23"/>
  <c r="Q936" i="23"/>
  <c r="P936" i="23"/>
  <c r="O936" i="23"/>
  <c r="N936" i="23"/>
  <c r="L936" i="23"/>
  <c r="M936" i="23"/>
  <c r="K936" i="23"/>
  <c r="U876" i="23"/>
  <c r="V876" i="23"/>
  <c r="T876" i="23"/>
  <c r="S876" i="23"/>
  <c r="R876" i="23"/>
  <c r="Q876" i="23"/>
  <c r="P876" i="23"/>
  <c r="O876" i="23"/>
  <c r="N876" i="23"/>
  <c r="L876" i="23"/>
  <c r="M876" i="23"/>
  <c r="K876" i="23"/>
  <c r="U816" i="23"/>
  <c r="V816" i="23"/>
  <c r="T816" i="23"/>
  <c r="S816" i="23"/>
  <c r="R816" i="23"/>
  <c r="Q816" i="23"/>
  <c r="P816" i="23"/>
  <c r="O816" i="23"/>
  <c r="N816" i="23"/>
  <c r="L816" i="23"/>
  <c r="M816" i="23"/>
  <c r="K816" i="23"/>
  <c r="U756" i="23"/>
  <c r="V756" i="23"/>
  <c r="T756" i="23"/>
  <c r="S756" i="23"/>
  <c r="R756" i="23"/>
  <c r="Q756" i="23"/>
  <c r="P756" i="23"/>
  <c r="O756" i="23"/>
  <c r="N756" i="23"/>
  <c r="L756" i="23"/>
  <c r="M756" i="23"/>
  <c r="K756" i="23"/>
  <c r="U672" i="23"/>
  <c r="V672" i="23"/>
  <c r="T672" i="23"/>
  <c r="S672" i="23"/>
  <c r="R672" i="23"/>
  <c r="Q672" i="23"/>
  <c r="P672" i="23"/>
  <c r="O672" i="23"/>
  <c r="N672" i="23"/>
  <c r="L672" i="23"/>
  <c r="M672" i="23"/>
  <c r="K672" i="23"/>
  <c r="U624" i="23"/>
  <c r="V624" i="23"/>
  <c r="T624" i="23"/>
  <c r="R624" i="23"/>
  <c r="S624" i="23"/>
  <c r="Q624" i="23"/>
  <c r="P624" i="23"/>
  <c r="O624" i="23"/>
  <c r="N624" i="23"/>
  <c r="L624" i="23"/>
  <c r="M624" i="23"/>
  <c r="K624" i="23"/>
  <c r="U576" i="23"/>
  <c r="V576" i="23"/>
  <c r="T576" i="23"/>
  <c r="R576" i="23"/>
  <c r="S576" i="23"/>
  <c r="P576" i="23"/>
  <c r="Q576" i="23"/>
  <c r="O576" i="23"/>
  <c r="N576" i="23"/>
  <c r="L576" i="23"/>
  <c r="M576" i="23"/>
  <c r="K576" i="23"/>
  <c r="U492" i="23"/>
  <c r="V492" i="23"/>
  <c r="T492" i="23"/>
  <c r="S492" i="23"/>
  <c r="R492" i="23"/>
  <c r="P492" i="23"/>
  <c r="Q492" i="23"/>
  <c r="O492" i="23"/>
  <c r="N492" i="23"/>
  <c r="L492" i="23"/>
  <c r="M492" i="23"/>
  <c r="K492" i="23"/>
  <c r="U408" i="23"/>
  <c r="V408" i="23"/>
  <c r="T408" i="23"/>
  <c r="R408" i="23"/>
  <c r="S408" i="23"/>
  <c r="P408" i="23"/>
  <c r="Q408" i="23"/>
  <c r="O408" i="23"/>
  <c r="N408" i="23"/>
  <c r="L408" i="23"/>
  <c r="M408" i="23"/>
  <c r="K408" i="23"/>
  <c r="V1604" i="23"/>
  <c r="U1604" i="23"/>
  <c r="T1604" i="23"/>
  <c r="S1604" i="23"/>
  <c r="R1604" i="23"/>
  <c r="Q1604" i="23"/>
  <c r="P1604" i="23"/>
  <c r="N1604" i="23"/>
  <c r="O1604" i="23"/>
  <c r="M1604" i="23"/>
  <c r="L1604" i="23"/>
  <c r="K1604" i="23"/>
  <c r="V1580" i="23"/>
  <c r="T1580" i="23"/>
  <c r="U1580" i="23"/>
  <c r="R1580" i="23"/>
  <c r="S1580" i="23"/>
  <c r="Q1580" i="23"/>
  <c r="P1580" i="23"/>
  <c r="N1580" i="23"/>
  <c r="O1580" i="23"/>
  <c r="L1580" i="23"/>
  <c r="K1580" i="23"/>
  <c r="M1580" i="23"/>
  <c r="V1544" i="23"/>
  <c r="U1544" i="23"/>
  <c r="T1544" i="23"/>
  <c r="R1544" i="23"/>
  <c r="S1544" i="23"/>
  <c r="Q1544" i="23"/>
  <c r="P1544" i="23"/>
  <c r="N1544" i="23"/>
  <c r="O1544" i="23"/>
  <c r="M1544" i="23"/>
  <c r="L1544" i="23"/>
  <c r="K1544" i="23"/>
  <c r="V1520" i="23"/>
  <c r="T1520" i="23"/>
  <c r="U1520" i="23"/>
  <c r="R1520" i="23"/>
  <c r="S1520" i="23"/>
  <c r="Q1520" i="23"/>
  <c r="P1520" i="23"/>
  <c r="N1520" i="23"/>
  <c r="O1520" i="23"/>
  <c r="M1520" i="23"/>
  <c r="L1520" i="23"/>
  <c r="K1520" i="23"/>
  <c r="V1496" i="23"/>
  <c r="U1496" i="23"/>
  <c r="T1496" i="23"/>
  <c r="S1496" i="23"/>
  <c r="R1496" i="23"/>
  <c r="Q1496" i="23"/>
  <c r="P1496" i="23"/>
  <c r="N1496" i="23"/>
  <c r="M1496" i="23"/>
  <c r="L1496" i="23"/>
  <c r="K1496" i="23"/>
  <c r="O1496" i="23"/>
  <c r="V1615" i="23"/>
  <c r="T1615" i="23"/>
  <c r="U1615" i="23"/>
  <c r="S1615" i="23"/>
  <c r="R1615" i="23"/>
  <c r="Q1615" i="23"/>
  <c r="P1615" i="23"/>
  <c r="O1615" i="23"/>
  <c r="L1615" i="23"/>
  <c r="M1615" i="23"/>
  <c r="K1615" i="23"/>
  <c r="N1615" i="23"/>
  <c r="V1603" i="23"/>
  <c r="U1603" i="23"/>
  <c r="T1603" i="23"/>
  <c r="S1603" i="23"/>
  <c r="Q1603" i="23"/>
  <c r="R1603" i="23"/>
  <c r="P1603" i="23"/>
  <c r="O1603" i="23"/>
  <c r="M1603" i="23"/>
  <c r="L1603" i="23"/>
  <c r="K1603" i="23"/>
  <c r="N1603" i="23"/>
  <c r="V1591" i="23"/>
  <c r="U1591" i="23"/>
  <c r="T1591" i="23"/>
  <c r="S1591" i="23"/>
  <c r="R1591" i="23"/>
  <c r="Q1591" i="23"/>
  <c r="P1591" i="23"/>
  <c r="M1591" i="23"/>
  <c r="O1591" i="23"/>
  <c r="N1591" i="23"/>
  <c r="K1591" i="23"/>
  <c r="L1591" i="23"/>
  <c r="V1579" i="23"/>
  <c r="T1579" i="23"/>
  <c r="S1579" i="23"/>
  <c r="U1579" i="23"/>
  <c r="R1579" i="23"/>
  <c r="Q1579" i="23"/>
  <c r="P1579" i="23"/>
  <c r="O1579" i="23"/>
  <c r="L1579" i="23"/>
  <c r="N1579" i="23"/>
  <c r="K1579" i="23"/>
  <c r="M1579" i="23"/>
  <c r="V1567" i="23"/>
  <c r="T1567" i="23"/>
  <c r="U1567" i="23"/>
  <c r="S1567" i="23"/>
  <c r="Q1567" i="23"/>
  <c r="R1567" i="23"/>
  <c r="P1567" i="23"/>
  <c r="O1567" i="23"/>
  <c r="L1567" i="23"/>
  <c r="K1567" i="23"/>
  <c r="M1567" i="23"/>
  <c r="N1567" i="23"/>
  <c r="V1555" i="23"/>
  <c r="U1555" i="23"/>
  <c r="T1555" i="23"/>
  <c r="S1555" i="23"/>
  <c r="R1555" i="23"/>
  <c r="Q1555" i="23"/>
  <c r="P1555" i="23"/>
  <c r="O1555" i="23"/>
  <c r="M1555" i="23"/>
  <c r="K1555" i="23"/>
  <c r="L1555" i="23"/>
  <c r="N1555" i="23"/>
  <c r="V1543" i="23"/>
  <c r="U1543" i="23"/>
  <c r="T1543" i="23"/>
  <c r="S1543" i="23"/>
  <c r="R1543" i="23"/>
  <c r="Q1543" i="23"/>
  <c r="P1543" i="23"/>
  <c r="O1543" i="23"/>
  <c r="M1543" i="23"/>
  <c r="L1543" i="23"/>
  <c r="N1543" i="23"/>
  <c r="K1543" i="23"/>
  <c r="V1531" i="23"/>
  <c r="T1531" i="23"/>
  <c r="S1531" i="23"/>
  <c r="U1531" i="23"/>
  <c r="Q1531" i="23"/>
  <c r="R1531" i="23"/>
  <c r="P1531" i="23"/>
  <c r="O1531" i="23"/>
  <c r="N1531" i="23"/>
  <c r="K1531" i="23"/>
  <c r="L1531" i="23"/>
  <c r="M1531" i="23"/>
  <c r="V1519" i="23"/>
  <c r="T1519" i="23"/>
  <c r="U1519" i="23"/>
  <c r="S1519" i="23"/>
  <c r="R1519" i="23"/>
  <c r="Q1519" i="23"/>
  <c r="P1519" i="23"/>
  <c r="O1519" i="23"/>
  <c r="M1519" i="23"/>
  <c r="L1519" i="23"/>
  <c r="K1519" i="23"/>
  <c r="N1519" i="23"/>
  <c r="V1507" i="23"/>
  <c r="U1507" i="23"/>
  <c r="T1507" i="23"/>
  <c r="S1507" i="23"/>
  <c r="R1507" i="23"/>
  <c r="Q1507" i="23"/>
  <c r="P1507" i="23"/>
  <c r="O1507" i="23"/>
  <c r="M1507" i="23"/>
  <c r="K1507" i="23"/>
  <c r="L1507" i="23"/>
  <c r="N1507" i="23"/>
  <c r="V1495" i="23"/>
  <c r="U1495" i="23"/>
  <c r="T1495" i="23"/>
  <c r="S1495" i="23"/>
  <c r="Q1495" i="23"/>
  <c r="R1495" i="23"/>
  <c r="P1495" i="23"/>
  <c r="M1495" i="23"/>
  <c r="N1495" i="23"/>
  <c r="K1495" i="23"/>
  <c r="L1495" i="23"/>
  <c r="O1495" i="23"/>
  <c r="V1483" i="23"/>
  <c r="T1483" i="23"/>
  <c r="S1483" i="23"/>
  <c r="U1483" i="23"/>
  <c r="R1483" i="23"/>
  <c r="Q1483" i="23"/>
  <c r="P1483" i="23"/>
  <c r="O1483" i="23"/>
  <c r="N1483" i="23"/>
  <c r="K1483" i="23"/>
  <c r="L1483" i="23"/>
  <c r="M1483" i="23"/>
  <c r="V1471" i="23"/>
  <c r="T1471" i="23"/>
  <c r="U1471" i="23"/>
  <c r="S1471" i="23"/>
  <c r="R1471" i="23"/>
  <c r="Q1471" i="23"/>
  <c r="P1471" i="23"/>
  <c r="O1471" i="23"/>
  <c r="M1471" i="23"/>
  <c r="K1471" i="23"/>
  <c r="N1471" i="23"/>
  <c r="L1471" i="23"/>
  <c r="V1459" i="23"/>
  <c r="U1459" i="23"/>
  <c r="T1459" i="23"/>
  <c r="S1459" i="23"/>
  <c r="Q1459" i="23"/>
  <c r="R1459" i="23"/>
  <c r="P1459" i="23"/>
  <c r="O1459" i="23"/>
  <c r="M1459" i="23"/>
  <c r="K1459" i="23"/>
  <c r="N1459" i="23"/>
  <c r="L1459" i="23"/>
  <c r="V1447" i="23"/>
  <c r="U1447" i="23"/>
  <c r="T1447" i="23"/>
  <c r="S1447" i="23"/>
  <c r="R1447" i="23"/>
  <c r="Q1447" i="23"/>
  <c r="P1447" i="23"/>
  <c r="L1447" i="23"/>
  <c r="M1447" i="23"/>
  <c r="N1447" i="23"/>
  <c r="O1447" i="23"/>
  <c r="K1447" i="23"/>
  <c r="V1435" i="23"/>
  <c r="U1435" i="23"/>
  <c r="T1435" i="23"/>
  <c r="S1435" i="23"/>
  <c r="R1435" i="23"/>
  <c r="Q1435" i="23"/>
  <c r="P1435" i="23"/>
  <c r="O1435" i="23"/>
  <c r="L1435" i="23"/>
  <c r="N1435" i="23"/>
  <c r="K1435" i="23"/>
  <c r="M1435" i="23"/>
  <c r="V1423" i="23"/>
  <c r="U1423" i="23"/>
  <c r="T1423" i="23"/>
  <c r="S1423" i="23"/>
  <c r="Q1423" i="23"/>
  <c r="R1423" i="23"/>
  <c r="P1423" i="23"/>
  <c r="O1423" i="23"/>
  <c r="L1423" i="23"/>
  <c r="K1423" i="23"/>
  <c r="M1423" i="23"/>
  <c r="N1423" i="23"/>
  <c r="V1411" i="23"/>
  <c r="U1411" i="23"/>
  <c r="T1411" i="23"/>
  <c r="S1411" i="23"/>
  <c r="R1411" i="23"/>
  <c r="Q1411" i="23"/>
  <c r="P1411" i="23"/>
  <c r="O1411" i="23"/>
  <c r="L1411" i="23"/>
  <c r="M1411" i="23"/>
  <c r="K1411" i="23"/>
  <c r="N1411" i="23"/>
  <c r="V1399" i="23"/>
  <c r="U1399" i="23"/>
  <c r="T1399" i="23"/>
  <c r="S1399" i="23"/>
  <c r="R1399" i="23"/>
  <c r="Q1399" i="23"/>
  <c r="P1399" i="23"/>
  <c r="M1399" i="23"/>
  <c r="O1399" i="23"/>
  <c r="L1399" i="23"/>
  <c r="N1399" i="23"/>
  <c r="K1399" i="23"/>
  <c r="V1387" i="23"/>
  <c r="U1387" i="23"/>
  <c r="T1387" i="23"/>
  <c r="S1387" i="23"/>
  <c r="Q1387" i="23"/>
  <c r="R1387" i="23"/>
  <c r="P1387" i="23"/>
  <c r="O1387" i="23"/>
  <c r="N1387" i="23"/>
  <c r="L1387" i="23"/>
  <c r="K1387" i="23"/>
  <c r="M1387" i="23"/>
  <c r="V1375" i="23"/>
  <c r="U1375" i="23"/>
  <c r="T1375" i="23"/>
  <c r="S1375" i="23"/>
  <c r="R1375" i="23"/>
  <c r="Q1375" i="23"/>
  <c r="P1375" i="23"/>
  <c r="O1375" i="23"/>
  <c r="M1375" i="23"/>
  <c r="L1375" i="23"/>
  <c r="K1375" i="23"/>
  <c r="N1375" i="23"/>
  <c r="V1363" i="23"/>
  <c r="U1363" i="23"/>
  <c r="T1363" i="23"/>
  <c r="S1363" i="23"/>
  <c r="R1363" i="23"/>
  <c r="Q1363" i="23"/>
  <c r="P1363" i="23"/>
  <c r="O1363" i="23"/>
  <c r="M1363" i="23"/>
  <c r="K1363" i="23"/>
  <c r="N1363" i="23"/>
  <c r="L1363" i="23"/>
  <c r="V1351" i="23"/>
  <c r="U1351" i="23"/>
  <c r="T1351" i="23"/>
  <c r="S1351" i="23"/>
  <c r="Q1351" i="23"/>
  <c r="R1351" i="23"/>
  <c r="P1351" i="23"/>
  <c r="O1351" i="23"/>
  <c r="M1351" i="23"/>
  <c r="L1351" i="23"/>
  <c r="N1351" i="23"/>
  <c r="K1351" i="23"/>
  <c r="V1339" i="23"/>
  <c r="U1339" i="23"/>
  <c r="T1339" i="23"/>
  <c r="S1339" i="23"/>
  <c r="R1339" i="23"/>
  <c r="Q1339" i="23"/>
  <c r="P1339" i="23"/>
  <c r="O1339" i="23"/>
  <c r="N1339" i="23"/>
  <c r="L1339" i="23"/>
  <c r="K1339" i="23"/>
  <c r="M1339" i="23"/>
  <c r="V1327" i="23"/>
  <c r="U1327" i="23"/>
  <c r="T1327" i="23"/>
  <c r="S1327" i="23"/>
  <c r="R1327" i="23"/>
  <c r="Q1327" i="23"/>
  <c r="P1327" i="23"/>
  <c r="O1327" i="23"/>
  <c r="K1327" i="23"/>
  <c r="M1327" i="23"/>
  <c r="L1327" i="23"/>
  <c r="N1327" i="23"/>
  <c r="V1315" i="23"/>
  <c r="U1315" i="23"/>
  <c r="T1315" i="23"/>
  <c r="S1315" i="23"/>
  <c r="Q1315" i="23"/>
  <c r="R1315" i="23"/>
  <c r="P1315" i="23"/>
  <c r="O1315" i="23"/>
  <c r="L1315" i="23"/>
  <c r="M1315" i="23"/>
  <c r="K1315" i="23"/>
  <c r="N1315" i="23"/>
  <c r="V1303" i="23"/>
  <c r="U1303" i="23"/>
  <c r="T1303" i="23"/>
  <c r="S1303" i="23"/>
  <c r="R1303" i="23"/>
  <c r="Q1303" i="23"/>
  <c r="P1303" i="23"/>
  <c r="M1303" i="23"/>
  <c r="N1303" i="23"/>
  <c r="K1303" i="23"/>
  <c r="O1303" i="23"/>
  <c r="L1303" i="23"/>
  <c r="V1291" i="23"/>
  <c r="U1291" i="23"/>
  <c r="T1291" i="23"/>
  <c r="S1291" i="23"/>
  <c r="R1291" i="23"/>
  <c r="Q1291" i="23"/>
  <c r="P1291" i="23"/>
  <c r="O1291" i="23"/>
  <c r="N1291" i="23"/>
  <c r="L1291" i="23"/>
  <c r="K1291" i="23"/>
  <c r="M1291" i="23"/>
  <c r="V1279" i="23"/>
  <c r="U1279" i="23"/>
  <c r="T1279" i="23"/>
  <c r="S1279" i="23"/>
  <c r="Q1279" i="23"/>
  <c r="R1279" i="23"/>
  <c r="P1279" i="23"/>
  <c r="O1279" i="23"/>
  <c r="L1279" i="23"/>
  <c r="M1279" i="23"/>
  <c r="K1279" i="23"/>
  <c r="N1279" i="23"/>
  <c r="V1267" i="23"/>
  <c r="U1267" i="23"/>
  <c r="T1267" i="23"/>
  <c r="S1267" i="23"/>
  <c r="R1267" i="23"/>
  <c r="Q1267" i="23"/>
  <c r="O1267" i="23"/>
  <c r="P1267" i="23"/>
  <c r="L1267" i="23"/>
  <c r="M1267" i="23"/>
  <c r="K1267" i="23"/>
  <c r="N1267" i="23"/>
  <c r="V1255" i="23"/>
  <c r="U1255" i="23"/>
  <c r="T1255" i="23"/>
  <c r="S1255" i="23"/>
  <c r="R1255" i="23"/>
  <c r="Q1255" i="23"/>
  <c r="O1255" i="23"/>
  <c r="P1255" i="23"/>
  <c r="M1255" i="23"/>
  <c r="N1255" i="23"/>
  <c r="K1255" i="23"/>
  <c r="L1255" i="23"/>
  <c r="V1243" i="23"/>
  <c r="U1243" i="23"/>
  <c r="T1243" i="23"/>
  <c r="S1243" i="23"/>
  <c r="Q1243" i="23"/>
  <c r="R1243" i="23"/>
  <c r="O1243" i="23"/>
  <c r="P1243" i="23"/>
  <c r="N1243" i="23"/>
  <c r="L1243" i="23"/>
  <c r="K1243" i="23"/>
  <c r="M1243" i="23"/>
  <c r="V1231" i="23"/>
  <c r="U1231" i="23"/>
  <c r="T1231" i="23"/>
  <c r="S1231" i="23"/>
  <c r="R1231" i="23"/>
  <c r="Q1231" i="23"/>
  <c r="P1231" i="23"/>
  <c r="O1231" i="23"/>
  <c r="L1231" i="23"/>
  <c r="K1231" i="23"/>
  <c r="M1231" i="23"/>
  <c r="N1231" i="23"/>
  <c r="V1219" i="23"/>
  <c r="U1219" i="23"/>
  <c r="T1219" i="23"/>
  <c r="S1219" i="23"/>
  <c r="R1219" i="23"/>
  <c r="Q1219" i="23"/>
  <c r="P1219" i="23"/>
  <c r="O1219" i="23"/>
  <c r="L1219" i="23"/>
  <c r="M1219" i="23"/>
  <c r="K1219" i="23"/>
  <c r="N1219" i="23"/>
  <c r="V1207" i="23"/>
  <c r="U1207" i="23"/>
  <c r="T1207" i="23"/>
  <c r="S1207" i="23"/>
  <c r="Q1207" i="23"/>
  <c r="R1207" i="23"/>
  <c r="P1207" i="23"/>
  <c r="O1207" i="23"/>
  <c r="M1207" i="23"/>
  <c r="N1207" i="23"/>
  <c r="K1207" i="23"/>
  <c r="L1207" i="23"/>
  <c r="V1195" i="23"/>
  <c r="U1195" i="23"/>
  <c r="T1195" i="23"/>
  <c r="S1195" i="23"/>
  <c r="R1195" i="23"/>
  <c r="Q1195" i="23"/>
  <c r="O1195" i="23"/>
  <c r="P1195" i="23"/>
  <c r="N1195" i="23"/>
  <c r="L1195" i="23"/>
  <c r="K1195" i="23"/>
  <c r="M1195" i="23"/>
  <c r="V1183" i="23"/>
  <c r="U1183" i="23"/>
  <c r="T1183" i="23"/>
  <c r="S1183" i="23"/>
  <c r="R1183" i="23"/>
  <c r="Q1183" i="23"/>
  <c r="O1183" i="23"/>
  <c r="P1183" i="23"/>
  <c r="N1183" i="23"/>
  <c r="L1183" i="23"/>
  <c r="M1183" i="23"/>
  <c r="K1183" i="23"/>
  <c r="V1171" i="23"/>
  <c r="U1171" i="23"/>
  <c r="T1171" i="23"/>
  <c r="S1171" i="23"/>
  <c r="Q1171" i="23"/>
  <c r="R1171" i="23"/>
  <c r="P1171" i="23"/>
  <c r="O1171" i="23"/>
  <c r="N1171" i="23"/>
  <c r="L1171" i="23"/>
  <c r="M1171" i="23"/>
  <c r="K1171" i="23"/>
  <c r="V1159" i="23"/>
  <c r="U1159" i="23"/>
  <c r="T1159" i="23"/>
  <c r="S1159" i="23"/>
  <c r="R1159" i="23"/>
  <c r="Q1159" i="23"/>
  <c r="P1159" i="23"/>
  <c r="O1159" i="23"/>
  <c r="N1159" i="23"/>
  <c r="M1159" i="23"/>
  <c r="K1159" i="23"/>
  <c r="L1159" i="23"/>
  <c r="V1147" i="23"/>
  <c r="U1147" i="23"/>
  <c r="T1147" i="23"/>
  <c r="S1147" i="23"/>
  <c r="R1147" i="23"/>
  <c r="Q1147" i="23"/>
  <c r="O1147" i="23"/>
  <c r="P1147" i="23"/>
  <c r="N1147" i="23"/>
  <c r="L1147" i="23"/>
  <c r="K1147" i="23"/>
  <c r="M1147" i="23"/>
  <c r="V1135" i="23"/>
  <c r="U1135" i="23"/>
  <c r="T1135" i="23"/>
  <c r="S1135" i="23"/>
  <c r="Q1135" i="23"/>
  <c r="R1135" i="23"/>
  <c r="O1135" i="23"/>
  <c r="N1135" i="23"/>
  <c r="P1135" i="23"/>
  <c r="L1135" i="23"/>
  <c r="K1135" i="23"/>
  <c r="M1135" i="23"/>
  <c r="V1123" i="23"/>
  <c r="U1123" i="23"/>
  <c r="T1123" i="23"/>
  <c r="S1123" i="23"/>
  <c r="R1123" i="23"/>
  <c r="Q1123" i="23"/>
  <c r="P1123" i="23"/>
  <c r="O1123" i="23"/>
  <c r="N1123" i="23"/>
  <c r="L1123" i="23"/>
  <c r="M1123" i="23"/>
  <c r="K1123" i="23"/>
  <c r="V1111" i="23"/>
  <c r="U1111" i="23"/>
  <c r="T1111" i="23"/>
  <c r="S1111" i="23"/>
  <c r="R1111" i="23"/>
  <c r="Q1111" i="23"/>
  <c r="O1111" i="23"/>
  <c r="P1111" i="23"/>
  <c r="N1111" i="23"/>
  <c r="M1111" i="23"/>
  <c r="K1111" i="23"/>
  <c r="L1111" i="23"/>
  <c r="V1099" i="23"/>
  <c r="U1099" i="23"/>
  <c r="T1099" i="23"/>
  <c r="S1099" i="23"/>
  <c r="Q1099" i="23"/>
  <c r="R1099" i="23"/>
  <c r="P1099" i="23"/>
  <c r="O1099" i="23"/>
  <c r="N1099" i="23"/>
  <c r="L1099" i="23"/>
  <c r="K1099" i="23"/>
  <c r="M1099" i="23"/>
  <c r="V1087" i="23"/>
  <c r="U1087" i="23"/>
  <c r="T1087" i="23"/>
  <c r="S1087" i="23"/>
  <c r="R1087" i="23"/>
  <c r="Q1087" i="23"/>
  <c r="O1087" i="23"/>
  <c r="P1087" i="23"/>
  <c r="N1087" i="23"/>
  <c r="L1087" i="23"/>
  <c r="M1087" i="23"/>
  <c r="K1087" i="23"/>
  <c r="V1075" i="23"/>
  <c r="U1075" i="23"/>
  <c r="T1075" i="23"/>
  <c r="S1075" i="23"/>
  <c r="R1075" i="23"/>
  <c r="Q1075" i="23"/>
  <c r="O1075" i="23"/>
  <c r="P1075" i="23"/>
  <c r="N1075" i="23"/>
  <c r="L1075" i="23"/>
  <c r="M1075" i="23"/>
  <c r="K1075" i="23"/>
  <c r="V1063" i="23"/>
  <c r="U1063" i="23"/>
  <c r="T1063" i="23"/>
  <c r="S1063" i="23"/>
  <c r="Q1063" i="23"/>
  <c r="R1063" i="23"/>
  <c r="P1063" i="23"/>
  <c r="O1063" i="23"/>
  <c r="N1063" i="23"/>
  <c r="M1063" i="23"/>
  <c r="K1063" i="23"/>
  <c r="L1063" i="23"/>
  <c r="V1051" i="23"/>
  <c r="U1051" i="23"/>
  <c r="T1051" i="23"/>
  <c r="S1051" i="23"/>
  <c r="R1051" i="23"/>
  <c r="Q1051" i="23"/>
  <c r="O1051" i="23"/>
  <c r="P1051" i="23"/>
  <c r="N1051" i="23"/>
  <c r="L1051" i="23"/>
  <c r="K1051" i="23"/>
  <c r="M1051" i="23"/>
  <c r="V1039" i="23"/>
  <c r="U1039" i="23"/>
  <c r="T1039" i="23"/>
  <c r="S1039" i="23"/>
  <c r="R1039" i="23"/>
  <c r="Q1039" i="23"/>
  <c r="P1039" i="23"/>
  <c r="O1039" i="23"/>
  <c r="N1039" i="23"/>
  <c r="L1039" i="23"/>
  <c r="K1039" i="23"/>
  <c r="M1039" i="23"/>
  <c r="V1027" i="23"/>
  <c r="U1027" i="23"/>
  <c r="T1027" i="23"/>
  <c r="S1027" i="23"/>
  <c r="Q1027" i="23"/>
  <c r="R1027" i="23"/>
  <c r="O1027" i="23"/>
  <c r="N1027" i="23"/>
  <c r="P1027" i="23"/>
  <c r="L1027" i="23"/>
  <c r="M1027" i="23"/>
  <c r="K1027" i="23"/>
  <c r="V1015" i="23"/>
  <c r="T1015" i="23"/>
  <c r="U1015" i="23"/>
  <c r="S1015" i="23"/>
  <c r="R1015" i="23"/>
  <c r="Q1015" i="23"/>
  <c r="O1015" i="23"/>
  <c r="P1015" i="23"/>
  <c r="N1015" i="23"/>
  <c r="M1015" i="23"/>
  <c r="K1015" i="23"/>
  <c r="L1015" i="23"/>
  <c r="V1003" i="23"/>
  <c r="T1003" i="23"/>
  <c r="U1003" i="23"/>
  <c r="S1003" i="23"/>
  <c r="R1003" i="23"/>
  <c r="Q1003" i="23"/>
  <c r="O1003" i="23"/>
  <c r="P1003" i="23"/>
  <c r="N1003" i="23"/>
  <c r="L1003" i="23"/>
  <c r="K1003" i="23"/>
  <c r="M1003" i="23"/>
  <c r="V991" i="23"/>
  <c r="U991" i="23"/>
  <c r="T991" i="23"/>
  <c r="S991" i="23"/>
  <c r="Q991" i="23"/>
  <c r="R991" i="23"/>
  <c r="O991" i="23"/>
  <c r="P991" i="23"/>
  <c r="N991" i="23"/>
  <c r="L991" i="23"/>
  <c r="M991" i="23"/>
  <c r="K991" i="23"/>
  <c r="V979" i="23"/>
  <c r="U979" i="23"/>
  <c r="T979" i="23"/>
  <c r="S979" i="23"/>
  <c r="R979" i="23"/>
  <c r="Q979" i="23"/>
  <c r="P979" i="23"/>
  <c r="O979" i="23"/>
  <c r="N979" i="23"/>
  <c r="L979" i="23"/>
  <c r="M979" i="23"/>
  <c r="K979" i="23"/>
  <c r="V967" i="23"/>
  <c r="U967" i="23"/>
  <c r="T967" i="23"/>
  <c r="S967" i="23"/>
  <c r="R967" i="23"/>
  <c r="Q967" i="23"/>
  <c r="O967" i="23"/>
  <c r="P967" i="23"/>
  <c r="N967" i="23"/>
  <c r="M967" i="23"/>
  <c r="K967" i="23"/>
  <c r="L967" i="23"/>
  <c r="V955" i="23"/>
  <c r="U955" i="23"/>
  <c r="T955" i="23"/>
  <c r="S955" i="23"/>
  <c r="Q955" i="23"/>
  <c r="R955" i="23"/>
  <c r="P955" i="23"/>
  <c r="O955" i="23"/>
  <c r="N955" i="23"/>
  <c r="L955" i="23"/>
  <c r="K955" i="23"/>
  <c r="M955" i="23"/>
  <c r="V943" i="23"/>
  <c r="U943" i="23"/>
  <c r="T943" i="23"/>
  <c r="S943" i="23"/>
  <c r="R943" i="23"/>
  <c r="Q943" i="23"/>
  <c r="P943" i="23"/>
  <c r="O943" i="23"/>
  <c r="N943" i="23"/>
  <c r="L943" i="23"/>
  <c r="K943" i="23"/>
  <c r="M943" i="23"/>
  <c r="V931" i="23"/>
  <c r="U931" i="23"/>
  <c r="T931" i="23"/>
  <c r="S931" i="23"/>
  <c r="R931" i="23"/>
  <c r="Q931" i="23"/>
  <c r="P931" i="23"/>
  <c r="O931" i="23"/>
  <c r="N931" i="23"/>
  <c r="L931" i="23"/>
  <c r="M931" i="23"/>
  <c r="K931" i="23"/>
  <c r="V919" i="23"/>
  <c r="U919" i="23"/>
  <c r="T919" i="23"/>
  <c r="S919" i="23"/>
  <c r="Q919" i="23"/>
  <c r="R919" i="23"/>
  <c r="P919" i="23"/>
  <c r="O919" i="23"/>
  <c r="N919" i="23"/>
  <c r="M919" i="23"/>
  <c r="K919" i="23"/>
  <c r="L919" i="23"/>
  <c r="V907" i="23"/>
  <c r="U907" i="23"/>
  <c r="T907" i="23"/>
  <c r="S907" i="23"/>
  <c r="R907" i="23"/>
  <c r="Q907" i="23"/>
  <c r="P907" i="23"/>
  <c r="O907" i="23"/>
  <c r="N907" i="23"/>
  <c r="L907" i="23"/>
  <c r="K907" i="23"/>
  <c r="M907" i="23"/>
  <c r="V895" i="23"/>
  <c r="U895" i="23"/>
  <c r="T895" i="23"/>
  <c r="S895" i="23"/>
  <c r="R895" i="23"/>
  <c r="Q895" i="23"/>
  <c r="P895" i="23"/>
  <c r="O895" i="23"/>
  <c r="N895" i="23"/>
  <c r="L895" i="23"/>
  <c r="M895" i="23"/>
  <c r="K895" i="23"/>
  <c r="V883" i="23"/>
  <c r="U883" i="23"/>
  <c r="T883" i="23"/>
  <c r="S883" i="23"/>
  <c r="Q883" i="23"/>
  <c r="R883" i="23"/>
  <c r="P883" i="23"/>
  <c r="O883" i="23"/>
  <c r="N883" i="23"/>
  <c r="L883" i="23"/>
  <c r="M883" i="23"/>
  <c r="K883" i="23"/>
  <c r="V871" i="23"/>
  <c r="U871" i="23"/>
  <c r="T871" i="23"/>
  <c r="S871" i="23"/>
  <c r="R871" i="23"/>
  <c r="Q871" i="23"/>
  <c r="P871" i="23"/>
  <c r="O871" i="23"/>
  <c r="N871" i="23"/>
  <c r="M871" i="23"/>
  <c r="K871" i="23"/>
  <c r="L871" i="23"/>
  <c r="V859" i="23"/>
  <c r="U859" i="23"/>
  <c r="T859" i="23"/>
  <c r="S859" i="23"/>
  <c r="R859" i="23"/>
  <c r="Q859" i="23"/>
  <c r="P859" i="23"/>
  <c r="O859" i="23"/>
  <c r="N859" i="23"/>
  <c r="L859" i="23"/>
  <c r="K859" i="23"/>
  <c r="M859" i="23"/>
  <c r="V847" i="23"/>
  <c r="U847" i="23"/>
  <c r="T847" i="23"/>
  <c r="S847" i="23"/>
  <c r="Q847" i="23"/>
  <c r="R847" i="23"/>
  <c r="P847" i="23"/>
  <c r="O847" i="23"/>
  <c r="N847" i="23"/>
  <c r="L847" i="23"/>
  <c r="K847" i="23"/>
  <c r="M847" i="23"/>
  <c r="V835" i="23"/>
  <c r="U835" i="23"/>
  <c r="T835" i="23"/>
  <c r="S835" i="23"/>
  <c r="R835" i="23"/>
  <c r="Q835" i="23"/>
  <c r="P835" i="23"/>
  <c r="O835" i="23"/>
  <c r="N835" i="23"/>
  <c r="L835" i="23"/>
  <c r="M835" i="23"/>
  <c r="K835" i="23"/>
  <c r="V823" i="23"/>
  <c r="U823" i="23"/>
  <c r="T823" i="23"/>
  <c r="S823" i="23"/>
  <c r="R823" i="23"/>
  <c r="Q823" i="23"/>
  <c r="P823" i="23"/>
  <c r="O823" i="23"/>
  <c r="N823" i="23"/>
  <c r="M823" i="23"/>
  <c r="K823" i="23"/>
  <c r="L823" i="23"/>
  <c r="V811" i="23"/>
  <c r="U811" i="23"/>
  <c r="T811" i="23"/>
  <c r="S811" i="23"/>
  <c r="Q811" i="23"/>
  <c r="R811" i="23"/>
  <c r="P811" i="23"/>
  <c r="O811" i="23"/>
  <c r="N811" i="23"/>
  <c r="L811" i="23"/>
  <c r="K811" i="23"/>
  <c r="M811" i="23"/>
  <c r="V799" i="23"/>
  <c r="U799" i="23"/>
  <c r="T799" i="23"/>
  <c r="S799" i="23"/>
  <c r="R799" i="23"/>
  <c r="Q799" i="23"/>
  <c r="P799" i="23"/>
  <c r="O799" i="23"/>
  <c r="N799" i="23"/>
  <c r="L799" i="23"/>
  <c r="K799" i="23"/>
  <c r="M799" i="23"/>
  <c r="V787" i="23"/>
  <c r="U787" i="23"/>
  <c r="T787" i="23"/>
  <c r="S787" i="23"/>
  <c r="R787" i="23"/>
  <c r="Q787" i="23"/>
  <c r="P787" i="23"/>
  <c r="O787" i="23"/>
  <c r="N787" i="23"/>
  <c r="L787" i="23"/>
  <c r="M787" i="23"/>
  <c r="K787" i="23"/>
  <c r="V775" i="23"/>
  <c r="U775" i="23"/>
  <c r="T775" i="23"/>
  <c r="S775" i="23"/>
  <c r="Q775" i="23"/>
  <c r="P775" i="23"/>
  <c r="O775" i="23"/>
  <c r="R775" i="23"/>
  <c r="N775" i="23"/>
  <c r="M775" i="23"/>
  <c r="K775" i="23"/>
  <c r="L775" i="23"/>
  <c r="V763" i="23"/>
  <c r="U763" i="23"/>
  <c r="T763" i="23"/>
  <c r="S763" i="23"/>
  <c r="R763" i="23"/>
  <c r="Q763" i="23"/>
  <c r="P763" i="23"/>
  <c r="O763" i="23"/>
  <c r="N763" i="23"/>
  <c r="L763" i="23"/>
  <c r="K763" i="23"/>
  <c r="M763" i="23"/>
  <c r="V751" i="23"/>
  <c r="U751" i="23"/>
  <c r="T751" i="23"/>
  <c r="S751" i="23"/>
  <c r="R751" i="23"/>
  <c r="Q751" i="23"/>
  <c r="P751" i="23"/>
  <c r="O751" i="23"/>
  <c r="N751" i="23"/>
  <c r="L751" i="23"/>
  <c r="M751" i="23"/>
  <c r="K751" i="23"/>
  <c r="V739" i="23"/>
  <c r="U739" i="23"/>
  <c r="T739" i="23"/>
  <c r="S739" i="23"/>
  <c r="R739" i="23"/>
  <c r="Q739" i="23"/>
  <c r="P739" i="23"/>
  <c r="O739" i="23"/>
  <c r="N739" i="23"/>
  <c r="L739" i="23"/>
  <c r="M739" i="23"/>
  <c r="K739" i="23"/>
  <c r="V727" i="23"/>
  <c r="U727" i="23"/>
  <c r="T727" i="23"/>
  <c r="S727" i="23"/>
  <c r="Q727" i="23"/>
  <c r="P727" i="23"/>
  <c r="O727" i="23"/>
  <c r="R727" i="23"/>
  <c r="N727" i="23"/>
  <c r="M727" i="23"/>
  <c r="K727" i="23"/>
  <c r="L727" i="23"/>
  <c r="V715" i="23"/>
  <c r="U715" i="23"/>
  <c r="T715" i="23"/>
  <c r="S715" i="23"/>
  <c r="R715" i="23"/>
  <c r="Q715" i="23"/>
  <c r="P715" i="23"/>
  <c r="O715" i="23"/>
  <c r="N715" i="23"/>
  <c r="L715" i="23"/>
  <c r="K715" i="23"/>
  <c r="M715" i="23"/>
  <c r="V703" i="23"/>
  <c r="U703" i="23"/>
  <c r="T703" i="23"/>
  <c r="S703" i="23"/>
  <c r="R703" i="23"/>
  <c r="Q703" i="23"/>
  <c r="P703" i="23"/>
  <c r="O703" i="23"/>
  <c r="N703" i="23"/>
  <c r="L703" i="23"/>
  <c r="K703" i="23"/>
  <c r="M703" i="23"/>
  <c r="V691" i="23"/>
  <c r="U691" i="23"/>
  <c r="T691" i="23"/>
  <c r="R691" i="23"/>
  <c r="S691" i="23"/>
  <c r="Q691" i="23"/>
  <c r="P691" i="23"/>
  <c r="O691" i="23"/>
  <c r="N691" i="23"/>
  <c r="L691" i="23"/>
  <c r="M691" i="23"/>
  <c r="K691" i="23"/>
  <c r="V679" i="23"/>
  <c r="U679" i="23"/>
  <c r="T679" i="23"/>
  <c r="S679" i="23"/>
  <c r="Q679" i="23"/>
  <c r="R679" i="23"/>
  <c r="P679" i="23"/>
  <c r="O679" i="23"/>
  <c r="N679" i="23"/>
  <c r="M679" i="23"/>
  <c r="K679" i="23"/>
  <c r="L679" i="23"/>
  <c r="V667" i="23"/>
  <c r="U667" i="23"/>
  <c r="T667" i="23"/>
  <c r="S667" i="23"/>
  <c r="R667" i="23"/>
  <c r="Q667" i="23"/>
  <c r="P667" i="23"/>
  <c r="O667" i="23"/>
  <c r="N667" i="23"/>
  <c r="L667" i="23"/>
  <c r="K667" i="23"/>
  <c r="M667" i="23"/>
  <c r="V655" i="23"/>
  <c r="U655" i="23"/>
  <c r="T655" i="23"/>
  <c r="S655" i="23"/>
  <c r="R655" i="23"/>
  <c r="Q655" i="23"/>
  <c r="P655" i="23"/>
  <c r="O655" i="23"/>
  <c r="N655" i="23"/>
  <c r="L655" i="23"/>
  <c r="M655" i="23"/>
  <c r="K655" i="23"/>
  <c r="V643" i="23"/>
  <c r="U643" i="23"/>
  <c r="S643" i="23"/>
  <c r="T643" i="23"/>
  <c r="R643" i="23"/>
  <c r="Q643" i="23"/>
  <c r="P643" i="23"/>
  <c r="O643" i="23"/>
  <c r="N643" i="23"/>
  <c r="L643" i="23"/>
  <c r="M643" i="23"/>
  <c r="K643" i="23"/>
  <c r="V631" i="23"/>
  <c r="U631" i="23"/>
  <c r="T631" i="23"/>
  <c r="S631" i="23"/>
  <c r="Q631" i="23"/>
  <c r="R631" i="23"/>
  <c r="P631" i="23"/>
  <c r="O631" i="23"/>
  <c r="N631" i="23"/>
  <c r="M631" i="23"/>
  <c r="K631" i="23"/>
  <c r="L631" i="23"/>
  <c r="V619" i="23"/>
  <c r="U619" i="23"/>
  <c r="T619" i="23"/>
  <c r="S619" i="23"/>
  <c r="R619" i="23"/>
  <c r="Q619" i="23"/>
  <c r="P619" i="23"/>
  <c r="O619" i="23"/>
  <c r="N619" i="23"/>
  <c r="L619" i="23"/>
  <c r="K619" i="23"/>
  <c r="M619" i="23"/>
  <c r="V607" i="23"/>
  <c r="U607" i="23"/>
  <c r="T607" i="23"/>
  <c r="S607" i="23"/>
  <c r="R607" i="23"/>
  <c r="Q607" i="23"/>
  <c r="P607" i="23"/>
  <c r="O607" i="23"/>
  <c r="N607" i="23"/>
  <c r="L607" i="23"/>
  <c r="K607" i="23"/>
  <c r="M607" i="23"/>
  <c r="V595" i="23"/>
  <c r="U595" i="23"/>
  <c r="T595" i="23"/>
  <c r="S595" i="23"/>
  <c r="R595" i="23"/>
  <c r="Q595" i="23"/>
  <c r="O595" i="23"/>
  <c r="P595" i="23"/>
  <c r="N595" i="23"/>
  <c r="L595" i="23"/>
  <c r="M595" i="23"/>
  <c r="K595" i="23"/>
  <c r="V583" i="23"/>
  <c r="U583" i="23"/>
  <c r="T583" i="23"/>
  <c r="S583" i="23"/>
  <c r="R583" i="23"/>
  <c r="Q583" i="23"/>
  <c r="P583" i="23"/>
  <c r="O583" i="23"/>
  <c r="N583" i="23"/>
  <c r="M583" i="23"/>
  <c r="K583" i="23"/>
  <c r="L583" i="23"/>
  <c r="V571" i="23"/>
  <c r="U571" i="23"/>
  <c r="T571" i="23"/>
  <c r="S571" i="23"/>
  <c r="Q571" i="23"/>
  <c r="R571" i="23"/>
  <c r="O571" i="23"/>
  <c r="P571" i="23"/>
  <c r="N571" i="23"/>
  <c r="L571" i="23"/>
  <c r="K571" i="23"/>
  <c r="M571" i="23"/>
  <c r="V559" i="23"/>
  <c r="U559" i="23"/>
  <c r="T559" i="23"/>
  <c r="R559" i="23"/>
  <c r="S559" i="23"/>
  <c r="Q559" i="23"/>
  <c r="P559" i="23"/>
  <c r="O559" i="23"/>
  <c r="N559" i="23"/>
  <c r="L559" i="23"/>
  <c r="M559" i="23"/>
  <c r="K559" i="23"/>
  <c r="V547" i="23"/>
  <c r="U547" i="23"/>
  <c r="T547" i="23"/>
  <c r="S547" i="23"/>
  <c r="R547" i="23"/>
  <c r="Q547" i="23"/>
  <c r="P547" i="23"/>
  <c r="O547" i="23"/>
  <c r="N547" i="23"/>
  <c r="L547" i="23"/>
  <c r="M547" i="23"/>
  <c r="K547" i="23"/>
  <c r="V535" i="23"/>
  <c r="U535" i="23"/>
  <c r="T535" i="23"/>
  <c r="S535" i="23"/>
  <c r="R535" i="23"/>
  <c r="Q535" i="23"/>
  <c r="P535" i="23"/>
  <c r="O535" i="23"/>
  <c r="N535" i="23"/>
  <c r="M535" i="23"/>
  <c r="K535" i="23"/>
  <c r="L535" i="23"/>
  <c r="V523" i="23"/>
  <c r="U523" i="23"/>
  <c r="T523" i="23"/>
  <c r="S523" i="23"/>
  <c r="R523" i="23"/>
  <c r="Q523" i="23"/>
  <c r="P523" i="23"/>
  <c r="O523" i="23"/>
  <c r="N523" i="23"/>
  <c r="L523" i="23"/>
  <c r="K523" i="23"/>
  <c r="M523" i="23"/>
  <c r="V511" i="23"/>
  <c r="U511" i="23"/>
  <c r="T511" i="23"/>
  <c r="S511" i="23"/>
  <c r="R511" i="23"/>
  <c r="Q511" i="23"/>
  <c r="P511" i="23"/>
  <c r="O511" i="23"/>
  <c r="N511" i="23"/>
  <c r="L511" i="23"/>
  <c r="K511" i="23"/>
  <c r="M511" i="23"/>
  <c r="V499" i="23"/>
  <c r="U499" i="23"/>
  <c r="T499" i="23"/>
  <c r="S499" i="23"/>
  <c r="R499" i="23"/>
  <c r="Q499" i="23"/>
  <c r="P499" i="23"/>
  <c r="O499" i="23"/>
  <c r="N499" i="23"/>
  <c r="L499" i="23"/>
  <c r="M499" i="23"/>
  <c r="K499" i="23"/>
  <c r="V487" i="23"/>
  <c r="U487" i="23"/>
  <c r="T487" i="23"/>
  <c r="S487" i="23"/>
  <c r="R487" i="23"/>
  <c r="Q487" i="23"/>
  <c r="P487" i="23"/>
  <c r="O487" i="23"/>
  <c r="N487" i="23"/>
  <c r="M487" i="23"/>
  <c r="K487" i="23"/>
  <c r="L487" i="23"/>
  <c r="V475" i="23"/>
  <c r="U475" i="23"/>
  <c r="T475" i="23"/>
  <c r="R475" i="23"/>
  <c r="S475" i="23"/>
  <c r="P475" i="23"/>
  <c r="O475" i="23"/>
  <c r="Q475" i="23"/>
  <c r="N475" i="23"/>
  <c r="L475" i="23"/>
  <c r="K475" i="23"/>
  <c r="M475" i="23"/>
  <c r="V463" i="23"/>
  <c r="U463" i="23"/>
  <c r="T463" i="23"/>
  <c r="S463" i="23"/>
  <c r="R463" i="23"/>
  <c r="Q463" i="23"/>
  <c r="P463" i="23"/>
  <c r="O463" i="23"/>
  <c r="N463" i="23"/>
  <c r="L463" i="23"/>
  <c r="M463" i="23"/>
  <c r="K463" i="23"/>
  <c r="V451" i="23"/>
  <c r="U451" i="23"/>
  <c r="T451" i="23"/>
  <c r="S451" i="23"/>
  <c r="R451" i="23"/>
  <c r="Q451" i="23"/>
  <c r="O451" i="23"/>
  <c r="P451" i="23"/>
  <c r="N451" i="23"/>
  <c r="L451" i="23"/>
  <c r="M451" i="23"/>
  <c r="K451" i="23"/>
  <c r="V439" i="23"/>
  <c r="U439" i="23"/>
  <c r="T439" i="23"/>
  <c r="S439" i="23"/>
  <c r="Q439" i="23"/>
  <c r="R439" i="23"/>
  <c r="P439" i="23"/>
  <c r="O439" i="23"/>
  <c r="N439" i="23"/>
  <c r="M439" i="23"/>
  <c r="K439" i="23"/>
  <c r="L439" i="23"/>
  <c r="V427" i="23"/>
  <c r="U427" i="23"/>
  <c r="T427" i="23"/>
  <c r="S427" i="23"/>
  <c r="Q427" i="23"/>
  <c r="R427" i="23"/>
  <c r="P427" i="23"/>
  <c r="O427" i="23"/>
  <c r="N427" i="23"/>
  <c r="L427" i="23"/>
  <c r="K427" i="23"/>
  <c r="M427" i="23"/>
  <c r="V415" i="23"/>
  <c r="U415" i="23"/>
  <c r="T415" i="23"/>
  <c r="S415" i="23"/>
  <c r="R415" i="23"/>
  <c r="Q415" i="23"/>
  <c r="P415" i="23"/>
  <c r="O415" i="23"/>
  <c r="N415" i="23"/>
  <c r="L415" i="23"/>
  <c r="K415" i="23"/>
  <c r="M415" i="23"/>
  <c r="V403" i="23"/>
  <c r="U403" i="23"/>
  <c r="T403" i="23"/>
  <c r="S403" i="23"/>
  <c r="R403" i="23"/>
  <c r="Q403" i="23"/>
  <c r="O403" i="23"/>
  <c r="P403" i="23"/>
  <c r="N403" i="23"/>
  <c r="L403" i="23"/>
  <c r="M403" i="23"/>
  <c r="K403" i="23"/>
  <c r="V391" i="23"/>
  <c r="U391" i="23"/>
  <c r="T391" i="23"/>
  <c r="S391" i="23"/>
  <c r="R391" i="23"/>
  <c r="Q391" i="23"/>
  <c r="P391" i="23"/>
  <c r="O391" i="23"/>
  <c r="N391" i="23"/>
  <c r="M391" i="23"/>
  <c r="K391" i="23"/>
  <c r="L391" i="23"/>
  <c r="V379" i="23"/>
  <c r="U379" i="23"/>
  <c r="T379" i="23"/>
  <c r="S379" i="23"/>
  <c r="R379" i="23"/>
  <c r="Q379" i="23"/>
  <c r="P379" i="23"/>
  <c r="O379" i="23"/>
  <c r="N379" i="23"/>
  <c r="L379" i="23"/>
  <c r="K379" i="23"/>
  <c r="M379" i="23"/>
  <c r="V367" i="23"/>
  <c r="U367" i="23"/>
  <c r="T367" i="23"/>
  <c r="S367" i="23"/>
  <c r="R367" i="23"/>
  <c r="Q367" i="23"/>
  <c r="P367" i="23"/>
  <c r="O367" i="23"/>
  <c r="N367" i="23"/>
  <c r="L367" i="23"/>
  <c r="M367" i="23"/>
  <c r="K367" i="23"/>
  <c r="V355" i="23"/>
  <c r="U355" i="23"/>
  <c r="T355" i="23"/>
  <c r="S355" i="23"/>
  <c r="R355" i="23"/>
  <c r="Q355" i="23"/>
  <c r="O355" i="23"/>
  <c r="P355" i="23"/>
  <c r="N355" i="23"/>
  <c r="L355" i="23"/>
  <c r="M355" i="23"/>
  <c r="K355" i="23"/>
  <c r="V343" i="23"/>
  <c r="U343" i="23"/>
  <c r="T343" i="23"/>
  <c r="S343" i="23"/>
  <c r="R343" i="23"/>
  <c r="Q343" i="23"/>
  <c r="P343" i="23"/>
  <c r="O343" i="23"/>
  <c r="N343" i="23"/>
  <c r="M343" i="23"/>
  <c r="K343" i="23"/>
  <c r="L343" i="23"/>
  <c r="V331" i="23"/>
  <c r="U331" i="23"/>
  <c r="T331" i="23"/>
  <c r="S331" i="23"/>
  <c r="R331" i="23"/>
  <c r="Q331" i="23"/>
  <c r="P331" i="23"/>
  <c r="O331" i="23"/>
  <c r="N331" i="23"/>
  <c r="L331" i="23"/>
  <c r="K331" i="23"/>
  <c r="M331" i="23"/>
  <c r="V319" i="23"/>
  <c r="U319" i="23"/>
  <c r="T319" i="23"/>
  <c r="S319" i="23"/>
  <c r="R319" i="23"/>
  <c r="Q319" i="23"/>
  <c r="P319" i="23"/>
  <c r="O319" i="23"/>
  <c r="N319" i="23"/>
  <c r="L319" i="23"/>
  <c r="K319" i="23"/>
  <c r="M319" i="23"/>
  <c r="V307" i="23"/>
  <c r="U307" i="23"/>
  <c r="T307" i="23"/>
  <c r="S307" i="23"/>
  <c r="R307" i="23"/>
  <c r="Q307" i="23"/>
  <c r="P307" i="23"/>
  <c r="O307" i="23"/>
  <c r="N307" i="23"/>
  <c r="L307" i="23"/>
  <c r="M307" i="23"/>
  <c r="K307" i="23"/>
  <c r="V295" i="23"/>
  <c r="U295" i="23"/>
  <c r="T295" i="23"/>
  <c r="S295" i="23"/>
  <c r="Q295" i="23"/>
  <c r="R295" i="23"/>
  <c r="P295" i="23"/>
  <c r="O295" i="23"/>
  <c r="N295" i="23"/>
  <c r="M295" i="23"/>
  <c r="K295" i="23"/>
  <c r="L295" i="23"/>
  <c r="V283" i="23"/>
  <c r="U283" i="23"/>
  <c r="T283" i="23"/>
  <c r="S283" i="23"/>
  <c r="Q283" i="23"/>
  <c r="R283" i="23"/>
  <c r="P283" i="23"/>
  <c r="O283" i="23"/>
  <c r="N283" i="23"/>
  <c r="L283" i="23"/>
  <c r="K283" i="23"/>
  <c r="M283" i="23"/>
  <c r="V271" i="23"/>
  <c r="U271" i="23"/>
  <c r="T271" i="23"/>
  <c r="S271" i="23"/>
  <c r="R271" i="23"/>
  <c r="Q271" i="23"/>
  <c r="P271" i="23"/>
  <c r="O271" i="23"/>
  <c r="N271" i="23"/>
  <c r="L271" i="23"/>
  <c r="K271" i="23"/>
  <c r="M271" i="23"/>
  <c r="V259" i="23"/>
  <c r="U259" i="23"/>
  <c r="T259" i="23"/>
  <c r="S259" i="23"/>
  <c r="R259" i="23"/>
  <c r="Q259" i="23"/>
  <c r="O259" i="23"/>
  <c r="P259" i="23"/>
  <c r="N259" i="23"/>
  <c r="L259" i="23"/>
  <c r="M259" i="23"/>
  <c r="K259" i="23"/>
  <c r="V247" i="23"/>
  <c r="U247" i="23"/>
  <c r="T247" i="23"/>
  <c r="S247" i="23"/>
  <c r="R247" i="23"/>
  <c r="Q247" i="23"/>
  <c r="P247" i="23"/>
  <c r="O247" i="23"/>
  <c r="N247" i="23"/>
  <c r="M247" i="23"/>
  <c r="K247" i="23"/>
  <c r="L247" i="23"/>
  <c r="V235" i="23"/>
  <c r="U235" i="23"/>
  <c r="T235" i="23"/>
  <c r="S235" i="23"/>
  <c r="Q235" i="23"/>
  <c r="P235" i="23"/>
  <c r="R235" i="23"/>
  <c r="O235" i="23"/>
  <c r="N235" i="23"/>
  <c r="L235" i="23"/>
  <c r="K235" i="23"/>
  <c r="M235" i="23"/>
  <c r="V223" i="23"/>
  <c r="U223" i="23"/>
  <c r="T223" i="23"/>
  <c r="S223" i="23"/>
  <c r="R223" i="23"/>
  <c r="Q223" i="23"/>
  <c r="P223" i="23"/>
  <c r="O223" i="23"/>
  <c r="N223" i="23"/>
  <c r="L223" i="23"/>
  <c r="M223" i="23"/>
  <c r="K223" i="23"/>
  <c r="V211" i="23"/>
  <c r="U211" i="23"/>
  <c r="T211" i="23"/>
  <c r="S211" i="23"/>
  <c r="R211" i="23"/>
  <c r="Q211" i="23"/>
  <c r="O211" i="23"/>
  <c r="P211" i="23"/>
  <c r="N211" i="23"/>
  <c r="L211" i="23"/>
  <c r="M211" i="23"/>
  <c r="K211" i="23"/>
  <c r="V199" i="23"/>
  <c r="U199" i="23"/>
  <c r="T199" i="23"/>
  <c r="S199" i="23"/>
  <c r="R199" i="23"/>
  <c r="Q199" i="23"/>
  <c r="P199" i="23"/>
  <c r="O199" i="23"/>
  <c r="N199" i="23"/>
  <c r="M199" i="23"/>
  <c r="K199" i="23"/>
  <c r="L199" i="23"/>
  <c r="V187" i="23"/>
  <c r="U187" i="23"/>
  <c r="T187" i="23"/>
  <c r="S187" i="23"/>
  <c r="R187" i="23"/>
  <c r="Q187" i="23"/>
  <c r="P187" i="23"/>
  <c r="O187" i="23"/>
  <c r="N187" i="23"/>
  <c r="L187" i="23"/>
  <c r="K187" i="23"/>
  <c r="M187" i="23"/>
  <c r="V175" i="23"/>
  <c r="U175" i="23"/>
  <c r="T175" i="23"/>
  <c r="S175" i="23"/>
  <c r="R175" i="23"/>
  <c r="Q175" i="23"/>
  <c r="P175" i="23"/>
  <c r="O175" i="23"/>
  <c r="N175" i="23"/>
  <c r="L175" i="23"/>
  <c r="K175" i="23"/>
  <c r="M175" i="23"/>
  <c r="V163" i="23"/>
  <c r="T163" i="23"/>
  <c r="S163" i="23"/>
  <c r="U163" i="23"/>
  <c r="R163" i="23"/>
  <c r="Q163" i="23"/>
  <c r="P163" i="23"/>
  <c r="O163" i="23"/>
  <c r="N163" i="23"/>
  <c r="L163" i="23"/>
  <c r="M163" i="23"/>
  <c r="K163" i="23"/>
  <c r="V151" i="23"/>
  <c r="U151" i="23"/>
  <c r="T151" i="23"/>
  <c r="S151" i="23"/>
  <c r="R151" i="23"/>
  <c r="Q151" i="23"/>
  <c r="P151" i="23"/>
  <c r="O151" i="23"/>
  <c r="N151" i="23"/>
  <c r="M151" i="23"/>
  <c r="K151" i="23"/>
  <c r="L151" i="23"/>
  <c r="V139" i="23"/>
  <c r="U139" i="23"/>
  <c r="T139" i="23"/>
  <c r="S139" i="23"/>
  <c r="R139" i="23"/>
  <c r="Q139" i="23"/>
  <c r="P139" i="23"/>
  <c r="O139" i="23"/>
  <c r="N139" i="23"/>
  <c r="L139" i="23"/>
  <c r="K139" i="23"/>
  <c r="M139" i="23"/>
  <c r="V127" i="23"/>
  <c r="U127" i="23"/>
  <c r="T127" i="23"/>
  <c r="S127" i="23"/>
  <c r="R127" i="23"/>
  <c r="Q127" i="23"/>
  <c r="O127" i="23"/>
  <c r="P127" i="23"/>
  <c r="N127" i="23"/>
  <c r="L127" i="23"/>
  <c r="M127" i="23"/>
  <c r="K127" i="23"/>
  <c r="V115" i="23"/>
  <c r="U115" i="23"/>
  <c r="T115" i="23"/>
  <c r="S115" i="23"/>
  <c r="R115" i="23"/>
  <c r="Q115" i="23"/>
  <c r="P115" i="23"/>
  <c r="O115" i="23"/>
  <c r="N115" i="23"/>
  <c r="L115" i="23"/>
  <c r="M115" i="23"/>
  <c r="K115" i="23"/>
  <c r="V103" i="23"/>
  <c r="U103" i="23"/>
  <c r="T103" i="23"/>
  <c r="S103" i="23"/>
  <c r="R103" i="23"/>
  <c r="Q103" i="23"/>
  <c r="P103" i="23"/>
  <c r="O103" i="23"/>
  <c r="N103" i="23"/>
  <c r="M103" i="23"/>
  <c r="K103" i="23"/>
  <c r="L103" i="23"/>
  <c r="V91" i="23"/>
  <c r="U91" i="23"/>
  <c r="T91" i="23"/>
  <c r="S91" i="23"/>
  <c r="R91" i="23"/>
  <c r="P91" i="23"/>
  <c r="Q91" i="23"/>
  <c r="O91" i="23"/>
  <c r="N91" i="23"/>
  <c r="L91" i="23"/>
  <c r="K91" i="23"/>
  <c r="M91" i="23"/>
  <c r="V79" i="23"/>
  <c r="U79" i="23"/>
  <c r="T79" i="23"/>
  <c r="S79" i="23"/>
  <c r="R79" i="23"/>
  <c r="Q79" i="23"/>
  <c r="P79" i="23"/>
  <c r="O79" i="23"/>
  <c r="N79" i="23"/>
  <c r="L79" i="23"/>
  <c r="K79" i="23"/>
  <c r="M79" i="23"/>
  <c r="V67" i="23"/>
  <c r="U67" i="23"/>
  <c r="T67" i="23"/>
  <c r="S67" i="23"/>
  <c r="R67" i="23"/>
  <c r="Q67" i="23"/>
  <c r="P67" i="23"/>
  <c r="O67" i="23"/>
  <c r="N67" i="23"/>
  <c r="L67" i="23"/>
  <c r="M67" i="23"/>
  <c r="K67" i="23"/>
  <c r="V55" i="23"/>
  <c r="U55" i="23"/>
  <c r="T55" i="23"/>
  <c r="S55" i="23"/>
  <c r="R55" i="23"/>
  <c r="P55" i="23"/>
  <c r="Q55" i="23"/>
  <c r="O55" i="23"/>
  <c r="N55" i="23"/>
  <c r="M55" i="23"/>
  <c r="K55" i="23"/>
  <c r="L55" i="23"/>
  <c r="V43" i="23"/>
  <c r="U43" i="23"/>
  <c r="T43" i="23"/>
  <c r="S43" i="23"/>
  <c r="R43" i="23"/>
  <c r="Q43" i="23"/>
  <c r="P43" i="23"/>
  <c r="O43" i="23"/>
  <c r="N43" i="23"/>
  <c r="L43" i="23"/>
  <c r="K43" i="23"/>
  <c r="M43" i="23"/>
  <c r="V31" i="23"/>
  <c r="U31" i="23"/>
  <c r="T31" i="23"/>
  <c r="S31" i="23"/>
  <c r="R31" i="23"/>
  <c r="Q31" i="23"/>
  <c r="P31" i="23"/>
  <c r="O31" i="23"/>
  <c r="N31" i="23"/>
  <c r="L31" i="23"/>
  <c r="M31" i="23"/>
  <c r="K31" i="23"/>
  <c r="V19" i="23"/>
  <c r="U19" i="23"/>
  <c r="T19" i="23"/>
  <c r="S19" i="23"/>
  <c r="R19" i="23"/>
  <c r="P19" i="23"/>
  <c r="Q19" i="23"/>
  <c r="O19" i="23"/>
  <c r="N19" i="23"/>
  <c r="L19" i="23"/>
  <c r="M19" i="23"/>
  <c r="K19" i="23"/>
  <c r="V7" i="23"/>
  <c r="U7" i="23"/>
  <c r="T7" i="23"/>
  <c r="S7" i="23"/>
  <c r="Q7" i="23"/>
  <c r="P7" i="23"/>
  <c r="R7" i="23"/>
  <c r="O7" i="23"/>
  <c r="N7" i="23"/>
  <c r="M7" i="23"/>
  <c r="K7" i="23"/>
  <c r="L7" i="23"/>
  <c r="V1614" i="23"/>
  <c r="U1614" i="23"/>
  <c r="T1614" i="23"/>
  <c r="R1614" i="23"/>
  <c r="Q1614" i="23"/>
  <c r="S1614" i="23"/>
  <c r="P1614" i="23"/>
  <c r="O1614" i="23"/>
  <c r="K1614" i="23"/>
  <c r="M1614" i="23"/>
  <c r="L1614" i="23"/>
  <c r="N1614" i="23"/>
  <c r="V1602" i="23"/>
  <c r="U1602" i="23"/>
  <c r="T1602" i="23"/>
  <c r="S1602" i="23"/>
  <c r="Q1602" i="23"/>
  <c r="R1602" i="23"/>
  <c r="P1602" i="23"/>
  <c r="O1602" i="23"/>
  <c r="M1602" i="23"/>
  <c r="K1602" i="23"/>
  <c r="L1602" i="23"/>
  <c r="N1602" i="23"/>
  <c r="V1590" i="23"/>
  <c r="U1590" i="23"/>
  <c r="T1590" i="23"/>
  <c r="S1590" i="23"/>
  <c r="R1590" i="23"/>
  <c r="Q1590" i="23"/>
  <c r="P1590" i="23"/>
  <c r="O1590" i="23"/>
  <c r="M1590" i="23"/>
  <c r="N1590" i="23"/>
  <c r="K1590" i="23"/>
  <c r="L1590" i="23"/>
  <c r="V1578" i="23"/>
  <c r="U1578" i="23"/>
  <c r="T1578" i="23"/>
  <c r="S1578" i="23"/>
  <c r="R1578" i="23"/>
  <c r="Q1578" i="23"/>
  <c r="P1578" i="23"/>
  <c r="O1578" i="23"/>
  <c r="N1578" i="23"/>
  <c r="K1578" i="23"/>
  <c r="L1578" i="23"/>
  <c r="M1578" i="23"/>
  <c r="V1566" i="23"/>
  <c r="U1566" i="23"/>
  <c r="T1566" i="23"/>
  <c r="S1566" i="23"/>
  <c r="Q1566" i="23"/>
  <c r="R1566" i="23"/>
  <c r="P1566" i="23"/>
  <c r="O1566" i="23"/>
  <c r="K1566" i="23"/>
  <c r="M1566" i="23"/>
  <c r="L1566" i="23"/>
  <c r="N1566" i="23"/>
  <c r="V1554" i="23"/>
  <c r="U1554" i="23"/>
  <c r="T1554" i="23"/>
  <c r="S1554" i="23"/>
  <c r="R1554" i="23"/>
  <c r="Q1554" i="23"/>
  <c r="P1554" i="23"/>
  <c r="O1554" i="23"/>
  <c r="M1554" i="23"/>
  <c r="N1554" i="23"/>
  <c r="K1554" i="23"/>
  <c r="L1554" i="23"/>
  <c r="V1542" i="23"/>
  <c r="U1542" i="23"/>
  <c r="T1542" i="23"/>
  <c r="S1542" i="23"/>
  <c r="R1542" i="23"/>
  <c r="Q1542" i="23"/>
  <c r="P1542" i="23"/>
  <c r="O1542" i="23"/>
  <c r="M1542" i="23"/>
  <c r="N1542" i="23"/>
  <c r="K1542" i="23"/>
  <c r="L1542" i="23"/>
  <c r="V1530" i="23"/>
  <c r="U1530" i="23"/>
  <c r="T1530" i="23"/>
  <c r="S1530" i="23"/>
  <c r="Q1530" i="23"/>
  <c r="R1530" i="23"/>
  <c r="P1530" i="23"/>
  <c r="O1530" i="23"/>
  <c r="N1530" i="23"/>
  <c r="K1530" i="23"/>
  <c r="L1530" i="23"/>
  <c r="M1530" i="23"/>
  <c r="V1518" i="23"/>
  <c r="U1518" i="23"/>
  <c r="T1518" i="23"/>
  <c r="S1518" i="23"/>
  <c r="R1518" i="23"/>
  <c r="Q1518" i="23"/>
  <c r="P1518" i="23"/>
  <c r="O1518" i="23"/>
  <c r="K1518" i="23"/>
  <c r="M1518" i="23"/>
  <c r="L1518" i="23"/>
  <c r="N1518" i="23"/>
  <c r="V1506" i="23"/>
  <c r="U1506" i="23"/>
  <c r="T1506" i="23"/>
  <c r="S1506" i="23"/>
  <c r="R1506" i="23"/>
  <c r="Q1506" i="23"/>
  <c r="P1506" i="23"/>
  <c r="O1506" i="23"/>
  <c r="M1506" i="23"/>
  <c r="K1506" i="23"/>
  <c r="L1506" i="23"/>
  <c r="N1506" i="23"/>
  <c r="V1494" i="23"/>
  <c r="U1494" i="23"/>
  <c r="T1494" i="23"/>
  <c r="S1494" i="23"/>
  <c r="Q1494" i="23"/>
  <c r="R1494" i="23"/>
  <c r="P1494" i="23"/>
  <c r="O1494" i="23"/>
  <c r="M1494" i="23"/>
  <c r="N1494" i="23"/>
  <c r="L1494" i="23"/>
  <c r="K1494" i="23"/>
  <c r="V1482" i="23"/>
  <c r="U1482" i="23"/>
  <c r="T1482" i="23"/>
  <c r="S1482" i="23"/>
  <c r="R1482" i="23"/>
  <c r="Q1482" i="23"/>
  <c r="P1482" i="23"/>
  <c r="O1482" i="23"/>
  <c r="N1482" i="23"/>
  <c r="K1482" i="23"/>
  <c r="L1482" i="23"/>
  <c r="M1482" i="23"/>
  <c r="V1470" i="23"/>
  <c r="U1470" i="23"/>
  <c r="T1470" i="23"/>
  <c r="S1470" i="23"/>
  <c r="R1470" i="23"/>
  <c r="Q1470" i="23"/>
  <c r="P1470" i="23"/>
  <c r="O1470" i="23"/>
  <c r="K1470" i="23"/>
  <c r="M1470" i="23"/>
  <c r="L1470" i="23"/>
  <c r="N1470" i="23"/>
  <c r="V1458" i="23"/>
  <c r="U1458" i="23"/>
  <c r="T1458" i="23"/>
  <c r="S1458" i="23"/>
  <c r="Q1458" i="23"/>
  <c r="R1458" i="23"/>
  <c r="P1458" i="23"/>
  <c r="O1458" i="23"/>
  <c r="M1458" i="23"/>
  <c r="N1458" i="23"/>
  <c r="K1458" i="23"/>
  <c r="L1458" i="23"/>
  <c r="V1446" i="23"/>
  <c r="U1446" i="23"/>
  <c r="T1446" i="23"/>
  <c r="S1446" i="23"/>
  <c r="R1446" i="23"/>
  <c r="Q1446" i="23"/>
  <c r="P1446" i="23"/>
  <c r="O1446" i="23"/>
  <c r="M1446" i="23"/>
  <c r="N1446" i="23"/>
  <c r="K1446" i="23"/>
  <c r="L1446" i="23"/>
  <c r="V1434" i="23"/>
  <c r="U1434" i="23"/>
  <c r="T1434" i="23"/>
  <c r="S1434" i="23"/>
  <c r="R1434" i="23"/>
  <c r="Q1434" i="23"/>
  <c r="P1434" i="23"/>
  <c r="O1434" i="23"/>
  <c r="L1434" i="23"/>
  <c r="N1434" i="23"/>
  <c r="K1434" i="23"/>
  <c r="M1434" i="23"/>
  <c r="V1422" i="23"/>
  <c r="U1422" i="23"/>
  <c r="T1422" i="23"/>
  <c r="S1422" i="23"/>
  <c r="Q1422" i="23"/>
  <c r="R1422" i="23"/>
  <c r="P1422" i="23"/>
  <c r="O1422" i="23"/>
  <c r="L1422" i="23"/>
  <c r="K1422" i="23"/>
  <c r="M1422" i="23"/>
  <c r="N1422" i="23"/>
  <c r="V1410" i="23"/>
  <c r="U1410" i="23"/>
  <c r="T1410" i="23"/>
  <c r="S1410" i="23"/>
  <c r="R1410" i="23"/>
  <c r="Q1410" i="23"/>
  <c r="P1410" i="23"/>
  <c r="O1410" i="23"/>
  <c r="M1410" i="23"/>
  <c r="L1410" i="23"/>
  <c r="K1410" i="23"/>
  <c r="N1410" i="23"/>
  <c r="V1398" i="23"/>
  <c r="U1398" i="23"/>
  <c r="T1398" i="23"/>
  <c r="S1398" i="23"/>
  <c r="R1398" i="23"/>
  <c r="Q1398" i="23"/>
  <c r="P1398" i="23"/>
  <c r="O1398" i="23"/>
  <c r="M1398" i="23"/>
  <c r="L1398" i="23"/>
  <c r="N1398" i="23"/>
  <c r="K1398" i="23"/>
  <c r="V1386" i="23"/>
  <c r="U1386" i="23"/>
  <c r="T1386" i="23"/>
  <c r="S1386" i="23"/>
  <c r="Q1386" i="23"/>
  <c r="R1386" i="23"/>
  <c r="P1386" i="23"/>
  <c r="O1386" i="23"/>
  <c r="N1386" i="23"/>
  <c r="L1386" i="23"/>
  <c r="K1386" i="23"/>
  <c r="M1386" i="23"/>
  <c r="V1374" i="23"/>
  <c r="U1374" i="23"/>
  <c r="T1374" i="23"/>
  <c r="S1374" i="23"/>
  <c r="R1374" i="23"/>
  <c r="Q1374" i="23"/>
  <c r="P1374" i="23"/>
  <c r="O1374" i="23"/>
  <c r="K1374" i="23"/>
  <c r="M1374" i="23"/>
  <c r="L1374" i="23"/>
  <c r="N1374" i="23"/>
  <c r="V1362" i="23"/>
  <c r="U1362" i="23"/>
  <c r="T1362" i="23"/>
  <c r="S1362" i="23"/>
  <c r="R1362" i="23"/>
  <c r="Q1362" i="23"/>
  <c r="P1362" i="23"/>
  <c r="O1362" i="23"/>
  <c r="M1362" i="23"/>
  <c r="N1362" i="23"/>
  <c r="K1362" i="23"/>
  <c r="L1362" i="23"/>
  <c r="V1350" i="23"/>
  <c r="U1350" i="23"/>
  <c r="T1350" i="23"/>
  <c r="S1350" i="23"/>
  <c r="Q1350" i="23"/>
  <c r="R1350" i="23"/>
  <c r="P1350" i="23"/>
  <c r="O1350" i="23"/>
  <c r="M1350" i="23"/>
  <c r="L1350" i="23"/>
  <c r="N1350" i="23"/>
  <c r="K1350" i="23"/>
  <c r="V1338" i="23"/>
  <c r="U1338" i="23"/>
  <c r="T1338" i="23"/>
  <c r="S1338" i="23"/>
  <c r="R1338" i="23"/>
  <c r="Q1338" i="23"/>
  <c r="P1338" i="23"/>
  <c r="O1338" i="23"/>
  <c r="N1338" i="23"/>
  <c r="L1338" i="23"/>
  <c r="K1338" i="23"/>
  <c r="M1338" i="23"/>
  <c r="V1326" i="23"/>
  <c r="U1326" i="23"/>
  <c r="T1326" i="23"/>
  <c r="S1326" i="23"/>
  <c r="R1326" i="23"/>
  <c r="Q1326" i="23"/>
  <c r="P1326" i="23"/>
  <c r="O1326" i="23"/>
  <c r="L1326" i="23"/>
  <c r="K1326" i="23"/>
  <c r="M1326" i="23"/>
  <c r="N1326" i="23"/>
  <c r="V1314" i="23"/>
  <c r="U1314" i="23"/>
  <c r="T1314" i="23"/>
  <c r="S1314" i="23"/>
  <c r="Q1314" i="23"/>
  <c r="R1314" i="23"/>
  <c r="P1314" i="23"/>
  <c r="O1314" i="23"/>
  <c r="L1314" i="23"/>
  <c r="M1314" i="23"/>
  <c r="K1314" i="23"/>
  <c r="N1314" i="23"/>
  <c r="V1302" i="23"/>
  <c r="U1302" i="23"/>
  <c r="T1302" i="23"/>
  <c r="S1302" i="23"/>
  <c r="R1302" i="23"/>
  <c r="Q1302" i="23"/>
  <c r="P1302" i="23"/>
  <c r="O1302" i="23"/>
  <c r="L1302" i="23"/>
  <c r="M1302" i="23"/>
  <c r="N1302" i="23"/>
  <c r="K1302" i="23"/>
  <c r="V1290" i="23"/>
  <c r="U1290" i="23"/>
  <c r="T1290" i="23"/>
  <c r="S1290" i="23"/>
  <c r="R1290" i="23"/>
  <c r="Q1290" i="23"/>
  <c r="P1290" i="23"/>
  <c r="O1290" i="23"/>
  <c r="L1290" i="23"/>
  <c r="N1290" i="23"/>
  <c r="K1290" i="23"/>
  <c r="M1290" i="23"/>
  <c r="V1278" i="23"/>
  <c r="U1278" i="23"/>
  <c r="T1278" i="23"/>
  <c r="S1278" i="23"/>
  <c r="Q1278" i="23"/>
  <c r="R1278" i="23"/>
  <c r="P1278" i="23"/>
  <c r="O1278" i="23"/>
  <c r="L1278" i="23"/>
  <c r="K1278" i="23"/>
  <c r="M1278" i="23"/>
  <c r="N1278" i="23"/>
  <c r="V1266" i="23"/>
  <c r="U1266" i="23"/>
  <c r="T1266" i="23"/>
  <c r="S1266" i="23"/>
  <c r="R1266" i="23"/>
  <c r="Q1266" i="23"/>
  <c r="P1266" i="23"/>
  <c r="O1266" i="23"/>
  <c r="L1266" i="23"/>
  <c r="M1266" i="23"/>
  <c r="N1266" i="23"/>
  <c r="K1266" i="23"/>
  <c r="V1254" i="23"/>
  <c r="U1254" i="23"/>
  <c r="T1254" i="23"/>
  <c r="S1254" i="23"/>
  <c r="R1254" i="23"/>
  <c r="Q1254" i="23"/>
  <c r="O1254" i="23"/>
  <c r="P1254" i="23"/>
  <c r="L1254" i="23"/>
  <c r="M1254" i="23"/>
  <c r="N1254" i="23"/>
  <c r="K1254" i="23"/>
  <c r="V1242" i="23"/>
  <c r="U1242" i="23"/>
  <c r="T1242" i="23"/>
  <c r="S1242" i="23"/>
  <c r="Q1242" i="23"/>
  <c r="R1242" i="23"/>
  <c r="O1242" i="23"/>
  <c r="P1242" i="23"/>
  <c r="L1242" i="23"/>
  <c r="N1242" i="23"/>
  <c r="K1242" i="23"/>
  <c r="M1242" i="23"/>
  <c r="V1230" i="23"/>
  <c r="U1230" i="23"/>
  <c r="T1230" i="23"/>
  <c r="S1230" i="23"/>
  <c r="R1230" i="23"/>
  <c r="Q1230" i="23"/>
  <c r="O1230" i="23"/>
  <c r="P1230" i="23"/>
  <c r="L1230" i="23"/>
  <c r="K1230" i="23"/>
  <c r="M1230" i="23"/>
  <c r="N1230" i="23"/>
  <c r="V1218" i="23"/>
  <c r="U1218" i="23"/>
  <c r="T1218" i="23"/>
  <c r="S1218" i="23"/>
  <c r="R1218" i="23"/>
  <c r="Q1218" i="23"/>
  <c r="P1218" i="23"/>
  <c r="O1218" i="23"/>
  <c r="L1218" i="23"/>
  <c r="M1218" i="23"/>
  <c r="K1218" i="23"/>
  <c r="N1218" i="23"/>
  <c r="V1206" i="23"/>
  <c r="U1206" i="23"/>
  <c r="T1206" i="23"/>
  <c r="S1206" i="23"/>
  <c r="Q1206" i="23"/>
  <c r="R1206" i="23"/>
  <c r="P1206" i="23"/>
  <c r="O1206" i="23"/>
  <c r="L1206" i="23"/>
  <c r="M1206" i="23"/>
  <c r="N1206" i="23"/>
  <c r="K1206" i="23"/>
  <c r="V1194" i="23"/>
  <c r="U1194" i="23"/>
  <c r="T1194" i="23"/>
  <c r="S1194" i="23"/>
  <c r="R1194" i="23"/>
  <c r="Q1194" i="23"/>
  <c r="O1194" i="23"/>
  <c r="P1194" i="23"/>
  <c r="L1194" i="23"/>
  <c r="N1194" i="23"/>
  <c r="K1194" i="23"/>
  <c r="M1194" i="23"/>
  <c r="V1182" i="23"/>
  <c r="U1182" i="23"/>
  <c r="T1182" i="23"/>
  <c r="S1182" i="23"/>
  <c r="R1182" i="23"/>
  <c r="Q1182" i="23"/>
  <c r="O1182" i="23"/>
  <c r="P1182" i="23"/>
  <c r="L1182" i="23"/>
  <c r="K1182" i="23"/>
  <c r="M1182" i="23"/>
  <c r="N1182" i="23"/>
  <c r="V1170" i="23"/>
  <c r="U1170" i="23"/>
  <c r="T1170" i="23"/>
  <c r="S1170" i="23"/>
  <c r="Q1170" i="23"/>
  <c r="R1170" i="23"/>
  <c r="O1170" i="23"/>
  <c r="P1170" i="23"/>
  <c r="N1170" i="23"/>
  <c r="L1170" i="23"/>
  <c r="M1170" i="23"/>
  <c r="K1170" i="23"/>
  <c r="V1158" i="23"/>
  <c r="U1158" i="23"/>
  <c r="T1158" i="23"/>
  <c r="S1158" i="23"/>
  <c r="R1158" i="23"/>
  <c r="Q1158" i="23"/>
  <c r="P1158" i="23"/>
  <c r="O1158" i="23"/>
  <c r="N1158" i="23"/>
  <c r="L1158" i="23"/>
  <c r="M1158" i="23"/>
  <c r="K1158" i="23"/>
  <c r="V1146" i="23"/>
  <c r="U1146" i="23"/>
  <c r="T1146" i="23"/>
  <c r="S1146" i="23"/>
  <c r="R1146" i="23"/>
  <c r="Q1146" i="23"/>
  <c r="O1146" i="23"/>
  <c r="P1146" i="23"/>
  <c r="N1146" i="23"/>
  <c r="L1146" i="23"/>
  <c r="K1146" i="23"/>
  <c r="M1146" i="23"/>
  <c r="V1134" i="23"/>
  <c r="U1134" i="23"/>
  <c r="T1134" i="23"/>
  <c r="S1134" i="23"/>
  <c r="Q1134" i="23"/>
  <c r="R1134" i="23"/>
  <c r="O1134" i="23"/>
  <c r="N1134" i="23"/>
  <c r="P1134" i="23"/>
  <c r="L1134" i="23"/>
  <c r="K1134" i="23"/>
  <c r="M1134" i="23"/>
  <c r="V1122" i="23"/>
  <c r="U1122" i="23"/>
  <c r="T1122" i="23"/>
  <c r="S1122" i="23"/>
  <c r="R1122" i="23"/>
  <c r="Q1122" i="23"/>
  <c r="P1122" i="23"/>
  <c r="O1122" i="23"/>
  <c r="N1122" i="23"/>
  <c r="L1122" i="23"/>
  <c r="M1122" i="23"/>
  <c r="K1122" i="23"/>
  <c r="V1110" i="23"/>
  <c r="U1110" i="23"/>
  <c r="T1110" i="23"/>
  <c r="S1110" i="23"/>
  <c r="R1110" i="23"/>
  <c r="Q1110" i="23"/>
  <c r="O1110" i="23"/>
  <c r="P1110" i="23"/>
  <c r="N1110" i="23"/>
  <c r="L1110" i="23"/>
  <c r="M1110" i="23"/>
  <c r="K1110" i="23"/>
  <c r="V1098" i="23"/>
  <c r="U1098" i="23"/>
  <c r="T1098" i="23"/>
  <c r="S1098" i="23"/>
  <c r="Q1098" i="23"/>
  <c r="R1098" i="23"/>
  <c r="P1098" i="23"/>
  <c r="O1098" i="23"/>
  <c r="N1098" i="23"/>
  <c r="L1098" i="23"/>
  <c r="K1098" i="23"/>
  <c r="M1098" i="23"/>
  <c r="V1086" i="23"/>
  <c r="U1086" i="23"/>
  <c r="T1086" i="23"/>
  <c r="S1086" i="23"/>
  <c r="R1086" i="23"/>
  <c r="Q1086" i="23"/>
  <c r="O1086" i="23"/>
  <c r="P1086" i="23"/>
  <c r="N1086" i="23"/>
  <c r="L1086" i="23"/>
  <c r="K1086" i="23"/>
  <c r="M1086" i="23"/>
  <c r="V1074" i="23"/>
  <c r="U1074" i="23"/>
  <c r="T1074" i="23"/>
  <c r="S1074" i="23"/>
  <c r="R1074" i="23"/>
  <c r="Q1074" i="23"/>
  <c r="O1074" i="23"/>
  <c r="P1074" i="23"/>
  <c r="N1074" i="23"/>
  <c r="L1074" i="23"/>
  <c r="M1074" i="23"/>
  <c r="K1074" i="23"/>
  <c r="V1062" i="23"/>
  <c r="U1062" i="23"/>
  <c r="T1062" i="23"/>
  <c r="S1062" i="23"/>
  <c r="Q1062" i="23"/>
  <c r="R1062" i="23"/>
  <c r="O1062" i="23"/>
  <c r="P1062" i="23"/>
  <c r="N1062" i="23"/>
  <c r="L1062" i="23"/>
  <c r="M1062" i="23"/>
  <c r="K1062" i="23"/>
  <c r="V1050" i="23"/>
  <c r="U1050" i="23"/>
  <c r="T1050" i="23"/>
  <c r="S1050" i="23"/>
  <c r="R1050" i="23"/>
  <c r="Q1050" i="23"/>
  <c r="O1050" i="23"/>
  <c r="P1050" i="23"/>
  <c r="N1050" i="23"/>
  <c r="L1050" i="23"/>
  <c r="K1050" i="23"/>
  <c r="M1050" i="23"/>
  <c r="V1038" i="23"/>
  <c r="U1038" i="23"/>
  <c r="T1038" i="23"/>
  <c r="S1038" i="23"/>
  <c r="R1038" i="23"/>
  <c r="Q1038" i="23"/>
  <c r="P1038" i="23"/>
  <c r="O1038" i="23"/>
  <c r="N1038" i="23"/>
  <c r="L1038" i="23"/>
  <c r="K1038" i="23"/>
  <c r="M1038" i="23"/>
  <c r="V1026" i="23"/>
  <c r="U1026" i="23"/>
  <c r="T1026" i="23"/>
  <c r="S1026" i="23"/>
  <c r="Q1026" i="23"/>
  <c r="R1026" i="23"/>
  <c r="O1026" i="23"/>
  <c r="P1026" i="23"/>
  <c r="N1026" i="23"/>
  <c r="L1026" i="23"/>
  <c r="M1026" i="23"/>
  <c r="K1026" i="23"/>
  <c r="V1014" i="23"/>
  <c r="U1014" i="23"/>
  <c r="T1014" i="23"/>
  <c r="S1014" i="23"/>
  <c r="R1014" i="23"/>
  <c r="Q1014" i="23"/>
  <c r="O1014" i="23"/>
  <c r="P1014" i="23"/>
  <c r="N1014" i="23"/>
  <c r="L1014" i="23"/>
  <c r="M1014" i="23"/>
  <c r="K1014" i="23"/>
  <c r="V1002" i="23"/>
  <c r="U1002" i="23"/>
  <c r="T1002" i="23"/>
  <c r="S1002" i="23"/>
  <c r="R1002" i="23"/>
  <c r="Q1002" i="23"/>
  <c r="O1002" i="23"/>
  <c r="P1002" i="23"/>
  <c r="N1002" i="23"/>
  <c r="L1002" i="23"/>
  <c r="K1002" i="23"/>
  <c r="M1002" i="23"/>
  <c r="V990" i="23"/>
  <c r="U990" i="23"/>
  <c r="T990" i="23"/>
  <c r="S990" i="23"/>
  <c r="Q990" i="23"/>
  <c r="R990" i="23"/>
  <c r="O990" i="23"/>
  <c r="P990" i="23"/>
  <c r="N990" i="23"/>
  <c r="L990" i="23"/>
  <c r="K990" i="23"/>
  <c r="M990" i="23"/>
  <c r="V978" i="23"/>
  <c r="U978" i="23"/>
  <c r="T978" i="23"/>
  <c r="S978" i="23"/>
  <c r="R978" i="23"/>
  <c r="Q978" i="23"/>
  <c r="P978" i="23"/>
  <c r="O978" i="23"/>
  <c r="N978" i="23"/>
  <c r="L978" i="23"/>
  <c r="M978" i="23"/>
  <c r="K978" i="23"/>
  <c r="V966" i="23"/>
  <c r="U966" i="23"/>
  <c r="T966" i="23"/>
  <c r="S966" i="23"/>
  <c r="R966" i="23"/>
  <c r="Q966" i="23"/>
  <c r="O966" i="23"/>
  <c r="P966" i="23"/>
  <c r="N966" i="23"/>
  <c r="L966" i="23"/>
  <c r="M966" i="23"/>
  <c r="K966" i="23"/>
  <c r="V954" i="23"/>
  <c r="U954" i="23"/>
  <c r="T954" i="23"/>
  <c r="S954" i="23"/>
  <c r="Q954" i="23"/>
  <c r="R954" i="23"/>
  <c r="O954" i="23"/>
  <c r="P954" i="23"/>
  <c r="N954" i="23"/>
  <c r="L954" i="23"/>
  <c r="K954" i="23"/>
  <c r="M954" i="23"/>
  <c r="V942" i="23"/>
  <c r="U942" i="23"/>
  <c r="T942" i="23"/>
  <c r="S942" i="23"/>
  <c r="R942" i="23"/>
  <c r="Q942" i="23"/>
  <c r="P942" i="23"/>
  <c r="O942" i="23"/>
  <c r="N942" i="23"/>
  <c r="L942" i="23"/>
  <c r="K942" i="23"/>
  <c r="M942" i="23"/>
  <c r="V930" i="23"/>
  <c r="U930" i="23"/>
  <c r="T930" i="23"/>
  <c r="S930" i="23"/>
  <c r="R930" i="23"/>
  <c r="Q930" i="23"/>
  <c r="O930" i="23"/>
  <c r="P930" i="23"/>
  <c r="N930" i="23"/>
  <c r="L930" i="23"/>
  <c r="M930" i="23"/>
  <c r="K930" i="23"/>
  <c r="V918" i="23"/>
  <c r="U918" i="23"/>
  <c r="T918" i="23"/>
  <c r="S918" i="23"/>
  <c r="Q918" i="23"/>
  <c r="R918" i="23"/>
  <c r="O918" i="23"/>
  <c r="P918" i="23"/>
  <c r="N918" i="23"/>
  <c r="L918" i="23"/>
  <c r="M918" i="23"/>
  <c r="K918" i="23"/>
  <c r="V906" i="23"/>
  <c r="U906" i="23"/>
  <c r="T906" i="23"/>
  <c r="S906" i="23"/>
  <c r="R906" i="23"/>
  <c r="Q906" i="23"/>
  <c r="O906" i="23"/>
  <c r="P906" i="23"/>
  <c r="N906" i="23"/>
  <c r="L906" i="23"/>
  <c r="K906" i="23"/>
  <c r="M906" i="23"/>
  <c r="V894" i="23"/>
  <c r="U894" i="23"/>
  <c r="T894" i="23"/>
  <c r="S894" i="23"/>
  <c r="R894" i="23"/>
  <c r="Q894" i="23"/>
  <c r="P894" i="23"/>
  <c r="O894" i="23"/>
  <c r="N894" i="23"/>
  <c r="L894" i="23"/>
  <c r="K894" i="23"/>
  <c r="M894" i="23"/>
  <c r="V882" i="23"/>
  <c r="U882" i="23"/>
  <c r="T882" i="23"/>
  <c r="S882" i="23"/>
  <c r="Q882" i="23"/>
  <c r="R882" i="23"/>
  <c r="O882" i="23"/>
  <c r="N882" i="23"/>
  <c r="P882" i="23"/>
  <c r="L882" i="23"/>
  <c r="M882" i="23"/>
  <c r="K882" i="23"/>
  <c r="V870" i="23"/>
  <c r="U870" i="23"/>
  <c r="T870" i="23"/>
  <c r="S870" i="23"/>
  <c r="R870" i="23"/>
  <c r="Q870" i="23"/>
  <c r="O870" i="23"/>
  <c r="P870" i="23"/>
  <c r="N870" i="23"/>
  <c r="L870" i="23"/>
  <c r="M870" i="23"/>
  <c r="K870" i="23"/>
  <c r="V858" i="23"/>
  <c r="U858" i="23"/>
  <c r="T858" i="23"/>
  <c r="S858" i="23"/>
  <c r="R858" i="23"/>
  <c r="Q858" i="23"/>
  <c r="O858" i="23"/>
  <c r="P858" i="23"/>
  <c r="N858" i="23"/>
  <c r="L858" i="23"/>
  <c r="K858" i="23"/>
  <c r="M858" i="23"/>
  <c r="V846" i="23"/>
  <c r="U846" i="23"/>
  <c r="T846" i="23"/>
  <c r="S846" i="23"/>
  <c r="Q846" i="23"/>
  <c r="R846" i="23"/>
  <c r="P846" i="23"/>
  <c r="O846" i="23"/>
  <c r="N846" i="23"/>
  <c r="L846" i="23"/>
  <c r="K846" i="23"/>
  <c r="M846" i="23"/>
  <c r="V834" i="23"/>
  <c r="U834" i="23"/>
  <c r="T834" i="23"/>
  <c r="S834" i="23"/>
  <c r="R834" i="23"/>
  <c r="Q834" i="23"/>
  <c r="O834" i="23"/>
  <c r="P834" i="23"/>
  <c r="N834" i="23"/>
  <c r="L834" i="23"/>
  <c r="M834" i="23"/>
  <c r="K834" i="23"/>
  <c r="V822" i="23"/>
  <c r="U822" i="23"/>
  <c r="T822" i="23"/>
  <c r="S822" i="23"/>
  <c r="R822" i="23"/>
  <c r="Q822" i="23"/>
  <c r="O822" i="23"/>
  <c r="P822" i="23"/>
  <c r="N822" i="23"/>
  <c r="L822" i="23"/>
  <c r="M822" i="23"/>
  <c r="K822" i="23"/>
  <c r="V810" i="23"/>
  <c r="U810" i="23"/>
  <c r="T810" i="23"/>
  <c r="S810" i="23"/>
  <c r="Q810" i="23"/>
  <c r="R810" i="23"/>
  <c r="O810" i="23"/>
  <c r="P810" i="23"/>
  <c r="N810" i="23"/>
  <c r="L810" i="23"/>
  <c r="K810" i="23"/>
  <c r="M810" i="23"/>
  <c r="V798" i="23"/>
  <c r="U798" i="23"/>
  <c r="T798" i="23"/>
  <c r="S798" i="23"/>
  <c r="R798" i="23"/>
  <c r="Q798" i="23"/>
  <c r="P798" i="23"/>
  <c r="O798" i="23"/>
  <c r="N798" i="23"/>
  <c r="L798" i="23"/>
  <c r="K798" i="23"/>
  <c r="M798" i="23"/>
  <c r="V786" i="23"/>
  <c r="U786" i="23"/>
  <c r="T786" i="23"/>
  <c r="S786" i="23"/>
  <c r="R786" i="23"/>
  <c r="Q786" i="23"/>
  <c r="O786" i="23"/>
  <c r="P786" i="23"/>
  <c r="N786" i="23"/>
  <c r="L786" i="23"/>
  <c r="M786" i="23"/>
  <c r="K786" i="23"/>
  <c r="V774" i="23"/>
  <c r="U774" i="23"/>
  <c r="T774" i="23"/>
  <c r="S774" i="23"/>
  <c r="Q774" i="23"/>
  <c r="R774" i="23"/>
  <c r="O774" i="23"/>
  <c r="P774" i="23"/>
  <c r="N774" i="23"/>
  <c r="L774" i="23"/>
  <c r="M774" i="23"/>
  <c r="K774" i="23"/>
  <c r="V762" i="23"/>
  <c r="U762" i="23"/>
  <c r="T762" i="23"/>
  <c r="S762" i="23"/>
  <c r="R762" i="23"/>
  <c r="Q762" i="23"/>
  <c r="O762" i="23"/>
  <c r="P762" i="23"/>
  <c r="N762" i="23"/>
  <c r="L762" i="23"/>
  <c r="K762" i="23"/>
  <c r="M762" i="23"/>
  <c r="V750" i="23"/>
  <c r="U750" i="23"/>
  <c r="T750" i="23"/>
  <c r="S750" i="23"/>
  <c r="R750" i="23"/>
  <c r="Q750" i="23"/>
  <c r="P750" i="23"/>
  <c r="O750" i="23"/>
  <c r="N750" i="23"/>
  <c r="L750" i="23"/>
  <c r="K750" i="23"/>
  <c r="M750" i="23"/>
  <c r="V738" i="23"/>
  <c r="U738" i="23"/>
  <c r="T738" i="23"/>
  <c r="S738" i="23"/>
  <c r="R738" i="23"/>
  <c r="Q738" i="23"/>
  <c r="O738" i="23"/>
  <c r="P738" i="23"/>
  <c r="N738" i="23"/>
  <c r="L738" i="23"/>
  <c r="M738" i="23"/>
  <c r="K738" i="23"/>
  <c r="V726" i="23"/>
  <c r="U726" i="23"/>
  <c r="T726" i="23"/>
  <c r="S726" i="23"/>
  <c r="Q726" i="23"/>
  <c r="R726" i="23"/>
  <c r="O726" i="23"/>
  <c r="P726" i="23"/>
  <c r="N726" i="23"/>
  <c r="L726" i="23"/>
  <c r="M726" i="23"/>
  <c r="K726" i="23"/>
  <c r="V714" i="23"/>
  <c r="U714" i="23"/>
  <c r="T714" i="23"/>
  <c r="S714" i="23"/>
  <c r="R714" i="23"/>
  <c r="Q714" i="23"/>
  <c r="O714" i="23"/>
  <c r="P714" i="23"/>
  <c r="N714" i="23"/>
  <c r="L714" i="23"/>
  <c r="K714" i="23"/>
  <c r="M714" i="23"/>
  <c r="V702" i="23"/>
  <c r="U702" i="23"/>
  <c r="T702" i="23"/>
  <c r="S702" i="23"/>
  <c r="R702" i="23"/>
  <c r="Q702" i="23"/>
  <c r="P702" i="23"/>
  <c r="O702" i="23"/>
  <c r="N702" i="23"/>
  <c r="L702" i="23"/>
  <c r="K702" i="23"/>
  <c r="M702" i="23"/>
  <c r="V690" i="23"/>
  <c r="U690" i="23"/>
  <c r="T690" i="23"/>
  <c r="R690" i="23"/>
  <c r="S690" i="23"/>
  <c r="Q690" i="23"/>
  <c r="O690" i="23"/>
  <c r="N690" i="23"/>
  <c r="L690" i="23"/>
  <c r="P690" i="23"/>
  <c r="M690" i="23"/>
  <c r="K690" i="23"/>
  <c r="V678" i="23"/>
  <c r="U678" i="23"/>
  <c r="T678" i="23"/>
  <c r="S678" i="23"/>
  <c r="Q678" i="23"/>
  <c r="R678" i="23"/>
  <c r="O678" i="23"/>
  <c r="P678" i="23"/>
  <c r="N678" i="23"/>
  <c r="L678" i="23"/>
  <c r="M678" i="23"/>
  <c r="K678" i="23"/>
  <c r="V666" i="23"/>
  <c r="U666" i="23"/>
  <c r="T666" i="23"/>
  <c r="S666" i="23"/>
  <c r="R666" i="23"/>
  <c r="Q666" i="23"/>
  <c r="O666" i="23"/>
  <c r="P666" i="23"/>
  <c r="N666" i="23"/>
  <c r="L666" i="23"/>
  <c r="K666" i="23"/>
  <c r="M666" i="23"/>
  <c r="V654" i="23"/>
  <c r="U654" i="23"/>
  <c r="T654" i="23"/>
  <c r="S654" i="23"/>
  <c r="R654" i="23"/>
  <c r="Q654" i="23"/>
  <c r="P654" i="23"/>
  <c r="O654" i="23"/>
  <c r="N654" i="23"/>
  <c r="L654" i="23"/>
  <c r="K654" i="23"/>
  <c r="M654" i="23"/>
  <c r="V642" i="23"/>
  <c r="U642" i="23"/>
  <c r="T642" i="23"/>
  <c r="S642" i="23"/>
  <c r="R642" i="23"/>
  <c r="Q642" i="23"/>
  <c r="O642" i="23"/>
  <c r="P642" i="23"/>
  <c r="N642" i="23"/>
  <c r="L642" i="23"/>
  <c r="M642" i="23"/>
  <c r="K642" i="23"/>
  <c r="V630" i="23"/>
  <c r="U630" i="23"/>
  <c r="T630" i="23"/>
  <c r="S630" i="23"/>
  <c r="Q630" i="23"/>
  <c r="R630" i="23"/>
  <c r="O630" i="23"/>
  <c r="P630" i="23"/>
  <c r="N630" i="23"/>
  <c r="L630" i="23"/>
  <c r="M630" i="23"/>
  <c r="K630" i="23"/>
  <c r="V618" i="23"/>
  <c r="U618" i="23"/>
  <c r="T618" i="23"/>
  <c r="S618" i="23"/>
  <c r="R618" i="23"/>
  <c r="Q618" i="23"/>
  <c r="O618" i="23"/>
  <c r="P618" i="23"/>
  <c r="N618" i="23"/>
  <c r="L618" i="23"/>
  <c r="K618" i="23"/>
  <c r="M618" i="23"/>
  <c r="V606" i="23"/>
  <c r="U606" i="23"/>
  <c r="T606" i="23"/>
  <c r="S606" i="23"/>
  <c r="R606" i="23"/>
  <c r="Q606" i="23"/>
  <c r="P606" i="23"/>
  <c r="O606" i="23"/>
  <c r="N606" i="23"/>
  <c r="L606" i="23"/>
  <c r="K606" i="23"/>
  <c r="M606" i="23"/>
  <c r="V594" i="23"/>
  <c r="U594" i="23"/>
  <c r="T594" i="23"/>
  <c r="S594" i="23"/>
  <c r="R594" i="23"/>
  <c r="Q594" i="23"/>
  <c r="P594" i="23"/>
  <c r="O594" i="23"/>
  <c r="N594" i="23"/>
  <c r="L594" i="23"/>
  <c r="M594" i="23"/>
  <c r="K594" i="23"/>
  <c r="V582" i="23"/>
  <c r="U582" i="23"/>
  <c r="T582" i="23"/>
  <c r="S582" i="23"/>
  <c r="R582" i="23"/>
  <c r="Q582" i="23"/>
  <c r="O582" i="23"/>
  <c r="P582" i="23"/>
  <c r="N582" i="23"/>
  <c r="L582" i="23"/>
  <c r="M582" i="23"/>
  <c r="K582" i="23"/>
  <c r="V570" i="23"/>
  <c r="U570" i="23"/>
  <c r="T570" i="23"/>
  <c r="R570" i="23"/>
  <c r="S570" i="23"/>
  <c r="Q570" i="23"/>
  <c r="P570" i="23"/>
  <c r="O570" i="23"/>
  <c r="N570" i="23"/>
  <c r="L570" i="23"/>
  <c r="K570" i="23"/>
  <c r="M570" i="23"/>
  <c r="V558" i="23"/>
  <c r="U558" i="23"/>
  <c r="T558" i="23"/>
  <c r="R558" i="23"/>
  <c r="S558" i="23"/>
  <c r="Q558" i="23"/>
  <c r="P558" i="23"/>
  <c r="O558" i="23"/>
  <c r="N558" i="23"/>
  <c r="L558" i="23"/>
  <c r="K558" i="23"/>
  <c r="M558" i="23"/>
  <c r="V546" i="23"/>
  <c r="U546" i="23"/>
  <c r="T546" i="23"/>
  <c r="R546" i="23"/>
  <c r="S546" i="23"/>
  <c r="Q546" i="23"/>
  <c r="P546" i="23"/>
  <c r="O546" i="23"/>
  <c r="N546" i="23"/>
  <c r="L546" i="23"/>
  <c r="M546" i="23"/>
  <c r="K546" i="23"/>
  <c r="V534" i="23"/>
  <c r="U534" i="23"/>
  <c r="T534" i="23"/>
  <c r="R534" i="23"/>
  <c r="S534" i="23"/>
  <c r="Q534" i="23"/>
  <c r="P534" i="23"/>
  <c r="O534" i="23"/>
  <c r="N534" i="23"/>
  <c r="L534" i="23"/>
  <c r="M534" i="23"/>
  <c r="K534" i="23"/>
  <c r="V522" i="23"/>
  <c r="U522" i="23"/>
  <c r="T522" i="23"/>
  <c r="S522" i="23"/>
  <c r="R522" i="23"/>
  <c r="Q522" i="23"/>
  <c r="P522" i="23"/>
  <c r="O522" i="23"/>
  <c r="N522" i="23"/>
  <c r="L522" i="23"/>
  <c r="K522" i="23"/>
  <c r="M522" i="23"/>
  <c r="V510" i="23"/>
  <c r="U510" i="23"/>
  <c r="T510" i="23"/>
  <c r="S510" i="23"/>
  <c r="R510" i="23"/>
  <c r="P510" i="23"/>
  <c r="Q510" i="23"/>
  <c r="O510" i="23"/>
  <c r="N510" i="23"/>
  <c r="L510" i="23"/>
  <c r="K510" i="23"/>
  <c r="M510" i="23"/>
  <c r="V498" i="23"/>
  <c r="U498" i="23"/>
  <c r="T498" i="23"/>
  <c r="S498" i="23"/>
  <c r="R498" i="23"/>
  <c r="P498" i="23"/>
  <c r="Q498" i="23"/>
  <c r="O498" i="23"/>
  <c r="N498" i="23"/>
  <c r="L498" i="23"/>
  <c r="M498" i="23"/>
  <c r="K498" i="23"/>
  <c r="V486" i="23"/>
  <c r="U486" i="23"/>
  <c r="T486" i="23"/>
  <c r="R486" i="23"/>
  <c r="S486" i="23"/>
  <c r="P486" i="23"/>
  <c r="Q486" i="23"/>
  <c r="O486" i="23"/>
  <c r="N486" i="23"/>
  <c r="L486" i="23"/>
  <c r="M486" i="23"/>
  <c r="K486" i="23"/>
  <c r="V474" i="23"/>
  <c r="U474" i="23"/>
  <c r="T474" i="23"/>
  <c r="R474" i="23"/>
  <c r="P474" i="23"/>
  <c r="S474" i="23"/>
  <c r="Q474" i="23"/>
  <c r="O474" i="23"/>
  <c r="N474" i="23"/>
  <c r="L474" i="23"/>
  <c r="K474" i="23"/>
  <c r="M474" i="23"/>
  <c r="V462" i="23"/>
  <c r="U462" i="23"/>
  <c r="T462" i="23"/>
  <c r="R462" i="23"/>
  <c r="S462" i="23"/>
  <c r="P462" i="23"/>
  <c r="O462" i="23"/>
  <c r="Q462" i="23"/>
  <c r="N462" i="23"/>
  <c r="L462" i="23"/>
  <c r="K462" i="23"/>
  <c r="M462" i="23"/>
  <c r="V450" i="23"/>
  <c r="U450" i="23"/>
  <c r="T450" i="23"/>
  <c r="S450" i="23"/>
  <c r="R450" i="23"/>
  <c r="Q450" i="23"/>
  <c r="P450" i="23"/>
  <c r="O450" i="23"/>
  <c r="N450" i="23"/>
  <c r="L450" i="23"/>
  <c r="M450" i="23"/>
  <c r="K450" i="23"/>
  <c r="V438" i="23"/>
  <c r="U438" i="23"/>
  <c r="T438" i="23"/>
  <c r="S438" i="23"/>
  <c r="R438" i="23"/>
  <c r="Q438" i="23"/>
  <c r="P438" i="23"/>
  <c r="O438" i="23"/>
  <c r="N438" i="23"/>
  <c r="L438" i="23"/>
  <c r="M438" i="23"/>
  <c r="K438" i="23"/>
  <c r="V426" i="23"/>
  <c r="U426" i="23"/>
  <c r="S426" i="23"/>
  <c r="R426" i="23"/>
  <c r="T426" i="23"/>
  <c r="Q426" i="23"/>
  <c r="P426" i="23"/>
  <c r="O426" i="23"/>
  <c r="N426" i="23"/>
  <c r="L426" i="23"/>
  <c r="K426" i="23"/>
  <c r="M426" i="23"/>
  <c r="V414" i="23"/>
  <c r="U414" i="23"/>
  <c r="T414" i="23"/>
  <c r="R414" i="23"/>
  <c r="S414" i="23"/>
  <c r="Q414" i="23"/>
  <c r="P414" i="23"/>
  <c r="O414" i="23"/>
  <c r="N414" i="23"/>
  <c r="L414" i="23"/>
  <c r="K414" i="23"/>
  <c r="M414" i="23"/>
  <c r="V402" i="23"/>
  <c r="U402" i="23"/>
  <c r="T402" i="23"/>
  <c r="R402" i="23"/>
  <c r="S402" i="23"/>
  <c r="Q402" i="23"/>
  <c r="P402" i="23"/>
  <c r="O402" i="23"/>
  <c r="N402" i="23"/>
  <c r="L402" i="23"/>
  <c r="M402" i="23"/>
  <c r="K402" i="23"/>
  <c r="V390" i="23"/>
  <c r="U390" i="23"/>
  <c r="T390" i="23"/>
  <c r="R390" i="23"/>
  <c r="S390" i="23"/>
  <c r="Q390" i="23"/>
  <c r="P390" i="23"/>
  <c r="O390" i="23"/>
  <c r="N390" i="23"/>
  <c r="L390" i="23"/>
  <c r="M390" i="23"/>
  <c r="K390" i="23"/>
  <c r="V378" i="23"/>
  <c r="U378" i="23"/>
  <c r="T378" i="23"/>
  <c r="S378" i="23"/>
  <c r="R378" i="23"/>
  <c r="P378" i="23"/>
  <c r="Q378" i="23"/>
  <c r="O378" i="23"/>
  <c r="N378" i="23"/>
  <c r="L378" i="23"/>
  <c r="K378" i="23"/>
  <c r="M378" i="23"/>
  <c r="V366" i="23"/>
  <c r="U366" i="23"/>
  <c r="T366" i="23"/>
  <c r="S366" i="23"/>
  <c r="R366" i="23"/>
  <c r="P366" i="23"/>
  <c r="Q366" i="23"/>
  <c r="O366" i="23"/>
  <c r="N366" i="23"/>
  <c r="L366" i="23"/>
  <c r="K366" i="23"/>
  <c r="M366" i="23"/>
  <c r="V354" i="23"/>
  <c r="U354" i="23"/>
  <c r="T354" i="23"/>
  <c r="S354" i="23"/>
  <c r="R354" i="23"/>
  <c r="Q354" i="23"/>
  <c r="P354" i="23"/>
  <c r="O354" i="23"/>
  <c r="N354" i="23"/>
  <c r="L354" i="23"/>
  <c r="M354" i="23"/>
  <c r="K354" i="23"/>
  <c r="V342" i="23"/>
  <c r="U342" i="23"/>
  <c r="T342" i="23"/>
  <c r="R342" i="23"/>
  <c r="S342" i="23"/>
  <c r="Q342" i="23"/>
  <c r="P342" i="23"/>
  <c r="O342" i="23"/>
  <c r="N342" i="23"/>
  <c r="L342" i="23"/>
  <c r="M342" i="23"/>
  <c r="K342" i="23"/>
  <c r="V330" i="23"/>
  <c r="U330" i="23"/>
  <c r="T330" i="23"/>
  <c r="R330" i="23"/>
  <c r="Q330" i="23"/>
  <c r="S330" i="23"/>
  <c r="P330" i="23"/>
  <c r="O330" i="23"/>
  <c r="N330" i="23"/>
  <c r="L330" i="23"/>
  <c r="K330" i="23"/>
  <c r="M330" i="23"/>
  <c r="V318" i="23"/>
  <c r="U318" i="23"/>
  <c r="T318" i="23"/>
  <c r="S318" i="23"/>
  <c r="R318" i="23"/>
  <c r="Q318" i="23"/>
  <c r="P318" i="23"/>
  <c r="O318" i="23"/>
  <c r="N318" i="23"/>
  <c r="L318" i="23"/>
  <c r="K318" i="23"/>
  <c r="M318" i="23"/>
  <c r="V306" i="23"/>
  <c r="U306" i="23"/>
  <c r="T306" i="23"/>
  <c r="S306" i="23"/>
  <c r="R306" i="23"/>
  <c r="Q306" i="23"/>
  <c r="P306" i="23"/>
  <c r="O306" i="23"/>
  <c r="N306" i="23"/>
  <c r="L306" i="23"/>
  <c r="M306" i="23"/>
  <c r="K306" i="23"/>
  <c r="V294" i="23"/>
  <c r="U294" i="23"/>
  <c r="T294" i="23"/>
  <c r="S294" i="23"/>
  <c r="R294" i="23"/>
  <c r="Q294" i="23"/>
  <c r="P294" i="23"/>
  <c r="O294" i="23"/>
  <c r="N294" i="23"/>
  <c r="L294" i="23"/>
  <c r="M294" i="23"/>
  <c r="K294" i="23"/>
  <c r="V282" i="23"/>
  <c r="U282" i="23"/>
  <c r="T282" i="23"/>
  <c r="S282" i="23"/>
  <c r="R282" i="23"/>
  <c r="Q282" i="23"/>
  <c r="P282" i="23"/>
  <c r="O282" i="23"/>
  <c r="N282" i="23"/>
  <c r="L282" i="23"/>
  <c r="K282" i="23"/>
  <c r="M282" i="23"/>
  <c r="V270" i="23"/>
  <c r="U270" i="23"/>
  <c r="T270" i="23"/>
  <c r="S270" i="23"/>
  <c r="R270" i="23"/>
  <c r="Q270" i="23"/>
  <c r="P270" i="23"/>
  <c r="O270" i="23"/>
  <c r="N270" i="23"/>
  <c r="L270" i="23"/>
  <c r="K270" i="23"/>
  <c r="M270" i="23"/>
  <c r="V258" i="23"/>
  <c r="U258" i="23"/>
  <c r="T258" i="23"/>
  <c r="S258" i="23"/>
  <c r="R258" i="23"/>
  <c r="Q258" i="23"/>
  <c r="P258" i="23"/>
  <c r="O258" i="23"/>
  <c r="N258" i="23"/>
  <c r="L258" i="23"/>
  <c r="M258" i="23"/>
  <c r="K258" i="23"/>
  <c r="V246" i="23"/>
  <c r="U246" i="23"/>
  <c r="T246" i="23"/>
  <c r="S246" i="23"/>
  <c r="R246" i="23"/>
  <c r="Q246" i="23"/>
  <c r="P246" i="23"/>
  <c r="O246" i="23"/>
  <c r="N246" i="23"/>
  <c r="L246" i="23"/>
  <c r="M246" i="23"/>
  <c r="K246" i="23"/>
  <c r="V234" i="23"/>
  <c r="U234" i="23"/>
  <c r="T234" i="23"/>
  <c r="S234" i="23"/>
  <c r="R234" i="23"/>
  <c r="Q234" i="23"/>
  <c r="P234" i="23"/>
  <c r="O234" i="23"/>
  <c r="N234" i="23"/>
  <c r="L234" i="23"/>
  <c r="K234" i="23"/>
  <c r="M234" i="23"/>
  <c r="V222" i="23"/>
  <c r="U222" i="23"/>
  <c r="T222" i="23"/>
  <c r="S222" i="23"/>
  <c r="R222" i="23"/>
  <c r="Q222" i="23"/>
  <c r="P222" i="23"/>
  <c r="O222" i="23"/>
  <c r="N222" i="23"/>
  <c r="L222" i="23"/>
  <c r="K222" i="23"/>
  <c r="M222" i="23"/>
  <c r="V210" i="23"/>
  <c r="U210" i="23"/>
  <c r="T210" i="23"/>
  <c r="S210" i="23"/>
  <c r="R210" i="23"/>
  <c r="Q210" i="23"/>
  <c r="P210" i="23"/>
  <c r="O210" i="23"/>
  <c r="N210" i="23"/>
  <c r="L210" i="23"/>
  <c r="M210" i="23"/>
  <c r="K210" i="23"/>
  <c r="V198" i="23"/>
  <c r="U198" i="23"/>
  <c r="T198" i="23"/>
  <c r="S198" i="23"/>
  <c r="R198" i="23"/>
  <c r="Q198" i="23"/>
  <c r="P198" i="23"/>
  <c r="O198" i="23"/>
  <c r="N198" i="23"/>
  <c r="L198" i="23"/>
  <c r="M198" i="23"/>
  <c r="K198" i="23"/>
  <c r="V186" i="23"/>
  <c r="U186" i="23"/>
  <c r="T186" i="23"/>
  <c r="S186" i="23"/>
  <c r="R186" i="23"/>
  <c r="Q186" i="23"/>
  <c r="P186" i="23"/>
  <c r="O186" i="23"/>
  <c r="N186" i="23"/>
  <c r="L186" i="23"/>
  <c r="K186" i="23"/>
  <c r="M186" i="23"/>
  <c r="V174" i="23"/>
  <c r="U174" i="23"/>
  <c r="T174" i="23"/>
  <c r="S174" i="23"/>
  <c r="R174" i="23"/>
  <c r="Q174" i="23"/>
  <c r="P174" i="23"/>
  <c r="O174" i="23"/>
  <c r="N174" i="23"/>
  <c r="L174" i="23"/>
  <c r="K174" i="23"/>
  <c r="M174" i="23"/>
  <c r="V162" i="23"/>
  <c r="U162" i="23"/>
  <c r="T162" i="23"/>
  <c r="S162" i="23"/>
  <c r="R162" i="23"/>
  <c r="Q162" i="23"/>
  <c r="P162" i="23"/>
  <c r="O162" i="23"/>
  <c r="N162" i="23"/>
  <c r="L162" i="23"/>
  <c r="M162" i="23"/>
  <c r="K162" i="23"/>
  <c r="V150" i="23"/>
  <c r="U150" i="23"/>
  <c r="T150" i="23"/>
  <c r="S150" i="23"/>
  <c r="R150" i="23"/>
  <c r="Q150" i="23"/>
  <c r="P150" i="23"/>
  <c r="O150" i="23"/>
  <c r="N150" i="23"/>
  <c r="L150" i="23"/>
  <c r="M150" i="23"/>
  <c r="K150" i="23"/>
  <c r="V138" i="23"/>
  <c r="U138" i="23"/>
  <c r="T138" i="23"/>
  <c r="S138" i="23"/>
  <c r="R138" i="23"/>
  <c r="Q138" i="23"/>
  <c r="P138" i="23"/>
  <c r="O138" i="23"/>
  <c r="N138" i="23"/>
  <c r="L138" i="23"/>
  <c r="K138" i="23"/>
  <c r="M138" i="23"/>
  <c r="V126" i="23"/>
  <c r="U126" i="23"/>
  <c r="T126" i="23"/>
  <c r="S126" i="23"/>
  <c r="R126" i="23"/>
  <c r="Q126" i="23"/>
  <c r="P126" i="23"/>
  <c r="O126" i="23"/>
  <c r="N126" i="23"/>
  <c r="L126" i="23"/>
  <c r="K126" i="23"/>
  <c r="M126" i="23"/>
  <c r="V114" i="23"/>
  <c r="U114" i="23"/>
  <c r="T114" i="23"/>
  <c r="S114" i="23"/>
  <c r="R114" i="23"/>
  <c r="Q114" i="23"/>
  <c r="P114" i="23"/>
  <c r="O114" i="23"/>
  <c r="N114" i="23"/>
  <c r="L114" i="23"/>
  <c r="M114" i="23"/>
  <c r="K114" i="23"/>
  <c r="V102" i="23"/>
  <c r="U102" i="23"/>
  <c r="T102" i="23"/>
  <c r="S102" i="23"/>
  <c r="R102" i="23"/>
  <c r="Q102" i="23"/>
  <c r="P102" i="23"/>
  <c r="O102" i="23"/>
  <c r="N102" i="23"/>
  <c r="L102" i="23"/>
  <c r="M102" i="23"/>
  <c r="K102" i="23"/>
  <c r="V90" i="23"/>
  <c r="U90" i="23"/>
  <c r="T90" i="23"/>
  <c r="S90" i="23"/>
  <c r="R90" i="23"/>
  <c r="Q90" i="23"/>
  <c r="P90" i="23"/>
  <c r="O90" i="23"/>
  <c r="N90" i="23"/>
  <c r="L90" i="23"/>
  <c r="K90" i="23"/>
  <c r="M90" i="23"/>
  <c r="V78" i="23"/>
  <c r="U78" i="23"/>
  <c r="T78" i="23"/>
  <c r="S78" i="23"/>
  <c r="R78" i="23"/>
  <c r="Q78" i="23"/>
  <c r="P78" i="23"/>
  <c r="O78" i="23"/>
  <c r="N78" i="23"/>
  <c r="L78" i="23"/>
  <c r="K78" i="23"/>
  <c r="M78" i="23"/>
  <c r="V66" i="23"/>
  <c r="U66" i="23"/>
  <c r="T66" i="23"/>
  <c r="S66" i="23"/>
  <c r="R66" i="23"/>
  <c r="Q66" i="23"/>
  <c r="P66" i="23"/>
  <c r="O66" i="23"/>
  <c r="N66" i="23"/>
  <c r="L66" i="23"/>
  <c r="M66" i="23"/>
  <c r="K66" i="23"/>
  <c r="V54" i="23"/>
  <c r="U54" i="23"/>
  <c r="T54" i="23"/>
  <c r="S54" i="23"/>
  <c r="R54" i="23"/>
  <c r="Q54" i="23"/>
  <c r="P54" i="23"/>
  <c r="O54" i="23"/>
  <c r="N54" i="23"/>
  <c r="L54" i="23"/>
  <c r="M54" i="23"/>
  <c r="K54" i="23"/>
  <c r="V42" i="23"/>
  <c r="U42" i="23"/>
  <c r="T42" i="23"/>
  <c r="S42" i="23"/>
  <c r="R42" i="23"/>
  <c r="Q42" i="23"/>
  <c r="P42" i="23"/>
  <c r="O42" i="23"/>
  <c r="N42" i="23"/>
  <c r="L42" i="23"/>
  <c r="K42" i="23"/>
  <c r="M42" i="23"/>
  <c r="V30" i="23"/>
  <c r="U30" i="23"/>
  <c r="T30" i="23"/>
  <c r="S30" i="23"/>
  <c r="R30" i="23"/>
  <c r="Q30" i="23"/>
  <c r="P30" i="23"/>
  <c r="O30" i="23"/>
  <c r="N30" i="23"/>
  <c r="L30" i="23"/>
  <c r="K30" i="23"/>
  <c r="M30" i="23"/>
  <c r="V18" i="23"/>
  <c r="U18" i="23"/>
  <c r="T18" i="23"/>
  <c r="S18" i="23"/>
  <c r="R18" i="23"/>
  <c r="Q18" i="23"/>
  <c r="P18" i="23"/>
  <c r="O18" i="23"/>
  <c r="N18" i="23"/>
  <c r="L18" i="23"/>
  <c r="M18" i="23"/>
  <c r="K18" i="23"/>
  <c r="V6" i="23"/>
  <c r="U6" i="23"/>
  <c r="T6" i="23"/>
  <c r="S6" i="23"/>
  <c r="R6" i="23"/>
  <c r="Q6" i="23"/>
  <c r="P6" i="23"/>
  <c r="O6" i="23"/>
  <c r="N6" i="23"/>
  <c r="L6" i="23"/>
  <c r="M6" i="23"/>
  <c r="K6" i="23"/>
  <c r="V1613" i="23"/>
  <c r="U1613" i="23"/>
  <c r="T1613" i="23"/>
  <c r="S1613" i="23"/>
  <c r="R1613" i="23"/>
  <c r="Q1613" i="23"/>
  <c r="P1613" i="23"/>
  <c r="O1613" i="23"/>
  <c r="M1613" i="23"/>
  <c r="K1613" i="23"/>
  <c r="L1613" i="23"/>
  <c r="N1613" i="23"/>
  <c r="V1601" i="23"/>
  <c r="U1601" i="23"/>
  <c r="T1601" i="23"/>
  <c r="S1601" i="23"/>
  <c r="R1601" i="23"/>
  <c r="Q1601" i="23"/>
  <c r="P1601" i="23"/>
  <c r="O1601" i="23"/>
  <c r="M1601" i="23"/>
  <c r="K1601" i="23"/>
  <c r="L1601" i="23"/>
  <c r="N1601" i="23"/>
  <c r="V1589" i="23"/>
  <c r="U1589" i="23"/>
  <c r="T1589" i="23"/>
  <c r="S1589" i="23"/>
  <c r="R1589" i="23"/>
  <c r="Q1589" i="23"/>
  <c r="P1589" i="23"/>
  <c r="O1589" i="23"/>
  <c r="M1589" i="23"/>
  <c r="N1589" i="23"/>
  <c r="K1589" i="23"/>
  <c r="L1589" i="23"/>
  <c r="V1577" i="23"/>
  <c r="U1577" i="23"/>
  <c r="T1577" i="23"/>
  <c r="S1577" i="23"/>
  <c r="R1577" i="23"/>
  <c r="Q1577" i="23"/>
  <c r="P1577" i="23"/>
  <c r="O1577" i="23"/>
  <c r="M1577" i="23"/>
  <c r="N1577" i="23"/>
  <c r="K1577" i="23"/>
  <c r="L1577" i="23"/>
  <c r="V1565" i="23"/>
  <c r="U1565" i="23"/>
  <c r="T1565" i="23"/>
  <c r="S1565" i="23"/>
  <c r="R1565" i="23"/>
  <c r="Q1565" i="23"/>
  <c r="P1565" i="23"/>
  <c r="O1565" i="23"/>
  <c r="M1565" i="23"/>
  <c r="K1565" i="23"/>
  <c r="L1565" i="23"/>
  <c r="N1565" i="23"/>
  <c r="V1553" i="23"/>
  <c r="U1553" i="23"/>
  <c r="T1553" i="23"/>
  <c r="S1553" i="23"/>
  <c r="R1553" i="23"/>
  <c r="Q1553" i="23"/>
  <c r="P1553" i="23"/>
  <c r="O1553" i="23"/>
  <c r="M1553" i="23"/>
  <c r="K1553" i="23"/>
  <c r="L1553" i="23"/>
  <c r="N1553" i="23"/>
  <c r="V1541" i="23"/>
  <c r="U1541" i="23"/>
  <c r="T1541" i="23"/>
  <c r="S1541" i="23"/>
  <c r="R1541" i="23"/>
  <c r="Q1541" i="23"/>
  <c r="P1541" i="23"/>
  <c r="O1541" i="23"/>
  <c r="M1541" i="23"/>
  <c r="N1541" i="23"/>
  <c r="K1541" i="23"/>
  <c r="L1541" i="23"/>
  <c r="V1529" i="23"/>
  <c r="U1529" i="23"/>
  <c r="T1529" i="23"/>
  <c r="S1529" i="23"/>
  <c r="R1529" i="23"/>
  <c r="Q1529" i="23"/>
  <c r="P1529" i="23"/>
  <c r="O1529" i="23"/>
  <c r="M1529" i="23"/>
  <c r="N1529" i="23"/>
  <c r="K1529" i="23"/>
  <c r="L1529" i="23"/>
  <c r="V1517" i="23"/>
  <c r="U1517" i="23"/>
  <c r="T1517" i="23"/>
  <c r="S1517" i="23"/>
  <c r="R1517" i="23"/>
  <c r="Q1517" i="23"/>
  <c r="P1517" i="23"/>
  <c r="O1517" i="23"/>
  <c r="M1517" i="23"/>
  <c r="K1517" i="23"/>
  <c r="L1517" i="23"/>
  <c r="N1517" i="23"/>
  <c r="V1505" i="23"/>
  <c r="U1505" i="23"/>
  <c r="T1505" i="23"/>
  <c r="S1505" i="23"/>
  <c r="R1505" i="23"/>
  <c r="Q1505" i="23"/>
  <c r="P1505" i="23"/>
  <c r="O1505" i="23"/>
  <c r="M1505" i="23"/>
  <c r="K1505" i="23"/>
  <c r="L1505" i="23"/>
  <c r="N1505" i="23"/>
  <c r="V1493" i="23"/>
  <c r="U1493" i="23"/>
  <c r="T1493" i="23"/>
  <c r="S1493" i="23"/>
  <c r="R1493" i="23"/>
  <c r="Q1493" i="23"/>
  <c r="P1493" i="23"/>
  <c r="O1493" i="23"/>
  <c r="M1493" i="23"/>
  <c r="N1493" i="23"/>
  <c r="K1493" i="23"/>
  <c r="L1493" i="23"/>
  <c r="V1481" i="23"/>
  <c r="U1481" i="23"/>
  <c r="T1481" i="23"/>
  <c r="S1481" i="23"/>
  <c r="R1481" i="23"/>
  <c r="Q1481" i="23"/>
  <c r="P1481" i="23"/>
  <c r="O1481" i="23"/>
  <c r="M1481" i="23"/>
  <c r="N1481" i="23"/>
  <c r="K1481" i="23"/>
  <c r="L1481" i="23"/>
  <c r="V1469" i="23"/>
  <c r="U1469" i="23"/>
  <c r="T1469" i="23"/>
  <c r="S1469" i="23"/>
  <c r="R1469" i="23"/>
  <c r="Q1469" i="23"/>
  <c r="P1469" i="23"/>
  <c r="O1469" i="23"/>
  <c r="M1469" i="23"/>
  <c r="K1469" i="23"/>
  <c r="L1469" i="23"/>
  <c r="N1469" i="23"/>
  <c r="V1457" i="23"/>
  <c r="U1457" i="23"/>
  <c r="T1457" i="23"/>
  <c r="S1457" i="23"/>
  <c r="R1457" i="23"/>
  <c r="Q1457" i="23"/>
  <c r="P1457" i="23"/>
  <c r="O1457" i="23"/>
  <c r="M1457" i="23"/>
  <c r="K1457" i="23"/>
  <c r="N1457" i="23"/>
  <c r="L1457" i="23"/>
  <c r="V1445" i="23"/>
  <c r="U1445" i="23"/>
  <c r="T1445" i="23"/>
  <c r="S1445" i="23"/>
  <c r="R1445" i="23"/>
  <c r="Q1445" i="23"/>
  <c r="P1445" i="23"/>
  <c r="O1445" i="23"/>
  <c r="M1445" i="23"/>
  <c r="N1445" i="23"/>
  <c r="K1445" i="23"/>
  <c r="L1445" i="23"/>
  <c r="V1433" i="23"/>
  <c r="T1433" i="23"/>
  <c r="U1433" i="23"/>
  <c r="S1433" i="23"/>
  <c r="R1433" i="23"/>
  <c r="Q1433" i="23"/>
  <c r="P1433" i="23"/>
  <c r="O1433" i="23"/>
  <c r="M1433" i="23"/>
  <c r="N1433" i="23"/>
  <c r="K1433" i="23"/>
  <c r="L1433" i="23"/>
  <c r="V1421" i="23"/>
  <c r="U1421" i="23"/>
  <c r="T1421" i="23"/>
  <c r="S1421" i="23"/>
  <c r="R1421" i="23"/>
  <c r="Q1421" i="23"/>
  <c r="P1421" i="23"/>
  <c r="O1421" i="23"/>
  <c r="M1421" i="23"/>
  <c r="L1421" i="23"/>
  <c r="K1421" i="23"/>
  <c r="N1421" i="23"/>
  <c r="V1409" i="23"/>
  <c r="U1409" i="23"/>
  <c r="T1409" i="23"/>
  <c r="S1409" i="23"/>
  <c r="R1409" i="23"/>
  <c r="Q1409" i="23"/>
  <c r="P1409" i="23"/>
  <c r="O1409" i="23"/>
  <c r="M1409" i="23"/>
  <c r="L1409" i="23"/>
  <c r="K1409" i="23"/>
  <c r="N1409" i="23"/>
  <c r="V1397" i="23"/>
  <c r="U1397" i="23"/>
  <c r="T1397" i="23"/>
  <c r="S1397" i="23"/>
  <c r="R1397" i="23"/>
  <c r="Q1397" i="23"/>
  <c r="P1397" i="23"/>
  <c r="O1397" i="23"/>
  <c r="M1397" i="23"/>
  <c r="L1397" i="23"/>
  <c r="N1397" i="23"/>
  <c r="K1397" i="23"/>
  <c r="V1385" i="23"/>
  <c r="U1385" i="23"/>
  <c r="T1385" i="23"/>
  <c r="S1385" i="23"/>
  <c r="R1385" i="23"/>
  <c r="Q1385" i="23"/>
  <c r="P1385" i="23"/>
  <c r="O1385" i="23"/>
  <c r="M1385" i="23"/>
  <c r="N1385" i="23"/>
  <c r="L1385" i="23"/>
  <c r="K1385" i="23"/>
  <c r="V1373" i="23"/>
  <c r="U1373" i="23"/>
  <c r="T1373" i="23"/>
  <c r="S1373" i="23"/>
  <c r="R1373" i="23"/>
  <c r="Q1373" i="23"/>
  <c r="P1373" i="23"/>
  <c r="O1373" i="23"/>
  <c r="M1373" i="23"/>
  <c r="K1373" i="23"/>
  <c r="L1373" i="23"/>
  <c r="N1373" i="23"/>
  <c r="V1361" i="23"/>
  <c r="U1361" i="23"/>
  <c r="T1361" i="23"/>
  <c r="S1361" i="23"/>
  <c r="R1361" i="23"/>
  <c r="Q1361" i="23"/>
  <c r="P1361" i="23"/>
  <c r="O1361" i="23"/>
  <c r="M1361" i="23"/>
  <c r="K1361" i="23"/>
  <c r="N1361" i="23"/>
  <c r="L1361" i="23"/>
  <c r="V1349" i="23"/>
  <c r="U1349" i="23"/>
  <c r="T1349" i="23"/>
  <c r="S1349" i="23"/>
  <c r="R1349" i="23"/>
  <c r="Q1349" i="23"/>
  <c r="P1349" i="23"/>
  <c r="O1349" i="23"/>
  <c r="M1349" i="23"/>
  <c r="N1349" i="23"/>
  <c r="K1349" i="23"/>
  <c r="L1349" i="23"/>
  <c r="V1337" i="23"/>
  <c r="U1337" i="23"/>
  <c r="T1337" i="23"/>
  <c r="S1337" i="23"/>
  <c r="R1337" i="23"/>
  <c r="Q1337" i="23"/>
  <c r="P1337" i="23"/>
  <c r="O1337" i="23"/>
  <c r="M1337" i="23"/>
  <c r="N1337" i="23"/>
  <c r="L1337" i="23"/>
  <c r="K1337" i="23"/>
  <c r="V1325" i="23"/>
  <c r="U1325" i="23"/>
  <c r="T1325" i="23"/>
  <c r="S1325" i="23"/>
  <c r="R1325" i="23"/>
  <c r="Q1325" i="23"/>
  <c r="P1325" i="23"/>
  <c r="O1325" i="23"/>
  <c r="M1325" i="23"/>
  <c r="K1325" i="23"/>
  <c r="L1325" i="23"/>
  <c r="N1325" i="23"/>
  <c r="V1313" i="23"/>
  <c r="U1313" i="23"/>
  <c r="T1313" i="23"/>
  <c r="S1313" i="23"/>
  <c r="R1313" i="23"/>
  <c r="Q1313" i="23"/>
  <c r="P1313" i="23"/>
  <c r="O1313" i="23"/>
  <c r="L1313" i="23"/>
  <c r="M1313" i="23"/>
  <c r="K1313" i="23"/>
  <c r="N1313" i="23"/>
  <c r="V1301" i="23"/>
  <c r="U1301" i="23"/>
  <c r="T1301" i="23"/>
  <c r="S1301" i="23"/>
  <c r="R1301" i="23"/>
  <c r="Q1301" i="23"/>
  <c r="P1301" i="23"/>
  <c r="O1301" i="23"/>
  <c r="L1301" i="23"/>
  <c r="M1301" i="23"/>
  <c r="N1301" i="23"/>
  <c r="K1301" i="23"/>
  <c r="V1289" i="23"/>
  <c r="U1289" i="23"/>
  <c r="T1289" i="23"/>
  <c r="S1289" i="23"/>
  <c r="R1289" i="23"/>
  <c r="Q1289" i="23"/>
  <c r="P1289" i="23"/>
  <c r="O1289" i="23"/>
  <c r="L1289" i="23"/>
  <c r="M1289" i="23"/>
  <c r="N1289" i="23"/>
  <c r="K1289" i="23"/>
  <c r="V1277" i="23"/>
  <c r="U1277" i="23"/>
  <c r="T1277" i="23"/>
  <c r="S1277" i="23"/>
  <c r="R1277" i="23"/>
  <c r="Q1277" i="23"/>
  <c r="O1277" i="23"/>
  <c r="P1277" i="23"/>
  <c r="L1277" i="23"/>
  <c r="M1277" i="23"/>
  <c r="K1277" i="23"/>
  <c r="N1277" i="23"/>
  <c r="V1265" i="23"/>
  <c r="U1265" i="23"/>
  <c r="T1265" i="23"/>
  <c r="S1265" i="23"/>
  <c r="R1265" i="23"/>
  <c r="Q1265" i="23"/>
  <c r="O1265" i="23"/>
  <c r="P1265" i="23"/>
  <c r="L1265" i="23"/>
  <c r="M1265" i="23"/>
  <c r="K1265" i="23"/>
  <c r="N1265" i="23"/>
  <c r="V1253" i="23"/>
  <c r="U1253" i="23"/>
  <c r="T1253" i="23"/>
  <c r="S1253" i="23"/>
  <c r="R1253" i="23"/>
  <c r="Q1253" i="23"/>
  <c r="O1253" i="23"/>
  <c r="P1253" i="23"/>
  <c r="L1253" i="23"/>
  <c r="M1253" i="23"/>
  <c r="N1253" i="23"/>
  <c r="K1253" i="23"/>
  <c r="V1241" i="23"/>
  <c r="U1241" i="23"/>
  <c r="T1241" i="23"/>
  <c r="S1241" i="23"/>
  <c r="R1241" i="23"/>
  <c r="Q1241" i="23"/>
  <c r="O1241" i="23"/>
  <c r="P1241" i="23"/>
  <c r="L1241" i="23"/>
  <c r="M1241" i="23"/>
  <c r="N1241" i="23"/>
  <c r="K1241" i="23"/>
  <c r="V1229" i="23"/>
  <c r="U1229" i="23"/>
  <c r="T1229" i="23"/>
  <c r="S1229" i="23"/>
  <c r="R1229" i="23"/>
  <c r="Q1229" i="23"/>
  <c r="O1229" i="23"/>
  <c r="P1229" i="23"/>
  <c r="L1229" i="23"/>
  <c r="M1229" i="23"/>
  <c r="K1229" i="23"/>
  <c r="N1229" i="23"/>
  <c r="V1217" i="23"/>
  <c r="U1217" i="23"/>
  <c r="T1217" i="23"/>
  <c r="S1217" i="23"/>
  <c r="R1217" i="23"/>
  <c r="Q1217" i="23"/>
  <c r="O1217" i="23"/>
  <c r="P1217" i="23"/>
  <c r="L1217" i="23"/>
  <c r="M1217" i="23"/>
  <c r="K1217" i="23"/>
  <c r="N1217" i="23"/>
  <c r="V1205" i="23"/>
  <c r="U1205" i="23"/>
  <c r="T1205" i="23"/>
  <c r="S1205" i="23"/>
  <c r="R1205" i="23"/>
  <c r="Q1205" i="23"/>
  <c r="P1205" i="23"/>
  <c r="O1205" i="23"/>
  <c r="L1205" i="23"/>
  <c r="M1205" i="23"/>
  <c r="N1205" i="23"/>
  <c r="K1205" i="23"/>
  <c r="V1193" i="23"/>
  <c r="U1193" i="23"/>
  <c r="T1193" i="23"/>
  <c r="S1193" i="23"/>
  <c r="R1193" i="23"/>
  <c r="Q1193" i="23"/>
  <c r="O1193" i="23"/>
  <c r="P1193" i="23"/>
  <c r="L1193" i="23"/>
  <c r="M1193" i="23"/>
  <c r="N1193" i="23"/>
  <c r="K1193" i="23"/>
  <c r="V1181" i="23"/>
  <c r="U1181" i="23"/>
  <c r="T1181" i="23"/>
  <c r="S1181" i="23"/>
  <c r="R1181" i="23"/>
  <c r="Q1181" i="23"/>
  <c r="O1181" i="23"/>
  <c r="P1181" i="23"/>
  <c r="L1181" i="23"/>
  <c r="M1181" i="23"/>
  <c r="K1181" i="23"/>
  <c r="N1181" i="23"/>
  <c r="V1169" i="23"/>
  <c r="U1169" i="23"/>
  <c r="T1169" i="23"/>
  <c r="S1169" i="23"/>
  <c r="R1169" i="23"/>
  <c r="Q1169" i="23"/>
  <c r="O1169" i="23"/>
  <c r="P1169" i="23"/>
  <c r="N1169" i="23"/>
  <c r="L1169" i="23"/>
  <c r="M1169" i="23"/>
  <c r="K1169" i="23"/>
  <c r="V1157" i="23"/>
  <c r="U1157" i="23"/>
  <c r="T1157" i="23"/>
  <c r="S1157" i="23"/>
  <c r="R1157" i="23"/>
  <c r="Q1157" i="23"/>
  <c r="P1157" i="23"/>
  <c r="O1157" i="23"/>
  <c r="N1157" i="23"/>
  <c r="L1157" i="23"/>
  <c r="M1157" i="23"/>
  <c r="K1157" i="23"/>
  <c r="V1145" i="23"/>
  <c r="U1145" i="23"/>
  <c r="T1145" i="23"/>
  <c r="S1145" i="23"/>
  <c r="R1145" i="23"/>
  <c r="Q1145" i="23"/>
  <c r="O1145" i="23"/>
  <c r="P1145" i="23"/>
  <c r="N1145" i="23"/>
  <c r="L1145" i="23"/>
  <c r="M1145" i="23"/>
  <c r="K1145" i="23"/>
  <c r="V1133" i="23"/>
  <c r="U1133" i="23"/>
  <c r="T1133" i="23"/>
  <c r="S1133" i="23"/>
  <c r="R1133" i="23"/>
  <c r="Q1133" i="23"/>
  <c r="P1133" i="23"/>
  <c r="O1133" i="23"/>
  <c r="N1133" i="23"/>
  <c r="L1133" i="23"/>
  <c r="M1133" i="23"/>
  <c r="K1133" i="23"/>
  <c r="V1121" i="23"/>
  <c r="U1121" i="23"/>
  <c r="T1121" i="23"/>
  <c r="S1121" i="23"/>
  <c r="R1121" i="23"/>
  <c r="Q1121" i="23"/>
  <c r="P1121" i="23"/>
  <c r="O1121" i="23"/>
  <c r="N1121" i="23"/>
  <c r="L1121" i="23"/>
  <c r="M1121" i="23"/>
  <c r="K1121" i="23"/>
  <c r="V1109" i="23"/>
  <c r="U1109" i="23"/>
  <c r="T1109" i="23"/>
  <c r="S1109" i="23"/>
  <c r="R1109" i="23"/>
  <c r="Q1109" i="23"/>
  <c r="P1109" i="23"/>
  <c r="O1109" i="23"/>
  <c r="N1109" i="23"/>
  <c r="L1109" i="23"/>
  <c r="M1109" i="23"/>
  <c r="K1109" i="23"/>
  <c r="V1097" i="23"/>
  <c r="U1097" i="23"/>
  <c r="T1097" i="23"/>
  <c r="S1097" i="23"/>
  <c r="R1097" i="23"/>
  <c r="Q1097" i="23"/>
  <c r="P1097" i="23"/>
  <c r="O1097" i="23"/>
  <c r="N1097" i="23"/>
  <c r="L1097" i="23"/>
  <c r="M1097" i="23"/>
  <c r="K1097" i="23"/>
  <c r="V1085" i="23"/>
  <c r="U1085" i="23"/>
  <c r="T1085" i="23"/>
  <c r="S1085" i="23"/>
  <c r="R1085" i="23"/>
  <c r="Q1085" i="23"/>
  <c r="P1085" i="23"/>
  <c r="O1085" i="23"/>
  <c r="N1085" i="23"/>
  <c r="L1085" i="23"/>
  <c r="M1085" i="23"/>
  <c r="K1085" i="23"/>
  <c r="V1073" i="23"/>
  <c r="U1073" i="23"/>
  <c r="T1073" i="23"/>
  <c r="S1073" i="23"/>
  <c r="R1073" i="23"/>
  <c r="Q1073" i="23"/>
  <c r="P1073" i="23"/>
  <c r="O1073" i="23"/>
  <c r="N1073" i="23"/>
  <c r="L1073" i="23"/>
  <c r="M1073" i="23"/>
  <c r="K1073" i="23"/>
  <c r="V1061" i="23"/>
  <c r="U1061" i="23"/>
  <c r="T1061" i="23"/>
  <c r="S1061" i="23"/>
  <c r="R1061" i="23"/>
  <c r="Q1061" i="23"/>
  <c r="P1061" i="23"/>
  <c r="O1061" i="23"/>
  <c r="N1061" i="23"/>
  <c r="L1061" i="23"/>
  <c r="M1061" i="23"/>
  <c r="K1061" i="23"/>
  <c r="V1049" i="23"/>
  <c r="U1049" i="23"/>
  <c r="T1049" i="23"/>
  <c r="S1049" i="23"/>
  <c r="R1049" i="23"/>
  <c r="Q1049" i="23"/>
  <c r="P1049" i="23"/>
  <c r="O1049" i="23"/>
  <c r="N1049" i="23"/>
  <c r="L1049" i="23"/>
  <c r="M1049" i="23"/>
  <c r="K1049" i="23"/>
  <c r="V1037" i="23"/>
  <c r="U1037" i="23"/>
  <c r="T1037" i="23"/>
  <c r="S1037" i="23"/>
  <c r="R1037" i="23"/>
  <c r="Q1037" i="23"/>
  <c r="P1037" i="23"/>
  <c r="O1037" i="23"/>
  <c r="N1037" i="23"/>
  <c r="L1037" i="23"/>
  <c r="M1037" i="23"/>
  <c r="K1037" i="23"/>
  <c r="V1025" i="23"/>
  <c r="U1025" i="23"/>
  <c r="T1025" i="23"/>
  <c r="S1025" i="23"/>
  <c r="R1025" i="23"/>
  <c r="Q1025" i="23"/>
  <c r="P1025" i="23"/>
  <c r="O1025" i="23"/>
  <c r="N1025" i="23"/>
  <c r="L1025" i="23"/>
  <c r="M1025" i="23"/>
  <c r="K1025" i="23"/>
  <c r="V1013" i="23"/>
  <c r="U1013" i="23"/>
  <c r="T1013" i="23"/>
  <c r="S1013" i="23"/>
  <c r="R1013" i="23"/>
  <c r="Q1013" i="23"/>
  <c r="P1013" i="23"/>
  <c r="O1013" i="23"/>
  <c r="N1013" i="23"/>
  <c r="L1013" i="23"/>
  <c r="M1013" i="23"/>
  <c r="K1013" i="23"/>
  <c r="V1001" i="23"/>
  <c r="U1001" i="23"/>
  <c r="T1001" i="23"/>
  <c r="S1001" i="23"/>
  <c r="R1001" i="23"/>
  <c r="Q1001" i="23"/>
  <c r="P1001" i="23"/>
  <c r="O1001" i="23"/>
  <c r="N1001" i="23"/>
  <c r="L1001" i="23"/>
  <c r="M1001" i="23"/>
  <c r="K1001" i="23"/>
  <c r="V989" i="23"/>
  <c r="U989" i="23"/>
  <c r="T989" i="23"/>
  <c r="S989" i="23"/>
  <c r="R989" i="23"/>
  <c r="Q989" i="23"/>
  <c r="P989" i="23"/>
  <c r="O989" i="23"/>
  <c r="N989" i="23"/>
  <c r="L989" i="23"/>
  <c r="M989" i="23"/>
  <c r="K989" i="23"/>
  <c r="V977" i="23"/>
  <c r="U977" i="23"/>
  <c r="T977" i="23"/>
  <c r="S977" i="23"/>
  <c r="R977" i="23"/>
  <c r="Q977" i="23"/>
  <c r="P977" i="23"/>
  <c r="O977" i="23"/>
  <c r="N977" i="23"/>
  <c r="L977" i="23"/>
  <c r="M977" i="23"/>
  <c r="K977" i="23"/>
  <c r="V965" i="23"/>
  <c r="U965" i="23"/>
  <c r="T965" i="23"/>
  <c r="S965" i="23"/>
  <c r="R965" i="23"/>
  <c r="Q965" i="23"/>
  <c r="P965" i="23"/>
  <c r="O965" i="23"/>
  <c r="N965" i="23"/>
  <c r="L965" i="23"/>
  <c r="M965" i="23"/>
  <c r="K965" i="23"/>
  <c r="V953" i="23"/>
  <c r="U953" i="23"/>
  <c r="T953" i="23"/>
  <c r="S953" i="23"/>
  <c r="R953" i="23"/>
  <c r="Q953" i="23"/>
  <c r="P953" i="23"/>
  <c r="O953" i="23"/>
  <c r="N953" i="23"/>
  <c r="L953" i="23"/>
  <c r="M953" i="23"/>
  <c r="K953" i="23"/>
  <c r="V941" i="23"/>
  <c r="U941" i="23"/>
  <c r="T941" i="23"/>
  <c r="S941" i="23"/>
  <c r="R941" i="23"/>
  <c r="Q941" i="23"/>
  <c r="P941" i="23"/>
  <c r="O941" i="23"/>
  <c r="N941" i="23"/>
  <c r="L941" i="23"/>
  <c r="M941" i="23"/>
  <c r="K941" i="23"/>
  <c r="V929" i="23"/>
  <c r="U929" i="23"/>
  <c r="T929" i="23"/>
  <c r="S929" i="23"/>
  <c r="R929" i="23"/>
  <c r="Q929" i="23"/>
  <c r="P929" i="23"/>
  <c r="O929" i="23"/>
  <c r="N929" i="23"/>
  <c r="L929" i="23"/>
  <c r="M929" i="23"/>
  <c r="K929" i="23"/>
  <c r="V917" i="23"/>
  <c r="U917" i="23"/>
  <c r="T917" i="23"/>
  <c r="S917" i="23"/>
  <c r="R917" i="23"/>
  <c r="Q917" i="23"/>
  <c r="P917" i="23"/>
  <c r="O917" i="23"/>
  <c r="N917" i="23"/>
  <c r="L917" i="23"/>
  <c r="M917" i="23"/>
  <c r="K917" i="23"/>
  <c r="V905" i="23"/>
  <c r="U905" i="23"/>
  <c r="T905" i="23"/>
  <c r="S905" i="23"/>
  <c r="R905" i="23"/>
  <c r="Q905" i="23"/>
  <c r="P905" i="23"/>
  <c r="O905" i="23"/>
  <c r="N905" i="23"/>
  <c r="L905" i="23"/>
  <c r="M905" i="23"/>
  <c r="K905" i="23"/>
  <c r="V893" i="23"/>
  <c r="U893" i="23"/>
  <c r="T893" i="23"/>
  <c r="S893" i="23"/>
  <c r="R893" i="23"/>
  <c r="Q893" i="23"/>
  <c r="P893" i="23"/>
  <c r="O893" i="23"/>
  <c r="N893" i="23"/>
  <c r="L893" i="23"/>
  <c r="M893" i="23"/>
  <c r="K893" i="23"/>
  <c r="V881" i="23"/>
  <c r="U881" i="23"/>
  <c r="T881" i="23"/>
  <c r="S881" i="23"/>
  <c r="R881" i="23"/>
  <c r="Q881" i="23"/>
  <c r="P881" i="23"/>
  <c r="O881" i="23"/>
  <c r="N881" i="23"/>
  <c r="L881" i="23"/>
  <c r="M881" i="23"/>
  <c r="K881" i="23"/>
  <c r="V869" i="23"/>
  <c r="U869" i="23"/>
  <c r="T869" i="23"/>
  <c r="S869" i="23"/>
  <c r="R869" i="23"/>
  <c r="Q869" i="23"/>
  <c r="P869" i="23"/>
  <c r="O869" i="23"/>
  <c r="N869" i="23"/>
  <c r="L869" i="23"/>
  <c r="M869" i="23"/>
  <c r="K869" i="23"/>
  <c r="V857" i="23"/>
  <c r="U857" i="23"/>
  <c r="T857" i="23"/>
  <c r="S857" i="23"/>
  <c r="R857" i="23"/>
  <c r="Q857" i="23"/>
  <c r="P857" i="23"/>
  <c r="O857" i="23"/>
  <c r="N857" i="23"/>
  <c r="L857" i="23"/>
  <c r="M857" i="23"/>
  <c r="K857" i="23"/>
  <c r="V845" i="23"/>
  <c r="U845" i="23"/>
  <c r="T845" i="23"/>
  <c r="S845" i="23"/>
  <c r="R845" i="23"/>
  <c r="Q845" i="23"/>
  <c r="P845" i="23"/>
  <c r="O845" i="23"/>
  <c r="N845" i="23"/>
  <c r="L845" i="23"/>
  <c r="M845" i="23"/>
  <c r="K845" i="23"/>
  <c r="V833" i="23"/>
  <c r="U833" i="23"/>
  <c r="T833" i="23"/>
  <c r="S833" i="23"/>
  <c r="R833" i="23"/>
  <c r="Q833" i="23"/>
  <c r="P833" i="23"/>
  <c r="O833" i="23"/>
  <c r="N833" i="23"/>
  <c r="L833" i="23"/>
  <c r="M833" i="23"/>
  <c r="K833" i="23"/>
  <c r="V821" i="23"/>
  <c r="U821" i="23"/>
  <c r="T821" i="23"/>
  <c r="S821" i="23"/>
  <c r="R821" i="23"/>
  <c r="Q821" i="23"/>
  <c r="P821" i="23"/>
  <c r="O821" i="23"/>
  <c r="N821" i="23"/>
  <c r="L821" i="23"/>
  <c r="M821" i="23"/>
  <c r="K821" i="23"/>
  <c r="V809" i="23"/>
  <c r="U809" i="23"/>
  <c r="T809" i="23"/>
  <c r="S809" i="23"/>
  <c r="R809" i="23"/>
  <c r="Q809" i="23"/>
  <c r="P809" i="23"/>
  <c r="O809" i="23"/>
  <c r="N809" i="23"/>
  <c r="L809" i="23"/>
  <c r="M809" i="23"/>
  <c r="K809" i="23"/>
  <c r="V797" i="23"/>
  <c r="U797" i="23"/>
  <c r="T797" i="23"/>
  <c r="S797" i="23"/>
  <c r="R797" i="23"/>
  <c r="Q797" i="23"/>
  <c r="P797" i="23"/>
  <c r="O797" i="23"/>
  <c r="N797" i="23"/>
  <c r="L797" i="23"/>
  <c r="M797" i="23"/>
  <c r="K797" i="23"/>
  <c r="V785" i="23"/>
  <c r="U785" i="23"/>
  <c r="T785" i="23"/>
  <c r="S785" i="23"/>
  <c r="R785" i="23"/>
  <c r="Q785" i="23"/>
  <c r="P785" i="23"/>
  <c r="O785" i="23"/>
  <c r="N785" i="23"/>
  <c r="L785" i="23"/>
  <c r="M785" i="23"/>
  <c r="K785" i="23"/>
  <c r="V773" i="23"/>
  <c r="U773" i="23"/>
  <c r="T773" i="23"/>
  <c r="S773" i="23"/>
  <c r="R773" i="23"/>
  <c r="Q773" i="23"/>
  <c r="P773" i="23"/>
  <c r="O773" i="23"/>
  <c r="N773" i="23"/>
  <c r="L773" i="23"/>
  <c r="M773" i="23"/>
  <c r="K773" i="23"/>
  <c r="V761" i="23"/>
  <c r="U761" i="23"/>
  <c r="T761" i="23"/>
  <c r="S761" i="23"/>
  <c r="R761" i="23"/>
  <c r="Q761" i="23"/>
  <c r="P761" i="23"/>
  <c r="O761" i="23"/>
  <c r="N761" i="23"/>
  <c r="L761" i="23"/>
  <c r="M761" i="23"/>
  <c r="K761" i="23"/>
  <c r="V749" i="23"/>
  <c r="U749" i="23"/>
  <c r="T749" i="23"/>
  <c r="S749" i="23"/>
  <c r="R749" i="23"/>
  <c r="Q749" i="23"/>
  <c r="P749" i="23"/>
  <c r="O749" i="23"/>
  <c r="N749" i="23"/>
  <c r="L749" i="23"/>
  <c r="M749" i="23"/>
  <c r="K749" i="23"/>
  <c r="V737" i="23"/>
  <c r="U737" i="23"/>
  <c r="T737" i="23"/>
  <c r="S737" i="23"/>
  <c r="R737" i="23"/>
  <c r="Q737" i="23"/>
  <c r="P737" i="23"/>
  <c r="O737" i="23"/>
  <c r="N737" i="23"/>
  <c r="L737" i="23"/>
  <c r="M737" i="23"/>
  <c r="K737" i="23"/>
  <c r="V725" i="23"/>
  <c r="U725" i="23"/>
  <c r="T725" i="23"/>
  <c r="S725" i="23"/>
  <c r="R725" i="23"/>
  <c r="Q725" i="23"/>
  <c r="P725" i="23"/>
  <c r="O725" i="23"/>
  <c r="N725" i="23"/>
  <c r="L725" i="23"/>
  <c r="M725" i="23"/>
  <c r="K725" i="23"/>
  <c r="V713" i="23"/>
  <c r="U713" i="23"/>
  <c r="T713" i="23"/>
  <c r="S713" i="23"/>
  <c r="R713" i="23"/>
  <c r="Q713" i="23"/>
  <c r="P713" i="23"/>
  <c r="O713" i="23"/>
  <c r="N713" i="23"/>
  <c r="L713" i="23"/>
  <c r="M713" i="23"/>
  <c r="K713" i="23"/>
  <c r="V701" i="23"/>
  <c r="U701" i="23"/>
  <c r="T701" i="23"/>
  <c r="S701" i="23"/>
  <c r="R701" i="23"/>
  <c r="Q701" i="23"/>
  <c r="P701" i="23"/>
  <c r="O701" i="23"/>
  <c r="N701" i="23"/>
  <c r="L701" i="23"/>
  <c r="M701" i="23"/>
  <c r="K701" i="23"/>
  <c r="V689" i="23"/>
  <c r="U689" i="23"/>
  <c r="T689" i="23"/>
  <c r="S689" i="23"/>
  <c r="R689" i="23"/>
  <c r="Q689" i="23"/>
  <c r="P689" i="23"/>
  <c r="O689" i="23"/>
  <c r="N689" i="23"/>
  <c r="L689" i="23"/>
  <c r="M689" i="23"/>
  <c r="K689" i="23"/>
  <c r="V677" i="23"/>
  <c r="U677" i="23"/>
  <c r="T677" i="23"/>
  <c r="S677" i="23"/>
  <c r="R677" i="23"/>
  <c r="Q677" i="23"/>
  <c r="P677" i="23"/>
  <c r="O677" i="23"/>
  <c r="N677" i="23"/>
  <c r="L677" i="23"/>
  <c r="M677" i="23"/>
  <c r="K677" i="23"/>
  <c r="V665" i="23"/>
  <c r="U665" i="23"/>
  <c r="T665" i="23"/>
  <c r="S665" i="23"/>
  <c r="R665" i="23"/>
  <c r="Q665" i="23"/>
  <c r="P665" i="23"/>
  <c r="O665" i="23"/>
  <c r="N665" i="23"/>
  <c r="L665" i="23"/>
  <c r="M665" i="23"/>
  <c r="K665" i="23"/>
  <c r="V653" i="23"/>
  <c r="U653" i="23"/>
  <c r="T653" i="23"/>
  <c r="S653" i="23"/>
  <c r="R653" i="23"/>
  <c r="Q653" i="23"/>
  <c r="P653" i="23"/>
  <c r="O653" i="23"/>
  <c r="N653" i="23"/>
  <c r="L653" i="23"/>
  <c r="M653" i="23"/>
  <c r="K653" i="23"/>
  <c r="V641" i="23"/>
  <c r="U641" i="23"/>
  <c r="T641" i="23"/>
  <c r="S641" i="23"/>
  <c r="R641" i="23"/>
  <c r="Q641" i="23"/>
  <c r="P641" i="23"/>
  <c r="O641" i="23"/>
  <c r="N641" i="23"/>
  <c r="L641" i="23"/>
  <c r="M641" i="23"/>
  <c r="K641" i="23"/>
  <c r="V629" i="23"/>
  <c r="U629" i="23"/>
  <c r="S629" i="23"/>
  <c r="T629" i="23"/>
  <c r="R629" i="23"/>
  <c r="Q629" i="23"/>
  <c r="P629" i="23"/>
  <c r="O629" i="23"/>
  <c r="N629" i="23"/>
  <c r="L629" i="23"/>
  <c r="M629" i="23"/>
  <c r="K629" i="23"/>
  <c r="V617" i="23"/>
  <c r="U617" i="23"/>
  <c r="T617" i="23"/>
  <c r="S617" i="23"/>
  <c r="R617" i="23"/>
  <c r="Q617" i="23"/>
  <c r="P617" i="23"/>
  <c r="O617" i="23"/>
  <c r="N617" i="23"/>
  <c r="L617" i="23"/>
  <c r="M617" i="23"/>
  <c r="K617" i="23"/>
  <c r="V605" i="23"/>
  <c r="U605" i="23"/>
  <c r="T605" i="23"/>
  <c r="S605" i="23"/>
  <c r="R605" i="23"/>
  <c r="Q605" i="23"/>
  <c r="P605" i="23"/>
  <c r="O605" i="23"/>
  <c r="N605" i="23"/>
  <c r="L605" i="23"/>
  <c r="M605" i="23"/>
  <c r="K605" i="23"/>
  <c r="V593" i="23"/>
  <c r="U593" i="23"/>
  <c r="T593" i="23"/>
  <c r="S593" i="23"/>
  <c r="R593" i="23"/>
  <c r="Q593" i="23"/>
  <c r="O593" i="23"/>
  <c r="P593" i="23"/>
  <c r="N593" i="23"/>
  <c r="L593" i="23"/>
  <c r="M593" i="23"/>
  <c r="K593" i="23"/>
  <c r="V581" i="23"/>
  <c r="U581" i="23"/>
  <c r="T581" i="23"/>
  <c r="S581" i="23"/>
  <c r="Q581" i="23"/>
  <c r="R581" i="23"/>
  <c r="P581" i="23"/>
  <c r="O581" i="23"/>
  <c r="N581" i="23"/>
  <c r="L581" i="23"/>
  <c r="M581" i="23"/>
  <c r="K581" i="23"/>
  <c r="V569" i="23"/>
  <c r="U569" i="23"/>
  <c r="T569" i="23"/>
  <c r="R569" i="23"/>
  <c r="S569" i="23"/>
  <c r="Q569" i="23"/>
  <c r="O569" i="23"/>
  <c r="P569" i="23"/>
  <c r="N569" i="23"/>
  <c r="L569" i="23"/>
  <c r="M569" i="23"/>
  <c r="K569" i="23"/>
  <c r="V557" i="23"/>
  <c r="U557" i="23"/>
  <c r="T557" i="23"/>
  <c r="R557" i="23"/>
  <c r="S557" i="23"/>
  <c r="Q557" i="23"/>
  <c r="P557" i="23"/>
  <c r="O557" i="23"/>
  <c r="N557" i="23"/>
  <c r="L557" i="23"/>
  <c r="M557" i="23"/>
  <c r="K557" i="23"/>
  <c r="V545" i="23"/>
  <c r="U545" i="23"/>
  <c r="T545" i="23"/>
  <c r="R545" i="23"/>
  <c r="S545" i="23"/>
  <c r="Q545" i="23"/>
  <c r="O545" i="23"/>
  <c r="P545" i="23"/>
  <c r="N545" i="23"/>
  <c r="L545" i="23"/>
  <c r="M545" i="23"/>
  <c r="K545" i="23"/>
  <c r="V533" i="23"/>
  <c r="U533" i="23"/>
  <c r="T533" i="23"/>
  <c r="R533" i="23"/>
  <c r="Q533" i="23"/>
  <c r="P533" i="23"/>
  <c r="S533" i="23"/>
  <c r="O533" i="23"/>
  <c r="N533" i="23"/>
  <c r="L533" i="23"/>
  <c r="M533" i="23"/>
  <c r="K533" i="23"/>
  <c r="V521" i="23"/>
  <c r="U521" i="23"/>
  <c r="T521" i="23"/>
  <c r="S521" i="23"/>
  <c r="R521" i="23"/>
  <c r="Q521" i="23"/>
  <c r="P521" i="23"/>
  <c r="O521" i="23"/>
  <c r="N521" i="23"/>
  <c r="L521" i="23"/>
  <c r="M521" i="23"/>
  <c r="K521" i="23"/>
  <c r="V509" i="23"/>
  <c r="U509" i="23"/>
  <c r="T509" i="23"/>
  <c r="S509" i="23"/>
  <c r="R509" i="23"/>
  <c r="Q509" i="23"/>
  <c r="P509" i="23"/>
  <c r="O509" i="23"/>
  <c r="N509" i="23"/>
  <c r="L509" i="23"/>
  <c r="M509" i="23"/>
  <c r="K509" i="23"/>
  <c r="V497" i="23"/>
  <c r="U497" i="23"/>
  <c r="T497" i="23"/>
  <c r="S497" i="23"/>
  <c r="R497" i="23"/>
  <c r="Q497" i="23"/>
  <c r="P497" i="23"/>
  <c r="O497" i="23"/>
  <c r="N497" i="23"/>
  <c r="L497" i="23"/>
  <c r="M497" i="23"/>
  <c r="K497" i="23"/>
  <c r="V485" i="23"/>
  <c r="U485" i="23"/>
  <c r="R485" i="23"/>
  <c r="S485" i="23"/>
  <c r="T485" i="23"/>
  <c r="Q485" i="23"/>
  <c r="O485" i="23"/>
  <c r="N485" i="23"/>
  <c r="L485" i="23"/>
  <c r="P485" i="23"/>
  <c r="M485" i="23"/>
  <c r="K485" i="23"/>
  <c r="V473" i="23"/>
  <c r="U473" i="23"/>
  <c r="T473" i="23"/>
  <c r="R473" i="23"/>
  <c r="S473" i="23"/>
  <c r="Q473" i="23"/>
  <c r="P473" i="23"/>
  <c r="O473" i="23"/>
  <c r="N473" i="23"/>
  <c r="L473" i="23"/>
  <c r="M473" i="23"/>
  <c r="K473" i="23"/>
  <c r="V461" i="23"/>
  <c r="U461" i="23"/>
  <c r="T461" i="23"/>
  <c r="R461" i="23"/>
  <c r="S461" i="23"/>
  <c r="P461" i="23"/>
  <c r="Q461" i="23"/>
  <c r="O461" i="23"/>
  <c r="N461" i="23"/>
  <c r="L461" i="23"/>
  <c r="M461" i="23"/>
  <c r="K461" i="23"/>
  <c r="V449" i="23"/>
  <c r="U449" i="23"/>
  <c r="T449" i="23"/>
  <c r="S449" i="23"/>
  <c r="R449" i="23"/>
  <c r="P449" i="23"/>
  <c r="O449" i="23"/>
  <c r="Q449" i="23"/>
  <c r="N449" i="23"/>
  <c r="L449" i="23"/>
  <c r="M449" i="23"/>
  <c r="K449" i="23"/>
  <c r="V437" i="23"/>
  <c r="U437" i="23"/>
  <c r="T437" i="23"/>
  <c r="S437" i="23"/>
  <c r="R437" i="23"/>
  <c r="Q437" i="23"/>
  <c r="O437" i="23"/>
  <c r="P437" i="23"/>
  <c r="N437" i="23"/>
  <c r="L437" i="23"/>
  <c r="M437" i="23"/>
  <c r="K437" i="23"/>
  <c r="V425" i="23"/>
  <c r="U425" i="23"/>
  <c r="T425" i="23"/>
  <c r="S425" i="23"/>
  <c r="R425" i="23"/>
  <c r="Q425" i="23"/>
  <c r="P425" i="23"/>
  <c r="O425" i="23"/>
  <c r="N425" i="23"/>
  <c r="L425" i="23"/>
  <c r="M425" i="23"/>
  <c r="K425" i="23"/>
  <c r="V413" i="23"/>
  <c r="U413" i="23"/>
  <c r="T413" i="23"/>
  <c r="R413" i="23"/>
  <c r="S413" i="23"/>
  <c r="Q413" i="23"/>
  <c r="P413" i="23"/>
  <c r="O413" i="23"/>
  <c r="N413" i="23"/>
  <c r="L413" i="23"/>
  <c r="M413" i="23"/>
  <c r="K413" i="23"/>
  <c r="V401" i="23"/>
  <c r="U401" i="23"/>
  <c r="T401" i="23"/>
  <c r="R401" i="23"/>
  <c r="S401" i="23"/>
  <c r="Q401" i="23"/>
  <c r="P401" i="23"/>
  <c r="O401" i="23"/>
  <c r="N401" i="23"/>
  <c r="L401" i="23"/>
  <c r="M401" i="23"/>
  <c r="K401" i="23"/>
  <c r="V389" i="23"/>
  <c r="U389" i="23"/>
  <c r="T389" i="23"/>
  <c r="R389" i="23"/>
  <c r="S389" i="23"/>
  <c r="Q389" i="23"/>
  <c r="O389" i="23"/>
  <c r="P389" i="23"/>
  <c r="N389" i="23"/>
  <c r="L389" i="23"/>
  <c r="M389" i="23"/>
  <c r="K389" i="23"/>
  <c r="V377" i="23"/>
  <c r="U377" i="23"/>
  <c r="T377" i="23"/>
  <c r="S377" i="23"/>
  <c r="R377" i="23"/>
  <c r="Q377" i="23"/>
  <c r="P377" i="23"/>
  <c r="O377" i="23"/>
  <c r="N377" i="23"/>
  <c r="L377" i="23"/>
  <c r="M377" i="23"/>
  <c r="K377" i="23"/>
  <c r="V365" i="23"/>
  <c r="U365" i="23"/>
  <c r="T365" i="23"/>
  <c r="S365" i="23"/>
  <c r="R365" i="23"/>
  <c r="Q365" i="23"/>
  <c r="P365" i="23"/>
  <c r="O365" i="23"/>
  <c r="N365" i="23"/>
  <c r="L365" i="23"/>
  <c r="M365" i="23"/>
  <c r="K365" i="23"/>
  <c r="V353" i="23"/>
  <c r="U353" i="23"/>
  <c r="T353" i="23"/>
  <c r="S353" i="23"/>
  <c r="R353" i="23"/>
  <c r="Q353" i="23"/>
  <c r="P353" i="23"/>
  <c r="O353" i="23"/>
  <c r="N353" i="23"/>
  <c r="L353" i="23"/>
  <c r="M353" i="23"/>
  <c r="K353" i="23"/>
  <c r="V341" i="23"/>
  <c r="U341" i="23"/>
  <c r="T341" i="23"/>
  <c r="R341" i="23"/>
  <c r="S341" i="23"/>
  <c r="Q341" i="23"/>
  <c r="O341" i="23"/>
  <c r="P341" i="23"/>
  <c r="N341" i="23"/>
  <c r="L341" i="23"/>
  <c r="M341" i="23"/>
  <c r="K341" i="23"/>
  <c r="V329" i="23"/>
  <c r="U329" i="23"/>
  <c r="T329" i="23"/>
  <c r="R329" i="23"/>
  <c r="S329" i="23"/>
  <c r="Q329" i="23"/>
  <c r="P329" i="23"/>
  <c r="O329" i="23"/>
  <c r="N329" i="23"/>
  <c r="L329" i="23"/>
  <c r="M329" i="23"/>
  <c r="K329" i="23"/>
  <c r="V317" i="23"/>
  <c r="U317" i="23"/>
  <c r="T317" i="23"/>
  <c r="S317" i="23"/>
  <c r="R317" i="23"/>
  <c r="Q317" i="23"/>
  <c r="P317" i="23"/>
  <c r="O317" i="23"/>
  <c r="N317" i="23"/>
  <c r="L317" i="23"/>
  <c r="M317" i="23"/>
  <c r="K317" i="23"/>
  <c r="V305" i="23"/>
  <c r="U305" i="23"/>
  <c r="T305" i="23"/>
  <c r="S305" i="23"/>
  <c r="R305" i="23"/>
  <c r="Q305" i="23"/>
  <c r="P305" i="23"/>
  <c r="O305" i="23"/>
  <c r="N305" i="23"/>
  <c r="L305" i="23"/>
  <c r="M305" i="23"/>
  <c r="K305" i="23"/>
  <c r="V293" i="23"/>
  <c r="U293" i="23"/>
  <c r="T293" i="23"/>
  <c r="R293" i="23"/>
  <c r="S293" i="23"/>
  <c r="Q293" i="23"/>
  <c r="O293" i="23"/>
  <c r="P293" i="23"/>
  <c r="N293" i="23"/>
  <c r="L293" i="23"/>
  <c r="M293" i="23"/>
  <c r="K293" i="23"/>
  <c r="V281" i="23"/>
  <c r="U281" i="23"/>
  <c r="T281" i="23"/>
  <c r="R281" i="23"/>
  <c r="S281" i="23"/>
  <c r="Q281" i="23"/>
  <c r="P281" i="23"/>
  <c r="O281" i="23"/>
  <c r="N281" i="23"/>
  <c r="L281" i="23"/>
  <c r="M281" i="23"/>
  <c r="K281" i="23"/>
  <c r="V269" i="23"/>
  <c r="U269" i="23"/>
  <c r="T269" i="23"/>
  <c r="S269" i="23"/>
  <c r="R269" i="23"/>
  <c r="Q269" i="23"/>
  <c r="P269" i="23"/>
  <c r="O269" i="23"/>
  <c r="N269" i="23"/>
  <c r="L269" i="23"/>
  <c r="M269" i="23"/>
  <c r="K269" i="23"/>
  <c r="V257" i="23"/>
  <c r="U257" i="23"/>
  <c r="T257" i="23"/>
  <c r="S257" i="23"/>
  <c r="R257" i="23"/>
  <c r="Q257" i="23"/>
  <c r="P257" i="23"/>
  <c r="O257" i="23"/>
  <c r="N257" i="23"/>
  <c r="L257" i="23"/>
  <c r="M257" i="23"/>
  <c r="K257" i="23"/>
  <c r="V245" i="23"/>
  <c r="U245" i="23"/>
  <c r="T245" i="23"/>
  <c r="R245" i="23"/>
  <c r="Q245" i="23"/>
  <c r="S245" i="23"/>
  <c r="O245" i="23"/>
  <c r="P245" i="23"/>
  <c r="N245" i="23"/>
  <c r="L245" i="23"/>
  <c r="M245" i="23"/>
  <c r="K245" i="23"/>
  <c r="V233" i="23"/>
  <c r="U233" i="23"/>
  <c r="T233" i="23"/>
  <c r="R233" i="23"/>
  <c r="S233" i="23"/>
  <c r="Q233" i="23"/>
  <c r="P233" i="23"/>
  <c r="O233" i="23"/>
  <c r="N233" i="23"/>
  <c r="L233" i="23"/>
  <c r="M233" i="23"/>
  <c r="K233" i="23"/>
  <c r="V221" i="23"/>
  <c r="U221" i="23"/>
  <c r="T221" i="23"/>
  <c r="S221" i="23"/>
  <c r="R221" i="23"/>
  <c r="Q221" i="23"/>
  <c r="P221" i="23"/>
  <c r="O221" i="23"/>
  <c r="N221" i="23"/>
  <c r="L221" i="23"/>
  <c r="M221" i="23"/>
  <c r="K221" i="23"/>
  <c r="V209" i="23"/>
  <c r="U209" i="23"/>
  <c r="T209" i="23"/>
  <c r="S209" i="23"/>
  <c r="R209" i="23"/>
  <c r="Q209" i="23"/>
  <c r="P209" i="23"/>
  <c r="O209" i="23"/>
  <c r="N209" i="23"/>
  <c r="L209" i="23"/>
  <c r="M209" i="23"/>
  <c r="K209" i="23"/>
  <c r="V197" i="23"/>
  <c r="U197" i="23"/>
  <c r="T197" i="23"/>
  <c r="R197" i="23"/>
  <c r="S197" i="23"/>
  <c r="Q197" i="23"/>
  <c r="P197" i="23"/>
  <c r="O197" i="23"/>
  <c r="N197" i="23"/>
  <c r="L197" i="23"/>
  <c r="M197" i="23"/>
  <c r="K197" i="23"/>
  <c r="V185" i="23"/>
  <c r="U185" i="23"/>
  <c r="T185" i="23"/>
  <c r="R185" i="23"/>
  <c r="S185" i="23"/>
  <c r="Q185" i="23"/>
  <c r="O185" i="23"/>
  <c r="P185" i="23"/>
  <c r="N185" i="23"/>
  <c r="L185" i="23"/>
  <c r="M185" i="23"/>
  <c r="K185" i="23"/>
  <c r="V173" i="23"/>
  <c r="U173" i="23"/>
  <c r="T173" i="23"/>
  <c r="S173" i="23"/>
  <c r="R173" i="23"/>
  <c r="Q173" i="23"/>
  <c r="P173" i="23"/>
  <c r="O173" i="23"/>
  <c r="N173" i="23"/>
  <c r="L173" i="23"/>
  <c r="M173" i="23"/>
  <c r="K173" i="23"/>
  <c r="V161" i="23"/>
  <c r="T161" i="23"/>
  <c r="U161" i="23"/>
  <c r="S161" i="23"/>
  <c r="R161" i="23"/>
  <c r="Q161" i="23"/>
  <c r="P161" i="23"/>
  <c r="O161" i="23"/>
  <c r="N161" i="23"/>
  <c r="L161" i="23"/>
  <c r="M161" i="23"/>
  <c r="K161" i="23"/>
  <c r="V149" i="23"/>
  <c r="U149" i="23"/>
  <c r="T149" i="23"/>
  <c r="R149" i="23"/>
  <c r="S149" i="23"/>
  <c r="Q149" i="23"/>
  <c r="P149" i="23"/>
  <c r="O149" i="23"/>
  <c r="N149" i="23"/>
  <c r="L149" i="23"/>
  <c r="M149" i="23"/>
  <c r="K149" i="23"/>
  <c r="V137" i="23"/>
  <c r="U137" i="23"/>
  <c r="T137" i="23"/>
  <c r="R137" i="23"/>
  <c r="S137" i="23"/>
  <c r="Q137" i="23"/>
  <c r="P137" i="23"/>
  <c r="O137" i="23"/>
  <c r="N137" i="23"/>
  <c r="L137" i="23"/>
  <c r="M137" i="23"/>
  <c r="K137" i="23"/>
  <c r="V125" i="23"/>
  <c r="U125" i="23"/>
  <c r="T125" i="23"/>
  <c r="S125" i="23"/>
  <c r="R125" i="23"/>
  <c r="Q125" i="23"/>
  <c r="P125" i="23"/>
  <c r="O125" i="23"/>
  <c r="N125" i="23"/>
  <c r="L125" i="23"/>
  <c r="M125" i="23"/>
  <c r="K125" i="23"/>
  <c r="V113" i="23"/>
  <c r="U113" i="23"/>
  <c r="T113" i="23"/>
  <c r="S113" i="23"/>
  <c r="R113" i="23"/>
  <c r="Q113" i="23"/>
  <c r="P113" i="23"/>
  <c r="O113" i="23"/>
  <c r="N113" i="23"/>
  <c r="L113" i="23"/>
  <c r="M113" i="23"/>
  <c r="K113" i="23"/>
  <c r="V101" i="23"/>
  <c r="U101" i="23"/>
  <c r="T101" i="23"/>
  <c r="R101" i="23"/>
  <c r="S101" i="23"/>
  <c r="Q101" i="23"/>
  <c r="P101" i="23"/>
  <c r="O101" i="23"/>
  <c r="N101" i="23"/>
  <c r="L101" i="23"/>
  <c r="M101" i="23"/>
  <c r="K101" i="23"/>
  <c r="V89" i="23"/>
  <c r="U89" i="23"/>
  <c r="T89" i="23"/>
  <c r="R89" i="23"/>
  <c r="S89" i="23"/>
  <c r="Q89" i="23"/>
  <c r="P89" i="23"/>
  <c r="O89" i="23"/>
  <c r="N89" i="23"/>
  <c r="L89" i="23"/>
  <c r="M89" i="23"/>
  <c r="K89" i="23"/>
  <c r="V77" i="23"/>
  <c r="U77" i="23"/>
  <c r="T77" i="23"/>
  <c r="S77" i="23"/>
  <c r="R77" i="23"/>
  <c r="Q77" i="23"/>
  <c r="P77" i="23"/>
  <c r="O77" i="23"/>
  <c r="N77" i="23"/>
  <c r="L77" i="23"/>
  <c r="M77" i="23"/>
  <c r="K77" i="23"/>
  <c r="V65" i="23"/>
  <c r="U65" i="23"/>
  <c r="T65" i="23"/>
  <c r="S65" i="23"/>
  <c r="R65" i="23"/>
  <c r="Q65" i="23"/>
  <c r="P65" i="23"/>
  <c r="O65" i="23"/>
  <c r="N65" i="23"/>
  <c r="L65" i="23"/>
  <c r="M65" i="23"/>
  <c r="K65" i="23"/>
  <c r="V53" i="23"/>
  <c r="U53" i="23"/>
  <c r="S53" i="23"/>
  <c r="T53" i="23"/>
  <c r="R53" i="23"/>
  <c r="Q53" i="23"/>
  <c r="P53" i="23"/>
  <c r="O53" i="23"/>
  <c r="N53" i="23"/>
  <c r="L53" i="23"/>
  <c r="M53" i="23"/>
  <c r="K53" i="23"/>
  <c r="V41" i="23"/>
  <c r="U41" i="23"/>
  <c r="S41" i="23"/>
  <c r="T41" i="23"/>
  <c r="R41" i="23"/>
  <c r="Q41" i="23"/>
  <c r="P41" i="23"/>
  <c r="O41" i="23"/>
  <c r="N41" i="23"/>
  <c r="L41" i="23"/>
  <c r="M41" i="23"/>
  <c r="K41" i="23"/>
  <c r="V29" i="23"/>
  <c r="U29" i="23"/>
  <c r="T29" i="23"/>
  <c r="S29" i="23"/>
  <c r="R29" i="23"/>
  <c r="Q29" i="23"/>
  <c r="P29" i="23"/>
  <c r="O29" i="23"/>
  <c r="N29" i="23"/>
  <c r="L29" i="23"/>
  <c r="M29" i="23"/>
  <c r="K29" i="23"/>
  <c r="V17" i="23"/>
  <c r="U17" i="23"/>
  <c r="T17" i="23"/>
  <c r="S17" i="23"/>
  <c r="R17" i="23"/>
  <c r="Q17" i="23"/>
  <c r="P17" i="23"/>
  <c r="O17" i="23"/>
  <c r="N17" i="23"/>
  <c r="L17" i="23"/>
  <c r="M17" i="23"/>
  <c r="K17" i="23"/>
  <c r="V5" i="23"/>
  <c r="U5" i="23"/>
  <c r="S5" i="23"/>
  <c r="T5" i="23"/>
  <c r="R5" i="23"/>
  <c r="Q5" i="23"/>
  <c r="P5" i="23"/>
  <c r="O5" i="23"/>
  <c r="N5" i="23"/>
  <c r="L5" i="23"/>
  <c r="M5" i="23"/>
  <c r="K5" i="23"/>
  <c r="V1609" i="23"/>
  <c r="U1609" i="23"/>
  <c r="T1609" i="23"/>
  <c r="S1609" i="23"/>
  <c r="Q1609" i="23"/>
  <c r="R1609" i="23"/>
  <c r="P1609" i="23"/>
  <c r="O1609" i="23"/>
  <c r="M1609" i="23"/>
  <c r="N1609" i="23"/>
  <c r="K1609" i="23"/>
  <c r="L1609" i="23"/>
  <c r="V1549" i="23"/>
  <c r="U1549" i="23"/>
  <c r="T1549" i="23"/>
  <c r="S1549" i="23"/>
  <c r="R1549" i="23"/>
  <c r="Q1549" i="23"/>
  <c r="O1549" i="23"/>
  <c r="M1549" i="23"/>
  <c r="N1549" i="23"/>
  <c r="P1549" i="23"/>
  <c r="K1549" i="23"/>
  <c r="L1549" i="23"/>
  <c r="V1477" i="23"/>
  <c r="U1477" i="23"/>
  <c r="T1477" i="23"/>
  <c r="S1477" i="23"/>
  <c r="R1477" i="23"/>
  <c r="Q1477" i="23"/>
  <c r="O1477" i="23"/>
  <c r="P1477" i="23"/>
  <c r="M1477" i="23"/>
  <c r="N1477" i="23"/>
  <c r="K1477" i="23"/>
  <c r="L1477" i="23"/>
  <c r="V1393" i="23"/>
  <c r="T1393" i="23"/>
  <c r="U1393" i="23"/>
  <c r="S1393" i="23"/>
  <c r="Q1393" i="23"/>
  <c r="R1393" i="23"/>
  <c r="O1393" i="23"/>
  <c r="P1393" i="23"/>
  <c r="M1393" i="23"/>
  <c r="N1393" i="23"/>
  <c r="K1393" i="23"/>
  <c r="L1393" i="23"/>
  <c r="V1345" i="23"/>
  <c r="U1345" i="23"/>
  <c r="T1345" i="23"/>
  <c r="S1345" i="23"/>
  <c r="Q1345" i="23"/>
  <c r="R1345" i="23"/>
  <c r="O1345" i="23"/>
  <c r="P1345" i="23"/>
  <c r="M1345" i="23"/>
  <c r="N1345" i="23"/>
  <c r="K1345" i="23"/>
  <c r="L1345" i="23"/>
  <c r="V1285" i="23"/>
  <c r="U1285" i="23"/>
  <c r="T1285" i="23"/>
  <c r="S1285" i="23"/>
  <c r="Q1285" i="23"/>
  <c r="R1285" i="23"/>
  <c r="P1285" i="23"/>
  <c r="O1285" i="23"/>
  <c r="L1285" i="23"/>
  <c r="M1285" i="23"/>
  <c r="N1285" i="23"/>
  <c r="K1285" i="23"/>
  <c r="V1213" i="23"/>
  <c r="U1213" i="23"/>
  <c r="T1213" i="23"/>
  <c r="S1213" i="23"/>
  <c r="Q1213" i="23"/>
  <c r="R1213" i="23"/>
  <c r="P1213" i="23"/>
  <c r="O1213" i="23"/>
  <c r="L1213" i="23"/>
  <c r="M1213" i="23"/>
  <c r="N1213" i="23"/>
  <c r="K1213" i="23"/>
  <c r="V1141" i="23"/>
  <c r="U1141" i="23"/>
  <c r="T1141" i="23"/>
  <c r="S1141" i="23"/>
  <c r="Q1141" i="23"/>
  <c r="P1141" i="23"/>
  <c r="R1141" i="23"/>
  <c r="N1141" i="23"/>
  <c r="O1141" i="23"/>
  <c r="L1141" i="23"/>
  <c r="M1141" i="23"/>
  <c r="K1141" i="23"/>
  <c r="V1069" i="23"/>
  <c r="U1069" i="23"/>
  <c r="T1069" i="23"/>
  <c r="S1069" i="23"/>
  <c r="Q1069" i="23"/>
  <c r="R1069" i="23"/>
  <c r="P1069" i="23"/>
  <c r="N1069" i="23"/>
  <c r="O1069" i="23"/>
  <c r="L1069" i="23"/>
  <c r="M1069" i="23"/>
  <c r="K1069" i="23"/>
  <c r="V997" i="23"/>
  <c r="U997" i="23"/>
  <c r="S997" i="23"/>
  <c r="T997" i="23"/>
  <c r="Q997" i="23"/>
  <c r="P997" i="23"/>
  <c r="R997" i="23"/>
  <c r="N997" i="23"/>
  <c r="O997" i="23"/>
  <c r="L997" i="23"/>
  <c r="M997" i="23"/>
  <c r="K997" i="23"/>
  <c r="U925" i="23"/>
  <c r="V925" i="23"/>
  <c r="T925" i="23"/>
  <c r="S925" i="23"/>
  <c r="Q925" i="23"/>
  <c r="P925" i="23"/>
  <c r="R925" i="23"/>
  <c r="N925" i="23"/>
  <c r="O925" i="23"/>
  <c r="L925" i="23"/>
  <c r="M925" i="23"/>
  <c r="K925" i="23"/>
  <c r="U865" i="23"/>
  <c r="V865" i="23"/>
  <c r="T865" i="23"/>
  <c r="S865" i="23"/>
  <c r="R865" i="23"/>
  <c r="Q865" i="23"/>
  <c r="P865" i="23"/>
  <c r="N865" i="23"/>
  <c r="O865" i="23"/>
  <c r="L865" i="23"/>
  <c r="M865" i="23"/>
  <c r="K865" i="23"/>
  <c r="U805" i="23"/>
  <c r="V805" i="23"/>
  <c r="T805" i="23"/>
  <c r="S805" i="23"/>
  <c r="Q805" i="23"/>
  <c r="R805" i="23"/>
  <c r="P805" i="23"/>
  <c r="O805" i="23"/>
  <c r="N805" i="23"/>
  <c r="L805" i="23"/>
  <c r="M805" i="23"/>
  <c r="K805" i="23"/>
  <c r="U745" i="23"/>
  <c r="V745" i="23"/>
  <c r="S745" i="23"/>
  <c r="T745" i="23"/>
  <c r="R745" i="23"/>
  <c r="Q745" i="23"/>
  <c r="P745" i="23"/>
  <c r="N745" i="23"/>
  <c r="L745" i="23"/>
  <c r="M745" i="23"/>
  <c r="K745" i="23"/>
  <c r="O745" i="23"/>
  <c r="U673" i="23"/>
  <c r="V673" i="23"/>
  <c r="S673" i="23"/>
  <c r="R673" i="23"/>
  <c r="T673" i="23"/>
  <c r="Q673" i="23"/>
  <c r="P673" i="23"/>
  <c r="N673" i="23"/>
  <c r="O673" i="23"/>
  <c r="L673" i="23"/>
  <c r="M673" i="23"/>
  <c r="K673" i="23"/>
  <c r="U565" i="23"/>
  <c r="V565" i="23"/>
  <c r="T565" i="23"/>
  <c r="R565" i="23"/>
  <c r="S565" i="23"/>
  <c r="Q565" i="23"/>
  <c r="P565" i="23"/>
  <c r="O565" i="23"/>
  <c r="N565" i="23"/>
  <c r="L565" i="23"/>
  <c r="M565" i="23"/>
  <c r="K565" i="23"/>
  <c r="U505" i="23"/>
  <c r="V505" i="23"/>
  <c r="T505" i="23"/>
  <c r="R505" i="23"/>
  <c r="P505" i="23"/>
  <c r="Q505" i="23"/>
  <c r="S505" i="23"/>
  <c r="N505" i="23"/>
  <c r="L505" i="23"/>
  <c r="M505" i="23"/>
  <c r="O505" i="23"/>
  <c r="K505" i="23"/>
  <c r="U433" i="23"/>
  <c r="T433" i="23"/>
  <c r="V433" i="23"/>
  <c r="R433" i="23"/>
  <c r="S433" i="23"/>
  <c r="P433" i="23"/>
  <c r="Q433" i="23"/>
  <c r="N433" i="23"/>
  <c r="O433" i="23"/>
  <c r="L433" i="23"/>
  <c r="M433" i="23"/>
  <c r="K433" i="23"/>
  <c r="U385" i="23"/>
  <c r="V385" i="23"/>
  <c r="T385" i="23"/>
  <c r="R385" i="23"/>
  <c r="S385" i="23"/>
  <c r="Q385" i="23"/>
  <c r="P385" i="23"/>
  <c r="N385" i="23"/>
  <c r="O385" i="23"/>
  <c r="L385" i="23"/>
  <c r="M385" i="23"/>
  <c r="K385" i="23"/>
  <c r="U325" i="23"/>
  <c r="V325" i="23"/>
  <c r="T325" i="23"/>
  <c r="S325" i="23"/>
  <c r="R325" i="23"/>
  <c r="Q325" i="23"/>
  <c r="P325" i="23"/>
  <c r="O325" i="23"/>
  <c r="N325" i="23"/>
  <c r="L325" i="23"/>
  <c r="M325" i="23"/>
  <c r="K325" i="23"/>
  <c r="U265" i="23"/>
  <c r="V265" i="23"/>
  <c r="T265" i="23"/>
  <c r="S265" i="23"/>
  <c r="R265" i="23"/>
  <c r="Q265" i="23"/>
  <c r="P265" i="23"/>
  <c r="N265" i="23"/>
  <c r="O265" i="23"/>
  <c r="L265" i="23"/>
  <c r="M265" i="23"/>
  <c r="K265" i="23"/>
  <c r="U181" i="23"/>
  <c r="V181" i="23"/>
  <c r="T181" i="23"/>
  <c r="S181" i="23"/>
  <c r="R181" i="23"/>
  <c r="Q181" i="23"/>
  <c r="P181" i="23"/>
  <c r="O181" i="23"/>
  <c r="N181" i="23"/>
  <c r="L181" i="23"/>
  <c r="M181" i="23"/>
  <c r="K181" i="23"/>
  <c r="U109" i="23"/>
  <c r="V109" i="23"/>
  <c r="T109" i="23"/>
  <c r="S109" i="23"/>
  <c r="R109" i="23"/>
  <c r="Q109" i="23"/>
  <c r="P109" i="23"/>
  <c r="N109" i="23"/>
  <c r="O109" i="23"/>
  <c r="L109" i="23"/>
  <c r="M109" i="23"/>
  <c r="K109" i="23"/>
  <c r="U61" i="23"/>
  <c r="V61" i="23"/>
  <c r="T61" i="23"/>
  <c r="S61" i="23"/>
  <c r="R61" i="23"/>
  <c r="Q61" i="23"/>
  <c r="P61" i="23"/>
  <c r="N61" i="23"/>
  <c r="O61" i="23"/>
  <c r="L61" i="23"/>
  <c r="M61" i="23"/>
  <c r="K61" i="23"/>
  <c r="V1612" i="23"/>
  <c r="T1612" i="23"/>
  <c r="U1612" i="23"/>
  <c r="S1612" i="23"/>
  <c r="R1612" i="23"/>
  <c r="Q1612" i="23"/>
  <c r="P1612" i="23"/>
  <c r="O1612" i="23"/>
  <c r="M1612" i="23"/>
  <c r="N1612" i="23"/>
  <c r="K1612" i="23"/>
  <c r="L1612" i="23"/>
  <c r="V1588" i="23"/>
  <c r="U1588" i="23"/>
  <c r="T1588" i="23"/>
  <c r="S1588" i="23"/>
  <c r="R1588" i="23"/>
  <c r="Q1588" i="23"/>
  <c r="P1588" i="23"/>
  <c r="O1588" i="23"/>
  <c r="M1588" i="23"/>
  <c r="N1588" i="23"/>
  <c r="K1588" i="23"/>
  <c r="L1588" i="23"/>
  <c r="V1564" i="23"/>
  <c r="T1564" i="23"/>
  <c r="U1564" i="23"/>
  <c r="S1564" i="23"/>
  <c r="R1564" i="23"/>
  <c r="Q1564" i="23"/>
  <c r="P1564" i="23"/>
  <c r="O1564" i="23"/>
  <c r="M1564" i="23"/>
  <c r="N1564" i="23"/>
  <c r="K1564" i="23"/>
  <c r="L1564" i="23"/>
  <c r="V1540" i="23"/>
  <c r="U1540" i="23"/>
  <c r="T1540" i="23"/>
  <c r="S1540" i="23"/>
  <c r="R1540" i="23"/>
  <c r="Q1540" i="23"/>
  <c r="P1540" i="23"/>
  <c r="O1540" i="23"/>
  <c r="M1540" i="23"/>
  <c r="N1540" i="23"/>
  <c r="K1540" i="23"/>
  <c r="L1540" i="23"/>
  <c r="V1516" i="23"/>
  <c r="T1516" i="23"/>
  <c r="U1516" i="23"/>
  <c r="S1516" i="23"/>
  <c r="R1516" i="23"/>
  <c r="Q1516" i="23"/>
  <c r="P1516" i="23"/>
  <c r="O1516" i="23"/>
  <c r="M1516" i="23"/>
  <c r="N1516" i="23"/>
  <c r="K1516" i="23"/>
  <c r="L1516" i="23"/>
  <c r="V1492" i="23"/>
  <c r="U1492" i="23"/>
  <c r="T1492" i="23"/>
  <c r="S1492" i="23"/>
  <c r="R1492" i="23"/>
  <c r="Q1492" i="23"/>
  <c r="P1492" i="23"/>
  <c r="O1492" i="23"/>
  <c r="M1492" i="23"/>
  <c r="N1492" i="23"/>
  <c r="K1492" i="23"/>
  <c r="L1492" i="23"/>
  <c r="V1468" i="23"/>
  <c r="T1468" i="23"/>
  <c r="U1468" i="23"/>
  <c r="S1468" i="23"/>
  <c r="R1468" i="23"/>
  <c r="Q1468" i="23"/>
  <c r="P1468" i="23"/>
  <c r="O1468" i="23"/>
  <c r="M1468" i="23"/>
  <c r="N1468" i="23"/>
  <c r="K1468" i="23"/>
  <c r="L1468" i="23"/>
  <c r="V1444" i="23"/>
  <c r="U1444" i="23"/>
  <c r="T1444" i="23"/>
  <c r="S1444" i="23"/>
  <c r="R1444" i="23"/>
  <c r="Q1444" i="23"/>
  <c r="P1444" i="23"/>
  <c r="O1444" i="23"/>
  <c r="M1444" i="23"/>
  <c r="N1444" i="23"/>
  <c r="K1444" i="23"/>
  <c r="L1444" i="23"/>
  <c r="V1408" i="23"/>
  <c r="U1408" i="23"/>
  <c r="T1408" i="23"/>
  <c r="S1408" i="23"/>
  <c r="R1408" i="23"/>
  <c r="Q1408" i="23"/>
  <c r="P1408" i="23"/>
  <c r="O1408" i="23"/>
  <c r="M1408" i="23"/>
  <c r="N1408" i="23"/>
  <c r="L1408" i="23"/>
  <c r="K1408" i="23"/>
  <c r="V1384" i="23"/>
  <c r="U1384" i="23"/>
  <c r="T1384" i="23"/>
  <c r="S1384" i="23"/>
  <c r="R1384" i="23"/>
  <c r="Q1384" i="23"/>
  <c r="P1384" i="23"/>
  <c r="O1384" i="23"/>
  <c r="M1384" i="23"/>
  <c r="N1384" i="23"/>
  <c r="L1384" i="23"/>
  <c r="K1384" i="23"/>
  <c r="V1360" i="23"/>
  <c r="T1360" i="23"/>
  <c r="U1360" i="23"/>
  <c r="S1360" i="23"/>
  <c r="R1360" i="23"/>
  <c r="Q1360" i="23"/>
  <c r="P1360" i="23"/>
  <c r="O1360" i="23"/>
  <c r="M1360" i="23"/>
  <c r="N1360" i="23"/>
  <c r="K1360" i="23"/>
  <c r="L1360" i="23"/>
  <c r="V1336" i="23"/>
  <c r="U1336" i="23"/>
  <c r="T1336" i="23"/>
  <c r="S1336" i="23"/>
  <c r="R1336" i="23"/>
  <c r="Q1336" i="23"/>
  <c r="P1336" i="23"/>
  <c r="O1336" i="23"/>
  <c r="M1336" i="23"/>
  <c r="N1336" i="23"/>
  <c r="L1336" i="23"/>
  <c r="K1336" i="23"/>
  <c r="V1312" i="23"/>
  <c r="U1312" i="23"/>
  <c r="T1312" i="23"/>
  <c r="S1312" i="23"/>
  <c r="R1312" i="23"/>
  <c r="Q1312" i="23"/>
  <c r="P1312" i="23"/>
  <c r="O1312" i="23"/>
  <c r="L1312" i="23"/>
  <c r="M1312" i="23"/>
  <c r="N1312" i="23"/>
  <c r="K1312" i="23"/>
  <c r="V1288" i="23"/>
  <c r="U1288" i="23"/>
  <c r="T1288" i="23"/>
  <c r="S1288" i="23"/>
  <c r="R1288" i="23"/>
  <c r="Q1288" i="23"/>
  <c r="P1288" i="23"/>
  <c r="O1288" i="23"/>
  <c r="L1288" i="23"/>
  <c r="M1288" i="23"/>
  <c r="N1288" i="23"/>
  <c r="K1288" i="23"/>
  <c r="V1264" i="23"/>
  <c r="U1264" i="23"/>
  <c r="T1264" i="23"/>
  <c r="S1264" i="23"/>
  <c r="R1264" i="23"/>
  <c r="Q1264" i="23"/>
  <c r="O1264" i="23"/>
  <c r="P1264" i="23"/>
  <c r="L1264" i="23"/>
  <c r="M1264" i="23"/>
  <c r="N1264" i="23"/>
  <c r="K1264" i="23"/>
  <c r="V1240" i="23"/>
  <c r="U1240" i="23"/>
  <c r="T1240" i="23"/>
  <c r="S1240" i="23"/>
  <c r="R1240" i="23"/>
  <c r="Q1240" i="23"/>
  <c r="O1240" i="23"/>
  <c r="P1240" i="23"/>
  <c r="L1240" i="23"/>
  <c r="M1240" i="23"/>
  <c r="N1240" i="23"/>
  <c r="K1240" i="23"/>
  <c r="V1216" i="23"/>
  <c r="U1216" i="23"/>
  <c r="T1216" i="23"/>
  <c r="S1216" i="23"/>
  <c r="R1216" i="23"/>
  <c r="Q1216" i="23"/>
  <c r="O1216" i="23"/>
  <c r="P1216" i="23"/>
  <c r="L1216" i="23"/>
  <c r="M1216" i="23"/>
  <c r="N1216" i="23"/>
  <c r="K1216" i="23"/>
  <c r="V1192" i="23"/>
  <c r="U1192" i="23"/>
  <c r="T1192" i="23"/>
  <c r="S1192" i="23"/>
  <c r="R1192" i="23"/>
  <c r="Q1192" i="23"/>
  <c r="O1192" i="23"/>
  <c r="P1192" i="23"/>
  <c r="L1192" i="23"/>
  <c r="M1192" i="23"/>
  <c r="N1192" i="23"/>
  <c r="K1192" i="23"/>
  <c r="V1168" i="23"/>
  <c r="U1168" i="23"/>
  <c r="T1168" i="23"/>
  <c r="S1168" i="23"/>
  <c r="R1168" i="23"/>
  <c r="Q1168" i="23"/>
  <c r="O1168" i="23"/>
  <c r="P1168" i="23"/>
  <c r="N1168" i="23"/>
  <c r="L1168" i="23"/>
  <c r="M1168" i="23"/>
  <c r="K1168" i="23"/>
  <c r="V1144" i="23"/>
  <c r="U1144" i="23"/>
  <c r="T1144" i="23"/>
  <c r="S1144" i="23"/>
  <c r="R1144" i="23"/>
  <c r="Q1144" i="23"/>
  <c r="O1144" i="23"/>
  <c r="P1144" i="23"/>
  <c r="N1144" i="23"/>
  <c r="L1144" i="23"/>
  <c r="M1144" i="23"/>
  <c r="K1144" i="23"/>
  <c r="V1120" i="23"/>
  <c r="U1120" i="23"/>
  <c r="T1120" i="23"/>
  <c r="S1120" i="23"/>
  <c r="R1120" i="23"/>
  <c r="Q1120" i="23"/>
  <c r="P1120" i="23"/>
  <c r="O1120" i="23"/>
  <c r="N1120" i="23"/>
  <c r="L1120" i="23"/>
  <c r="M1120" i="23"/>
  <c r="K1120" i="23"/>
  <c r="V1108" i="23"/>
  <c r="U1108" i="23"/>
  <c r="T1108" i="23"/>
  <c r="S1108" i="23"/>
  <c r="R1108" i="23"/>
  <c r="Q1108" i="23"/>
  <c r="P1108" i="23"/>
  <c r="O1108" i="23"/>
  <c r="N1108" i="23"/>
  <c r="L1108" i="23"/>
  <c r="M1108" i="23"/>
  <c r="K1108" i="23"/>
  <c r="V1084" i="23"/>
  <c r="U1084" i="23"/>
  <c r="T1084" i="23"/>
  <c r="S1084" i="23"/>
  <c r="R1084" i="23"/>
  <c r="Q1084" i="23"/>
  <c r="P1084" i="23"/>
  <c r="O1084" i="23"/>
  <c r="N1084" i="23"/>
  <c r="L1084" i="23"/>
  <c r="M1084" i="23"/>
  <c r="K1084" i="23"/>
  <c r="V1060" i="23"/>
  <c r="U1060" i="23"/>
  <c r="T1060" i="23"/>
  <c r="S1060" i="23"/>
  <c r="R1060" i="23"/>
  <c r="Q1060" i="23"/>
  <c r="P1060" i="23"/>
  <c r="O1060" i="23"/>
  <c r="N1060" i="23"/>
  <c r="L1060" i="23"/>
  <c r="M1060" i="23"/>
  <c r="K1060" i="23"/>
  <c r="V1036" i="23"/>
  <c r="U1036" i="23"/>
  <c r="T1036" i="23"/>
  <c r="S1036" i="23"/>
  <c r="R1036" i="23"/>
  <c r="Q1036" i="23"/>
  <c r="P1036" i="23"/>
  <c r="O1036" i="23"/>
  <c r="N1036" i="23"/>
  <c r="L1036" i="23"/>
  <c r="M1036" i="23"/>
  <c r="K1036" i="23"/>
  <c r="V1024" i="23"/>
  <c r="U1024" i="23"/>
  <c r="T1024" i="23"/>
  <c r="S1024" i="23"/>
  <c r="R1024" i="23"/>
  <c r="Q1024" i="23"/>
  <c r="P1024" i="23"/>
  <c r="O1024" i="23"/>
  <c r="N1024" i="23"/>
  <c r="L1024" i="23"/>
  <c r="M1024" i="23"/>
  <c r="K1024" i="23"/>
  <c r="V1000" i="23"/>
  <c r="U1000" i="23"/>
  <c r="T1000" i="23"/>
  <c r="S1000" i="23"/>
  <c r="R1000" i="23"/>
  <c r="Q1000" i="23"/>
  <c r="P1000" i="23"/>
  <c r="O1000" i="23"/>
  <c r="N1000" i="23"/>
  <c r="L1000" i="23"/>
  <c r="M1000" i="23"/>
  <c r="K1000" i="23"/>
  <c r="V988" i="23"/>
  <c r="U988" i="23"/>
  <c r="T988" i="23"/>
  <c r="S988" i="23"/>
  <c r="R988" i="23"/>
  <c r="Q988" i="23"/>
  <c r="P988" i="23"/>
  <c r="O988" i="23"/>
  <c r="N988" i="23"/>
  <c r="L988" i="23"/>
  <c r="M988" i="23"/>
  <c r="K988" i="23"/>
  <c r="V976" i="23"/>
  <c r="U976" i="23"/>
  <c r="T976" i="23"/>
  <c r="S976" i="23"/>
  <c r="R976" i="23"/>
  <c r="Q976" i="23"/>
  <c r="P976" i="23"/>
  <c r="O976" i="23"/>
  <c r="N976" i="23"/>
  <c r="L976" i="23"/>
  <c r="M976" i="23"/>
  <c r="K976" i="23"/>
  <c r="V964" i="23"/>
  <c r="U964" i="23"/>
  <c r="T964" i="23"/>
  <c r="S964" i="23"/>
  <c r="R964" i="23"/>
  <c r="Q964" i="23"/>
  <c r="P964" i="23"/>
  <c r="O964" i="23"/>
  <c r="N964" i="23"/>
  <c r="L964" i="23"/>
  <c r="M964" i="23"/>
  <c r="K964" i="23"/>
  <c r="V952" i="23"/>
  <c r="U952" i="23"/>
  <c r="T952" i="23"/>
  <c r="S952" i="23"/>
  <c r="R952" i="23"/>
  <c r="Q952" i="23"/>
  <c r="P952" i="23"/>
  <c r="O952" i="23"/>
  <c r="N952" i="23"/>
  <c r="L952" i="23"/>
  <c r="M952" i="23"/>
  <c r="K952" i="23"/>
  <c r="V940" i="23"/>
  <c r="U940" i="23"/>
  <c r="T940" i="23"/>
  <c r="S940" i="23"/>
  <c r="R940" i="23"/>
  <c r="Q940" i="23"/>
  <c r="P940" i="23"/>
  <c r="O940" i="23"/>
  <c r="N940" i="23"/>
  <c r="L940" i="23"/>
  <c r="M940" i="23"/>
  <c r="K940" i="23"/>
  <c r="V928" i="23"/>
  <c r="U928" i="23"/>
  <c r="T928" i="23"/>
  <c r="S928" i="23"/>
  <c r="R928" i="23"/>
  <c r="Q928" i="23"/>
  <c r="P928" i="23"/>
  <c r="O928" i="23"/>
  <c r="N928" i="23"/>
  <c r="L928" i="23"/>
  <c r="M928" i="23"/>
  <c r="K928" i="23"/>
  <c r="V916" i="23"/>
  <c r="U916" i="23"/>
  <c r="T916" i="23"/>
  <c r="S916" i="23"/>
  <c r="R916" i="23"/>
  <c r="Q916" i="23"/>
  <c r="P916" i="23"/>
  <c r="O916" i="23"/>
  <c r="N916" i="23"/>
  <c r="L916" i="23"/>
  <c r="M916" i="23"/>
  <c r="K916" i="23"/>
  <c r="V904" i="23"/>
  <c r="U904" i="23"/>
  <c r="T904" i="23"/>
  <c r="S904" i="23"/>
  <c r="R904" i="23"/>
  <c r="Q904" i="23"/>
  <c r="P904" i="23"/>
  <c r="O904" i="23"/>
  <c r="N904" i="23"/>
  <c r="L904" i="23"/>
  <c r="M904" i="23"/>
  <c r="K904" i="23"/>
  <c r="V892" i="23"/>
  <c r="U892" i="23"/>
  <c r="T892" i="23"/>
  <c r="S892" i="23"/>
  <c r="R892" i="23"/>
  <c r="Q892" i="23"/>
  <c r="P892" i="23"/>
  <c r="O892" i="23"/>
  <c r="N892" i="23"/>
  <c r="L892" i="23"/>
  <c r="M892" i="23"/>
  <c r="K892" i="23"/>
  <c r="V880" i="23"/>
  <c r="U880" i="23"/>
  <c r="T880" i="23"/>
  <c r="S880" i="23"/>
  <c r="R880" i="23"/>
  <c r="Q880" i="23"/>
  <c r="P880" i="23"/>
  <c r="O880" i="23"/>
  <c r="N880" i="23"/>
  <c r="L880" i="23"/>
  <c r="M880" i="23"/>
  <c r="K880" i="23"/>
  <c r="V868" i="23"/>
  <c r="U868" i="23"/>
  <c r="T868" i="23"/>
  <c r="S868" i="23"/>
  <c r="R868" i="23"/>
  <c r="Q868" i="23"/>
  <c r="P868" i="23"/>
  <c r="O868" i="23"/>
  <c r="N868" i="23"/>
  <c r="L868" i="23"/>
  <c r="M868" i="23"/>
  <c r="K868" i="23"/>
  <c r="V856" i="23"/>
  <c r="U856" i="23"/>
  <c r="T856" i="23"/>
  <c r="S856" i="23"/>
  <c r="R856" i="23"/>
  <c r="Q856" i="23"/>
  <c r="P856" i="23"/>
  <c r="O856" i="23"/>
  <c r="N856" i="23"/>
  <c r="L856" i="23"/>
  <c r="M856" i="23"/>
  <c r="K856" i="23"/>
  <c r="V844" i="23"/>
  <c r="U844" i="23"/>
  <c r="T844" i="23"/>
  <c r="S844" i="23"/>
  <c r="R844" i="23"/>
  <c r="Q844" i="23"/>
  <c r="P844" i="23"/>
  <c r="O844" i="23"/>
  <c r="N844" i="23"/>
  <c r="L844" i="23"/>
  <c r="M844" i="23"/>
  <c r="K844" i="23"/>
  <c r="V832" i="23"/>
  <c r="U832" i="23"/>
  <c r="T832" i="23"/>
  <c r="S832" i="23"/>
  <c r="R832" i="23"/>
  <c r="Q832" i="23"/>
  <c r="P832" i="23"/>
  <c r="O832" i="23"/>
  <c r="N832" i="23"/>
  <c r="L832" i="23"/>
  <c r="M832" i="23"/>
  <c r="K832" i="23"/>
  <c r="V820" i="23"/>
  <c r="U820" i="23"/>
  <c r="T820" i="23"/>
  <c r="S820" i="23"/>
  <c r="R820" i="23"/>
  <c r="Q820" i="23"/>
  <c r="P820" i="23"/>
  <c r="O820" i="23"/>
  <c r="N820" i="23"/>
  <c r="L820" i="23"/>
  <c r="M820" i="23"/>
  <c r="K820" i="23"/>
  <c r="V808" i="23"/>
  <c r="U808" i="23"/>
  <c r="T808" i="23"/>
  <c r="S808" i="23"/>
  <c r="R808" i="23"/>
  <c r="Q808" i="23"/>
  <c r="P808" i="23"/>
  <c r="O808" i="23"/>
  <c r="N808" i="23"/>
  <c r="L808" i="23"/>
  <c r="M808" i="23"/>
  <c r="K808" i="23"/>
  <c r="V796" i="23"/>
  <c r="U796" i="23"/>
  <c r="T796" i="23"/>
  <c r="S796" i="23"/>
  <c r="R796" i="23"/>
  <c r="Q796" i="23"/>
  <c r="P796" i="23"/>
  <c r="O796" i="23"/>
  <c r="N796" i="23"/>
  <c r="L796" i="23"/>
  <c r="M796" i="23"/>
  <c r="K796" i="23"/>
  <c r="V784" i="23"/>
  <c r="U784" i="23"/>
  <c r="T784" i="23"/>
  <c r="S784" i="23"/>
  <c r="R784" i="23"/>
  <c r="Q784" i="23"/>
  <c r="P784" i="23"/>
  <c r="O784" i="23"/>
  <c r="N784" i="23"/>
  <c r="L784" i="23"/>
  <c r="M784" i="23"/>
  <c r="K784" i="23"/>
  <c r="V772" i="23"/>
  <c r="U772" i="23"/>
  <c r="T772" i="23"/>
  <c r="S772" i="23"/>
  <c r="R772" i="23"/>
  <c r="Q772" i="23"/>
  <c r="P772" i="23"/>
  <c r="O772" i="23"/>
  <c r="N772" i="23"/>
  <c r="L772" i="23"/>
  <c r="M772" i="23"/>
  <c r="K772" i="23"/>
  <c r="V760" i="23"/>
  <c r="U760" i="23"/>
  <c r="T760" i="23"/>
  <c r="S760" i="23"/>
  <c r="R760" i="23"/>
  <c r="Q760" i="23"/>
  <c r="P760" i="23"/>
  <c r="O760" i="23"/>
  <c r="N760" i="23"/>
  <c r="L760" i="23"/>
  <c r="M760" i="23"/>
  <c r="K760" i="23"/>
  <c r="V748" i="23"/>
  <c r="U748" i="23"/>
  <c r="T748" i="23"/>
  <c r="S748" i="23"/>
  <c r="R748" i="23"/>
  <c r="Q748" i="23"/>
  <c r="P748" i="23"/>
  <c r="O748" i="23"/>
  <c r="N748" i="23"/>
  <c r="L748" i="23"/>
  <c r="M748" i="23"/>
  <c r="K748" i="23"/>
  <c r="V736" i="23"/>
  <c r="U736" i="23"/>
  <c r="T736" i="23"/>
  <c r="S736" i="23"/>
  <c r="R736" i="23"/>
  <c r="Q736" i="23"/>
  <c r="P736" i="23"/>
  <c r="O736" i="23"/>
  <c r="N736" i="23"/>
  <c r="L736" i="23"/>
  <c r="M736" i="23"/>
  <c r="K736" i="23"/>
  <c r="V724" i="23"/>
  <c r="U724" i="23"/>
  <c r="T724" i="23"/>
  <c r="S724" i="23"/>
  <c r="R724" i="23"/>
  <c r="Q724" i="23"/>
  <c r="P724" i="23"/>
  <c r="O724" i="23"/>
  <c r="N724" i="23"/>
  <c r="L724" i="23"/>
  <c r="M724" i="23"/>
  <c r="K724" i="23"/>
  <c r="V712" i="23"/>
  <c r="U712" i="23"/>
  <c r="T712" i="23"/>
  <c r="S712" i="23"/>
  <c r="R712" i="23"/>
  <c r="Q712" i="23"/>
  <c r="P712" i="23"/>
  <c r="O712" i="23"/>
  <c r="N712" i="23"/>
  <c r="L712" i="23"/>
  <c r="M712" i="23"/>
  <c r="K712" i="23"/>
  <c r="V700" i="23"/>
  <c r="U700" i="23"/>
  <c r="T700" i="23"/>
  <c r="S700" i="23"/>
  <c r="R700" i="23"/>
  <c r="Q700" i="23"/>
  <c r="P700" i="23"/>
  <c r="O700" i="23"/>
  <c r="N700" i="23"/>
  <c r="L700" i="23"/>
  <c r="M700" i="23"/>
  <c r="K700" i="23"/>
  <c r="V688" i="23"/>
  <c r="U688" i="23"/>
  <c r="T688" i="23"/>
  <c r="S688" i="23"/>
  <c r="R688" i="23"/>
  <c r="Q688" i="23"/>
  <c r="P688" i="23"/>
  <c r="O688" i="23"/>
  <c r="N688" i="23"/>
  <c r="L688" i="23"/>
  <c r="M688" i="23"/>
  <c r="K688" i="23"/>
  <c r="V676" i="23"/>
  <c r="U676" i="23"/>
  <c r="T676" i="23"/>
  <c r="S676" i="23"/>
  <c r="R676" i="23"/>
  <c r="Q676" i="23"/>
  <c r="P676" i="23"/>
  <c r="O676" i="23"/>
  <c r="N676" i="23"/>
  <c r="L676" i="23"/>
  <c r="M676" i="23"/>
  <c r="K676" i="23"/>
  <c r="V664" i="23"/>
  <c r="U664" i="23"/>
  <c r="T664" i="23"/>
  <c r="S664" i="23"/>
  <c r="R664" i="23"/>
  <c r="Q664" i="23"/>
  <c r="P664" i="23"/>
  <c r="O664" i="23"/>
  <c r="N664" i="23"/>
  <c r="L664" i="23"/>
  <c r="M664" i="23"/>
  <c r="K664" i="23"/>
  <c r="V652" i="23"/>
  <c r="U652" i="23"/>
  <c r="T652" i="23"/>
  <c r="S652" i="23"/>
  <c r="R652" i="23"/>
  <c r="Q652" i="23"/>
  <c r="P652" i="23"/>
  <c r="O652" i="23"/>
  <c r="N652" i="23"/>
  <c r="L652" i="23"/>
  <c r="M652" i="23"/>
  <c r="K652" i="23"/>
  <c r="V640" i="23"/>
  <c r="U640" i="23"/>
  <c r="T640" i="23"/>
  <c r="R640" i="23"/>
  <c r="S640" i="23"/>
  <c r="Q640" i="23"/>
  <c r="P640" i="23"/>
  <c r="O640" i="23"/>
  <c r="N640" i="23"/>
  <c r="L640" i="23"/>
  <c r="M640" i="23"/>
  <c r="K640" i="23"/>
  <c r="V628" i="23"/>
  <c r="U628" i="23"/>
  <c r="T628" i="23"/>
  <c r="S628" i="23"/>
  <c r="R628" i="23"/>
  <c r="Q628" i="23"/>
  <c r="P628" i="23"/>
  <c r="O628" i="23"/>
  <c r="N628" i="23"/>
  <c r="L628" i="23"/>
  <c r="M628" i="23"/>
  <c r="K628" i="23"/>
  <c r="V616" i="23"/>
  <c r="U616" i="23"/>
  <c r="T616" i="23"/>
  <c r="S616" i="23"/>
  <c r="R616" i="23"/>
  <c r="Q616" i="23"/>
  <c r="P616" i="23"/>
  <c r="O616" i="23"/>
  <c r="N616" i="23"/>
  <c r="L616" i="23"/>
  <c r="M616" i="23"/>
  <c r="K616" i="23"/>
  <c r="V604" i="23"/>
  <c r="U604" i="23"/>
  <c r="T604" i="23"/>
  <c r="S604" i="23"/>
  <c r="R604" i="23"/>
  <c r="Q604" i="23"/>
  <c r="P604" i="23"/>
  <c r="O604" i="23"/>
  <c r="N604" i="23"/>
  <c r="L604" i="23"/>
  <c r="M604" i="23"/>
  <c r="K604" i="23"/>
  <c r="V592" i="23"/>
  <c r="U592" i="23"/>
  <c r="T592" i="23"/>
  <c r="S592" i="23"/>
  <c r="R592" i="23"/>
  <c r="Q592" i="23"/>
  <c r="P592" i="23"/>
  <c r="O592" i="23"/>
  <c r="N592" i="23"/>
  <c r="L592" i="23"/>
  <c r="M592" i="23"/>
  <c r="K592" i="23"/>
  <c r="V580" i="23"/>
  <c r="U580" i="23"/>
  <c r="T580" i="23"/>
  <c r="S580" i="23"/>
  <c r="Q580" i="23"/>
  <c r="R580" i="23"/>
  <c r="O580" i="23"/>
  <c r="P580" i="23"/>
  <c r="N580" i="23"/>
  <c r="L580" i="23"/>
  <c r="M580" i="23"/>
  <c r="K580" i="23"/>
  <c r="V568" i="23"/>
  <c r="U568" i="23"/>
  <c r="T568" i="23"/>
  <c r="S568" i="23"/>
  <c r="R568" i="23"/>
  <c r="Q568" i="23"/>
  <c r="P568" i="23"/>
  <c r="O568" i="23"/>
  <c r="N568" i="23"/>
  <c r="L568" i="23"/>
  <c r="M568" i="23"/>
  <c r="K568" i="23"/>
  <c r="V556" i="23"/>
  <c r="U556" i="23"/>
  <c r="T556" i="23"/>
  <c r="S556" i="23"/>
  <c r="R556" i="23"/>
  <c r="Q556" i="23"/>
  <c r="O556" i="23"/>
  <c r="P556" i="23"/>
  <c r="N556" i="23"/>
  <c r="L556" i="23"/>
  <c r="M556" i="23"/>
  <c r="K556" i="23"/>
  <c r="V544" i="23"/>
  <c r="U544" i="23"/>
  <c r="T544" i="23"/>
  <c r="S544" i="23"/>
  <c r="R544" i="23"/>
  <c r="Q544" i="23"/>
  <c r="P544" i="23"/>
  <c r="O544" i="23"/>
  <c r="N544" i="23"/>
  <c r="L544" i="23"/>
  <c r="M544" i="23"/>
  <c r="K544" i="23"/>
  <c r="V532" i="23"/>
  <c r="U532" i="23"/>
  <c r="T532" i="23"/>
  <c r="R532" i="23"/>
  <c r="Q532" i="23"/>
  <c r="S532" i="23"/>
  <c r="O532" i="23"/>
  <c r="P532" i="23"/>
  <c r="N532" i="23"/>
  <c r="L532" i="23"/>
  <c r="M532" i="23"/>
  <c r="K532" i="23"/>
  <c r="V520" i="23"/>
  <c r="U520" i="23"/>
  <c r="T520" i="23"/>
  <c r="S520" i="23"/>
  <c r="R520" i="23"/>
  <c r="Q520" i="23"/>
  <c r="P520" i="23"/>
  <c r="O520" i="23"/>
  <c r="N520" i="23"/>
  <c r="L520" i="23"/>
  <c r="M520" i="23"/>
  <c r="K520" i="23"/>
  <c r="V508" i="23"/>
  <c r="U508" i="23"/>
  <c r="T508" i="23"/>
  <c r="S508" i="23"/>
  <c r="R508" i="23"/>
  <c r="Q508" i="23"/>
  <c r="P508" i="23"/>
  <c r="O508" i="23"/>
  <c r="N508" i="23"/>
  <c r="L508" i="23"/>
  <c r="M508" i="23"/>
  <c r="K508" i="23"/>
  <c r="V496" i="23"/>
  <c r="U496" i="23"/>
  <c r="T496" i="23"/>
  <c r="S496" i="23"/>
  <c r="R496" i="23"/>
  <c r="Q496" i="23"/>
  <c r="P496" i="23"/>
  <c r="O496" i="23"/>
  <c r="N496" i="23"/>
  <c r="L496" i="23"/>
  <c r="M496" i="23"/>
  <c r="K496" i="23"/>
  <c r="V484" i="23"/>
  <c r="U484" i="23"/>
  <c r="T484" i="23"/>
  <c r="S484" i="23"/>
  <c r="R484" i="23"/>
  <c r="Q484" i="23"/>
  <c r="P484" i="23"/>
  <c r="O484" i="23"/>
  <c r="N484" i="23"/>
  <c r="L484" i="23"/>
  <c r="M484" i="23"/>
  <c r="K484" i="23"/>
  <c r="V472" i="23"/>
  <c r="U472" i="23"/>
  <c r="T472" i="23"/>
  <c r="S472" i="23"/>
  <c r="R472" i="23"/>
  <c r="Q472" i="23"/>
  <c r="P472" i="23"/>
  <c r="O472" i="23"/>
  <c r="N472" i="23"/>
  <c r="L472" i="23"/>
  <c r="M472" i="23"/>
  <c r="K472" i="23"/>
  <c r="V460" i="23"/>
  <c r="U460" i="23"/>
  <c r="T460" i="23"/>
  <c r="S460" i="23"/>
  <c r="R460" i="23"/>
  <c r="Q460" i="23"/>
  <c r="P460" i="23"/>
  <c r="O460" i="23"/>
  <c r="N460" i="23"/>
  <c r="L460" i="23"/>
  <c r="M460" i="23"/>
  <c r="K460" i="23"/>
  <c r="V448" i="23"/>
  <c r="U448" i="23"/>
  <c r="T448" i="23"/>
  <c r="R448" i="23"/>
  <c r="S448" i="23"/>
  <c r="Q448" i="23"/>
  <c r="O448" i="23"/>
  <c r="P448" i="23"/>
  <c r="N448" i="23"/>
  <c r="L448" i="23"/>
  <c r="M448" i="23"/>
  <c r="K448" i="23"/>
  <c r="V436" i="23"/>
  <c r="U436" i="23"/>
  <c r="T436" i="23"/>
  <c r="S436" i="23"/>
  <c r="R436" i="23"/>
  <c r="Q436" i="23"/>
  <c r="P436" i="23"/>
  <c r="O436" i="23"/>
  <c r="N436" i="23"/>
  <c r="L436" i="23"/>
  <c r="M436" i="23"/>
  <c r="K436" i="23"/>
  <c r="V424" i="23"/>
  <c r="U424" i="23"/>
  <c r="T424" i="23"/>
  <c r="S424" i="23"/>
  <c r="R424" i="23"/>
  <c r="Q424" i="23"/>
  <c r="P424" i="23"/>
  <c r="O424" i="23"/>
  <c r="N424" i="23"/>
  <c r="L424" i="23"/>
  <c r="M424" i="23"/>
  <c r="K424" i="23"/>
  <c r="V412" i="23"/>
  <c r="U412" i="23"/>
  <c r="T412" i="23"/>
  <c r="S412" i="23"/>
  <c r="R412" i="23"/>
  <c r="Q412" i="23"/>
  <c r="P412" i="23"/>
  <c r="O412" i="23"/>
  <c r="N412" i="23"/>
  <c r="L412" i="23"/>
  <c r="M412" i="23"/>
  <c r="K412" i="23"/>
  <c r="V400" i="23"/>
  <c r="U400" i="23"/>
  <c r="T400" i="23"/>
  <c r="S400" i="23"/>
  <c r="R400" i="23"/>
  <c r="Q400" i="23"/>
  <c r="O400" i="23"/>
  <c r="P400" i="23"/>
  <c r="N400" i="23"/>
  <c r="L400" i="23"/>
  <c r="M400" i="23"/>
  <c r="K400" i="23"/>
  <c r="V388" i="23"/>
  <c r="U388" i="23"/>
  <c r="T388" i="23"/>
  <c r="R388" i="23"/>
  <c r="S388" i="23"/>
  <c r="Q388" i="23"/>
  <c r="P388" i="23"/>
  <c r="O388" i="23"/>
  <c r="N388" i="23"/>
  <c r="L388" i="23"/>
  <c r="M388" i="23"/>
  <c r="K388" i="23"/>
  <c r="V376" i="23"/>
  <c r="U376" i="23"/>
  <c r="T376" i="23"/>
  <c r="S376" i="23"/>
  <c r="R376" i="23"/>
  <c r="Q376" i="23"/>
  <c r="P376" i="23"/>
  <c r="O376" i="23"/>
  <c r="N376" i="23"/>
  <c r="L376" i="23"/>
  <c r="M376" i="23"/>
  <c r="K376" i="23"/>
  <c r="V364" i="23"/>
  <c r="U364" i="23"/>
  <c r="T364" i="23"/>
  <c r="S364" i="23"/>
  <c r="R364" i="23"/>
  <c r="Q364" i="23"/>
  <c r="P364" i="23"/>
  <c r="O364" i="23"/>
  <c r="N364" i="23"/>
  <c r="L364" i="23"/>
  <c r="M364" i="23"/>
  <c r="K364" i="23"/>
  <c r="V352" i="23"/>
  <c r="U352" i="23"/>
  <c r="T352" i="23"/>
  <c r="S352" i="23"/>
  <c r="Q352" i="23"/>
  <c r="O352" i="23"/>
  <c r="R352" i="23"/>
  <c r="P352" i="23"/>
  <c r="N352" i="23"/>
  <c r="L352" i="23"/>
  <c r="M352" i="23"/>
  <c r="K352" i="23"/>
  <c r="V340" i="23"/>
  <c r="U340" i="23"/>
  <c r="T340" i="23"/>
  <c r="S340" i="23"/>
  <c r="Q340" i="23"/>
  <c r="R340" i="23"/>
  <c r="P340" i="23"/>
  <c r="O340" i="23"/>
  <c r="N340" i="23"/>
  <c r="L340" i="23"/>
  <c r="M340" i="23"/>
  <c r="K340" i="23"/>
  <c r="V328" i="23"/>
  <c r="U328" i="23"/>
  <c r="T328" i="23"/>
  <c r="R328" i="23"/>
  <c r="S328" i="23"/>
  <c r="Q328" i="23"/>
  <c r="P328" i="23"/>
  <c r="O328" i="23"/>
  <c r="N328" i="23"/>
  <c r="L328" i="23"/>
  <c r="M328" i="23"/>
  <c r="K328" i="23"/>
  <c r="V316" i="23"/>
  <c r="U316" i="23"/>
  <c r="T316" i="23"/>
  <c r="S316" i="23"/>
  <c r="Q316" i="23"/>
  <c r="R316" i="23"/>
  <c r="P316" i="23"/>
  <c r="O316" i="23"/>
  <c r="N316" i="23"/>
  <c r="L316" i="23"/>
  <c r="M316" i="23"/>
  <c r="K316" i="23"/>
  <c r="V304" i="23"/>
  <c r="U304" i="23"/>
  <c r="T304" i="23"/>
  <c r="S304" i="23"/>
  <c r="R304" i="23"/>
  <c r="Q304" i="23"/>
  <c r="P304" i="23"/>
  <c r="O304" i="23"/>
  <c r="N304" i="23"/>
  <c r="L304" i="23"/>
  <c r="M304" i="23"/>
  <c r="K304" i="23"/>
  <c r="V292" i="23"/>
  <c r="U292" i="23"/>
  <c r="T292" i="23"/>
  <c r="S292" i="23"/>
  <c r="Q292" i="23"/>
  <c r="R292" i="23"/>
  <c r="P292" i="23"/>
  <c r="O292" i="23"/>
  <c r="N292" i="23"/>
  <c r="L292" i="23"/>
  <c r="M292" i="23"/>
  <c r="K292" i="23"/>
  <c r="V280" i="23"/>
  <c r="U280" i="23"/>
  <c r="T280" i="23"/>
  <c r="S280" i="23"/>
  <c r="R280" i="23"/>
  <c r="Q280" i="23"/>
  <c r="P280" i="23"/>
  <c r="O280" i="23"/>
  <c r="N280" i="23"/>
  <c r="L280" i="23"/>
  <c r="M280" i="23"/>
  <c r="K280" i="23"/>
  <c r="V268" i="23"/>
  <c r="U268" i="23"/>
  <c r="T268" i="23"/>
  <c r="S268" i="23"/>
  <c r="Q268" i="23"/>
  <c r="R268" i="23"/>
  <c r="P268" i="23"/>
  <c r="O268" i="23"/>
  <c r="N268" i="23"/>
  <c r="L268" i="23"/>
  <c r="M268" i="23"/>
  <c r="K268" i="23"/>
  <c r="V256" i="23"/>
  <c r="U256" i="23"/>
  <c r="T256" i="23"/>
  <c r="S256" i="23"/>
  <c r="R256" i="23"/>
  <c r="Q256" i="23"/>
  <c r="O256" i="23"/>
  <c r="P256" i="23"/>
  <c r="N256" i="23"/>
  <c r="L256" i="23"/>
  <c r="M256" i="23"/>
  <c r="K256" i="23"/>
  <c r="V244" i="23"/>
  <c r="U244" i="23"/>
  <c r="T244" i="23"/>
  <c r="S244" i="23"/>
  <c r="R244" i="23"/>
  <c r="Q244" i="23"/>
  <c r="P244" i="23"/>
  <c r="O244" i="23"/>
  <c r="N244" i="23"/>
  <c r="L244" i="23"/>
  <c r="M244" i="23"/>
  <c r="K244" i="23"/>
  <c r="V232" i="23"/>
  <c r="U232" i="23"/>
  <c r="T232" i="23"/>
  <c r="S232" i="23"/>
  <c r="Q232" i="23"/>
  <c r="R232" i="23"/>
  <c r="P232" i="23"/>
  <c r="O232" i="23"/>
  <c r="N232" i="23"/>
  <c r="L232" i="23"/>
  <c r="M232" i="23"/>
  <c r="K232" i="23"/>
  <c r="V220" i="23"/>
  <c r="U220" i="23"/>
  <c r="T220" i="23"/>
  <c r="S220" i="23"/>
  <c r="R220" i="23"/>
  <c r="Q220" i="23"/>
  <c r="P220" i="23"/>
  <c r="O220" i="23"/>
  <c r="N220" i="23"/>
  <c r="L220" i="23"/>
  <c r="M220" i="23"/>
  <c r="K220" i="23"/>
  <c r="V208" i="23"/>
  <c r="U208" i="23"/>
  <c r="T208" i="23"/>
  <c r="S208" i="23"/>
  <c r="Q208" i="23"/>
  <c r="R208" i="23"/>
  <c r="O208" i="23"/>
  <c r="P208" i="23"/>
  <c r="N208" i="23"/>
  <c r="L208" i="23"/>
  <c r="M208" i="23"/>
  <c r="K208" i="23"/>
  <c r="V196" i="23"/>
  <c r="U196" i="23"/>
  <c r="T196" i="23"/>
  <c r="S196" i="23"/>
  <c r="Q196" i="23"/>
  <c r="R196" i="23"/>
  <c r="P196" i="23"/>
  <c r="O196" i="23"/>
  <c r="N196" i="23"/>
  <c r="L196" i="23"/>
  <c r="M196" i="23"/>
  <c r="K196" i="23"/>
  <c r="V184" i="23"/>
  <c r="U184" i="23"/>
  <c r="T184" i="23"/>
  <c r="S184" i="23"/>
  <c r="R184" i="23"/>
  <c r="Q184" i="23"/>
  <c r="P184" i="23"/>
  <c r="O184" i="23"/>
  <c r="N184" i="23"/>
  <c r="L184" i="23"/>
  <c r="M184" i="23"/>
  <c r="K184" i="23"/>
  <c r="V172" i="23"/>
  <c r="U172" i="23"/>
  <c r="T172" i="23"/>
  <c r="S172" i="23"/>
  <c r="Q172" i="23"/>
  <c r="R172" i="23"/>
  <c r="P172" i="23"/>
  <c r="O172" i="23"/>
  <c r="N172" i="23"/>
  <c r="L172" i="23"/>
  <c r="M172" i="23"/>
  <c r="K172" i="23"/>
  <c r="V160" i="23"/>
  <c r="U160" i="23"/>
  <c r="T160" i="23"/>
  <c r="S160" i="23"/>
  <c r="R160" i="23"/>
  <c r="Q160" i="23"/>
  <c r="P160" i="23"/>
  <c r="O160" i="23"/>
  <c r="N160" i="23"/>
  <c r="L160" i="23"/>
  <c r="M160" i="23"/>
  <c r="K160" i="23"/>
  <c r="V148" i="23"/>
  <c r="U148" i="23"/>
  <c r="T148" i="23"/>
  <c r="S148" i="23"/>
  <c r="Q148" i="23"/>
  <c r="R148" i="23"/>
  <c r="P148" i="23"/>
  <c r="O148" i="23"/>
  <c r="N148" i="23"/>
  <c r="L148" i="23"/>
  <c r="M148" i="23"/>
  <c r="K148" i="23"/>
  <c r="V136" i="23"/>
  <c r="U136" i="23"/>
  <c r="T136" i="23"/>
  <c r="S136" i="23"/>
  <c r="R136" i="23"/>
  <c r="Q136" i="23"/>
  <c r="P136" i="23"/>
  <c r="O136" i="23"/>
  <c r="N136" i="23"/>
  <c r="L136" i="23"/>
  <c r="M136" i="23"/>
  <c r="K136" i="23"/>
  <c r="V124" i="23"/>
  <c r="U124" i="23"/>
  <c r="T124" i="23"/>
  <c r="S124" i="23"/>
  <c r="Q124" i="23"/>
  <c r="R124" i="23"/>
  <c r="P124" i="23"/>
  <c r="O124" i="23"/>
  <c r="N124" i="23"/>
  <c r="L124" i="23"/>
  <c r="M124" i="23"/>
  <c r="K124" i="23"/>
  <c r="V112" i="23"/>
  <c r="U112" i="23"/>
  <c r="T112" i="23"/>
  <c r="S112" i="23"/>
  <c r="R112" i="23"/>
  <c r="Q112" i="23"/>
  <c r="O112" i="23"/>
  <c r="N112" i="23"/>
  <c r="P112" i="23"/>
  <c r="L112" i="23"/>
  <c r="M112" i="23"/>
  <c r="K112" i="23"/>
  <c r="V100" i="23"/>
  <c r="U100" i="23"/>
  <c r="T100" i="23"/>
  <c r="S100" i="23"/>
  <c r="R100" i="23"/>
  <c r="Q100" i="23"/>
  <c r="P100" i="23"/>
  <c r="O100" i="23"/>
  <c r="N100" i="23"/>
  <c r="L100" i="23"/>
  <c r="M100" i="23"/>
  <c r="K100" i="23"/>
  <c r="V88" i="23"/>
  <c r="U88" i="23"/>
  <c r="T88" i="23"/>
  <c r="S88" i="23"/>
  <c r="Q88" i="23"/>
  <c r="R88" i="23"/>
  <c r="P88" i="23"/>
  <c r="O88" i="23"/>
  <c r="N88" i="23"/>
  <c r="L88" i="23"/>
  <c r="M88" i="23"/>
  <c r="K88" i="23"/>
  <c r="V76" i="23"/>
  <c r="U76" i="23"/>
  <c r="T76" i="23"/>
  <c r="S76" i="23"/>
  <c r="R76" i="23"/>
  <c r="Q76" i="23"/>
  <c r="P76" i="23"/>
  <c r="O76" i="23"/>
  <c r="N76" i="23"/>
  <c r="L76" i="23"/>
  <c r="M76" i="23"/>
  <c r="K76" i="23"/>
  <c r="V64" i="23"/>
  <c r="U64" i="23"/>
  <c r="T64" i="23"/>
  <c r="S64" i="23"/>
  <c r="Q64" i="23"/>
  <c r="P64" i="23"/>
  <c r="R64" i="23"/>
  <c r="O64" i="23"/>
  <c r="N64" i="23"/>
  <c r="L64" i="23"/>
  <c r="M64" i="23"/>
  <c r="K64" i="23"/>
  <c r="V52" i="23"/>
  <c r="U52" i="23"/>
  <c r="T52" i="23"/>
  <c r="S52" i="23"/>
  <c r="Q52" i="23"/>
  <c r="R52" i="23"/>
  <c r="P52" i="23"/>
  <c r="O52" i="23"/>
  <c r="N52" i="23"/>
  <c r="L52" i="23"/>
  <c r="M52" i="23"/>
  <c r="K52" i="23"/>
  <c r="V40" i="23"/>
  <c r="U40" i="23"/>
  <c r="T40" i="23"/>
  <c r="S40" i="23"/>
  <c r="R40" i="23"/>
  <c r="Q40" i="23"/>
  <c r="P40" i="23"/>
  <c r="O40" i="23"/>
  <c r="N40" i="23"/>
  <c r="L40" i="23"/>
  <c r="M40" i="23"/>
  <c r="K40" i="23"/>
  <c r="V28" i="23"/>
  <c r="U28" i="23"/>
  <c r="T28" i="23"/>
  <c r="S28" i="23"/>
  <c r="Q28" i="23"/>
  <c r="R28" i="23"/>
  <c r="P28" i="23"/>
  <c r="O28" i="23"/>
  <c r="N28" i="23"/>
  <c r="L28" i="23"/>
  <c r="M28" i="23"/>
  <c r="K28" i="23"/>
  <c r="V16" i="23"/>
  <c r="U16" i="23"/>
  <c r="T16" i="23"/>
  <c r="S16" i="23"/>
  <c r="R16" i="23"/>
  <c r="Q16" i="23"/>
  <c r="P16" i="23"/>
  <c r="O16" i="23"/>
  <c r="N16" i="23"/>
  <c r="L16" i="23"/>
  <c r="M16" i="23"/>
  <c r="K16" i="23"/>
  <c r="V4" i="23"/>
  <c r="U4" i="23"/>
  <c r="T4" i="23"/>
  <c r="S4" i="23"/>
  <c r="Q4" i="23"/>
  <c r="P4" i="23"/>
  <c r="R4" i="23"/>
  <c r="O4" i="23"/>
  <c r="N4" i="23"/>
  <c r="L4" i="23"/>
  <c r="M4" i="23"/>
  <c r="K4" i="23"/>
  <c r="V1600" i="23"/>
  <c r="U1600" i="23"/>
  <c r="T1600" i="23"/>
  <c r="S1600" i="23"/>
  <c r="R1600" i="23"/>
  <c r="Q1600" i="23"/>
  <c r="P1600" i="23"/>
  <c r="O1600" i="23"/>
  <c r="M1600" i="23"/>
  <c r="N1600" i="23"/>
  <c r="K1600" i="23"/>
  <c r="L1600" i="23"/>
  <c r="V1576" i="23"/>
  <c r="T1576" i="23"/>
  <c r="U1576" i="23"/>
  <c r="S1576" i="23"/>
  <c r="R1576" i="23"/>
  <c r="Q1576" i="23"/>
  <c r="P1576" i="23"/>
  <c r="O1576" i="23"/>
  <c r="M1576" i="23"/>
  <c r="N1576" i="23"/>
  <c r="K1576" i="23"/>
  <c r="L1576" i="23"/>
  <c r="V1552" i="23"/>
  <c r="U1552" i="23"/>
  <c r="T1552" i="23"/>
  <c r="S1552" i="23"/>
  <c r="R1552" i="23"/>
  <c r="Q1552" i="23"/>
  <c r="P1552" i="23"/>
  <c r="O1552" i="23"/>
  <c r="M1552" i="23"/>
  <c r="N1552" i="23"/>
  <c r="K1552" i="23"/>
  <c r="L1552" i="23"/>
  <c r="V1528" i="23"/>
  <c r="T1528" i="23"/>
  <c r="U1528" i="23"/>
  <c r="S1528" i="23"/>
  <c r="R1528" i="23"/>
  <c r="Q1528" i="23"/>
  <c r="P1528" i="23"/>
  <c r="O1528" i="23"/>
  <c r="M1528" i="23"/>
  <c r="N1528" i="23"/>
  <c r="K1528" i="23"/>
  <c r="L1528" i="23"/>
  <c r="V1504" i="23"/>
  <c r="U1504" i="23"/>
  <c r="T1504" i="23"/>
  <c r="S1504" i="23"/>
  <c r="R1504" i="23"/>
  <c r="Q1504" i="23"/>
  <c r="P1504" i="23"/>
  <c r="O1504" i="23"/>
  <c r="M1504" i="23"/>
  <c r="N1504" i="23"/>
  <c r="K1504" i="23"/>
  <c r="L1504" i="23"/>
  <c r="V1480" i="23"/>
  <c r="T1480" i="23"/>
  <c r="U1480" i="23"/>
  <c r="S1480" i="23"/>
  <c r="R1480" i="23"/>
  <c r="Q1480" i="23"/>
  <c r="P1480" i="23"/>
  <c r="O1480" i="23"/>
  <c r="M1480" i="23"/>
  <c r="N1480" i="23"/>
  <c r="K1480" i="23"/>
  <c r="L1480" i="23"/>
  <c r="V1456" i="23"/>
  <c r="U1456" i="23"/>
  <c r="T1456" i="23"/>
  <c r="S1456" i="23"/>
  <c r="R1456" i="23"/>
  <c r="Q1456" i="23"/>
  <c r="P1456" i="23"/>
  <c r="O1456" i="23"/>
  <c r="M1456" i="23"/>
  <c r="N1456" i="23"/>
  <c r="K1456" i="23"/>
  <c r="L1456" i="23"/>
  <c r="V1432" i="23"/>
  <c r="T1432" i="23"/>
  <c r="S1432" i="23"/>
  <c r="U1432" i="23"/>
  <c r="R1432" i="23"/>
  <c r="Q1432" i="23"/>
  <c r="P1432" i="23"/>
  <c r="O1432" i="23"/>
  <c r="M1432" i="23"/>
  <c r="N1432" i="23"/>
  <c r="K1432" i="23"/>
  <c r="L1432" i="23"/>
  <c r="V1420" i="23"/>
  <c r="T1420" i="23"/>
  <c r="U1420" i="23"/>
  <c r="S1420" i="23"/>
  <c r="R1420" i="23"/>
  <c r="Q1420" i="23"/>
  <c r="P1420" i="23"/>
  <c r="O1420" i="23"/>
  <c r="M1420" i="23"/>
  <c r="N1420" i="23"/>
  <c r="K1420" i="23"/>
  <c r="L1420" i="23"/>
  <c r="V1396" i="23"/>
  <c r="U1396" i="23"/>
  <c r="T1396" i="23"/>
  <c r="S1396" i="23"/>
  <c r="R1396" i="23"/>
  <c r="Q1396" i="23"/>
  <c r="P1396" i="23"/>
  <c r="O1396" i="23"/>
  <c r="M1396" i="23"/>
  <c r="N1396" i="23"/>
  <c r="L1396" i="23"/>
  <c r="K1396" i="23"/>
  <c r="V1372" i="23"/>
  <c r="U1372" i="23"/>
  <c r="T1372" i="23"/>
  <c r="S1372" i="23"/>
  <c r="R1372" i="23"/>
  <c r="Q1372" i="23"/>
  <c r="P1372" i="23"/>
  <c r="O1372" i="23"/>
  <c r="M1372" i="23"/>
  <c r="N1372" i="23"/>
  <c r="K1372" i="23"/>
  <c r="L1372" i="23"/>
  <c r="V1348" i="23"/>
  <c r="U1348" i="23"/>
  <c r="T1348" i="23"/>
  <c r="S1348" i="23"/>
  <c r="R1348" i="23"/>
  <c r="Q1348" i="23"/>
  <c r="P1348" i="23"/>
  <c r="O1348" i="23"/>
  <c r="M1348" i="23"/>
  <c r="N1348" i="23"/>
  <c r="K1348" i="23"/>
  <c r="L1348" i="23"/>
  <c r="V1324" i="23"/>
  <c r="U1324" i="23"/>
  <c r="T1324" i="23"/>
  <c r="S1324" i="23"/>
  <c r="R1324" i="23"/>
  <c r="Q1324" i="23"/>
  <c r="P1324" i="23"/>
  <c r="O1324" i="23"/>
  <c r="L1324" i="23"/>
  <c r="M1324" i="23"/>
  <c r="N1324" i="23"/>
  <c r="K1324" i="23"/>
  <c r="V1300" i="23"/>
  <c r="U1300" i="23"/>
  <c r="T1300" i="23"/>
  <c r="S1300" i="23"/>
  <c r="R1300" i="23"/>
  <c r="Q1300" i="23"/>
  <c r="P1300" i="23"/>
  <c r="O1300" i="23"/>
  <c r="L1300" i="23"/>
  <c r="M1300" i="23"/>
  <c r="N1300" i="23"/>
  <c r="K1300" i="23"/>
  <c r="V1276" i="23"/>
  <c r="U1276" i="23"/>
  <c r="T1276" i="23"/>
  <c r="S1276" i="23"/>
  <c r="R1276" i="23"/>
  <c r="Q1276" i="23"/>
  <c r="P1276" i="23"/>
  <c r="O1276" i="23"/>
  <c r="L1276" i="23"/>
  <c r="M1276" i="23"/>
  <c r="N1276" i="23"/>
  <c r="K1276" i="23"/>
  <c r="V1252" i="23"/>
  <c r="U1252" i="23"/>
  <c r="T1252" i="23"/>
  <c r="S1252" i="23"/>
  <c r="R1252" i="23"/>
  <c r="Q1252" i="23"/>
  <c r="O1252" i="23"/>
  <c r="P1252" i="23"/>
  <c r="L1252" i="23"/>
  <c r="M1252" i="23"/>
  <c r="N1252" i="23"/>
  <c r="K1252" i="23"/>
  <c r="V1228" i="23"/>
  <c r="U1228" i="23"/>
  <c r="T1228" i="23"/>
  <c r="S1228" i="23"/>
  <c r="R1228" i="23"/>
  <c r="Q1228" i="23"/>
  <c r="O1228" i="23"/>
  <c r="P1228" i="23"/>
  <c r="L1228" i="23"/>
  <c r="M1228" i="23"/>
  <c r="N1228" i="23"/>
  <c r="K1228" i="23"/>
  <c r="V1204" i="23"/>
  <c r="U1204" i="23"/>
  <c r="T1204" i="23"/>
  <c r="S1204" i="23"/>
  <c r="R1204" i="23"/>
  <c r="Q1204" i="23"/>
  <c r="P1204" i="23"/>
  <c r="O1204" i="23"/>
  <c r="L1204" i="23"/>
  <c r="M1204" i="23"/>
  <c r="N1204" i="23"/>
  <c r="K1204" i="23"/>
  <c r="V1180" i="23"/>
  <c r="U1180" i="23"/>
  <c r="T1180" i="23"/>
  <c r="S1180" i="23"/>
  <c r="R1180" i="23"/>
  <c r="Q1180" i="23"/>
  <c r="O1180" i="23"/>
  <c r="P1180" i="23"/>
  <c r="L1180" i="23"/>
  <c r="M1180" i="23"/>
  <c r="K1180" i="23"/>
  <c r="N1180" i="23"/>
  <c r="V1156" i="23"/>
  <c r="U1156" i="23"/>
  <c r="T1156" i="23"/>
  <c r="S1156" i="23"/>
  <c r="R1156" i="23"/>
  <c r="Q1156" i="23"/>
  <c r="P1156" i="23"/>
  <c r="O1156" i="23"/>
  <c r="N1156" i="23"/>
  <c r="L1156" i="23"/>
  <c r="M1156" i="23"/>
  <c r="K1156" i="23"/>
  <c r="V1132" i="23"/>
  <c r="U1132" i="23"/>
  <c r="T1132" i="23"/>
  <c r="S1132" i="23"/>
  <c r="R1132" i="23"/>
  <c r="Q1132" i="23"/>
  <c r="O1132" i="23"/>
  <c r="P1132" i="23"/>
  <c r="N1132" i="23"/>
  <c r="L1132" i="23"/>
  <c r="M1132" i="23"/>
  <c r="K1132" i="23"/>
  <c r="V1096" i="23"/>
  <c r="U1096" i="23"/>
  <c r="T1096" i="23"/>
  <c r="S1096" i="23"/>
  <c r="R1096" i="23"/>
  <c r="Q1096" i="23"/>
  <c r="P1096" i="23"/>
  <c r="O1096" i="23"/>
  <c r="N1096" i="23"/>
  <c r="L1096" i="23"/>
  <c r="M1096" i="23"/>
  <c r="K1096" i="23"/>
  <c r="V1072" i="23"/>
  <c r="U1072" i="23"/>
  <c r="T1072" i="23"/>
  <c r="S1072" i="23"/>
  <c r="R1072" i="23"/>
  <c r="Q1072" i="23"/>
  <c r="P1072" i="23"/>
  <c r="O1072" i="23"/>
  <c r="N1072" i="23"/>
  <c r="L1072" i="23"/>
  <c r="M1072" i="23"/>
  <c r="K1072" i="23"/>
  <c r="V1048" i="23"/>
  <c r="U1048" i="23"/>
  <c r="T1048" i="23"/>
  <c r="S1048" i="23"/>
  <c r="R1048" i="23"/>
  <c r="Q1048" i="23"/>
  <c r="P1048" i="23"/>
  <c r="O1048" i="23"/>
  <c r="N1048" i="23"/>
  <c r="L1048" i="23"/>
  <c r="M1048" i="23"/>
  <c r="K1048" i="23"/>
  <c r="V1012" i="23"/>
  <c r="U1012" i="23"/>
  <c r="T1012" i="23"/>
  <c r="S1012" i="23"/>
  <c r="R1012" i="23"/>
  <c r="Q1012" i="23"/>
  <c r="P1012" i="23"/>
  <c r="O1012" i="23"/>
  <c r="N1012" i="23"/>
  <c r="L1012" i="23"/>
  <c r="M1012" i="23"/>
  <c r="K1012" i="23"/>
  <c r="V1611" i="23"/>
  <c r="U1611" i="23"/>
  <c r="T1611" i="23"/>
  <c r="S1611" i="23"/>
  <c r="R1611" i="23"/>
  <c r="Q1611" i="23"/>
  <c r="P1611" i="23"/>
  <c r="O1611" i="23"/>
  <c r="M1611" i="23"/>
  <c r="N1611" i="23"/>
  <c r="L1611" i="23"/>
  <c r="K1611" i="23"/>
  <c r="V1587" i="23"/>
  <c r="U1587" i="23"/>
  <c r="T1587" i="23"/>
  <c r="S1587" i="23"/>
  <c r="R1587" i="23"/>
  <c r="Q1587" i="23"/>
  <c r="P1587" i="23"/>
  <c r="O1587" i="23"/>
  <c r="M1587" i="23"/>
  <c r="N1587" i="23"/>
  <c r="L1587" i="23"/>
  <c r="K1587" i="23"/>
  <c r="V1563" i="23"/>
  <c r="U1563" i="23"/>
  <c r="T1563" i="23"/>
  <c r="S1563" i="23"/>
  <c r="R1563" i="23"/>
  <c r="Q1563" i="23"/>
  <c r="P1563" i="23"/>
  <c r="O1563" i="23"/>
  <c r="M1563" i="23"/>
  <c r="N1563" i="23"/>
  <c r="L1563" i="23"/>
  <c r="K1563" i="23"/>
  <c r="V1539" i="23"/>
  <c r="U1539" i="23"/>
  <c r="T1539" i="23"/>
  <c r="S1539" i="23"/>
  <c r="R1539" i="23"/>
  <c r="Q1539" i="23"/>
  <c r="P1539" i="23"/>
  <c r="O1539" i="23"/>
  <c r="M1539" i="23"/>
  <c r="N1539" i="23"/>
  <c r="K1539" i="23"/>
  <c r="L1539" i="23"/>
  <c r="V1515" i="23"/>
  <c r="U1515" i="23"/>
  <c r="T1515" i="23"/>
  <c r="S1515" i="23"/>
  <c r="R1515" i="23"/>
  <c r="Q1515" i="23"/>
  <c r="P1515" i="23"/>
  <c r="O1515" i="23"/>
  <c r="M1515" i="23"/>
  <c r="N1515" i="23"/>
  <c r="K1515" i="23"/>
  <c r="L1515" i="23"/>
  <c r="V1491" i="23"/>
  <c r="U1491" i="23"/>
  <c r="T1491" i="23"/>
  <c r="S1491" i="23"/>
  <c r="R1491" i="23"/>
  <c r="Q1491" i="23"/>
  <c r="P1491" i="23"/>
  <c r="O1491" i="23"/>
  <c r="M1491" i="23"/>
  <c r="N1491" i="23"/>
  <c r="K1491" i="23"/>
  <c r="L1491" i="23"/>
  <c r="V1467" i="23"/>
  <c r="U1467" i="23"/>
  <c r="T1467" i="23"/>
  <c r="S1467" i="23"/>
  <c r="R1467" i="23"/>
  <c r="Q1467" i="23"/>
  <c r="P1467" i="23"/>
  <c r="O1467" i="23"/>
  <c r="M1467" i="23"/>
  <c r="N1467" i="23"/>
  <c r="K1467" i="23"/>
  <c r="L1467" i="23"/>
  <c r="V1431" i="23"/>
  <c r="U1431" i="23"/>
  <c r="T1431" i="23"/>
  <c r="S1431" i="23"/>
  <c r="R1431" i="23"/>
  <c r="Q1431" i="23"/>
  <c r="P1431" i="23"/>
  <c r="O1431" i="23"/>
  <c r="M1431" i="23"/>
  <c r="N1431" i="23"/>
  <c r="K1431" i="23"/>
  <c r="L1431" i="23"/>
  <c r="V1407" i="23"/>
  <c r="T1407" i="23"/>
  <c r="U1407" i="23"/>
  <c r="S1407" i="23"/>
  <c r="R1407" i="23"/>
  <c r="Q1407" i="23"/>
  <c r="P1407" i="23"/>
  <c r="O1407" i="23"/>
  <c r="M1407" i="23"/>
  <c r="N1407" i="23"/>
  <c r="K1407" i="23"/>
  <c r="L1407" i="23"/>
  <c r="V1395" i="23"/>
  <c r="U1395" i="23"/>
  <c r="T1395" i="23"/>
  <c r="S1395" i="23"/>
  <c r="R1395" i="23"/>
  <c r="Q1395" i="23"/>
  <c r="P1395" i="23"/>
  <c r="O1395" i="23"/>
  <c r="M1395" i="23"/>
  <c r="N1395" i="23"/>
  <c r="L1395" i="23"/>
  <c r="K1395" i="23"/>
  <c r="V1383" i="23"/>
  <c r="U1383" i="23"/>
  <c r="T1383" i="23"/>
  <c r="S1383" i="23"/>
  <c r="R1383" i="23"/>
  <c r="Q1383" i="23"/>
  <c r="P1383" i="23"/>
  <c r="O1383" i="23"/>
  <c r="M1383" i="23"/>
  <c r="N1383" i="23"/>
  <c r="L1383" i="23"/>
  <c r="K1383" i="23"/>
  <c r="V1371" i="23"/>
  <c r="U1371" i="23"/>
  <c r="T1371" i="23"/>
  <c r="S1371" i="23"/>
  <c r="R1371" i="23"/>
  <c r="Q1371" i="23"/>
  <c r="P1371" i="23"/>
  <c r="O1371" i="23"/>
  <c r="L1371" i="23"/>
  <c r="M1371" i="23"/>
  <c r="N1371" i="23"/>
  <c r="K1371" i="23"/>
  <c r="V1359" i="23"/>
  <c r="U1359" i="23"/>
  <c r="T1359" i="23"/>
  <c r="S1359" i="23"/>
  <c r="R1359" i="23"/>
  <c r="Q1359" i="23"/>
  <c r="P1359" i="23"/>
  <c r="O1359" i="23"/>
  <c r="L1359" i="23"/>
  <c r="M1359" i="23"/>
  <c r="N1359" i="23"/>
  <c r="K1359" i="23"/>
  <c r="V1347" i="23"/>
  <c r="T1347" i="23"/>
  <c r="U1347" i="23"/>
  <c r="S1347" i="23"/>
  <c r="R1347" i="23"/>
  <c r="Q1347" i="23"/>
  <c r="P1347" i="23"/>
  <c r="O1347" i="23"/>
  <c r="L1347" i="23"/>
  <c r="M1347" i="23"/>
  <c r="N1347" i="23"/>
  <c r="K1347" i="23"/>
  <c r="V1335" i="23"/>
  <c r="U1335" i="23"/>
  <c r="T1335" i="23"/>
  <c r="S1335" i="23"/>
  <c r="R1335" i="23"/>
  <c r="Q1335" i="23"/>
  <c r="P1335" i="23"/>
  <c r="O1335" i="23"/>
  <c r="L1335" i="23"/>
  <c r="M1335" i="23"/>
  <c r="N1335" i="23"/>
  <c r="K1335" i="23"/>
  <c r="V1323" i="23"/>
  <c r="U1323" i="23"/>
  <c r="T1323" i="23"/>
  <c r="S1323" i="23"/>
  <c r="R1323" i="23"/>
  <c r="Q1323" i="23"/>
  <c r="P1323" i="23"/>
  <c r="O1323" i="23"/>
  <c r="L1323" i="23"/>
  <c r="M1323" i="23"/>
  <c r="N1323" i="23"/>
  <c r="K1323" i="23"/>
  <c r="V1311" i="23"/>
  <c r="U1311" i="23"/>
  <c r="T1311" i="23"/>
  <c r="S1311" i="23"/>
  <c r="R1311" i="23"/>
  <c r="Q1311" i="23"/>
  <c r="P1311" i="23"/>
  <c r="O1311" i="23"/>
  <c r="L1311" i="23"/>
  <c r="M1311" i="23"/>
  <c r="N1311" i="23"/>
  <c r="K1311" i="23"/>
  <c r="V1299" i="23"/>
  <c r="T1299" i="23"/>
  <c r="S1299" i="23"/>
  <c r="U1299" i="23"/>
  <c r="R1299" i="23"/>
  <c r="Q1299" i="23"/>
  <c r="P1299" i="23"/>
  <c r="O1299" i="23"/>
  <c r="L1299" i="23"/>
  <c r="M1299" i="23"/>
  <c r="N1299" i="23"/>
  <c r="K1299" i="23"/>
  <c r="V1287" i="23"/>
  <c r="U1287" i="23"/>
  <c r="T1287" i="23"/>
  <c r="S1287" i="23"/>
  <c r="R1287" i="23"/>
  <c r="Q1287" i="23"/>
  <c r="P1287" i="23"/>
  <c r="O1287" i="23"/>
  <c r="L1287" i="23"/>
  <c r="M1287" i="23"/>
  <c r="N1287" i="23"/>
  <c r="K1287" i="23"/>
  <c r="V1275" i="23"/>
  <c r="U1275" i="23"/>
  <c r="T1275" i="23"/>
  <c r="S1275" i="23"/>
  <c r="R1275" i="23"/>
  <c r="Q1275" i="23"/>
  <c r="P1275" i="23"/>
  <c r="O1275" i="23"/>
  <c r="L1275" i="23"/>
  <c r="M1275" i="23"/>
  <c r="N1275" i="23"/>
  <c r="K1275" i="23"/>
  <c r="V1263" i="23"/>
  <c r="U1263" i="23"/>
  <c r="T1263" i="23"/>
  <c r="S1263" i="23"/>
  <c r="R1263" i="23"/>
  <c r="Q1263" i="23"/>
  <c r="P1263" i="23"/>
  <c r="O1263" i="23"/>
  <c r="L1263" i="23"/>
  <c r="M1263" i="23"/>
  <c r="N1263" i="23"/>
  <c r="K1263" i="23"/>
  <c r="V1251" i="23"/>
  <c r="U1251" i="23"/>
  <c r="T1251" i="23"/>
  <c r="S1251" i="23"/>
  <c r="R1251" i="23"/>
  <c r="Q1251" i="23"/>
  <c r="P1251" i="23"/>
  <c r="O1251" i="23"/>
  <c r="L1251" i="23"/>
  <c r="M1251" i="23"/>
  <c r="N1251" i="23"/>
  <c r="K1251" i="23"/>
  <c r="V1239" i="23"/>
  <c r="U1239" i="23"/>
  <c r="T1239" i="23"/>
  <c r="S1239" i="23"/>
  <c r="R1239" i="23"/>
  <c r="Q1239" i="23"/>
  <c r="P1239" i="23"/>
  <c r="O1239" i="23"/>
  <c r="L1239" i="23"/>
  <c r="M1239" i="23"/>
  <c r="N1239" i="23"/>
  <c r="K1239" i="23"/>
  <c r="V1227" i="23"/>
  <c r="U1227" i="23"/>
  <c r="T1227" i="23"/>
  <c r="S1227" i="23"/>
  <c r="R1227" i="23"/>
  <c r="Q1227" i="23"/>
  <c r="P1227" i="23"/>
  <c r="O1227" i="23"/>
  <c r="L1227" i="23"/>
  <c r="M1227" i="23"/>
  <c r="N1227" i="23"/>
  <c r="K1227" i="23"/>
  <c r="V1215" i="23"/>
  <c r="U1215" i="23"/>
  <c r="T1215" i="23"/>
  <c r="S1215" i="23"/>
  <c r="R1215" i="23"/>
  <c r="Q1215" i="23"/>
  <c r="P1215" i="23"/>
  <c r="L1215" i="23"/>
  <c r="M1215" i="23"/>
  <c r="N1215" i="23"/>
  <c r="K1215" i="23"/>
  <c r="O1215" i="23"/>
  <c r="V1203" i="23"/>
  <c r="U1203" i="23"/>
  <c r="T1203" i="23"/>
  <c r="S1203" i="23"/>
  <c r="R1203" i="23"/>
  <c r="Q1203" i="23"/>
  <c r="O1203" i="23"/>
  <c r="L1203" i="23"/>
  <c r="M1203" i="23"/>
  <c r="N1203" i="23"/>
  <c r="K1203" i="23"/>
  <c r="P1203" i="23"/>
  <c r="V1191" i="23"/>
  <c r="U1191" i="23"/>
  <c r="T1191" i="23"/>
  <c r="S1191" i="23"/>
  <c r="R1191" i="23"/>
  <c r="Q1191" i="23"/>
  <c r="P1191" i="23"/>
  <c r="O1191" i="23"/>
  <c r="L1191" i="23"/>
  <c r="M1191" i="23"/>
  <c r="N1191" i="23"/>
  <c r="K1191" i="23"/>
  <c r="V1179" i="23"/>
  <c r="U1179" i="23"/>
  <c r="T1179" i="23"/>
  <c r="S1179" i="23"/>
  <c r="R1179" i="23"/>
  <c r="Q1179" i="23"/>
  <c r="P1179" i="23"/>
  <c r="L1179" i="23"/>
  <c r="M1179" i="23"/>
  <c r="O1179" i="23"/>
  <c r="N1179" i="23"/>
  <c r="K1179" i="23"/>
  <c r="V1167" i="23"/>
  <c r="U1167" i="23"/>
  <c r="T1167" i="23"/>
  <c r="S1167" i="23"/>
  <c r="R1167" i="23"/>
  <c r="Q1167" i="23"/>
  <c r="P1167" i="23"/>
  <c r="O1167" i="23"/>
  <c r="L1167" i="23"/>
  <c r="M1167" i="23"/>
  <c r="K1167" i="23"/>
  <c r="N1167" i="23"/>
  <c r="V1155" i="23"/>
  <c r="U1155" i="23"/>
  <c r="T1155" i="23"/>
  <c r="S1155" i="23"/>
  <c r="R1155" i="23"/>
  <c r="Q1155" i="23"/>
  <c r="P1155" i="23"/>
  <c r="O1155" i="23"/>
  <c r="N1155" i="23"/>
  <c r="L1155" i="23"/>
  <c r="M1155" i="23"/>
  <c r="K1155" i="23"/>
  <c r="V1143" i="23"/>
  <c r="U1143" i="23"/>
  <c r="T1143" i="23"/>
  <c r="S1143" i="23"/>
  <c r="R1143" i="23"/>
  <c r="Q1143" i="23"/>
  <c r="P1143" i="23"/>
  <c r="N1143" i="23"/>
  <c r="O1143" i="23"/>
  <c r="L1143" i="23"/>
  <c r="M1143" i="23"/>
  <c r="K1143" i="23"/>
  <c r="V1131" i="23"/>
  <c r="U1131" i="23"/>
  <c r="T1131" i="23"/>
  <c r="S1131" i="23"/>
  <c r="R1131" i="23"/>
  <c r="Q1131" i="23"/>
  <c r="P1131" i="23"/>
  <c r="N1131" i="23"/>
  <c r="O1131" i="23"/>
  <c r="L1131" i="23"/>
  <c r="M1131" i="23"/>
  <c r="K1131" i="23"/>
  <c r="V1119" i="23"/>
  <c r="U1119" i="23"/>
  <c r="T1119" i="23"/>
  <c r="S1119" i="23"/>
  <c r="R1119" i="23"/>
  <c r="Q1119" i="23"/>
  <c r="P1119" i="23"/>
  <c r="O1119" i="23"/>
  <c r="N1119" i="23"/>
  <c r="L1119" i="23"/>
  <c r="M1119" i="23"/>
  <c r="K1119" i="23"/>
  <c r="V1107" i="23"/>
  <c r="U1107" i="23"/>
  <c r="T1107" i="23"/>
  <c r="S1107" i="23"/>
  <c r="R1107" i="23"/>
  <c r="Q1107" i="23"/>
  <c r="P1107" i="23"/>
  <c r="N1107" i="23"/>
  <c r="O1107" i="23"/>
  <c r="L1107" i="23"/>
  <c r="M1107" i="23"/>
  <c r="K1107" i="23"/>
  <c r="V1095" i="23"/>
  <c r="U1095" i="23"/>
  <c r="T1095" i="23"/>
  <c r="S1095" i="23"/>
  <c r="R1095" i="23"/>
  <c r="Q1095" i="23"/>
  <c r="P1095" i="23"/>
  <c r="N1095" i="23"/>
  <c r="O1095" i="23"/>
  <c r="L1095" i="23"/>
  <c r="M1095" i="23"/>
  <c r="K1095" i="23"/>
  <c r="V1083" i="23"/>
  <c r="U1083" i="23"/>
  <c r="T1083" i="23"/>
  <c r="S1083" i="23"/>
  <c r="R1083" i="23"/>
  <c r="Q1083" i="23"/>
  <c r="P1083" i="23"/>
  <c r="O1083" i="23"/>
  <c r="N1083" i="23"/>
  <c r="L1083" i="23"/>
  <c r="M1083" i="23"/>
  <c r="K1083" i="23"/>
  <c r="V1071" i="23"/>
  <c r="U1071" i="23"/>
  <c r="T1071" i="23"/>
  <c r="S1071" i="23"/>
  <c r="R1071" i="23"/>
  <c r="Q1071" i="23"/>
  <c r="P1071" i="23"/>
  <c r="N1071" i="23"/>
  <c r="L1071" i="23"/>
  <c r="M1071" i="23"/>
  <c r="K1071" i="23"/>
  <c r="O1071" i="23"/>
  <c r="V1059" i="23"/>
  <c r="U1059" i="23"/>
  <c r="T1059" i="23"/>
  <c r="S1059" i="23"/>
  <c r="R1059" i="23"/>
  <c r="Q1059" i="23"/>
  <c r="P1059" i="23"/>
  <c r="N1059" i="23"/>
  <c r="O1059" i="23"/>
  <c r="L1059" i="23"/>
  <c r="M1059" i="23"/>
  <c r="K1059" i="23"/>
  <c r="V1047" i="23"/>
  <c r="U1047" i="23"/>
  <c r="T1047" i="23"/>
  <c r="S1047" i="23"/>
  <c r="R1047" i="23"/>
  <c r="Q1047" i="23"/>
  <c r="P1047" i="23"/>
  <c r="O1047" i="23"/>
  <c r="N1047" i="23"/>
  <c r="L1047" i="23"/>
  <c r="M1047" i="23"/>
  <c r="K1047" i="23"/>
  <c r="V1035" i="23"/>
  <c r="U1035" i="23"/>
  <c r="T1035" i="23"/>
  <c r="S1035" i="23"/>
  <c r="R1035" i="23"/>
  <c r="Q1035" i="23"/>
  <c r="P1035" i="23"/>
  <c r="N1035" i="23"/>
  <c r="L1035" i="23"/>
  <c r="M1035" i="23"/>
  <c r="O1035" i="23"/>
  <c r="K1035" i="23"/>
  <c r="V1023" i="23"/>
  <c r="U1023" i="23"/>
  <c r="T1023" i="23"/>
  <c r="S1023" i="23"/>
  <c r="R1023" i="23"/>
  <c r="Q1023" i="23"/>
  <c r="P1023" i="23"/>
  <c r="N1023" i="23"/>
  <c r="O1023" i="23"/>
  <c r="L1023" i="23"/>
  <c r="M1023" i="23"/>
  <c r="K1023" i="23"/>
  <c r="V1011" i="23"/>
  <c r="U1011" i="23"/>
  <c r="T1011" i="23"/>
  <c r="S1011" i="23"/>
  <c r="R1011" i="23"/>
  <c r="Q1011" i="23"/>
  <c r="P1011" i="23"/>
  <c r="O1011" i="23"/>
  <c r="N1011" i="23"/>
  <c r="L1011" i="23"/>
  <c r="M1011" i="23"/>
  <c r="K1011" i="23"/>
  <c r="V999" i="23"/>
  <c r="U999" i="23"/>
  <c r="T999" i="23"/>
  <c r="S999" i="23"/>
  <c r="R999" i="23"/>
  <c r="Q999" i="23"/>
  <c r="P999" i="23"/>
  <c r="N999" i="23"/>
  <c r="O999" i="23"/>
  <c r="L999" i="23"/>
  <c r="M999" i="23"/>
  <c r="K999" i="23"/>
  <c r="V987" i="23"/>
  <c r="U987" i="23"/>
  <c r="T987" i="23"/>
  <c r="S987" i="23"/>
  <c r="R987" i="23"/>
  <c r="Q987" i="23"/>
  <c r="P987" i="23"/>
  <c r="N987" i="23"/>
  <c r="O987" i="23"/>
  <c r="L987" i="23"/>
  <c r="M987" i="23"/>
  <c r="K987" i="23"/>
  <c r="V975" i="23"/>
  <c r="U975" i="23"/>
  <c r="T975" i="23"/>
  <c r="S975" i="23"/>
  <c r="R975" i="23"/>
  <c r="Q975" i="23"/>
  <c r="P975" i="23"/>
  <c r="O975" i="23"/>
  <c r="N975" i="23"/>
  <c r="L975" i="23"/>
  <c r="M975" i="23"/>
  <c r="K975" i="23"/>
  <c r="V963" i="23"/>
  <c r="U963" i="23"/>
  <c r="T963" i="23"/>
  <c r="S963" i="23"/>
  <c r="R963" i="23"/>
  <c r="Q963" i="23"/>
  <c r="P963" i="23"/>
  <c r="N963" i="23"/>
  <c r="O963" i="23"/>
  <c r="L963" i="23"/>
  <c r="M963" i="23"/>
  <c r="K963" i="23"/>
  <c r="V951" i="23"/>
  <c r="U951" i="23"/>
  <c r="T951" i="23"/>
  <c r="S951" i="23"/>
  <c r="R951" i="23"/>
  <c r="Q951" i="23"/>
  <c r="P951" i="23"/>
  <c r="N951" i="23"/>
  <c r="O951" i="23"/>
  <c r="L951" i="23"/>
  <c r="M951" i="23"/>
  <c r="K951" i="23"/>
  <c r="V939" i="23"/>
  <c r="U939" i="23"/>
  <c r="T939" i="23"/>
  <c r="S939" i="23"/>
  <c r="R939" i="23"/>
  <c r="Q939" i="23"/>
  <c r="P939" i="23"/>
  <c r="O939" i="23"/>
  <c r="N939" i="23"/>
  <c r="L939" i="23"/>
  <c r="M939" i="23"/>
  <c r="K939" i="23"/>
  <c r="V927" i="23"/>
  <c r="U927" i="23"/>
  <c r="T927" i="23"/>
  <c r="S927" i="23"/>
  <c r="R927" i="23"/>
  <c r="Q927" i="23"/>
  <c r="P927" i="23"/>
  <c r="N927" i="23"/>
  <c r="L927" i="23"/>
  <c r="M927" i="23"/>
  <c r="O927" i="23"/>
  <c r="K927" i="23"/>
  <c r="V915" i="23"/>
  <c r="U915" i="23"/>
  <c r="T915" i="23"/>
  <c r="S915" i="23"/>
  <c r="R915" i="23"/>
  <c r="Q915" i="23"/>
  <c r="P915" i="23"/>
  <c r="N915" i="23"/>
  <c r="O915" i="23"/>
  <c r="L915" i="23"/>
  <c r="M915" i="23"/>
  <c r="K915" i="23"/>
  <c r="V903" i="23"/>
  <c r="U903" i="23"/>
  <c r="T903" i="23"/>
  <c r="S903" i="23"/>
  <c r="R903" i="23"/>
  <c r="Q903" i="23"/>
  <c r="P903" i="23"/>
  <c r="O903" i="23"/>
  <c r="N903" i="23"/>
  <c r="L903" i="23"/>
  <c r="M903" i="23"/>
  <c r="K903" i="23"/>
  <c r="V891" i="23"/>
  <c r="U891" i="23"/>
  <c r="T891" i="23"/>
  <c r="S891" i="23"/>
  <c r="R891" i="23"/>
  <c r="Q891" i="23"/>
  <c r="P891" i="23"/>
  <c r="N891" i="23"/>
  <c r="L891" i="23"/>
  <c r="M891" i="23"/>
  <c r="O891" i="23"/>
  <c r="K891" i="23"/>
  <c r="V879" i="23"/>
  <c r="U879" i="23"/>
  <c r="T879" i="23"/>
  <c r="S879" i="23"/>
  <c r="R879" i="23"/>
  <c r="Q879" i="23"/>
  <c r="P879" i="23"/>
  <c r="N879" i="23"/>
  <c r="O879" i="23"/>
  <c r="L879" i="23"/>
  <c r="M879" i="23"/>
  <c r="K879" i="23"/>
  <c r="V867" i="23"/>
  <c r="U867" i="23"/>
  <c r="T867" i="23"/>
  <c r="S867" i="23"/>
  <c r="R867" i="23"/>
  <c r="Q867" i="23"/>
  <c r="P867" i="23"/>
  <c r="N867" i="23"/>
  <c r="O867" i="23"/>
  <c r="L867" i="23"/>
  <c r="M867" i="23"/>
  <c r="K867" i="23"/>
  <c r="V855" i="23"/>
  <c r="U855" i="23"/>
  <c r="T855" i="23"/>
  <c r="S855" i="23"/>
  <c r="R855" i="23"/>
  <c r="Q855" i="23"/>
  <c r="P855" i="23"/>
  <c r="O855" i="23"/>
  <c r="N855" i="23"/>
  <c r="L855" i="23"/>
  <c r="M855" i="23"/>
  <c r="K855" i="23"/>
  <c r="V843" i="23"/>
  <c r="U843" i="23"/>
  <c r="T843" i="23"/>
  <c r="S843" i="23"/>
  <c r="R843" i="23"/>
  <c r="Q843" i="23"/>
  <c r="P843" i="23"/>
  <c r="N843" i="23"/>
  <c r="O843" i="23"/>
  <c r="L843" i="23"/>
  <c r="M843" i="23"/>
  <c r="K843" i="23"/>
  <c r="V831" i="23"/>
  <c r="U831" i="23"/>
  <c r="T831" i="23"/>
  <c r="S831" i="23"/>
  <c r="R831" i="23"/>
  <c r="Q831" i="23"/>
  <c r="P831" i="23"/>
  <c r="N831" i="23"/>
  <c r="O831" i="23"/>
  <c r="L831" i="23"/>
  <c r="M831" i="23"/>
  <c r="K831" i="23"/>
  <c r="V819" i="23"/>
  <c r="U819" i="23"/>
  <c r="T819" i="23"/>
  <c r="S819" i="23"/>
  <c r="R819" i="23"/>
  <c r="Q819" i="23"/>
  <c r="P819" i="23"/>
  <c r="N819" i="23"/>
  <c r="O819" i="23"/>
  <c r="L819" i="23"/>
  <c r="M819" i="23"/>
  <c r="K819" i="23"/>
  <c r="V807" i="23"/>
  <c r="U807" i="23"/>
  <c r="T807" i="23"/>
  <c r="S807" i="23"/>
  <c r="R807" i="23"/>
  <c r="Q807" i="23"/>
  <c r="P807" i="23"/>
  <c r="O807" i="23"/>
  <c r="N807" i="23"/>
  <c r="L807" i="23"/>
  <c r="M807" i="23"/>
  <c r="K807" i="23"/>
  <c r="V795" i="23"/>
  <c r="U795" i="23"/>
  <c r="T795" i="23"/>
  <c r="S795" i="23"/>
  <c r="R795" i="23"/>
  <c r="Q795" i="23"/>
  <c r="P795" i="23"/>
  <c r="N795" i="23"/>
  <c r="O795" i="23"/>
  <c r="L795" i="23"/>
  <c r="M795" i="23"/>
  <c r="K795" i="23"/>
  <c r="V783" i="23"/>
  <c r="U783" i="23"/>
  <c r="T783" i="23"/>
  <c r="S783" i="23"/>
  <c r="R783" i="23"/>
  <c r="Q783" i="23"/>
  <c r="P783" i="23"/>
  <c r="N783" i="23"/>
  <c r="O783" i="23"/>
  <c r="L783" i="23"/>
  <c r="M783" i="23"/>
  <c r="K783" i="23"/>
  <c r="V771" i="23"/>
  <c r="U771" i="23"/>
  <c r="T771" i="23"/>
  <c r="S771" i="23"/>
  <c r="R771" i="23"/>
  <c r="Q771" i="23"/>
  <c r="P771" i="23"/>
  <c r="N771" i="23"/>
  <c r="O771" i="23"/>
  <c r="L771" i="23"/>
  <c r="M771" i="23"/>
  <c r="K771" i="23"/>
  <c r="V759" i="23"/>
  <c r="U759" i="23"/>
  <c r="T759" i="23"/>
  <c r="S759" i="23"/>
  <c r="R759" i="23"/>
  <c r="Q759" i="23"/>
  <c r="P759" i="23"/>
  <c r="O759" i="23"/>
  <c r="N759" i="23"/>
  <c r="L759" i="23"/>
  <c r="M759" i="23"/>
  <c r="K759" i="23"/>
  <c r="V747" i="23"/>
  <c r="U747" i="23"/>
  <c r="T747" i="23"/>
  <c r="S747" i="23"/>
  <c r="R747" i="23"/>
  <c r="Q747" i="23"/>
  <c r="P747" i="23"/>
  <c r="N747" i="23"/>
  <c r="L747" i="23"/>
  <c r="M747" i="23"/>
  <c r="K747" i="23"/>
  <c r="O747" i="23"/>
  <c r="V735" i="23"/>
  <c r="U735" i="23"/>
  <c r="T735" i="23"/>
  <c r="S735" i="23"/>
  <c r="R735" i="23"/>
  <c r="Q735" i="23"/>
  <c r="P735" i="23"/>
  <c r="N735" i="23"/>
  <c r="O735" i="23"/>
  <c r="L735" i="23"/>
  <c r="M735" i="23"/>
  <c r="K735" i="23"/>
  <c r="V723" i="23"/>
  <c r="U723" i="23"/>
  <c r="T723" i="23"/>
  <c r="S723" i="23"/>
  <c r="R723" i="23"/>
  <c r="Q723" i="23"/>
  <c r="P723" i="23"/>
  <c r="N723" i="23"/>
  <c r="O723" i="23"/>
  <c r="L723" i="23"/>
  <c r="M723" i="23"/>
  <c r="K723" i="23"/>
  <c r="V711" i="23"/>
  <c r="U711" i="23"/>
  <c r="T711" i="23"/>
  <c r="S711" i="23"/>
  <c r="R711" i="23"/>
  <c r="Q711" i="23"/>
  <c r="P711" i="23"/>
  <c r="O711" i="23"/>
  <c r="N711" i="23"/>
  <c r="L711" i="23"/>
  <c r="M711" i="23"/>
  <c r="K711" i="23"/>
  <c r="V699" i="23"/>
  <c r="U699" i="23"/>
  <c r="T699" i="23"/>
  <c r="S699" i="23"/>
  <c r="R699" i="23"/>
  <c r="Q699" i="23"/>
  <c r="P699" i="23"/>
  <c r="N699" i="23"/>
  <c r="L699" i="23"/>
  <c r="M699" i="23"/>
  <c r="O699" i="23"/>
  <c r="K699" i="23"/>
  <c r="V687" i="23"/>
  <c r="U687" i="23"/>
  <c r="S687" i="23"/>
  <c r="R687" i="23"/>
  <c r="T687" i="23"/>
  <c r="Q687" i="23"/>
  <c r="P687" i="23"/>
  <c r="N687" i="23"/>
  <c r="O687" i="23"/>
  <c r="L687" i="23"/>
  <c r="M687" i="23"/>
  <c r="K687" i="23"/>
  <c r="V675" i="23"/>
  <c r="U675" i="23"/>
  <c r="T675" i="23"/>
  <c r="S675" i="23"/>
  <c r="R675" i="23"/>
  <c r="Q675" i="23"/>
  <c r="P675" i="23"/>
  <c r="N675" i="23"/>
  <c r="O675" i="23"/>
  <c r="L675" i="23"/>
  <c r="M675" i="23"/>
  <c r="K675" i="23"/>
  <c r="V663" i="23"/>
  <c r="U663" i="23"/>
  <c r="T663" i="23"/>
  <c r="S663" i="23"/>
  <c r="R663" i="23"/>
  <c r="Q663" i="23"/>
  <c r="P663" i="23"/>
  <c r="O663" i="23"/>
  <c r="N663" i="23"/>
  <c r="L663" i="23"/>
  <c r="M663" i="23"/>
  <c r="K663" i="23"/>
  <c r="V651" i="23"/>
  <c r="U651" i="23"/>
  <c r="T651" i="23"/>
  <c r="S651" i="23"/>
  <c r="R651" i="23"/>
  <c r="Q651" i="23"/>
  <c r="P651" i="23"/>
  <c r="N651" i="23"/>
  <c r="O651" i="23"/>
  <c r="L651" i="23"/>
  <c r="M651" i="23"/>
  <c r="K651" i="23"/>
  <c r="V639" i="23"/>
  <c r="U639" i="23"/>
  <c r="T639" i="23"/>
  <c r="R639" i="23"/>
  <c r="Q639" i="23"/>
  <c r="S639" i="23"/>
  <c r="P639" i="23"/>
  <c r="N639" i="23"/>
  <c r="O639" i="23"/>
  <c r="L639" i="23"/>
  <c r="M639" i="23"/>
  <c r="K639" i="23"/>
  <c r="V627" i="23"/>
  <c r="U627" i="23"/>
  <c r="T627" i="23"/>
  <c r="R627" i="23"/>
  <c r="S627" i="23"/>
  <c r="Q627" i="23"/>
  <c r="P627" i="23"/>
  <c r="N627" i="23"/>
  <c r="O627" i="23"/>
  <c r="L627" i="23"/>
  <c r="M627" i="23"/>
  <c r="K627" i="23"/>
  <c r="V615" i="23"/>
  <c r="U615" i="23"/>
  <c r="S615" i="23"/>
  <c r="T615" i="23"/>
  <c r="R615" i="23"/>
  <c r="Q615" i="23"/>
  <c r="P615" i="23"/>
  <c r="O615" i="23"/>
  <c r="N615" i="23"/>
  <c r="L615" i="23"/>
  <c r="M615" i="23"/>
  <c r="K615" i="23"/>
  <c r="V603" i="23"/>
  <c r="U603" i="23"/>
  <c r="T603" i="23"/>
  <c r="S603" i="23"/>
  <c r="R603" i="23"/>
  <c r="Q603" i="23"/>
  <c r="P603" i="23"/>
  <c r="N603" i="23"/>
  <c r="O603" i="23"/>
  <c r="L603" i="23"/>
  <c r="M603" i="23"/>
  <c r="K603" i="23"/>
  <c r="V591" i="23"/>
  <c r="U591" i="23"/>
  <c r="T591" i="23"/>
  <c r="S591" i="23"/>
  <c r="R591" i="23"/>
  <c r="Q591" i="23"/>
  <c r="P591" i="23"/>
  <c r="N591" i="23"/>
  <c r="O591" i="23"/>
  <c r="L591" i="23"/>
  <c r="M591" i="23"/>
  <c r="K591" i="23"/>
  <c r="V579" i="23"/>
  <c r="U579" i="23"/>
  <c r="T579" i="23"/>
  <c r="S579" i="23"/>
  <c r="R579" i="23"/>
  <c r="Q579" i="23"/>
  <c r="P579" i="23"/>
  <c r="N579" i="23"/>
  <c r="O579" i="23"/>
  <c r="L579" i="23"/>
  <c r="M579" i="23"/>
  <c r="K579" i="23"/>
  <c r="V567" i="23"/>
  <c r="U567" i="23"/>
  <c r="T567" i="23"/>
  <c r="R567" i="23"/>
  <c r="S567" i="23"/>
  <c r="Q567" i="23"/>
  <c r="P567" i="23"/>
  <c r="O567" i="23"/>
  <c r="N567" i="23"/>
  <c r="L567" i="23"/>
  <c r="M567" i="23"/>
  <c r="K567" i="23"/>
  <c r="V555" i="23"/>
  <c r="U555" i="23"/>
  <c r="T555" i="23"/>
  <c r="R555" i="23"/>
  <c r="S555" i="23"/>
  <c r="Q555" i="23"/>
  <c r="P555" i="23"/>
  <c r="N555" i="23"/>
  <c r="L555" i="23"/>
  <c r="M555" i="23"/>
  <c r="K555" i="23"/>
  <c r="O555" i="23"/>
  <c r="V543" i="23"/>
  <c r="U543" i="23"/>
  <c r="T543" i="23"/>
  <c r="R543" i="23"/>
  <c r="S543" i="23"/>
  <c r="Q543" i="23"/>
  <c r="P543" i="23"/>
  <c r="N543" i="23"/>
  <c r="O543" i="23"/>
  <c r="L543" i="23"/>
  <c r="M543" i="23"/>
  <c r="K543" i="23"/>
  <c r="V531" i="23"/>
  <c r="U531" i="23"/>
  <c r="T531" i="23"/>
  <c r="R531" i="23"/>
  <c r="S531" i="23"/>
  <c r="Q531" i="23"/>
  <c r="P531" i="23"/>
  <c r="N531" i="23"/>
  <c r="O531" i="23"/>
  <c r="L531" i="23"/>
  <c r="M531" i="23"/>
  <c r="K531" i="23"/>
  <c r="V519" i="23"/>
  <c r="U519" i="23"/>
  <c r="T519" i="23"/>
  <c r="R519" i="23"/>
  <c r="S519" i="23"/>
  <c r="Q519" i="23"/>
  <c r="P519" i="23"/>
  <c r="O519" i="23"/>
  <c r="N519" i="23"/>
  <c r="L519" i="23"/>
  <c r="M519" i="23"/>
  <c r="K519" i="23"/>
  <c r="V507" i="23"/>
  <c r="U507" i="23"/>
  <c r="T507" i="23"/>
  <c r="S507" i="23"/>
  <c r="R507" i="23"/>
  <c r="Q507" i="23"/>
  <c r="P507" i="23"/>
  <c r="N507" i="23"/>
  <c r="L507" i="23"/>
  <c r="M507" i="23"/>
  <c r="O507" i="23"/>
  <c r="K507" i="23"/>
  <c r="V495" i="23"/>
  <c r="U495" i="23"/>
  <c r="T495" i="23"/>
  <c r="S495" i="23"/>
  <c r="R495" i="23"/>
  <c r="Q495" i="23"/>
  <c r="P495" i="23"/>
  <c r="N495" i="23"/>
  <c r="O495" i="23"/>
  <c r="L495" i="23"/>
  <c r="M495" i="23"/>
  <c r="K495" i="23"/>
  <c r="V483" i="23"/>
  <c r="U483" i="23"/>
  <c r="T483" i="23"/>
  <c r="R483" i="23"/>
  <c r="S483" i="23"/>
  <c r="Q483" i="23"/>
  <c r="N483" i="23"/>
  <c r="O483" i="23"/>
  <c r="L483" i="23"/>
  <c r="M483" i="23"/>
  <c r="P483" i="23"/>
  <c r="K483" i="23"/>
  <c r="V471" i="23"/>
  <c r="U471" i="23"/>
  <c r="T471" i="23"/>
  <c r="R471" i="23"/>
  <c r="S471" i="23"/>
  <c r="Q471" i="23"/>
  <c r="P471" i="23"/>
  <c r="O471" i="23"/>
  <c r="N471" i="23"/>
  <c r="L471" i="23"/>
  <c r="M471" i="23"/>
  <c r="K471" i="23"/>
  <c r="V459" i="23"/>
  <c r="U459" i="23"/>
  <c r="T459" i="23"/>
  <c r="R459" i="23"/>
  <c r="S459" i="23"/>
  <c r="Q459" i="23"/>
  <c r="P459" i="23"/>
  <c r="N459" i="23"/>
  <c r="O459" i="23"/>
  <c r="L459" i="23"/>
  <c r="M459" i="23"/>
  <c r="K459" i="23"/>
  <c r="V447" i="23"/>
  <c r="U447" i="23"/>
  <c r="T447" i="23"/>
  <c r="R447" i="23"/>
  <c r="S447" i="23"/>
  <c r="Q447" i="23"/>
  <c r="P447" i="23"/>
  <c r="N447" i="23"/>
  <c r="O447" i="23"/>
  <c r="L447" i="23"/>
  <c r="M447" i="23"/>
  <c r="K447" i="23"/>
  <c r="V435" i="23"/>
  <c r="U435" i="23"/>
  <c r="T435" i="23"/>
  <c r="S435" i="23"/>
  <c r="R435" i="23"/>
  <c r="Q435" i="23"/>
  <c r="P435" i="23"/>
  <c r="N435" i="23"/>
  <c r="O435" i="23"/>
  <c r="L435" i="23"/>
  <c r="M435" i="23"/>
  <c r="K435" i="23"/>
  <c r="V423" i="23"/>
  <c r="U423" i="23"/>
  <c r="T423" i="23"/>
  <c r="S423" i="23"/>
  <c r="R423" i="23"/>
  <c r="P423" i="23"/>
  <c r="Q423" i="23"/>
  <c r="O423" i="23"/>
  <c r="N423" i="23"/>
  <c r="L423" i="23"/>
  <c r="M423" i="23"/>
  <c r="K423" i="23"/>
  <c r="V411" i="23"/>
  <c r="U411" i="23"/>
  <c r="T411" i="23"/>
  <c r="R411" i="23"/>
  <c r="S411" i="23"/>
  <c r="Q411" i="23"/>
  <c r="P411" i="23"/>
  <c r="N411" i="23"/>
  <c r="O411" i="23"/>
  <c r="L411" i="23"/>
  <c r="M411" i="23"/>
  <c r="K411" i="23"/>
  <c r="V399" i="23"/>
  <c r="U399" i="23"/>
  <c r="T399" i="23"/>
  <c r="R399" i="23"/>
  <c r="S399" i="23"/>
  <c r="Q399" i="23"/>
  <c r="P399" i="23"/>
  <c r="N399" i="23"/>
  <c r="O399" i="23"/>
  <c r="L399" i="23"/>
  <c r="M399" i="23"/>
  <c r="K399" i="23"/>
  <c r="V387" i="23"/>
  <c r="U387" i="23"/>
  <c r="T387" i="23"/>
  <c r="R387" i="23"/>
  <c r="S387" i="23"/>
  <c r="Q387" i="23"/>
  <c r="P387" i="23"/>
  <c r="N387" i="23"/>
  <c r="O387" i="23"/>
  <c r="L387" i="23"/>
  <c r="M387" i="23"/>
  <c r="K387" i="23"/>
  <c r="V375" i="23"/>
  <c r="U375" i="23"/>
  <c r="T375" i="23"/>
  <c r="R375" i="23"/>
  <c r="S375" i="23"/>
  <c r="Q375" i="23"/>
  <c r="P375" i="23"/>
  <c r="O375" i="23"/>
  <c r="N375" i="23"/>
  <c r="L375" i="23"/>
  <c r="M375" i="23"/>
  <c r="K375" i="23"/>
  <c r="V363" i="23"/>
  <c r="U363" i="23"/>
  <c r="T363" i="23"/>
  <c r="S363" i="23"/>
  <c r="R363" i="23"/>
  <c r="Q363" i="23"/>
  <c r="P363" i="23"/>
  <c r="N363" i="23"/>
  <c r="L363" i="23"/>
  <c r="M363" i="23"/>
  <c r="K363" i="23"/>
  <c r="O363" i="23"/>
  <c r="V351" i="23"/>
  <c r="U351" i="23"/>
  <c r="T351" i="23"/>
  <c r="S351" i="23"/>
  <c r="R351" i="23"/>
  <c r="Q351" i="23"/>
  <c r="P351" i="23"/>
  <c r="N351" i="23"/>
  <c r="O351" i="23"/>
  <c r="L351" i="23"/>
  <c r="M351" i="23"/>
  <c r="K351" i="23"/>
  <c r="V339" i="23"/>
  <c r="U339" i="23"/>
  <c r="T339" i="23"/>
  <c r="R339" i="23"/>
  <c r="S339" i="23"/>
  <c r="Q339" i="23"/>
  <c r="P339" i="23"/>
  <c r="N339" i="23"/>
  <c r="O339" i="23"/>
  <c r="L339" i="23"/>
  <c r="M339" i="23"/>
  <c r="K339" i="23"/>
  <c r="V327" i="23"/>
  <c r="U327" i="23"/>
  <c r="T327" i="23"/>
  <c r="R327" i="23"/>
  <c r="S327" i="23"/>
  <c r="Q327" i="23"/>
  <c r="P327" i="23"/>
  <c r="O327" i="23"/>
  <c r="N327" i="23"/>
  <c r="L327" i="23"/>
  <c r="M327" i="23"/>
  <c r="K327" i="23"/>
  <c r="V315" i="23"/>
  <c r="U315" i="23"/>
  <c r="T315" i="23"/>
  <c r="S315" i="23"/>
  <c r="R315" i="23"/>
  <c r="Q315" i="23"/>
  <c r="P315" i="23"/>
  <c r="N315" i="23"/>
  <c r="L315" i="23"/>
  <c r="M315" i="23"/>
  <c r="O315" i="23"/>
  <c r="K315" i="23"/>
  <c r="V303" i="23"/>
  <c r="U303" i="23"/>
  <c r="T303" i="23"/>
  <c r="S303" i="23"/>
  <c r="R303" i="23"/>
  <c r="Q303" i="23"/>
  <c r="P303" i="23"/>
  <c r="N303" i="23"/>
  <c r="O303" i="23"/>
  <c r="L303" i="23"/>
  <c r="M303" i="23"/>
  <c r="K303" i="23"/>
  <c r="V291" i="23"/>
  <c r="U291" i="23"/>
  <c r="T291" i="23"/>
  <c r="S291" i="23"/>
  <c r="R291" i="23"/>
  <c r="Q291" i="23"/>
  <c r="P291" i="23"/>
  <c r="N291" i="23"/>
  <c r="O291" i="23"/>
  <c r="L291" i="23"/>
  <c r="M291" i="23"/>
  <c r="K291" i="23"/>
  <c r="V279" i="23"/>
  <c r="U279" i="23"/>
  <c r="T279" i="23"/>
  <c r="S279" i="23"/>
  <c r="R279" i="23"/>
  <c r="P279" i="23"/>
  <c r="O279" i="23"/>
  <c r="N279" i="23"/>
  <c r="Q279" i="23"/>
  <c r="L279" i="23"/>
  <c r="M279" i="23"/>
  <c r="K279" i="23"/>
  <c r="V267" i="23"/>
  <c r="U267" i="23"/>
  <c r="T267" i="23"/>
  <c r="S267" i="23"/>
  <c r="R267" i="23"/>
  <c r="Q267" i="23"/>
  <c r="P267" i="23"/>
  <c r="N267" i="23"/>
  <c r="O267" i="23"/>
  <c r="L267" i="23"/>
  <c r="M267" i="23"/>
  <c r="K267" i="23"/>
  <c r="V255" i="23"/>
  <c r="U255" i="23"/>
  <c r="T255" i="23"/>
  <c r="S255" i="23"/>
  <c r="R255" i="23"/>
  <c r="Q255" i="23"/>
  <c r="P255" i="23"/>
  <c r="N255" i="23"/>
  <c r="O255" i="23"/>
  <c r="L255" i="23"/>
  <c r="M255" i="23"/>
  <c r="K255" i="23"/>
  <c r="V243" i="23"/>
  <c r="U243" i="23"/>
  <c r="T243" i="23"/>
  <c r="S243" i="23"/>
  <c r="R243" i="23"/>
  <c r="P243" i="23"/>
  <c r="Q243" i="23"/>
  <c r="N243" i="23"/>
  <c r="O243" i="23"/>
  <c r="L243" i="23"/>
  <c r="M243" i="23"/>
  <c r="K243" i="23"/>
  <c r="V231" i="23"/>
  <c r="U231" i="23"/>
  <c r="T231" i="23"/>
  <c r="S231" i="23"/>
  <c r="R231" i="23"/>
  <c r="Q231" i="23"/>
  <c r="P231" i="23"/>
  <c r="O231" i="23"/>
  <c r="N231" i="23"/>
  <c r="L231" i="23"/>
  <c r="M231" i="23"/>
  <c r="K231" i="23"/>
  <c r="V219" i="23"/>
  <c r="U219" i="23"/>
  <c r="T219" i="23"/>
  <c r="S219" i="23"/>
  <c r="R219" i="23"/>
  <c r="Q219" i="23"/>
  <c r="P219" i="23"/>
  <c r="N219" i="23"/>
  <c r="O219" i="23"/>
  <c r="L219" i="23"/>
  <c r="M219" i="23"/>
  <c r="K219" i="23"/>
  <c r="V207" i="23"/>
  <c r="U207" i="23"/>
  <c r="T207" i="23"/>
  <c r="S207" i="23"/>
  <c r="R207" i="23"/>
  <c r="P207" i="23"/>
  <c r="Q207" i="23"/>
  <c r="N207" i="23"/>
  <c r="O207" i="23"/>
  <c r="L207" i="23"/>
  <c r="M207" i="23"/>
  <c r="K207" i="23"/>
  <c r="V195" i="23"/>
  <c r="U195" i="23"/>
  <c r="T195" i="23"/>
  <c r="S195" i="23"/>
  <c r="R195" i="23"/>
  <c r="P195" i="23"/>
  <c r="Q195" i="23"/>
  <c r="N195" i="23"/>
  <c r="O195" i="23"/>
  <c r="L195" i="23"/>
  <c r="M195" i="23"/>
  <c r="K195" i="23"/>
  <c r="V183" i="23"/>
  <c r="U183" i="23"/>
  <c r="T183" i="23"/>
  <c r="S183" i="23"/>
  <c r="R183" i="23"/>
  <c r="Q183" i="23"/>
  <c r="P183" i="23"/>
  <c r="O183" i="23"/>
  <c r="N183" i="23"/>
  <c r="L183" i="23"/>
  <c r="M183" i="23"/>
  <c r="K183" i="23"/>
  <c r="V171" i="23"/>
  <c r="U171" i="23"/>
  <c r="T171" i="23"/>
  <c r="S171" i="23"/>
  <c r="R171" i="23"/>
  <c r="P171" i="23"/>
  <c r="Q171" i="23"/>
  <c r="N171" i="23"/>
  <c r="L171" i="23"/>
  <c r="M171" i="23"/>
  <c r="O171" i="23"/>
  <c r="K171" i="23"/>
  <c r="V159" i="23"/>
  <c r="U159" i="23"/>
  <c r="T159" i="23"/>
  <c r="S159" i="23"/>
  <c r="R159" i="23"/>
  <c r="P159" i="23"/>
  <c r="Q159" i="23"/>
  <c r="N159" i="23"/>
  <c r="O159" i="23"/>
  <c r="L159" i="23"/>
  <c r="M159" i="23"/>
  <c r="K159" i="23"/>
  <c r="V147" i="23"/>
  <c r="U147" i="23"/>
  <c r="T147" i="23"/>
  <c r="S147" i="23"/>
  <c r="R147" i="23"/>
  <c r="Q147" i="23"/>
  <c r="P147" i="23"/>
  <c r="N147" i="23"/>
  <c r="O147" i="23"/>
  <c r="L147" i="23"/>
  <c r="M147" i="23"/>
  <c r="K147" i="23"/>
  <c r="V135" i="23"/>
  <c r="U135" i="23"/>
  <c r="T135" i="23"/>
  <c r="S135" i="23"/>
  <c r="R135" i="23"/>
  <c r="P135" i="23"/>
  <c r="Q135" i="23"/>
  <c r="O135" i="23"/>
  <c r="N135" i="23"/>
  <c r="L135" i="23"/>
  <c r="M135" i="23"/>
  <c r="K135" i="23"/>
  <c r="V123" i="23"/>
  <c r="U123" i="23"/>
  <c r="T123" i="23"/>
  <c r="S123" i="23"/>
  <c r="R123" i="23"/>
  <c r="P123" i="23"/>
  <c r="Q123" i="23"/>
  <c r="N123" i="23"/>
  <c r="L123" i="23"/>
  <c r="M123" i="23"/>
  <c r="O123" i="23"/>
  <c r="K123" i="23"/>
  <c r="V111" i="23"/>
  <c r="U111" i="23"/>
  <c r="T111" i="23"/>
  <c r="S111" i="23"/>
  <c r="R111" i="23"/>
  <c r="Q111" i="23"/>
  <c r="P111" i="23"/>
  <c r="N111" i="23"/>
  <c r="O111" i="23"/>
  <c r="L111" i="23"/>
  <c r="M111" i="23"/>
  <c r="K111" i="23"/>
  <c r="V99" i="23"/>
  <c r="U99" i="23"/>
  <c r="T99" i="23"/>
  <c r="S99" i="23"/>
  <c r="R99" i="23"/>
  <c r="P99" i="23"/>
  <c r="Q99" i="23"/>
  <c r="N99" i="23"/>
  <c r="O99" i="23"/>
  <c r="L99" i="23"/>
  <c r="M99" i="23"/>
  <c r="K99" i="23"/>
  <c r="V87" i="23"/>
  <c r="U87" i="23"/>
  <c r="T87" i="23"/>
  <c r="S87" i="23"/>
  <c r="R87" i="23"/>
  <c r="P87" i="23"/>
  <c r="Q87" i="23"/>
  <c r="O87" i="23"/>
  <c r="N87" i="23"/>
  <c r="L87" i="23"/>
  <c r="M87" i="23"/>
  <c r="K87" i="23"/>
  <c r="V75" i="23"/>
  <c r="U75" i="23"/>
  <c r="T75" i="23"/>
  <c r="S75" i="23"/>
  <c r="R75" i="23"/>
  <c r="Q75" i="23"/>
  <c r="P75" i="23"/>
  <c r="N75" i="23"/>
  <c r="O75" i="23"/>
  <c r="L75" i="23"/>
  <c r="M75" i="23"/>
  <c r="K75" i="23"/>
  <c r="V63" i="23"/>
  <c r="U63" i="23"/>
  <c r="T63" i="23"/>
  <c r="S63" i="23"/>
  <c r="R63" i="23"/>
  <c r="P63" i="23"/>
  <c r="Q63" i="23"/>
  <c r="N63" i="23"/>
  <c r="O63" i="23"/>
  <c r="L63" i="23"/>
  <c r="M63" i="23"/>
  <c r="K63" i="23"/>
  <c r="V51" i="23"/>
  <c r="U51" i="23"/>
  <c r="T51" i="23"/>
  <c r="S51" i="23"/>
  <c r="R51" i="23"/>
  <c r="P51" i="23"/>
  <c r="Q51" i="23"/>
  <c r="N51" i="23"/>
  <c r="O51" i="23"/>
  <c r="L51" i="23"/>
  <c r="M51" i="23"/>
  <c r="K51" i="23"/>
  <c r="V39" i="23"/>
  <c r="U39" i="23"/>
  <c r="T39" i="23"/>
  <c r="S39" i="23"/>
  <c r="R39" i="23"/>
  <c r="Q39" i="23"/>
  <c r="P39" i="23"/>
  <c r="O39" i="23"/>
  <c r="N39" i="23"/>
  <c r="L39" i="23"/>
  <c r="M39" i="23"/>
  <c r="K39" i="23"/>
  <c r="V27" i="23"/>
  <c r="U27" i="23"/>
  <c r="T27" i="23"/>
  <c r="S27" i="23"/>
  <c r="R27" i="23"/>
  <c r="P27" i="23"/>
  <c r="Q27" i="23"/>
  <c r="N27" i="23"/>
  <c r="O27" i="23"/>
  <c r="L27" i="23"/>
  <c r="M27" i="23"/>
  <c r="K27" i="23"/>
  <c r="V15" i="23"/>
  <c r="U15" i="23"/>
  <c r="T15" i="23"/>
  <c r="S15" i="23"/>
  <c r="R15" i="23"/>
  <c r="P15" i="23"/>
  <c r="Q15" i="23"/>
  <c r="N15" i="23"/>
  <c r="O15" i="23"/>
  <c r="L15" i="23"/>
  <c r="M15" i="23"/>
  <c r="K15" i="23"/>
  <c r="V3" i="23"/>
  <c r="U3" i="23"/>
  <c r="T3" i="23"/>
  <c r="S3" i="23"/>
  <c r="R3" i="23"/>
  <c r="Q3" i="23"/>
  <c r="P3" i="23"/>
  <c r="N3" i="23"/>
  <c r="O3" i="23"/>
  <c r="L3" i="23"/>
  <c r="M3" i="23"/>
  <c r="K3" i="23"/>
  <c r="AD4" i="24" l="1"/>
  <c r="AN11" i="27"/>
  <c r="AB18" i="23"/>
  <c r="AH18" i="23" s="1"/>
  <c r="AC21" i="23"/>
  <c r="AI21" i="23" s="1"/>
  <c r="AB21" i="23"/>
  <c r="AH21" i="23" s="1"/>
  <c r="AA12" i="23"/>
  <c r="AG12" i="23" s="1"/>
  <c r="AC12" i="23"/>
  <c r="AI12" i="23" s="1"/>
  <c r="AA20" i="23"/>
  <c r="AG20" i="23" s="1"/>
  <c r="AD20" i="23"/>
  <c r="AJ20" i="23" s="1"/>
  <c r="AD21" i="23"/>
  <c r="AJ21" i="23" s="1"/>
  <c r="AB12" i="23"/>
  <c r="AH12" i="23" s="1"/>
  <c r="AA14" i="23"/>
  <c r="AG14" i="23" s="1"/>
  <c r="AA21" i="23"/>
  <c r="AG21" i="23" s="1"/>
  <c r="AD12" i="23"/>
  <c r="AJ12" i="23" s="1"/>
  <c r="AD14" i="23"/>
  <c r="AJ14" i="23" s="1"/>
  <c r="AD19" i="23"/>
  <c r="AJ19" i="23" s="1"/>
  <c r="AD18" i="23"/>
  <c r="AJ18" i="23" s="1"/>
  <c r="AC14" i="23"/>
  <c r="AI14" i="23" s="1"/>
  <c r="AA19" i="23"/>
  <c r="AG19" i="23" s="1"/>
  <c r="AC16" i="23"/>
  <c r="AI16" i="23" s="1"/>
  <c r="AB14" i="23"/>
  <c r="AH14" i="23" s="1"/>
  <c r="AD5" i="23"/>
  <c r="AJ5" i="23" s="1"/>
  <c r="AB10" i="23"/>
  <c r="AH10" i="23" s="1"/>
  <c r="AC5" i="23"/>
  <c r="AI5" i="23" s="1"/>
  <c r="AB8" i="23"/>
  <c r="AH8" i="23" s="1"/>
  <c r="AD2" i="23"/>
  <c r="AJ2" i="23" s="1"/>
  <c r="AD9" i="23"/>
  <c r="AJ9" i="23" s="1"/>
  <c r="AB4" i="23"/>
  <c r="AH4" i="23" s="1"/>
  <c r="AA6" i="23"/>
  <c r="AG6" i="23" s="1"/>
  <c r="AD8" i="23"/>
  <c r="AJ8" i="23" s="1"/>
  <c r="AA8" i="23"/>
  <c r="AG8" i="23" s="1"/>
  <c r="AB11" i="23"/>
  <c r="AH11" i="23" s="1"/>
  <c r="AB6" i="23"/>
  <c r="AH6" i="23" s="1"/>
  <c r="AB9" i="23"/>
  <c r="AH9" i="23" s="1"/>
  <c r="AD11" i="23"/>
  <c r="AJ11" i="23" s="1"/>
  <c r="AB3" i="23"/>
  <c r="AH3" i="23" s="1"/>
  <c r="AC10" i="23"/>
  <c r="AI10" i="23" s="1"/>
  <c r="AA5" i="23"/>
  <c r="AG5" i="23" s="1"/>
  <c r="AB5" i="23"/>
  <c r="AH5" i="23" s="1"/>
  <c r="AD7" i="23"/>
  <c r="AJ7" i="23" s="1"/>
  <c r="AC6" i="23"/>
  <c r="AI6" i="23" s="1"/>
  <c r="AA4" i="23"/>
  <c r="AG4" i="23" s="1"/>
  <c r="AD3" i="23"/>
  <c r="AJ3" i="23" s="1"/>
  <c r="AC2" i="23"/>
  <c r="AI2" i="23" s="1"/>
  <c r="AD10" i="23"/>
  <c r="AJ10" i="23" s="1"/>
  <c r="AA3" i="23"/>
  <c r="AG3" i="23" s="1"/>
  <c r="AA2" i="23"/>
  <c r="AG2" i="23" s="1"/>
  <c r="AA11" i="23"/>
  <c r="AG11" i="23" s="1"/>
  <c r="AB2" i="23"/>
  <c r="AH2" i="23" s="1"/>
  <c r="AA10" i="23"/>
  <c r="AG10" i="23" s="1"/>
  <c r="AA7" i="23"/>
  <c r="AG7" i="23" s="1"/>
  <c r="AD4" i="23"/>
  <c r="AJ4" i="23" s="1"/>
  <c r="AB7" i="23"/>
  <c r="AH7" i="23" s="1"/>
  <c r="AC8" i="23"/>
  <c r="AI8" i="23" s="1"/>
  <c r="AC11" i="23"/>
  <c r="AI11" i="23" s="1"/>
  <c r="AC4" i="23"/>
  <c r="AI4" i="23" s="1"/>
  <c r="AC7" i="23"/>
  <c r="AI7" i="23" s="1"/>
  <c r="AC3" i="23"/>
  <c r="AI3" i="23" s="1"/>
  <c r="AC9" i="23"/>
  <c r="AI9" i="23" s="1"/>
  <c r="AA9" i="23"/>
  <c r="AG9" i="23" s="1"/>
  <c r="AD6" i="23"/>
  <c r="AJ6" i="23" s="1"/>
  <c r="AC19" i="23"/>
  <c r="AI19" i="23" s="1"/>
  <c r="AB16" i="23"/>
  <c r="AH16" i="23" s="1"/>
  <c r="AD15" i="23"/>
  <c r="AJ15" i="23" s="1"/>
  <c r="AB19" i="23"/>
  <c r="AH19" i="23" s="1"/>
  <c r="AD16" i="23"/>
  <c r="AJ16" i="23" s="1"/>
  <c r="AC15" i="23"/>
  <c r="AI15" i="23" s="1"/>
  <c r="AC17" i="23"/>
  <c r="AI17" i="23" s="1"/>
  <c r="AA13" i="23"/>
  <c r="AG13" i="23" s="1"/>
  <c r="AA16" i="23"/>
  <c r="AG16" i="23" s="1"/>
  <c r="AB15" i="23"/>
  <c r="AH15" i="23" s="1"/>
  <c r="AB17" i="23"/>
  <c r="AH17" i="23" s="1"/>
  <c r="AC13" i="23"/>
  <c r="AI13" i="23" s="1"/>
  <c r="AA18" i="23"/>
  <c r="AG18" i="23" s="1"/>
  <c r="AA15" i="23"/>
  <c r="AG15" i="23" s="1"/>
  <c r="AA17" i="23"/>
  <c r="AG17" i="23" s="1"/>
  <c r="AB13" i="23"/>
  <c r="AH13" i="23" s="1"/>
  <c r="AC20" i="23"/>
  <c r="AI20" i="23" s="1"/>
  <c r="AC18" i="23"/>
  <c r="AI18" i="23" s="1"/>
  <c r="AD17" i="23"/>
  <c r="AJ17" i="23" s="1"/>
  <c r="AD13" i="23"/>
  <c r="AJ13" i="23" s="1"/>
  <c r="AB20" i="23"/>
  <c r="AH20" i="23" s="1"/>
  <c r="AO6" i="5" l="1"/>
  <c r="AP6" i="5"/>
  <c r="AT6" i="5"/>
  <c r="AU6" i="5" s="1"/>
  <c r="AI41" i="5"/>
  <c r="AH41" i="5"/>
  <c r="AF41" i="5"/>
  <c r="AE41" i="5"/>
  <c r="AD41" i="5"/>
  <c r="AC41" i="5"/>
  <c r="AB41" i="5"/>
  <c r="AI40" i="5"/>
  <c r="AH40" i="5"/>
  <c r="AF40" i="5"/>
  <c r="AE40" i="5"/>
  <c r="AD40" i="5"/>
  <c r="AC40" i="5"/>
  <c r="AB40" i="5"/>
  <c r="AI39" i="5"/>
  <c r="AH39" i="5"/>
  <c r="AF39" i="5"/>
  <c r="AE39" i="5"/>
  <c r="AD39" i="5"/>
  <c r="AC39" i="5"/>
  <c r="AB39" i="5"/>
  <c r="AI38" i="5"/>
  <c r="AH38" i="5"/>
  <c r="AF38" i="5"/>
  <c r="AE38" i="5"/>
  <c r="AD38" i="5"/>
  <c r="AC38" i="5"/>
  <c r="AB38" i="5"/>
  <c r="AI37" i="5"/>
  <c r="AH37" i="5"/>
  <c r="AF37" i="5"/>
  <c r="AE37" i="5"/>
  <c r="AD37" i="5"/>
  <c r="AC37" i="5"/>
  <c r="AB37" i="5"/>
  <c r="AI36" i="5"/>
  <c r="AH36" i="5"/>
  <c r="AF36" i="5"/>
  <c r="AE36" i="5"/>
  <c r="AD36" i="5"/>
  <c r="AC36" i="5"/>
  <c r="AB36" i="5"/>
  <c r="AI35" i="5"/>
  <c r="AH35" i="5"/>
  <c r="AF35" i="5"/>
  <c r="AE35" i="5"/>
  <c r="AD35" i="5"/>
  <c r="AC35" i="5"/>
  <c r="AB35" i="5"/>
  <c r="AI34" i="5"/>
  <c r="AH34" i="5"/>
  <c r="AF34" i="5"/>
  <c r="AE34" i="5"/>
  <c r="AD34" i="5"/>
  <c r="AC34" i="5"/>
  <c r="AB34" i="5"/>
  <c r="AG7" i="4"/>
  <c r="AH7" i="4"/>
  <c r="AL7" i="4"/>
  <c r="AA49" i="4"/>
  <c r="Z49" i="4"/>
  <c r="Y49" i="4"/>
  <c r="W49" i="4"/>
  <c r="V49" i="4"/>
  <c r="U49" i="4"/>
  <c r="T49" i="4"/>
  <c r="AA48" i="4"/>
  <c r="Z48" i="4"/>
  <c r="Y48" i="4"/>
  <c r="W48" i="4"/>
  <c r="V48" i="4"/>
  <c r="U48" i="4"/>
  <c r="T48" i="4"/>
  <c r="AA47" i="4"/>
  <c r="Z47" i="4"/>
  <c r="Y47" i="4"/>
  <c r="W47" i="4"/>
  <c r="V47" i="4"/>
  <c r="U47" i="4"/>
  <c r="T47" i="4"/>
  <c r="AA46" i="4"/>
  <c r="Z46" i="4"/>
  <c r="Y46" i="4"/>
  <c r="W46" i="4"/>
  <c r="V46" i="4"/>
  <c r="U46" i="4"/>
  <c r="T46" i="4"/>
  <c r="AA45" i="4"/>
  <c r="Z45" i="4"/>
  <c r="Y45" i="4"/>
  <c r="W45" i="4"/>
  <c r="V45" i="4"/>
  <c r="U45" i="4"/>
  <c r="T45" i="4"/>
  <c r="AA44" i="4"/>
  <c r="Z44" i="4"/>
  <c r="Y44" i="4"/>
  <c r="W44" i="4"/>
  <c r="V44" i="4"/>
  <c r="U44" i="4"/>
  <c r="T44" i="4"/>
  <c r="AA43" i="4"/>
  <c r="Z43" i="4"/>
  <c r="Y43" i="4"/>
  <c r="W43" i="4"/>
  <c r="V43" i="4"/>
  <c r="U43" i="4"/>
  <c r="T43" i="4"/>
  <c r="AA42" i="4"/>
  <c r="Z42" i="4"/>
  <c r="Y42" i="4"/>
  <c r="W42" i="4"/>
  <c r="V42" i="4"/>
  <c r="U42" i="4"/>
  <c r="T42" i="4"/>
  <c r="AJ35" i="5" l="1"/>
  <c r="AJ40" i="5"/>
  <c r="AJ41" i="5"/>
  <c r="AJ37" i="5"/>
  <c r="AJ39" i="5"/>
  <c r="AJ38" i="5"/>
  <c r="AJ36" i="5"/>
  <c r="AJ34" i="5"/>
  <c r="AB49" i="4"/>
  <c r="AB47" i="4"/>
  <c r="AB45" i="4"/>
  <c r="AB46" i="4"/>
  <c r="AB44" i="4"/>
  <c r="AB48" i="4"/>
  <c r="AB43" i="4"/>
  <c r="AB42" i="4"/>
  <c r="AG6" i="4"/>
  <c r="AH6" i="4"/>
  <c r="AL6" i="4"/>
  <c r="T34" i="4"/>
  <c r="U34" i="4"/>
  <c r="V34" i="4"/>
  <c r="W34" i="4"/>
  <c r="Y34" i="4"/>
  <c r="Z34" i="4"/>
  <c r="AA34" i="4"/>
  <c r="T35" i="4"/>
  <c r="U35" i="4"/>
  <c r="V35" i="4"/>
  <c r="W35" i="4"/>
  <c r="Y35" i="4"/>
  <c r="Z35" i="4"/>
  <c r="AA35" i="4"/>
  <c r="T36" i="4"/>
  <c r="U36" i="4"/>
  <c r="V36" i="4"/>
  <c r="W36" i="4"/>
  <c r="Y36" i="4"/>
  <c r="Z36" i="4"/>
  <c r="AA36" i="4"/>
  <c r="T37" i="4"/>
  <c r="U37" i="4"/>
  <c r="V37" i="4"/>
  <c r="W37" i="4"/>
  <c r="Y37" i="4"/>
  <c r="Z37" i="4"/>
  <c r="AA37" i="4"/>
  <c r="T38" i="4"/>
  <c r="U38" i="4"/>
  <c r="V38" i="4"/>
  <c r="W38" i="4"/>
  <c r="Y38" i="4"/>
  <c r="Z38" i="4"/>
  <c r="AA38" i="4"/>
  <c r="T39" i="4"/>
  <c r="U39" i="4"/>
  <c r="V39" i="4"/>
  <c r="W39" i="4"/>
  <c r="Y39" i="4"/>
  <c r="Z39" i="4"/>
  <c r="AA39" i="4"/>
  <c r="T40" i="4"/>
  <c r="U40" i="4"/>
  <c r="V40" i="4"/>
  <c r="W40" i="4"/>
  <c r="Y40" i="4"/>
  <c r="Z40" i="4"/>
  <c r="AA40" i="4"/>
  <c r="T41" i="4"/>
  <c r="U41" i="4"/>
  <c r="V41" i="4"/>
  <c r="W41" i="4"/>
  <c r="Y41" i="4"/>
  <c r="Z41" i="4"/>
  <c r="AA41" i="4"/>
  <c r="U33" i="4"/>
  <c r="T33" i="4"/>
  <c r="AG2" i="4"/>
  <c r="AG3" i="4"/>
  <c r="AG4" i="4"/>
  <c r="AG5" i="4"/>
  <c r="Z8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AH2" i="4"/>
  <c r="AL5" i="4"/>
  <c r="AH5" i="4"/>
  <c r="AL4" i="4"/>
  <c r="AH4" i="4"/>
  <c r="AL3" i="4"/>
  <c r="AH3" i="4"/>
  <c r="AL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2" i="4"/>
  <c r="Z3" i="4"/>
  <c r="Z4" i="4"/>
  <c r="Z5" i="4"/>
  <c r="Z6" i="4"/>
  <c r="Z7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2" i="4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2" i="5"/>
  <c r="AF11" i="5"/>
  <c r="AF3" i="5"/>
  <c r="AF4" i="5"/>
  <c r="AF5" i="5"/>
  <c r="AF6" i="5"/>
  <c r="AF7" i="5"/>
  <c r="AF8" i="5"/>
  <c r="AF9" i="5"/>
  <c r="AF10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2" i="5"/>
  <c r="U2" i="4"/>
  <c r="T2" i="4"/>
  <c r="AT5" i="5"/>
  <c r="AU5" i="5" s="1"/>
  <c r="AP5" i="5"/>
  <c r="AO5" i="5"/>
  <c r="AB26" i="5"/>
  <c r="AB27" i="5"/>
  <c r="AB28" i="5"/>
  <c r="AB29" i="5"/>
  <c r="AB30" i="5"/>
  <c r="AB31" i="5"/>
  <c r="AB32" i="5"/>
  <c r="AB33" i="5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C80" i="1"/>
  <c r="F80" i="1" s="1"/>
  <c r="C81" i="1"/>
  <c r="F81" i="1" s="1"/>
  <c r="C82" i="1"/>
  <c r="F82" i="1" s="1"/>
  <c r="C83" i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C92" i="1"/>
  <c r="F92" i="1" s="1"/>
  <c r="C93" i="1"/>
  <c r="F93" i="1" s="1"/>
  <c r="C94" i="1"/>
  <c r="F94" i="1" s="1"/>
  <c r="C95" i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C104" i="1"/>
  <c r="F104" i="1" s="1"/>
  <c r="C105" i="1"/>
  <c r="F105" i="1" s="1"/>
  <c r="C106" i="1"/>
  <c r="F106" i="1" s="1"/>
  <c r="C107" i="1"/>
  <c r="C108" i="1"/>
  <c r="F108" i="1" s="1"/>
  <c r="C109" i="1"/>
  <c r="F109" i="1" s="1"/>
  <c r="C110" i="1"/>
  <c r="C111" i="1"/>
  <c r="F111" i="1" s="1"/>
  <c r="C112" i="1"/>
  <c r="F112" i="1" s="1"/>
  <c r="C113" i="1"/>
  <c r="F113" i="1" s="1"/>
  <c r="C114" i="1"/>
  <c r="F114" i="1" s="1"/>
  <c r="C115" i="1"/>
  <c r="C116" i="1"/>
  <c r="F116" i="1" s="1"/>
  <c r="C117" i="1"/>
  <c r="F117" i="1" s="1"/>
  <c r="C118" i="1"/>
  <c r="F118" i="1" s="1"/>
  <c r="C119" i="1"/>
  <c r="C120" i="1"/>
  <c r="F120" i="1" s="1"/>
  <c r="C121" i="1"/>
  <c r="F121" i="1" s="1"/>
  <c r="C122" i="1"/>
  <c r="C123" i="1"/>
  <c r="F123" i="1" s="1"/>
  <c r="C124" i="1"/>
  <c r="F124" i="1" s="1"/>
  <c r="C125" i="1"/>
  <c r="F125" i="1" s="1"/>
  <c r="C126" i="1"/>
  <c r="F126" i="1" s="1"/>
  <c r="C127" i="1"/>
  <c r="C128" i="1"/>
  <c r="F128" i="1" s="1"/>
  <c r="C129" i="1"/>
  <c r="F129" i="1" s="1"/>
  <c r="C130" i="1"/>
  <c r="F130" i="1" s="1"/>
  <c r="C131" i="1"/>
  <c r="C132" i="1"/>
  <c r="F132" i="1" s="1"/>
  <c r="C133" i="1"/>
  <c r="F133" i="1" s="1"/>
  <c r="C134" i="1"/>
  <c r="C135" i="1"/>
  <c r="F135" i="1" s="1"/>
  <c r="C136" i="1"/>
  <c r="F136" i="1" s="1"/>
  <c r="C137" i="1"/>
  <c r="F137" i="1" s="1"/>
  <c r="C138" i="1"/>
  <c r="F138" i="1" s="1"/>
  <c r="C139" i="1"/>
  <c r="C140" i="1"/>
  <c r="F140" i="1" s="1"/>
  <c r="C141" i="1"/>
  <c r="F141" i="1" s="1"/>
  <c r="C142" i="1"/>
  <c r="F142" i="1" s="1"/>
  <c r="C143" i="1"/>
  <c r="C144" i="1"/>
  <c r="F144" i="1" s="1"/>
  <c r="C145" i="1"/>
  <c r="F145" i="1" s="1"/>
  <c r="C146" i="1"/>
  <c r="C147" i="1"/>
  <c r="F147" i="1" s="1"/>
  <c r="C148" i="1"/>
  <c r="F148" i="1" s="1"/>
  <c r="C149" i="1"/>
  <c r="F149" i="1" s="1"/>
  <c r="C150" i="1"/>
  <c r="F150" i="1" s="1"/>
  <c r="C151" i="1"/>
  <c r="C152" i="1"/>
  <c r="F152" i="1" s="1"/>
  <c r="C153" i="1"/>
  <c r="F153" i="1" s="1"/>
  <c r="C154" i="1"/>
  <c r="F154" i="1" s="1"/>
  <c r="C155" i="1"/>
  <c r="C156" i="1"/>
  <c r="F156" i="1" s="1"/>
  <c r="C157" i="1"/>
  <c r="F157" i="1" s="1"/>
  <c r="C158" i="1"/>
  <c r="C159" i="1"/>
  <c r="F159" i="1" s="1"/>
  <c r="C160" i="1"/>
  <c r="F160" i="1" s="1"/>
  <c r="C161" i="1"/>
  <c r="F161" i="1" s="1"/>
  <c r="C162" i="1"/>
  <c r="F162" i="1" s="1"/>
  <c r="C163" i="1"/>
  <c r="C164" i="1"/>
  <c r="F164" i="1" s="1"/>
  <c r="C165" i="1"/>
  <c r="F165" i="1" s="1"/>
  <c r="C166" i="1"/>
  <c r="F166" i="1" s="1"/>
  <c r="C167" i="1"/>
  <c r="C168" i="1"/>
  <c r="F168" i="1" s="1"/>
  <c r="C169" i="1"/>
  <c r="F169" i="1" s="1"/>
  <c r="C170" i="1"/>
  <c r="C171" i="1"/>
  <c r="F171" i="1" s="1"/>
  <c r="C172" i="1"/>
  <c r="F172" i="1" s="1"/>
  <c r="C173" i="1"/>
  <c r="F173" i="1" s="1"/>
  <c r="C174" i="1"/>
  <c r="F174" i="1" s="1"/>
  <c r="C175" i="1"/>
  <c r="C176" i="1"/>
  <c r="F176" i="1" s="1"/>
  <c r="C177" i="1"/>
  <c r="F177" i="1" s="1"/>
  <c r="C178" i="1"/>
  <c r="F178" i="1" s="1"/>
  <c r="C179" i="1"/>
  <c r="C180" i="1"/>
  <c r="F180" i="1" s="1"/>
  <c r="C181" i="1"/>
  <c r="F181" i="1" s="1"/>
  <c r="C182" i="1"/>
  <c r="C183" i="1"/>
  <c r="F183" i="1" s="1"/>
  <c r="C184" i="1"/>
  <c r="F184" i="1" s="1"/>
  <c r="C185" i="1"/>
  <c r="F185" i="1" s="1"/>
  <c r="C186" i="1"/>
  <c r="F186" i="1" s="1"/>
  <c r="C187" i="1"/>
  <c r="C188" i="1"/>
  <c r="F188" i="1" s="1"/>
  <c r="C189" i="1"/>
  <c r="F189" i="1" s="1"/>
  <c r="C190" i="1"/>
  <c r="F190" i="1" s="1"/>
  <c r="C191" i="1"/>
  <c r="C192" i="1"/>
  <c r="F192" i="1" s="1"/>
  <c r="C193" i="1"/>
  <c r="F193" i="1" s="1"/>
  <c r="C194" i="1"/>
  <c r="C195" i="1"/>
  <c r="F195" i="1" s="1"/>
  <c r="C196" i="1"/>
  <c r="F196" i="1" s="1"/>
  <c r="C197" i="1"/>
  <c r="F197" i="1" s="1"/>
  <c r="C198" i="1"/>
  <c r="F198" i="1" s="1"/>
  <c r="C199" i="1"/>
  <c r="C200" i="1"/>
  <c r="F200" i="1" s="1"/>
  <c r="C201" i="1"/>
  <c r="F201" i="1" s="1"/>
  <c r="C202" i="1"/>
  <c r="F202" i="1" s="1"/>
  <c r="C203" i="1"/>
  <c r="C204" i="1"/>
  <c r="F204" i="1" s="1"/>
  <c r="C205" i="1"/>
  <c r="F205" i="1" s="1"/>
  <c r="C206" i="1"/>
  <c r="C207" i="1"/>
  <c r="F207" i="1" s="1"/>
  <c r="C208" i="1"/>
  <c r="F208" i="1" s="1"/>
  <c r="C209" i="1"/>
  <c r="F209" i="1" s="1"/>
  <c r="C210" i="1"/>
  <c r="F210" i="1" s="1"/>
  <c r="C211" i="1"/>
  <c r="C212" i="1"/>
  <c r="F212" i="1" s="1"/>
  <c r="C213" i="1"/>
  <c r="F213" i="1" s="1"/>
  <c r="C214" i="1"/>
  <c r="F214" i="1" s="1"/>
  <c r="C215" i="1"/>
  <c r="C216" i="1"/>
  <c r="F216" i="1" s="1"/>
  <c r="C217" i="1"/>
  <c r="F217" i="1" s="1"/>
  <c r="C218" i="1"/>
  <c r="C219" i="1"/>
  <c r="F219" i="1" s="1"/>
  <c r="C220" i="1"/>
  <c r="F220" i="1" s="1"/>
  <c r="C221" i="1"/>
  <c r="F221" i="1" s="1"/>
  <c r="C222" i="1"/>
  <c r="F222" i="1" s="1"/>
  <c r="C223" i="1"/>
  <c r="C224" i="1"/>
  <c r="F224" i="1" s="1"/>
  <c r="C225" i="1"/>
  <c r="F225" i="1" s="1"/>
  <c r="C226" i="1"/>
  <c r="F226" i="1" s="1"/>
  <c r="C227" i="1"/>
  <c r="C228" i="1"/>
  <c r="F228" i="1" s="1"/>
  <c r="C229" i="1"/>
  <c r="F229" i="1" s="1"/>
  <c r="C230" i="1"/>
  <c r="C231" i="1"/>
  <c r="F231" i="1" s="1"/>
  <c r="C232" i="1"/>
  <c r="F232" i="1" s="1"/>
  <c r="C233" i="1"/>
  <c r="F233" i="1" s="1"/>
  <c r="C234" i="1"/>
  <c r="F234" i="1" s="1"/>
  <c r="C235" i="1"/>
  <c r="C236" i="1"/>
  <c r="F236" i="1" s="1"/>
  <c r="C237" i="1"/>
  <c r="F237" i="1" s="1"/>
  <c r="C238" i="1"/>
  <c r="F238" i="1" s="1"/>
  <c r="C239" i="1"/>
  <c r="C240" i="1"/>
  <c r="F240" i="1" s="1"/>
  <c r="C241" i="1"/>
  <c r="F241" i="1" s="1"/>
  <c r="C242" i="1"/>
  <c r="C243" i="1"/>
  <c r="F243" i="1" s="1"/>
  <c r="C244" i="1"/>
  <c r="F244" i="1" s="1"/>
  <c r="C245" i="1"/>
  <c r="F245" i="1" s="1"/>
  <c r="C246" i="1"/>
  <c r="F246" i="1" s="1"/>
  <c r="C247" i="1"/>
  <c r="C248" i="1"/>
  <c r="F248" i="1" s="1"/>
  <c r="C249" i="1"/>
  <c r="C250" i="1"/>
  <c r="F250" i="1" s="1"/>
  <c r="C251" i="1"/>
  <c r="C252" i="1"/>
  <c r="F252" i="1" s="1"/>
  <c r="C253" i="1"/>
  <c r="F253" i="1" s="1"/>
  <c r="C254" i="1"/>
  <c r="C255" i="1"/>
  <c r="F255" i="1" s="1"/>
  <c r="C256" i="1"/>
  <c r="F256" i="1" s="1"/>
  <c r="C257" i="1"/>
  <c r="F257" i="1" s="1"/>
  <c r="C258" i="1"/>
  <c r="F258" i="1" s="1"/>
  <c r="C259" i="1"/>
  <c r="C260" i="1"/>
  <c r="F260" i="1" s="1"/>
  <c r="C261" i="1"/>
  <c r="C262" i="1"/>
  <c r="F262" i="1" s="1"/>
  <c r="C263" i="1"/>
  <c r="C264" i="1"/>
  <c r="F264" i="1" s="1"/>
  <c r="C265" i="1"/>
  <c r="F265" i="1" s="1"/>
  <c r="C266" i="1"/>
  <c r="C267" i="1"/>
  <c r="F267" i="1" s="1"/>
  <c r="C268" i="1"/>
  <c r="F268" i="1" s="1"/>
  <c r="C269" i="1"/>
  <c r="F269" i="1" s="1"/>
  <c r="C270" i="1"/>
  <c r="F270" i="1" s="1"/>
  <c r="C271" i="1"/>
  <c r="C272" i="1"/>
  <c r="F272" i="1" s="1"/>
  <c r="C273" i="1"/>
  <c r="C274" i="1"/>
  <c r="F274" i="1" s="1"/>
  <c r="C275" i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C284" i="1"/>
  <c r="F284" i="1" s="1"/>
  <c r="C285" i="1"/>
  <c r="C286" i="1"/>
  <c r="F286" i="1" s="1"/>
  <c r="C287" i="1"/>
  <c r="C288" i="1"/>
  <c r="F288" i="1" s="1"/>
  <c r="C289" i="1"/>
  <c r="F289" i="1" s="1"/>
  <c r="C290" i="1"/>
  <c r="C291" i="1"/>
  <c r="F291" i="1" s="1"/>
  <c r="C292" i="1"/>
  <c r="F292" i="1" s="1"/>
  <c r="C293" i="1"/>
  <c r="F293" i="1" s="1"/>
  <c r="C294" i="1"/>
  <c r="F294" i="1" s="1"/>
  <c r="C295" i="1"/>
  <c r="C296" i="1"/>
  <c r="F296" i="1" s="1"/>
  <c r="C297" i="1"/>
  <c r="C298" i="1"/>
  <c r="F298" i="1" s="1"/>
  <c r="C299" i="1"/>
  <c r="C300" i="1"/>
  <c r="F300" i="1" s="1"/>
  <c r="C301" i="1"/>
  <c r="F301" i="1" s="1"/>
  <c r="C302" i="1"/>
  <c r="C303" i="1"/>
  <c r="F303" i="1" s="1"/>
  <c r="C304" i="1"/>
  <c r="F304" i="1" s="1"/>
  <c r="C305" i="1"/>
  <c r="F305" i="1" s="1"/>
  <c r="C306" i="1"/>
  <c r="F306" i="1" s="1"/>
  <c r="C307" i="1"/>
  <c r="C308" i="1"/>
  <c r="F308" i="1" s="1"/>
  <c r="C309" i="1"/>
  <c r="C310" i="1"/>
  <c r="F310" i="1" s="1"/>
  <c r="C311" i="1"/>
  <c r="C312" i="1"/>
  <c r="F312" i="1" s="1"/>
  <c r="C313" i="1"/>
  <c r="F313" i="1" s="1"/>
  <c r="C314" i="1"/>
  <c r="C315" i="1"/>
  <c r="F315" i="1" s="1"/>
  <c r="C316" i="1"/>
  <c r="F316" i="1" s="1"/>
  <c r="C317" i="1"/>
  <c r="F317" i="1" s="1"/>
  <c r="C318" i="1"/>
  <c r="F318" i="1" s="1"/>
  <c r="C319" i="1"/>
  <c r="C320" i="1"/>
  <c r="F320" i="1" s="1"/>
  <c r="C321" i="1"/>
  <c r="C322" i="1"/>
  <c r="F322" i="1" s="1"/>
  <c r="C323" i="1"/>
  <c r="C324" i="1"/>
  <c r="F324" i="1" s="1"/>
  <c r="C325" i="1"/>
  <c r="F325" i="1" s="1"/>
  <c r="C326" i="1"/>
  <c r="C327" i="1"/>
  <c r="F327" i="1" s="1"/>
  <c r="C328" i="1"/>
  <c r="F328" i="1" s="1"/>
  <c r="C329" i="1"/>
  <c r="F329" i="1" s="1"/>
  <c r="C330" i="1"/>
  <c r="F330" i="1" s="1"/>
  <c r="C331" i="1"/>
  <c r="C332" i="1"/>
  <c r="F332" i="1" s="1"/>
  <c r="C333" i="1"/>
  <c r="C334" i="1"/>
  <c r="F334" i="1" s="1"/>
  <c r="C335" i="1"/>
  <c r="C336" i="1"/>
  <c r="F336" i="1" s="1"/>
  <c r="C337" i="1"/>
  <c r="F337" i="1" s="1"/>
  <c r="C338" i="1"/>
  <c r="C339" i="1"/>
  <c r="F339" i="1" s="1"/>
  <c r="C340" i="1"/>
  <c r="F340" i="1" s="1"/>
  <c r="C341" i="1"/>
  <c r="F341" i="1" s="1"/>
  <c r="C342" i="1"/>
  <c r="F342" i="1" s="1"/>
  <c r="C343" i="1"/>
  <c r="C344" i="1"/>
  <c r="F344" i="1" s="1"/>
  <c r="C345" i="1"/>
  <c r="F345" i="1" s="1"/>
  <c r="C346" i="1"/>
  <c r="F346" i="1" s="1"/>
  <c r="C347" i="1"/>
  <c r="C348" i="1"/>
  <c r="F348" i="1" s="1"/>
  <c r="C349" i="1"/>
  <c r="F349" i="1" s="1"/>
  <c r="C350" i="1"/>
  <c r="C351" i="1"/>
  <c r="F351" i="1" s="1"/>
  <c r="C352" i="1"/>
  <c r="F352" i="1" s="1"/>
  <c r="C353" i="1"/>
  <c r="F353" i="1" s="1"/>
  <c r="C354" i="1"/>
  <c r="F354" i="1" s="1"/>
  <c r="C355" i="1"/>
  <c r="C356" i="1"/>
  <c r="F356" i="1" s="1"/>
  <c r="C357" i="1"/>
  <c r="F357" i="1" s="1"/>
  <c r="C358" i="1"/>
  <c r="F358" i="1" s="1"/>
  <c r="C359" i="1"/>
  <c r="C360" i="1"/>
  <c r="F360" i="1" s="1"/>
  <c r="C361" i="1"/>
  <c r="F361" i="1" s="1"/>
  <c r="C362" i="1"/>
  <c r="C363" i="1"/>
  <c r="F363" i="1" s="1"/>
  <c r="C364" i="1"/>
  <c r="F364" i="1" s="1"/>
  <c r="C365" i="1"/>
  <c r="F365" i="1" s="1"/>
  <c r="C366" i="1"/>
  <c r="F366" i="1" s="1"/>
  <c r="C367" i="1"/>
  <c r="C368" i="1"/>
  <c r="F368" i="1" s="1"/>
  <c r="C369" i="1"/>
  <c r="F369" i="1" s="1"/>
  <c r="C370" i="1"/>
  <c r="F370" i="1" s="1"/>
  <c r="C371" i="1"/>
  <c r="C372" i="1"/>
  <c r="F372" i="1" s="1"/>
  <c r="C373" i="1"/>
  <c r="C374" i="1"/>
  <c r="C375" i="1"/>
  <c r="F375" i="1" s="1"/>
  <c r="C376" i="1"/>
  <c r="F376" i="1" s="1"/>
  <c r="C377" i="1"/>
  <c r="F377" i="1" s="1"/>
  <c r="C378" i="1"/>
  <c r="F378" i="1" s="1"/>
  <c r="C379" i="1"/>
  <c r="C380" i="1"/>
  <c r="F380" i="1" s="1"/>
  <c r="C381" i="1"/>
  <c r="F381" i="1" s="1"/>
  <c r="C382" i="1"/>
  <c r="F382" i="1" s="1"/>
  <c r="C383" i="1"/>
  <c r="C384" i="1"/>
  <c r="F384" i="1" s="1"/>
  <c r="C385" i="1"/>
  <c r="C386" i="1"/>
  <c r="C387" i="1"/>
  <c r="F387" i="1" s="1"/>
  <c r="C388" i="1"/>
  <c r="F388" i="1" s="1"/>
  <c r="C389" i="1"/>
  <c r="F389" i="1" s="1"/>
  <c r="C390" i="1"/>
  <c r="F390" i="1" s="1"/>
  <c r="C391" i="1"/>
  <c r="C392" i="1"/>
  <c r="F392" i="1" s="1"/>
  <c r="C393" i="1"/>
  <c r="F393" i="1" s="1"/>
  <c r="C394" i="1"/>
  <c r="F394" i="1" s="1"/>
  <c r="C395" i="1"/>
  <c r="C396" i="1"/>
  <c r="F396" i="1" s="1"/>
  <c r="C397" i="1"/>
  <c r="C398" i="1"/>
  <c r="C399" i="1"/>
  <c r="F399" i="1" s="1"/>
  <c r="C400" i="1"/>
  <c r="F400" i="1" s="1"/>
  <c r="C401" i="1"/>
  <c r="F401" i="1" s="1"/>
  <c r="C402" i="1"/>
  <c r="F402" i="1" s="1"/>
  <c r="C403" i="1"/>
  <c r="C404" i="1"/>
  <c r="F404" i="1" s="1"/>
  <c r="C405" i="1"/>
  <c r="F405" i="1" s="1"/>
  <c r="C406" i="1"/>
  <c r="F406" i="1" s="1"/>
  <c r="C407" i="1"/>
  <c r="C408" i="1"/>
  <c r="F408" i="1" s="1"/>
  <c r="C409" i="1"/>
  <c r="C410" i="1"/>
  <c r="C411" i="1"/>
  <c r="F411" i="1" s="1"/>
  <c r="C412" i="1"/>
  <c r="F412" i="1" s="1"/>
  <c r="C413" i="1"/>
  <c r="F413" i="1" s="1"/>
  <c r="C414" i="1"/>
  <c r="F414" i="1" s="1"/>
  <c r="C415" i="1"/>
  <c r="C416" i="1"/>
  <c r="F416" i="1" s="1"/>
  <c r="C417" i="1"/>
  <c r="F417" i="1" s="1"/>
  <c r="C418" i="1"/>
  <c r="F418" i="1" s="1"/>
  <c r="C419" i="1"/>
  <c r="C420" i="1"/>
  <c r="F420" i="1" s="1"/>
  <c r="C421" i="1"/>
  <c r="C422" i="1"/>
  <c r="C423" i="1"/>
  <c r="F423" i="1" s="1"/>
  <c r="C424" i="1"/>
  <c r="F424" i="1" s="1"/>
  <c r="C425" i="1"/>
  <c r="F425" i="1" s="1"/>
  <c r="C426" i="1"/>
  <c r="F426" i="1" s="1"/>
  <c r="C427" i="1"/>
  <c r="C428" i="1"/>
  <c r="F428" i="1" s="1"/>
  <c r="C429" i="1"/>
  <c r="F429" i="1" s="1"/>
  <c r="C430" i="1"/>
  <c r="F430" i="1" s="1"/>
  <c r="C431" i="1"/>
  <c r="C432" i="1"/>
  <c r="F432" i="1" s="1"/>
  <c r="C433" i="1"/>
  <c r="C434" i="1"/>
  <c r="C435" i="1"/>
  <c r="F435" i="1" s="1"/>
  <c r="C436" i="1"/>
  <c r="F436" i="1" s="1"/>
  <c r="C437" i="1"/>
  <c r="F437" i="1" s="1"/>
  <c r="C438" i="1"/>
  <c r="F438" i="1" s="1"/>
  <c r="C439" i="1"/>
  <c r="C440" i="1"/>
  <c r="F440" i="1" s="1"/>
  <c r="C441" i="1"/>
  <c r="F441" i="1" s="1"/>
  <c r="C442" i="1"/>
  <c r="F442" i="1" s="1"/>
  <c r="C443" i="1"/>
  <c r="C444" i="1"/>
  <c r="F444" i="1" s="1"/>
  <c r="C445" i="1"/>
  <c r="C446" i="1"/>
  <c r="C447" i="1"/>
  <c r="F447" i="1" s="1"/>
  <c r="C448" i="1"/>
  <c r="F448" i="1" s="1"/>
  <c r="C449" i="1"/>
  <c r="F449" i="1" s="1"/>
  <c r="C450" i="1"/>
  <c r="F450" i="1" s="1"/>
  <c r="C451" i="1"/>
  <c r="C452" i="1"/>
  <c r="F452" i="1" s="1"/>
  <c r="C453" i="1"/>
  <c r="F453" i="1" s="1"/>
  <c r="C454" i="1"/>
  <c r="F454" i="1" s="1"/>
  <c r="C455" i="1"/>
  <c r="C456" i="1"/>
  <c r="F456" i="1" s="1"/>
  <c r="C457" i="1"/>
  <c r="C458" i="1"/>
  <c r="C459" i="1"/>
  <c r="F459" i="1" s="1"/>
  <c r="C460" i="1"/>
  <c r="F460" i="1" s="1"/>
  <c r="C2" i="1"/>
  <c r="F2" i="1" s="1"/>
  <c r="AM4" i="5"/>
  <c r="AO4" i="5" s="1"/>
  <c r="AM3" i="5"/>
  <c r="AO3" i="5" s="1"/>
  <c r="AM2" i="5"/>
  <c r="AO2" i="5" s="1"/>
  <c r="AK3" i="5"/>
  <c r="AK11" i="5" s="1"/>
  <c r="AK19" i="5" s="1"/>
  <c r="AK27" i="5" s="1"/>
  <c r="AK35" i="5" s="1"/>
  <c r="AK4" i="5"/>
  <c r="AK12" i="5" s="1"/>
  <c r="AK20" i="5" s="1"/>
  <c r="AK28" i="5" s="1"/>
  <c r="AK36" i="5" s="1"/>
  <c r="AK5" i="5"/>
  <c r="AK13" i="5" s="1"/>
  <c r="AK21" i="5" s="1"/>
  <c r="AK29" i="5" s="1"/>
  <c r="AK37" i="5" s="1"/>
  <c r="AK6" i="5"/>
  <c r="AK14" i="5" s="1"/>
  <c r="AK22" i="5" s="1"/>
  <c r="AK30" i="5" s="1"/>
  <c r="AK38" i="5" s="1"/>
  <c r="AK7" i="5"/>
  <c r="AK15" i="5" s="1"/>
  <c r="AK23" i="5" s="1"/>
  <c r="AK31" i="5" s="1"/>
  <c r="AK39" i="5" s="1"/>
  <c r="AK8" i="5"/>
  <c r="AK16" i="5" s="1"/>
  <c r="AK24" i="5" s="1"/>
  <c r="AK32" i="5" s="1"/>
  <c r="AK40" i="5" s="1"/>
  <c r="AK9" i="5"/>
  <c r="AK17" i="5" s="1"/>
  <c r="AK25" i="5" s="1"/>
  <c r="AK33" i="5" s="1"/>
  <c r="AK41" i="5" s="1"/>
  <c r="AK2" i="5"/>
  <c r="AK10" i="5" s="1"/>
  <c r="AK18" i="5" s="1"/>
  <c r="AK26" i="5" s="1"/>
  <c r="AK34" i="5" s="1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" i="5"/>
  <c r="AI1" i="5"/>
  <c r="AC1" i="5"/>
  <c r="AD1" i="5"/>
  <c r="AE1" i="5"/>
  <c r="AG1" i="5"/>
  <c r="AH1" i="5"/>
  <c r="AB1" i="5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" i="19"/>
  <c r="D3" i="21"/>
  <c r="F3" i="21"/>
  <c r="G3" i="21"/>
  <c r="H3" i="21"/>
  <c r="I3" i="21"/>
  <c r="J3" i="21"/>
  <c r="K3" i="21"/>
  <c r="L3" i="21"/>
  <c r="M3" i="21"/>
  <c r="D4" i="21"/>
  <c r="E4" i="21"/>
  <c r="F4" i="21"/>
  <c r="G4" i="21"/>
  <c r="H4" i="21"/>
  <c r="I4" i="21"/>
  <c r="J4" i="21"/>
  <c r="K4" i="21"/>
  <c r="L4" i="21"/>
  <c r="M4" i="21"/>
  <c r="D5" i="21"/>
  <c r="E5" i="21"/>
  <c r="F5" i="21"/>
  <c r="G5" i="21"/>
  <c r="H5" i="21"/>
  <c r="I5" i="21"/>
  <c r="J5" i="21"/>
  <c r="K5" i="21"/>
  <c r="L5" i="21"/>
  <c r="M5" i="21"/>
  <c r="D6" i="21"/>
  <c r="E6" i="21"/>
  <c r="F6" i="21"/>
  <c r="G6" i="21"/>
  <c r="H6" i="21"/>
  <c r="I6" i="21"/>
  <c r="J6" i="21"/>
  <c r="K6" i="21"/>
  <c r="L6" i="21"/>
  <c r="M6" i="21"/>
  <c r="D7" i="21"/>
  <c r="E7" i="21"/>
  <c r="F7" i="21"/>
  <c r="G7" i="21"/>
  <c r="H7" i="21"/>
  <c r="I7" i="21"/>
  <c r="J7" i="21"/>
  <c r="K7" i="21"/>
  <c r="L7" i="21"/>
  <c r="M7" i="21"/>
  <c r="D8" i="21"/>
  <c r="E8" i="21"/>
  <c r="F8" i="21"/>
  <c r="G8" i="21"/>
  <c r="H8" i="21"/>
  <c r="I8" i="21"/>
  <c r="J8" i="21"/>
  <c r="K8" i="21"/>
  <c r="L8" i="21"/>
  <c r="M8" i="21"/>
  <c r="D9" i="21"/>
  <c r="E9" i="21"/>
  <c r="F9" i="21"/>
  <c r="G9" i="21"/>
  <c r="H9" i="21"/>
  <c r="I9" i="21"/>
  <c r="J9" i="21"/>
  <c r="K9" i="21"/>
  <c r="L9" i="21"/>
  <c r="M9" i="21"/>
  <c r="D10" i="21"/>
  <c r="E10" i="21"/>
  <c r="F10" i="21"/>
  <c r="G10" i="21"/>
  <c r="H10" i="21"/>
  <c r="I10" i="21"/>
  <c r="J10" i="21"/>
  <c r="K10" i="21"/>
  <c r="L10" i="21"/>
  <c r="M10" i="21"/>
  <c r="D11" i="21"/>
  <c r="E11" i="21"/>
  <c r="F11" i="21"/>
  <c r="G11" i="21"/>
  <c r="H11" i="21"/>
  <c r="I11" i="21"/>
  <c r="J11" i="21"/>
  <c r="K11" i="21"/>
  <c r="L11" i="21"/>
  <c r="M11" i="21"/>
  <c r="D12" i="21"/>
  <c r="E12" i="21"/>
  <c r="F12" i="21"/>
  <c r="G12" i="21"/>
  <c r="H12" i="21"/>
  <c r="I12" i="21"/>
  <c r="J12" i="21"/>
  <c r="K12" i="21"/>
  <c r="L12" i="21"/>
  <c r="M12" i="21"/>
  <c r="D13" i="21"/>
  <c r="E13" i="21"/>
  <c r="F13" i="21"/>
  <c r="G13" i="21"/>
  <c r="H13" i="21"/>
  <c r="I13" i="21"/>
  <c r="J13" i="21"/>
  <c r="K13" i="21"/>
  <c r="L13" i="21"/>
  <c r="M13" i="21"/>
  <c r="D14" i="21"/>
  <c r="E14" i="21"/>
  <c r="F14" i="21"/>
  <c r="G14" i="21"/>
  <c r="H14" i="21"/>
  <c r="I14" i="21"/>
  <c r="J14" i="21"/>
  <c r="K14" i="21"/>
  <c r="L14" i="21"/>
  <c r="M14" i="21"/>
  <c r="D15" i="21"/>
  <c r="E15" i="21"/>
  <c r="F15" i="21"/>
  <c r="G15" i="21"/>
  <c r="H15" i="21"/>
  <c r="I15" i="21"/>
  <c r="J15" i="21"/>
  <c r="K15" i="21"/>
  <c r="L15" i="21"/>
  <c r="M15" i="21"/>
  <c r="D16" i="21"/>
  <c r="E16" i="21"/>
  <c r="F16" i="21"/>
  <c r="G16" i="21"/>
  <c r="H16" i="21"/>
  <c r="I16" i="21"/>
  <c r="J16" i="21"/>
  <c r="K16" i="21"/>
  <c r="L16" i="21"/>
  <c r="M16" i="21"/>
  <c r="D17" i="21"/>
  <c r="E17" i="21"/>
  <c r="F17" i="21"/>
  <c r="G17" i="21"/>
  <c r="H17" i="21"/>
  <c r="I17" i="21"/>
  <c r="J17" i="21"/>
  <c r="K17" i="21"/>
  <c r="L17" i="21"/>
  <c r="M17" i="21"/>
  <c r="D18" i="21"/>
  <c r="E18" i="21"/>
  <c r="F18" i="21"/>
  <c r="G18" i="21"/>
  <c r="H18" i="21"/>
  <c r="I18" i="21"/>
  <c r="J18" i="21"/>
  <c r="K18" i="21"/>
  <c r="L18" i="21"/>
  <c r="M18" i="21"/>
  <c r="D19" i="21"/>
  <c r="E19" i="21"/>
  <c r="F19" i="21"/>
  <c r="G19" i="21"/>
  <c r="H19" i="21"/>
  <c r="I19" i="21"/>
  <c r="J19" i="21"/>
  <c r="K19" i="21"/>
  <c r="L19" i="21"/>
  <c r="M19" i="21"/>
  <c r="D20" i="21"/>
  <c r="E20" i="21"/>
  <c r="F20" i="21"/>
  <c r="G20" i="21"/>
  <c r="H20" i="21"/>
  <c r="I20" i="21"/>
  <c r="J20" i="21"/>
  <c r="K20" i="21"/>
  <c r="L20" i="21"/>
  <c r="M20" i="21"/>
  <c r="D21" i="21"/>
  <c r="E21" i="21"/>
  <c r="F21" i="21"/>
  <c r="G21" i="21"/>
  <c r="H21" i="21"/>
  <c r="I21" i="21"/>
  <c r="J21" i="21"/>
  <c r="K21" i="21"/>
  <c r="L21" i="21"/>
  <c r="M21" i="21"/>
  <c r="D22" i="21"/>
  <c r="E22" i="21"/>
  <c r="F22" i="21"/>
  <c r="G22" i="21"/>
  <c r="H22" i="21"/>
  <c r="I22" i="21"/>
  <c r="J22" i="21"/>
  <c r="K22" i="21"/>
  <c r="L22" i="21"/>
  <c r="M22" i="21"/>
  <c r="D23" i="21"/>
  <c r="E23" i="21"/>
  <c r="F23" i="21"/>
  <c r="G23" i="21"/>
  <c r="H23" i="21"/>
  <c r="I23" i="21"/>
  <c r="J23" i="21"/>
  <c r="K23" i="21"/>
  <c r="L23" i="21"/>
  <c r="M23" i="21"/>
  <c r="D24" i="21"/>
  <c r="E24" i="21"/>
  <c r="F24" i="21"/>
  <c r="G24" i="21"/>
  <c r="H24" i="21"/>
  <c r="I24" i="21"/>
  <c r="J24" i="21"/>
  <c r="K24" i="21"/>
  <c r="L24" i="21"/>
  <c r="M24" i="21"/>
  <c r="D25" i="21"/>
  <c r="E25" i="21"/>
  <c r="F25" i="21"/>
  <c r="G25" i="21"/>
  <c r="H25" i="21"/>
  <c r="I25" i="21"/>
  <c r="J25" i="21"/>
  <c r="K25" i="21"/>
  <c r="L25" i="21"/>
  <c r="M25" i="21"/>
  <c r="D26" i="21"/>
  <c r="E26" i="21"/>
  <c r="F26" i="21"/>
  <c r="G26" i="21"/>
  <c r="H26" i="21"/>
  <c r="I26" i="21"/>
  <c r="J26" i="21"/>
  <c r="K26" i="21"/>
  <c r="L26" i="21"/>
  <c r="M26" i="21"/>
  <c r="D27" i="21"/>
  <c r="E27" i="21"/>
  <c r="F27" i="21"/>
  <c r="G27" i="21"/>
  <c r="H27" i="21"/>
  <c r="I27" i="21"/>
  <c r="J27" i="21"/>
  <c r="K27" i="21"/>
  <c r="L27" i="21"/>
  <c r="M27" i="21"/>
  <c r="D28" i="21"/>
  <c r="E28" i="21"/>
  <c r="F28" i="21"/>
  <c r="G28" i="21"/>
  <c r="H28" i="21"/>
  <c r="I28" i="21"/>
  <c r="J28" i="21"/>
  <c r="K28" i="21"/>
  <c r="L28" i="21"/>
  <c r="M28" i="21"/>
  <c r="D29" i="21"/>
  <c r="E29" i="21"/>
  <c r="F29" i="21"/>
  <c r="G29" i="21"/>
  <c r="H29" i="21"/>
  <c r="I29" i="21"/>
  <c r="J29" i="21"/>
  <c r="K29" i="21"/>
  <c r="L29" i="21"/>
  <c r="M29" i="21"/>
  <c r="D30" i="21"/>
  <c r="E30" i="21"/>
  <c r="F30" i="21"/>
  <c r="G30" i="21"/>
  <c r="H30" i="21"/>
  <c r="I30" i="21"/>
  <c r="J30" i="21"/>
  <c r="K30" i="21"/>
  <c r="L30" i="21"/>
  <c r="M30" i="21"/>
  <c r="D31" i="21"/>
  <c r="E31" i="21"/>
  <c r="F31" i="21"/>
  <c r="G31" i="21"/>
  <c r="H31" i="21"/>
  <c r="I31" i="21"/>
  <c r="J31" i="21"/>
  <c r="K31" i="21"/>
  <c r="L31" i="21"/>
  <c r="M31" i="21"/>
  <c r="D32" i="21"/>
  <c r="E32" i="21"/>
  <c r="F32" i="21"/>
  <c r="G32" i="21"/>
  <c r="H32" i="21"/>
  <c r="I32" i="21"/>
  <c r="J32" i="21"/>
  <c r="K32" i="21"/>
  <c r="L32" i="21"/>
  <c r="M32" i="21"/>
  <c r="D33" i="21"/>
  <c r="E33" i="21"/>
  <c r="F33" i="21"/>
  <c r="G33" i="21"/>
  <c r="H33" i="21"/>
  <c r="I33" i="21"/>
  <c r="J33" i="21"/>
  <c r="K33" i="21"/>
  <c r="L33" i="21"/>
  <c r="M33" i="21"/>
  <c r="D34" i="21"/>
  <c r="E34" i="21"/>
  <c r="F34" i="21"/>
  <c r="G34" i="21"/>
  <c r="H34" i="21"/>
  <c r="I34" i="21"/>
  <c r="J34" i="21"/>
  <c r="K34" i="21"/>
  <c r="L34" i="21"/>
  <c r="M34" i="21"/>
  <c r="D35" i="21"/>
  <c r="E35" i="21"/>
  <c r="F35" i="21"/>
  <c r="G35" i="21"/>
  <c r="H35" i="21"/>
  <c r="I35" i="21"/>
  <c r="J35" i="21"/>
  <c r="K35" i="21"/>
  <c r="L35" i="21"/>
  <c r="M35" i="21"/>
  <c r="D36" i="21"/>
  <c r="E36" i="21"/>
  <c r="F36" i="21"/>
  <c r="G36" i="21"/>
  <c r="H36" i="21"/>
  <c r="I36" i="21"/>
  <c r="J36" i="21"/>
  <c r="K36" i="21"/>
  <c r="L36" i="21"/>
  <c r="M36" i="21"/>
  <c r="D37" i="21"/>
  <c r="E37" i="21"/>
  <c r="F37" i="21"/>
  <c r="G37" i="21"/>
  <c r="H37" i="21"/>
  <c r="I37" i="21"/>
  <c r="J37" i="21"/>
  <c r="K37" i="21"/>
  <c r="L37" i="21"/>
  <c r="M37" i="21"/>
  <c r="D38" i="21"/>
  <c r="E38" i="21"/>
  <c r="F38" i="21"/>
  <c r="G38" i="21"/>
  <c r="H38" i="21"/>
  <c r="I38" i="21"/>
  <c r="J38" i="21"/>
  <c r="K38" i="21"/>
  <c r="L38" i="21"/>
  <c r="M38" i="21"/>
  <c r="D39" i="21"/>
  <c r="E39" i="21"/>
  <c r="F39" i="21"/>
  <c r="G39" i="21"/>
  <c r="H39" i="21"/>
  <c r="I39" i="21"/>
  <c r="J39" i="21"/>
  <c r="K39" i="21"/>
  <c r="L39" i="21"/>
  <c r="M39" i="21"/>
  <c r="D40" i="21"/>
  <c r="E40" i="21"/>
  <c r="F40" i="21"/>
  <c r="G40" i="21"/>
  <c r="H40" i="21"/>
  <c r="I40" i="21"/>
  <c r="J40" i="21"/>
  <c r="K40" i="21"/>
  <c r="L40" i="21"/>
  <c r="M40" i="21"/>
  <c r="D41" i="21"/>
  <c r="E41" i="21"/>
  <c r="F41" i="21"/>
  <c r="G41" i="21"/>
  <c r="H41" i="21"/>
  <c r="I41" i="21"/>
  <c r="J41" i="21"/>
  <c r="K41" i="21"/>
  <c r="L41" i="21"/>
  <c r="M41" i="21"/>
  <c r="D42" i="21"/>
  <c r="E42" i="21"/>
  <c r="F42" i="21"/>
  <c r="G42" i="21"/>
  <c r="H42" i="21"/>
  <c r="I42" i="21"/>
  <c r="J42" i="21"/>
  <c r="K42" i="21"/>
  <c r="L42" i="21"/>
  <c r="M42" i="21"/>
  <c r="D43" i="21"/>
  <c r="E43" i="21"/>
  <c r="F43" i="21"/>
  <c r="G43" i="21"/>
  <c r="H43" i="21"/>
  <c r="I43" i="21"/>
  <c r="J43" i="21"/>
  <c r="K43" i="21"/>
  <c r="L43" i="21"/>
  <c r="M43" i="21"/>
  <c r="D44" i="21"/>
  <c r="E44" i="21"/>
  <c r="F44" i="21"/>
  <c r="G44" i="21"/>
  <c r="H44" i="21"/>
  <c r="I44" i="21"/>
  <c r="J44" i="21"/>
  <c r="K44" i="21"/>
  <c r="L44" i="21"/>
  <c r="M44" i="21"/>
  <c r="D45" i="21"/>
  <c r="E45" i="21"/>
  <c r="F45" i="21"/>
  <c r="G45" i="21"/>
  <c r="H45" i="21"/>
  <c r="I45" i="21"/>
  <c r="J45" i="21"/>
  <c r="K45" i="21"/>
  <c r="L45" i="21"/>
  <c r="M45" i="21"/>
  <c r="D46" i="21"/>
  <c r="E46" i="21"/>
  <c r="F46" i="21"/>
  <c r="G46" i="21"/>
  <c r="H46" i="21"/>
  <c r="I46" i="21"/>
  <c r="J46" i="21"/>
  <c r="K46" i="21"/>
  <c r="L46" i="21"/>
  <c r="M46" i="21"/>
  <c r="D47" i="21"/>
  <c r="E47" i="21"/>
  <c r="F47" i="21"/>
  <c r="G47" i="21"/>
  <c r="H47" i="21"/>
  <c r="I47" i="21"/>
  <c r="J47" i="21"/>
  <c r="K47" i="21"/>
  <c r="L47" i="21"/>
  <c r="M47" i="21"/>
  <c r="D48" i="21"/>
  <c r="E48" i="21"/>
  <c r="F48" i="21"/>
  <c r="G48" i="21"/>
  <c r="H48" i="21"/>
  <c r="I48" i="21"/>
  <c r="J48" i="21"/>
  <c r="K48" i="21"/>
  <c r="L48" i="21"/>
  <c r="M48" i="21"/>
  <c r="D49" i="21"/>
  <c r="E49" i="21"/>
  <c r="F49" i="21"/>
  <c r="G49" i="21"/>
  <c r="H49" i="21"/>
  <c r="I49" i="21"/>
  <c r="J49" i="21"/>
  <c r="K49" i="21"/>
  <c r="L49" i="21"/>
  <c r="M49" i="21"/>
  <c r="D50" i="21"/>
  <c r="E50" i="21"/>
  <c r="F50" i="21"/>
  <c r="G50" i="21"/>
  <c r="H50" i="21"/>
  <c r="I50" i="21"/>
  <c r="J50" i="21"/>
  <c r="K50" i="21"/>
  <c r="L50" i="21"/>
  <c r="M50" i="21"/>
  <c r="D51" i="21"/>
  <c r="E51" i="21"/>
  <c r="F51" i="21"/>
  <c r="G51" i="21"/>
  <c r="H51" i="21"/>
  <c r="I51" i="21"/>
  <c r="J51" i="21"/>
  <c r="K51" i="21"/>
  <c r="L51" i="21"/>
  <c r="M51" i="21"/>
  <c r="D52" i="21"/>
  <c r="E52" i="21"/>
  <c r="F52" i="21"/>
  <c r="G52" i="21"/>
  <c r="H52" i="21"/>
  <c r="I52" i="21"/>
  <c r="J52" i="21"/>
  <c r="K52" i="21"/>
  <c r="L52" i="21"/>
  <c r="M52" i="21"/>
  <c r="D53" i="21"/>
  <c r="E53" i="21"/>
  <c r="F53" i="21"/>
  <c r="G53" i="21"/>
  <c r="H53" i="21"/>
  <c r="I53" i="21"/>
  <c r="J53" i="21"/>
  <c r="K53" i="21"/>
  <c r="L53" i="21"/>
  <c r="M53" i="21"/>
  <c r="D54" i="21"/>
  <c r="E54" i="21"/>
  <c r="F54" i="21"/>
  <c r="G54" i="21"/>
  <c r="H54" i="21"/>
  <c r="I54" i="21"/>
  <c r="J54" i="21"/>
  <c r="K54" i="21"/>
  <c r="L54" i="21"/>
  <c r="M54" i="21"/>
  <c r="D55" i="21"/>
  <c r="E55" i="21"/>
  <c r="F55" i="21"/>
  <c r="G55" i="21"/>
  <c r="H55" i="21"/>
  <c r="I55" i="21"/>
  <c r="J55" i="21"/>
  <c r="K55" i="21"/>
  <c r="L55" i="21"/>
  <c r="M55" i="21"/>
  <c r="D56" i="21"/>
  <c r="E56" i="21"/>
  <c r="F56" i="21"/>
  <c r="G56" i="21"/>
  <c r="H56" i="21"/>
  <c r="I56" i="21"/>
  <c r="J56" i="21"/>
  <c r="K56" i="21"/>
  <c r="L56" i="21"/>
  <c r="M56" i="21"/>
  <c r="D57" i="21"/>
  <c r="E57" i="21"/>
  <c r="F57" i="21"/>
  <c r="G57" i="21"/>
  <c r="H57" i="21"/>
  <c r="I57" i="21"/>
  <c r="J57" i="21"/>
  <c r="K57" i="21"/>
  <c r="L57" i="21"/>
  <c r="M57" i="21"/>
  <c r="D58" i="21"/>
  <c r="E58" i="21"/>
  <c r="F58" i="21"/>
  <c r="G58" i="21"/>
  <c r="H58" i="21"/>
  <c r="I58" i="21"/>
  <c r="J58" i="21"/>
  <c r="K58" i="21"/>
  <c r="L58" i="21"/>
  <c r="M58" i="21"/>
  <c r="D59" i="21"/>
  <c r="E59" i="21"/>
  <c r="F59" i="21"/>
  <c r="G59" i="21"/>
  <c r="H59" i="21"/>
  <c r="I59" i="21"/>
  <c r="J59" i="21"/>
  <c r="K59" i="21"/>
  <c r="L59" i="21"/>
  <c r="M59" i="21"/>
  <c r="D60" i="21"/>
  <c r="E60" i="21"/>
  <c r="F60" i="21"/>
  <c r="G60" i="21"/>
  <c r="H60" i="21"/>
  <c r="I60" i="21"/>
  <c r="J60" i="21"/>
  <c r="K60" i="21"/>
  <c r="L60" i="21"/>
  <c r="M60" i="21"/>
  <c r="D61" i="21"/>
  <c r="E61" i="21"/>
  <c r="F61" i="21"/>
  <c r="G61" i="21"/>
  <c r="H61" i="21"/>
  <c r="I61" i="21"/>
  <c r="J61" i="21"/>
  <c r="K61" i="21"/>
  <c r="L61" i="21"/>
  <c r="M61" i="21"/>
  <c r="D62" i="21"/>
  <c r="E62" i="21"/>
  <c r="F62" i="21"/>
  <c r="G62" i="21"/>
  <c r="H62" i="21"/>
  <c r="I62" i="21"/>
  <c r="J62" i="21"/>
  <c r="K62" i="21"/>
  <c r="L62" i="21"/>
  <c r="M62" i="21"/>
  <c r="D63" i="21"/>
  <c r="E63" i="21"/>
  <c r="F63" i="21"/>
  <c r="G63" i="21"/>
  <c r="H63" i="21"/>
  <c r="I63" i="21"/>
  <c r="J63" i="21"/>
  <c r="K63" i="21"/>
  <c r="L63" i="21"/>
  <c r="M63" i="21"/>
  <c r="D64" i="21"/>
  <c r="E64" i="21"/>
  <c r="F64" i="21"/>
  <c r="G64" i="21"/>
  <c r="H64" i="21"/>
  <c r="I64" i="21"/>
  <c r="J64" i="21"/>
  <c r="K64" i="21"/>
  <c r="L64" i="21"/>
  <c r="M64" i="21"/>
  <c r="D65" i="21"/>
  <c r="E65" i="21"/>
  <c r="F65" i="21"/>
  <c r="G65" i="21"/>
  <c r="H65" i="21"/>
  <c r="I65" i="21"/>
  <c r="J65" i="21"/>
  <c r="K65" i="21"/>
  <c r="L65" i="21"/>
  <c r="M65" i="21"/>
  <c r="D66" i="21"/>
  <c r="E66" i="21"/>
  <c r="F66" i="21"/>
  <c r="G66" i="21"/>
  <c r="H66" i="21"/>
  <c r="I66" i="21"/>
  <c r="J66" i="21"/>
  <c r="K66" i="21"/>
  <c r="L66" i="21"/>
  <c r="M66" i="21"/>
  <c r="D67" i="21"/>
  <c r="E67" i="21"/>
  <c r="F67" i="21"/>
  <c r="G67" i="21"/>
  <c r="H67" i="21"/>
  <c r="I67" i="21"/>
  <c r="J67" i="21"/>
  <c r="K67" i="21"/>
  <c r="L67" i="21"/>
  <c r="M67" i="21"/>
  <c r="D68" i="21"/>
  <c r="E68" i="21"/>
  <c r="F68" i="21"/>
  <c r="G68" i="21"/>
  <c r="H68" i="21"/>
  <c r="I68" i="21"/>
  <c r="J68" i="21"/>
  <c r="K68" i="21"/>
  <c r="L68" i="21"/>
  <c r="M68" i="21"/>
  <c r="D69" i="21"/>
  <c r="E69" i="21"/>
  <c r="F69" i="21"/>
  <c r="G69" i="21"/>
  <c r="H69" i="21"/>
  <c r="I69" i="21"/>
  <c r="J69" i="21"/>
  <c r="K69" i="21"/>
  <c r="L69" i="21"/>
  <c r="M69" i="21"/>
  <c r="D70" i="21"/>
  <c r="E70" i="21"/>
  <c r="F70" i="21"/>
  <c r="G70" i="21"/>
  <c r="H70" i="21"/>
  <c r="I70" i="21"/>
  <c r="J70" i="21"/>
  <c r="K70" i="21"/>
  <c r="L70" i="21"/>
  <c r="M70" i="21"/>
  <c r="D71" i="21"/>
  <c r="E71" i="21"/>
  <c r="F71" i="21"/>
  <c r="G71" i="21"/>
  <c r="H71" i="21"/>
  <c r="I71" i="21"/>
  <c r="J71" i="21"/>
  <c r="K71" i="21"/>
  <c r="L71" i="21"/>
  <c r="M71" i="21"/>
  <c r="D72" i="21"/>
  <c r="E72" i="21"/>
  <c r="F72" i="21"/>
  <c r="G72" i="21"/>
  <c r="H72" i="21"/>
  <c r="I72" i="21"/>
  <c r="J72" i="21"/>
  <c r="K72" i="21"/>
  <c r="L72" i="21"/>
  <c r="M72" i="21"/>
  <c r="D73" i="21"/>
  <c r="E73" i="21"/>
  <c r="F73" i="21"/>
  <c r="G73" i="21"/>
  <c r="H73" i="21"/>
  <c r="I73" i="21"/>
  <c r="J73" i="21"/>
  <c r="K73" i="21"/>
  <c r="L73" i="21"/>
  <c r="M73" i="21"/>
  <c r="D74" i="21"/>
  <c r="E74" i="21"/>
  <c r="F74" i="21"/>
  <c r="G74" i="21"/>
  <c r="H74" i="21"/>
  <c r="I74" i="21"/>
  <c r="J74" i="21"/>
  <c r="K74" i="21"/>
  <c r="L74" i="21"/>
  <c r="M74" i="21"/>
  <c r="D75" i="21"/>
  <c r="E75" i="21"/>
  <c r="F75" i="21"/>
  <c r="G75" i="21"/>
  <c r="H75" i="21"/>
  <c r="I75" i="21"/>
  <c r="J75" i="21"/>
  <c r="K75" i="21"/>
  <c r="L75" i="21"/>
  <c r="M75" i="21"/>
  <c r="D76" i="21"/>
  <c r="E76" i="21"/>
  <c r="F76" i="21"/>
  <c r="G76" i="21"/>
  <c r="H76" i="21"/>
  <c r="I76" i="21"/>
  <c r="J76" i="21"/>
  <c r="K76" i="21"/>
  <c r="L76" i="21"/>
  <c r="M76" i="21"/>
  <c r="D77" i="21"/>
  <c r="E77" i="21"/>
  <c r="F77" i="21"/>
  <c r="G77" i="21"/>
  <c r="H77" i="21"/>
  <c r="I77" i="21"/>
  <c r="J77" i="21"/>
  <c r="K77" i="21"/>
  <c r="L77" i="21"/>
  <c r="M77" i="21"/>
  <c r="D78" i="21"/>
  <c r="E78" i="21"/>
  <c r="F78" i="21"/>
  <c r="G78" i="21"/>
  <c r="H78" i="21"/>
  <c r="I78" i="21"/>
  <c r="J78" i="21"/>
  <c r="K78" i="21"/>
  <c r="L78" i="21"/>
  <c r="M78" i="21"/>
  <c r="D79" i="21"/>
  <c r="E79" i="21"/>
  <c r="F79" i="21"/>
  <c r="G79" i="21"/>
  <c r="H79" i="21"/>
  <c r="I79" i="21"/>
  <c r="J79" i="21"/>
  <c r="K79" i="21"/>
  <c r="L79" i="21"/>
  <c r="M79" i="21"/>
  <c r="D80" i="21"/>
  <c r="E80" i="21"/>
  <c r="F80" i="21"/>
  <c r="G80" i="21"/>
  <c r="H80" i="21"/>
  <c r="I80" i="21"/>
  <c r="J80" i="21"/>
  <c r="K80" i="21"/>
  <c r="L80" i="21"/>
  <c r="M80" i="21"/>
  <c r="D81" i="21"/>
  <c r="E81" i="21"/>
  <c r="F81" i="21"/>
  <c r="G81" i="21"/>
  <c r="H81" i="21"/>
  <c r="I81" i="21"/>
  <c r="J81" i="21"/>
  <c r="K81" i="21"/>
  <c r="L81" i="21"/>
  <c r="M81" i="21"/>
  <c r="D82" i="21"/>
  <c r="E82" i="21"/>
  <c r="F82" i="21"/>
  <c r="G82" i="21"/>
  <c r="H82" i="21"/>
  <c r="I82" i="21"/>
  <c r="J82" i="21"/>
  <c r="K82" i="21"/>
  <c r="L82" i="21"/>
  <c r="M82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G458" i="1" l="1"/>
  <c r="F458" i="1"/>
  <c r="G446" i="1"/>
  <c r="F446" i="1"/>
  <c r="G434" i="1"/>
  <c r="F434" i="1"/>
  <c r="G422" i="1"/>
  <c r="F422" i="1"/>
  <c r="G410" i="1"/>
  <c r="F410" i="1"/>
  <c r="G398" i="1"/>
  <c r="F398" i="1"/>
  <c r="G386" i="1"/>
  <c r="F386" i="1"/>
  <c r="G374" i="1"/>
  <c r="F374" i="1"/>
  <c r="G362" i="1"/>
  <c r="F362" i="1"/>
  <c r="G350" i="1"/>
  <c r="F350" i="1"/>
  <c r="G338" i="1"/>
  <c r="F338" i="1"/>
  <c r="G326" i="1"/>
  <c r="F326" i="1"/>
  <c r="G314" i="1"/>
  <c r="F314" i="1"/>
  <c r="G302" i="1"/>
  <c r="F302" i="1"/>
  <c r="G290" i="1"/>
  <c r="F290" i="1"/>
  <c r="G266" i="1"/>
  <c r="F266" i="1"/>
  <c r="G254" i="1"/>
  <c r="F254" i="1"/>
  <c r="G242" i="1"/>
  <c r="F242" i="1"/>
  <c r="G230" i="1"/>
  <c r="F230" i="1"/>
  <c r="G218" i="1"/>
  <c r="F218" i="1"/>
  <c r="G206" i="1"/>
  <c r="F206" i="1"/>
  <c r="G194" i="1"/>
  <c r="F194" i="1"/>
  <c r="G182" i="1"/>
  <c r="F182" i="1"/>
  <c r="G170" i="1"/>
  <c r="F170" i="1"/>
  <c r="G158" i="1"/>
  <c r="F158" i="1"/>
  <c r="G146" i="1"/>
  <c r="F146" i="1"/>
  <c r="G134" i="1"/>
  <c r="F134" i="1"/>
  <c r="G122" i="1"/>
  <c r="F122" i="1"/>
  <c r="G110" i="1"/>
  <c r="F110" i="1"/>
  <c r="G457" i="1"/>
  <c r="F457" i="1"/>
  <c r="G445" i="1"/>
  <c r="F445" i="1"/>
  <c r="G433" i="1"/>
  <c r="F433" i="1"/>
  <c r="G421" i="1"/>
  <c r="F421" i="1"/>
  <c r="G409" i="1"/>
  <c r="F409" i="1"/>
  <c r="G397" i="1"/>
  <c r="F397" i="1"/>
  <c r="G385" i="1"/>
  <c r="F385" i="1"/>
  <c r="G373" i="1"/>
  <c r="F373" i="1"/>
  <c r="G455" i="1"/>
  <c r="F455" i="1"/>
  <c r="G443" i="1"/>
  <c r="F443" i="1"/>
  <c r="G431" i="1"/>
  <c r="F431" i="1"/>
  <c r="G419" i="1"/>
  <c r="F419" i="1"/>
  <c r="G407" i="1"/>
  <c r="F407" i="1"/>
  <c r="G395" i="1"/>
  <c r="F395" i="1"/>
  <c r="G383" i="1"/>
  <c r="F383" i="1"/>
  <c r="G371" i="1"/>
  <c r="F371" i="1"/>
  <c r="G359" i="1"/>
  <c r="F359" i="1"/>
  <c r="G347" i="1"/>
  <c r="F347" i="1"/>
  <c r="G335" i="1"/>
  <c r="F335" i="1"/>
  <c r="G323" i="1"/>
  <c r="F323" i="1"/>
  <c r="G311" i="1"/>
  <c r="F311" i="1"/>
  <c r="G299" i="1"/>
  <c r="F299" i="1"/>
  <c r="G287" i="1"/>
  <c r="F287" i="1"/>
  <c r="G275" i="1"/>
  <c r="F275" i="1"/>
  <c r="G263" i="1"/>
  <c r="F263" i="1"/>
  <c r="G251" i="1"/>
  <c r="F251" i="1"/>
  <c r="G239" i="1"/>
  <c r="F239" i="1"/>
  <c r="G227" i="1"/>
  <c r="F227" i="1"/>
  <c r="G215" i="1"/>
  <c r="F215" i="1"/>
  <c r="G203" i="1"/>
  <c r="F203" i="1"/>
  <c r="G191" i="1"/>
  <c r="F191" i="1"/>
  <c r="G179" i="1"/>
  <c r="F179" i="1"/>
  <c r="G167" i="1"/>
  <c r="F167" i="1"/>
  <c r="G155" i="1"/>
  <c r="F155" i="1"/>
  <c r="G143" i="1"/>
  <c r="F143" i="1"/>
  <c r="G131" i="1"/>
  <c r="F131" i="1"/>
  <c r="G119" i="1"/>
  <c r="F119" i="1"/>
  <c r="G107" i="1"/>
  <c r="F107" i="1"/>
  <c r="G95" i="1"/>
  <c r="F95" i="1"/>
  <c r="G83" i="1"/>
  <c r="F83" i="1"/>
  <c r="G333" i="1"/>
  <c r="F333" i="1"/>
  <c r="G321" i="1"/>
  <c r="F321" i="1"/>
  <c r="G309" i="1"/>
  <c r="F309" i="1"/>
  <c r="G297" i="1"/>
  <c r="F297" i="1"/>
  <c r="G285" i="1"/>
  <c r="F285" i="1"/>
  <c r="G273" i="1"/>
  <c r="F273" i="1"/>
  <c r="G261" i="1"/>
  <c r="F261" i="1"/>
  <c r="G249" i="1"/>
  <c r="F249" i="1"/>
  <c r="G451" i="1"/>
  <c r="F451" i="1"/>
  <c r="G439" i="1"/>
  <c r="F439" i="1"/>
  <c r="G427" i="1"/>
  <c r="F427" i="1"/>
  <c r="G415" i="1"/>
  <c r="F415" i="1"/>
  <c r="G403" i="1"/>
  <c r="F403" i="1"/>
  <c r="G391" i="1"/>
  <c r="F391" i="1"/>
  <c r="G379" i="1"/>
  <c r="F379" i="1"/>
  <c r="G367" i="1"/>
  <c r="F367" i="1"/>
  <c r="G355" i="1"/>
  <c r="F355" i="1"/>
  <c r="G343" i="1"/>
  <c r="F343" i="1"/>
  <c r="G331" i="1"/>
  <c r="F331" i="1"/>
  <c r="G319" i="1"/>
  <c r="F319" i="1"/>
  <c r="G307" i="1"/>
  <c r="F307" i="1"/>
  <c r="G295" i="1"/>
  <c r="F295" i="1"/>
  <c r="G283" i="1"/>
  <c r="F283" i="1"/>
  <c r="G271" i="1"/>
  <c r="F271" i="1"/>
  <c r="G259" i="1"/>
  <c r="F259" i="1"/>
  <c r="G247" i="1"/>
  <c r="F247" i="1"/>
  <c r="G235" i="1"/>
  <c r="F235" i="1"/>
  <c r="G223" i="1"/>
  <c r="F223" i="1"/>
  <c r="G211" i="1"/>
  <c r="F211" i="1"/>
  <c r="G199" i="1"/>
  <c r="F199" i="1"/>
  <c r="G187" i="1"/>
  <c r="F187" i="1"/>
  <c r="G175" i="1"/>
  <c r="F175" i="1"/>
  <c r="G163" i="1"/>
  <c r="F163" i="1"/>
  <c r="G151" i="1"/>
  <c r="F151" i="1"/>
  <c r="G139" i="1"/>
  <c r="F139" i="1"/>
  <c r="G127" i="1"/>
  <c r="F127" i="1"/>
  <c r="G115" i="1"/>
  <c r="F115" i="1"/>
  <c r="G103" i="1"/>
  <c r="F103" i="1"/>
  <c r="G91" i="1"/>
  <c r="F91" i="1"/>
  <c r="G79" i="1"/>
  <c r="F79" i="1"/>
  <c r="G67" i="1"/>
  <c r="F67" i="1"/>
  <c r="G55" i="1"/>
  <c r="F55" i="1"/>
  <c r="G43" i="1"/>
  <c r="F43" i="1"/>
  <c r="G12" i="1"/>
  <c r="G361" i="1"/>
  <c r="G349" i="1"/>
  <c r="G337" i="1"/>
  <c r="G325" i="1"/>
  <c r="G313" i="1"/>
  <c r="G301" i="1"/>
  <c r="G289" i="1"/>
  <c r="G277" i="1"/>
  <c r="G31" i="1"/>
  <c r="G278" i="1"/>
  <c r="G98" i="1"/>
  <c r="G86" i="1"/>
  <c r="G74" i="1"/>
  <c r="G62" i="1"/>
  <c r="G50" i="1"/>
  <c r="G38" i="1"/>
  <c r="G26" i="1"/>
  <c r="G265" i="1"/>
  <c r="G253" i="1"/>
  <c r="G241" i="1"/>
  <c r="AJ26" i="5"/>
  <c r="G426" i="1"/>
  <c r="G282" i="1"/>
  <c r="G138" i="1"/>
  <c r="G102" i="1"/>
  <c r="G78" i="1"/>
  <c r="G54" i="1"/>
  <c r="G449" i="1"/>
  <c r="G425" i="1"/>
  <c r="G377" i="1"/>
  <c r="G365" i="1"/>
  <c r="G353" i="1"/>
  <c r="G341" i="1"/>
  <c r="G317" i="1"/>
  <c r="G305" i="1"/>
  <c r="G293" i="1"/>
  <c r="G281" i="1"/>
  <c r="G269" i="1"/>
  <c r="G257" i="1"/>
  <c r="G245" i="1"/>
  <c r="G233" i="1"/>
  <c r="G221" i="1"/>
  <c r="G209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9" i="1"/>
  <c r="AJ33" i="5"/>
  <c r="AB31" i="4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450" i="1"/>
  <c r="G438" i="1"/>
  <c r="G414" i="1"/>
  <c r="G402" i="1"/>
  <c r="G390" i="1"/>
  <c r="G378" i="1"/>
  <c r="G366" i="1"/>
  <c r="G354" i="1"/>
  <c r="G342" i="1"/>
  <c r="G330" i="1"/>
  <c r="G318" i="1"/>
  <c r="G306" i="1"/>
  <c r="G294" i="1"/>
  <c r="G270" i="1"/>
  <c r="G258" i="1"/>
  <c r="G246" i="1"/>
  <c r="G234" i="1"/>
  <c r="G222" i="1"/>
  <c r="G210" i="1"/>
  <c r="G198" i="1"/>
  <c r="G186" i="1"/>
  <c r="G174" i="1"/>
  <c r="G162" i="1"/>
  <c r="G150" i="1"/>
  <c r="G126" i="1"/>
  <c r="G114" i="1"/>
  <c r="G90" i="1"/>
  <c r="G66" i="1"/>
  <c r="G42" i="1"/>
  <c r="G30" i="1"/>
  <c r="AB33" i="4"/>
  <c r="AJ14" i="5"/>
  <c r="AJ22" i="5"/>
  <c r="G71" i="1"/>
  <c r="G59" i="1"/>
  <c r="G47" i="1"/>
  <c r="G35" i="1"/>
  <c r="G23" i="1"/>
  <c r="AJ30" i="5"/>
  <c r="AB29" i="4"/>
  <c r="AB5" i="4"/>
  <c r="G453" i="1"/>
  <c r="G441" i="1"/>
  <c r="G429" i="1"/>
  <c r="G417" i="1"/>
  <c r="G405" i="1"/>
  <c r="G393" i="1"/>
  <c r="G381" i="1"/>
  <c r="G369" i="1"/>
  <c r="G357" i="1"/>
  <c r="G345" i="1"/>
  <c r="G237" i="1"/>
  <c r="G225" i="1"/>
  <c r="G213" i="1"/>
  <c r="G201" i="1"/>
  <c r="G189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AB21" i="4"/>
  <c r="AB32" i="4"/>
  <c r="AB20" i="4"/>
  <c r="AB8" i="4"/>
  <c r="AJ10" i="5"/>
  <c r="G456" i="1"/>
  <c r="G444" i="1"/>
  <c r="G432" i="1"/>
  <c r="G420" i="1"/>
  <c r="G408" i="1"/>
  <c r="G396" i="1"/>
  <c r="G384" i="1"/>
  <c r="G372" i="1"/>
  <c r="G360" i="1"/>
  <c r="G348" i="1"/>
  <c r="G336" i="1"/>
  <c r="G324" i="1"/>
  <c r="G312" i="1"/>
  <c r="G300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32" i="1"/>
  <c r="G120" i="1"/>
  <c r="G108" i="1"/>
  <c r="G96" i="1"/>
  <c r="G84" i="1"/>
  <c r="G72" i="1"/>
  <c r="G60" i="1"/>
  <c r="G48" i="1"/>
  <c r="G36" i="1"/>
  <c r="G24" i="1"/>
  <c r="AJ31" i="5"/>
  <c r="AB30" i="4"/>
  <c r="AB18" i="4"/>
  <c r="AB6" i="4"/>
  <c r="AB17" i="4"/>
  <c r="G454" i="1"/>
  <c r="G442" i="1"/>
  <c r="G430" i="1"/>
  <c r="G418" i="1"/>
  <c r="G406" i="1"/>
  <c r="G394" i="1"/>
  <c r="G382" i="1"/>
  <c r="G370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AB28" i="4"/>
  <c r="AB16" i="4"/>
  <c r="AB4" i="4"/>
  <c r="AB39" i="4"/>
  <c r="AJ19" i="5"/>
  <c r="AB27" i="4"/>
  <c r="AB15" i="4"/>
  <c r="G452" i="1"/>
  <c r="G440" i="1"/>
  <c r="G428" i="1"/>
  <c r="G416" i="1"/>
  <c r="G404" i="1"/>
  <c r="G392" i="1"/>
  <c r="G380" i="1"/>
  <c r="G368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AB25" i="4"/>
  <c r="AB13" i="4"/>
  <c r="AB3" i="4"/>
  <c r="AJ15" i="5"/>
  <c r="AJ3" i="5"/>
  <c r="G437" i="1"/>
  <c r="G413" i="1"/>
  <c r="G401" i="1"/>
  <c r="G389" i="1"/>
  <c r="G329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459" i="1"/>
  <c r="G447" i="1"/>
  <c r="G435" i="1"/>
  <c r="G423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219" i="1"/>
  <c r="G207" i="1"/>
  <c r="G195" i="1"/>
  <c r="G183" i="1"/>
  <c r="G171" i="1"/>
  <c r="G159" i="1"/>
  <c r="G147" i="1"/>
  <c r="G135" i="1"/>
  <c r="G123" i="1"/>
  <c r="G111" i="1"/>
  <c r="G99" i="1"/>
  <c r="G87" i="1"/>
  <c r="G75" i="1"/>
  <c r="G63" i="1"/>
  <c r="G51" i="1"/>
  <c r="G39" i="1"/>
  <c r="G27" i="1"/>
  <c r="AB9" i="4"/>
  <c r="AB19" i="4"/>
  <c r="AB7" i="4"/>
  <c r="AN6" i="5"/>
  <c r="AJ32" i="5"/>
  <c r="AJ21" i="5"/>
  <c r="AJ20" i="5"/>
  <c r="AJ8" i="5"/>
  <c r="AJ29" i="5"/>
  <c r="AJ7" i="5"/>
  <c r="AJ28" i="5"/>
  <c r="AJ9" i="5"/>
  <c r="AJ18" i="5"/>
  <c r="AJ6" i="5"/>
  <c r="AJ27" i="5"/>
  <c r="AJ17" i="5"/>
  <c r="AJ5" i="5"/>
  <c r="AJ16" i="5"/>
  <c r="AJ4" i="5"/>
  <c r="AB35" i="4"/>
  <c r="AB40" i="4"/>
  <c r="AB36" i="4"/>
  <c r="AB26" i="4"/>
  <c r="AB14" i="4"/>
  <c r="AB2" i="4"/>
  <c r="AB41" i="4"/>
  <c r="AB24" i="4"/>
  <c r="AB12" i="4"/>
  <c r="AB23" i="4"/>
  <c r="AB11" i="4"/>
  <c r="AB34" i="4"/>
  <c r="AB22" i="4"/>
  <c r="AB10" i="4"/>
  <c r="AB38" i="4"/>
  <c r="AB37" i="4"/>
  <c r="AJ25" i="5"/>
  <c r="AJ13" i="5"/>
  <c r="AJ24" i="5"/>
  <c r="AJ12" i="5"/>
  <c r="AJ23" i="5"/>
  <c r="AJ11" i="5"/>
  <c r="AT2" i="5"/>
  <c r="AU2" i="5" s="1"/>
  <c r="AT4" i="5"/>
  <c r="AU4" i="5" s="1"/>
  <c r="AT3" i="5"/>
  <c r="AU3" i="5" s="1"/>
  <c r="AP2" i="5"/>
  <c r="AP4" i="5"/>
  <c r="AP3" i="5"/>
  <c r="AJ2" i="5"/>
  <c r="D3" i="19"/>
  <c r="E3" i="19" s="1"/>
  <c r="F3" i="19" s="1"/>
  <c r="D4" i="19"/>
  <c r="E4" i="19" s="1"/>
  <c r="F4" i="19" s="1"/>
  <c r="D6" i="19"/>
  <c r="E6" i="19" s="1"/>
  <c r="F6" i="19" s="1"/>
  <c r="D7" i="19"/>
  <c r="E7" i="19" s="1"/>
  <c r="F7" i="19" s="1"/>
  <c r="D8" i="19"/>
  <c r="E8" i="19" s="1"/>
  <c r="F8" i="19" s="1"/>
  <c r="D9" i="19"/>
  <c r="E9" i="19" s="1"/>
  <c r="F9" i="19" s="1"/>
  <c r="D10" i="19"/>
  <c r="E10" i="19" s="1"/>
  <c r="F10" i="19" s="1"/>
  <c r="D11" i="19"/>
  <c r="E11" i="19" s="1"/>
  <c r="F11" i="19" s="1"/>
  <c r="D12" i="19"/>
  <c r="E12" i="19" s="1"/>
  <c r="F12" i="19" s="1"/>
  <c r="D13" i="19"/>
  <c r="E13" i="19" s="1"/>
  <c r="F13" i="19" s="1"/>
  <c r="D14" i="19"/>
  <c r="E14" i="19" s="1"/>
  <c r="F14" i="19" s="1"/>
  <c r="D15" i="19"/>
  <c r="E15" i="19" s="1"/>
  <c r="F15" i="19" s="1"/>
  <c r="D16" i="19"/>
  <c r="E16" i="19" s="1"/>
  <c r="F16" i="19" s="1"/>
  <c r="D17" i="19"/>
  <c r="E17" i="19" s="1"/>
  <c r="F17" i="19" s="1"/>
  <c r="D18" i="19"/>
  <c r="E18" i="19" s="1"/>
  <c r="F18" i="19" s="1"/>
  <c r="D19" i="19"/>
  <c r="E19" i="19" s="1"/>
  <c r="F19" i="19" s="1"/>
  <c r="D20" i="19"/>
  <c r="E20" i="19" s="1"/>
  <c r="F20" i="19" s="1"/>
  <c r="D21" i="19"/>
  <c r="E21" i="19" s="1"/>
  <c r="F21" i="19" s="1"/>
  <c r="D22" i="19"/>
  <c r="E22" i="19" s="1"/>
  <c r="F22" i="19" s="1"/>
  <c r="D23" i="19"/>
  <c r="E23" i="19" s="1"/>
  <c r="F23" i="19" s="1"/>
  <c r="D24" i="19"/>
  <c r="E24" i="19" s="1"/>
  <c r="F24" i="19" s="1"/>
  <c r="D25" i="19"/>
  <c r="E25" i="19" s="1"/>
  <c r="F25" i="19" s="1"/>
  <c r="D2" i="19"/>
  <c r="E2" i="19" s="1"/>
  <c r="F2" i="19" s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3" i="19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3" i="6"/>
  <c r="AC2" i="4"/>
  <c r="AC10" i="4" s="1"/>
  <c r="AC18" i="4" s="1"/>
  <c r="AC26" i="4" s="1"/>
  <c r="AC34" i="4" s="1"/>
  <c r="AC42" i="4" s="1"/>
  <c r="AF7" i="4" s="1"/>
  <c r="AC3" i="4"/>
  <c r="AC11" i="4" s="1"/>
  <c r="AC19" i="4" s="1"/>
  <c r="AC27" i="4" s="1"/>
  <c r="AC35" i="4" s="1"/>
  <c r="AC43" i="4" s="1"/>
  <c r="AC4" i="4"/>
  <c r="AC12" i="4" s="1"/>
  <c r="AC20" i="4" s="1"/>
  <c r="AC28" i="4" s="1"/>
  <c r="AC36" i="4" s="1"/>
  <c r="AC44" i="4" s="1"/>
  <c r="AC5" i="4"/>
  <c r="AC13" i="4" s="1"/>
  <c r="AC21" i="4" s="1"/>
  <c r="AC29" i="4" s="1"/>
  <c r="AC37" i="4" s="1"/>
  <c r="AC45" i="4" s="1"/>
  <c r="AC6" i="4"/>
  <c r="AC14" i="4" s="1"/>
  <c r="AC22" i="4" s="1"/>
  <c r="AC30" i="4" s="1"/>
  <c r="AC38" i="4" s="1"/>
  <c r="AC46" i="4" s="1"/>
  <c r="AC7" i="4"/>
  <c r="AC15" i="4" s="1"/>
  <c r="AC23" i="4" s="1"/>
  <c r="AC31" i="4" s="1"/>
  <c r="AC39" i="4" s="1"/>
  <c r="AC47" i="4" s="1"/>
  <c r="AC8" i="4"/>
  <c r="AC16" i="4" s="1"/>
  <c r="AC24" i="4" s="1"/>
  <c r="AC32" i="4" s="1"/>
  <c r="AC40" i="4" s="1"/>
  <c r="AC48" i="4" s="1"/>
  <c r="AC9" i="4"/>
  <c r="AC17" i="4" s="1"/>
  <c r="AC25" i="4" s="1"/>
  <c r="AC33" i="4" s="1"/>
  <c r="AC41" i="4" s="1"/>
  <c r="AC49" i="4" s="1"/>
  <c r="AQ6" i="5" l="1"/>
  <c r="AV6" i="5"/>
  <c r="AR6" i="5"/>
  <c r="AI7" i="4"/>
  <c r="AM7" i="4"/>
  <c r="AN7" i="4" s="1"/>
  <c r="AJ7" i="4"/>
  <c r="AF2" i="4"/>
  <c r="AF3" i="4"/>
  <c r="AF4" i="4"/>
  <c r="AF5" i="4"/>
  <c r="AF6" i="4"/>
  <c r="AI2" i="4"/>
  <c r="AN5" i="5"/>
  <c r="AV5" i="5" s="1"/>
  <c r="AN4" i="5"/>
  <c r="AV4" i="5" s="1"/>
  <c r="AN2" i="5"/>
  <c r="AV2" i="5" s="1"/>
  <c r="AN3" i="5"/>
  <c r="C3" i="18"/>
  <c r="E3" i="18" s="1"/>
  <c r="C4" i="18"/>
  <c r="L4" i="18" s="1"/>
  <c r="C5" i="18"/>
  <c r="D5" i="18" s="1"/>
  <c r="C6" i="18"/>
  <c r="D6" i="18" s="1"/>
  <c r="C7" i="18"/>
  <c r="F7" i="18" s="1"/>
  <c r="C8" i="18"/>
  <c r="G8" i="18" s="1"/>
  <c r="C9" i="18"/>
  <c r="K9" i="18" s="1"/>
  <c r="C10" i="18"/>
  <c r="E10" i="18" s="1"/>
  <c r="C11" i="18"/>
  <c r="D11" i="18" s="1"/>
  <c r="C12" i="18"/>
  <c r="F12" i="18" s="1"/>
  <c r="C13" i="18"/>
  <c r="H13" i="18" s="1"/>
  <c r="C14" i="18"/>
  <c r="J14" i="18" s="1"/>
  <c r="C15" i="18"/>
  <c r="L15" i="18" s="1"/>
  <c r="C16" i="18"/>
  <c r="D16" i="18" s="1"/>
  <c r="C17" i="18"/>
  <c r="D17" i="18" s="1"/>
  <c r="C18" i="18"/>
  <c r="F18" i="18" s="1"/>
  <c r="C19" i="18"/>
  <c r="H19" i="18" s="1"/>
  <c r="C20" i="18"/>
  <c r="J20" i="18" s="1"/>
  <c r="C21" i="18"/>
  <c r="L21" i="18" s="1"/>
  <c r="C22" i="18"/>
  <c r="D22" i="18" s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3" i="18"/>
  <c r="AB3" i="1"/>
  <c r="AB2" i="1"/>
  <c r="AB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6" i="1"/>
  <c r="G9" i="1"/>
  <c r="G18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T7" i="1"/>
  <c r="M8" i="1" s="1"/>
  <c r="M9" i="1" s="1"/>
  <c r="T3" i="1"/>
  <c r="M4" i="1" s="1"/>
  <c r="M5" i="1" s="1"/>
  <c r="AM6" i="4" l="1"/>
  <c r="AN6" i="4" s="1"/>
  <c r="AJ6" i="4"/>
  <c r="AI6" i="4"/>
  <c r="AM5" i="4"/>
  <c r="AN5" i="4" s="1"/>
  <c r="AI5" i="4"/>
  <c r="AJ5" i="4"/>
  <c r="AM4" i="4"/>
  <c r="AN4" i="4" s="1"/>
  <c r="AJ4" i="4"/>
  <c r="AI4" i="4"/>
  <c r="AI3" i="4"/>
  <c r="AM3" i="4"/>
  <c r="AN3" i="4" s="1"/>
  <c r="AJ3" i="4"/>
  <c r="AJ2" i="4"/>
  <c r="AM2" i="4"/>
  <c r="AN2" i="4" s="1"/>
  <c r="AV3" i="5"/>
  <c r="AR5" i="5"/>
  <c r="AQ5" i="5"/>
  <c r="AQ3" i="5"/>
  <c r="AR3" i="5"/>
  <c r="AQ2" i="5"/>
  <c r="AR2" i="5"/>
  <c r="AQ4" i="5"/>
  <c r="AR4" i="5"/>
  <c r="G8" i="1"/>
  <c r="L22" i="18"/>
  <c r="H10" i="18"/>
  <c r="K22" i="18"/>
  <c r="E9" i="18"/>
  <c r="I22" i="18"/>
  <c r="D7" i="18"/>
  <c r="G21" i="18"/>
  <c r="K6" i="18"/>
  <c r="F21" i="18"/>
  <c r="F4" i="18"/>
  <c r="G15" i="1"/>
  <c r="F19" i="18"/>
  <c r="I16" i="18"/>
  <c r="D14" i="18"/>
  <c r="F13" i="18"/>
  <c r="D12" i="18"/>
  <c r="L10" i="18"/>
  <c r="M22" i="18"/>
  <c r="I10" i="18"/>
  <c r="G4" i="1"/>
  <c r="J21" i="18"/>
  <c r="L16" i="18"/>
  <c r="F9" i="18"/>
  <c r="G4" i="18"/>
  <c r="H16" i="18"/>
  <c r="F8" i="18"/>
  <c r="H20" i="18"/>
  <c r="H14" i="18"/>
  <c r="M7" i="18"/>
  <c r="E20" i="18"/>
  <c r="E14" i="18"/>
  <c r="L7" i="18"/>
  <c r="D20" i="18"/>
  <c r="M18" i="18"/>
  <c r="J6" i="18"/>
  <c r="I14" i="1"/>
  <c r="L18" i="18"/>
  <c r="L5" i="18"/>
  <c r="D18" i="18"/>
  <c r="I5" i="18"/>
  <c r="K17" i="18"/>
  <c r="H5" i="18"/>
  <c r="G17" i="1"/>
  <c r="G5" i="1"/>
  <c r="H22" i="18"/>
  <c r="J17" i="18"/>
  <c r="I9" i="18"/>
  <c r="J4" i="18"/>
  <c r="K21" i="18"/>
  <c r="I20" i="18"/>
  <c r="G19" i="18"/>
  <c r="E18" i="18"/>
  <c r="M16" i="18"/>
  <c r="K15" i="18"/>
  <c r="I14" i="18"/>
  <c r="G13" i="18"/>
  <c r="E12" i="18"/>
  <c r="M10" i="18"/>
  <c r="J9" i="18"/>
  <c r="H8" i="18"/>
  <c r="E7" i="18"/>
  <c r="M5" i="18"/>
  <c r="K4" i="18"/>
  <c r="D3" i="18"/>
  <c r="I21" i="18"/>
  <c r="G20" i="18"/>
  <c r="E19" i="18"/>
  <c r="M17" i="18"/>
  <c r="K16" i="18"/>
  <c r="I15" i="18"/>
  <c r="G14" i="18"/>
  <c r="E13" i="18"/>
  <c r="M11" i="18"/>
  <c r="K10" i="18"/>
  <c r="H9" i="18"/>
  <c r="E8" i="18"/>
  <c r="M6" i="18"/>
  <c r="K5" i="18"/>
  <c r="I4" i="18"/>
  <c r="G19" i="1"/>
  <c r="G7" i="1"/>
  <c r="M3" i="18"/>
  <c r="J22" i="18"/>
  <c r="H21" i="18"/>
  <c r="F20" i="18"/>
  <c r="D19" i="18"/>
  <c r="L17" i="18"/>
  <c r="J16" i="18"/>
  <c r="H15" i="18"/>
  <c r="F14" i="18"/>
  <c r="D13" i="18"/>
  <c r="L11" i="18"/>
  <c r="J10" i="18"/>
  <c r="G9" i="18"/>
  <c r="D8" i="18"/>
  <c r="L6" i="18"/>
  <c r="J5" i="18"/>
  <c r="H4" i="18"/>
  <c r="L3" i="18"/>
  <c r="G15" i="18"/>
  <c r="M12" i="18"/>
  <c r="K11" i="18"/>
  <c r="K3" i="18"/>
  <c r="F15" i="18"/>
  <c r="L12" i="18"/>
  <c r="J11" i="18"/>
  <c r="G16" i="1"/>
  <c r="J3" i="18"/>
  <c r="G22" i="18"/>
  <c r="E21" i="18"/>
  <c r="M19" i="18"/>
  <c r="K18" i="18"/>
  <c r="I17" i="18"/>
  <c r="G16" i="18"/>
  <c r="E15" i="18"/>
  <c r="M13" i="18"/>
  <c r="K12" i="18"/>
  <c r="I11" i="18"/>
  <c r="G10" i="18"/>
  <c r="D9" i="18"/>
  <c r="K7" i="18"/>
  <c r="I6" i="18"/>
  <c r="G5" i="18"/>
  <c r="E4" i="18"/>
  <c r="I3" i="18"/>
  <c r="F22" i="18"/>
  <c r="D21" i="18"/>
  <c r="L19" i="18"/>
  <c r="J18" i="18"/>
  <c r="H17" i="18"/>
  <c r="F16" i="18"/>
  <c r="D15" i="18"/>
  <c r="L13" i="18"/>
  <c r="J12" i="18"/>
  <c r="H11" i="18"/>
  <c r="F10" i="18"/>
  <c r="M8" i="18"/>
  <c r="J7" i="18"/>
  <c r="H6" i="18"/>
  <c r="F5" i="18"/>
  <c r="D4" i="18"/>
  <c r="J15" i="18"/>
  <c r="H3" i="18"/>
  <c r="E22" i="18"/>
  <c r="M20" i="18"/>
  <c r="K19" i="18"/>
  <c r="I18" i="18"/>
  <c r="G17" i="18"/>
  <c r="E16" i="18"/>
  <c r="M14" i="18"/>
  <c r="K13" i="18"/>
  <c r="I12" i="18"/>
  <c r="G11" i="18"/>
  <c r="D10" i="18"/>
  <c r="L8" i="18"/>
  <c r="I7" i="18"/>
  <c r="G6" i="18"/>
  <c r="E5" i="18"/>
  <c r="G3" i="18"/>
  <c r="L20" i="18"/>
  <c r="J19" i="18"/>
  <c r="H18" i="18"/>
  <c r="F17" i="18"/>
  <c r="L14" i="18"/>
  <c r="J13" i="18"/>
  <c r="H12" i="18"/>
  <c r="F11" i="18"/>
  <c r="M9" i="18"/>
  <c r="K8" i="18"/>
  <c r="H7" i="18"/>
  <c r="F6" i="18"/>
  <c r="I18" i="1"/>
  <c r="I6" i="1"/>
  <c r="F3" i="18"/>
  <c r="M21" i="18"/>
  <c r="K20" i="18"/>
  <c r="I19" i="18"/>
  <c r="G18" i="18"/>
  <c r="E17" i="18"/>
  <c r="M15" i="18"/>
  <c r="K14" i="18"/>
  <c r="I13" i="18"/>
  <c r="G12" i="18"/>
  <c r="E11" i="18"/>
  <c r="L9" i="18"/>
  <c r="J8" i="18"/>
  <c r="G7" i="18"/>
  <c r="E6" i="18"/>
  <c r="M4" i="18"/>
  <c r="G11" i="1"/>
  <c r="I8" i="18"/>
  <c r="G14" i="1"/>
  <c r="G13" i="1"/>
  <c r="I19" i="1"/>
  <c r="I7" i="1"/>
  <c r="G10" i="1"/>
  <c r="I17" i="1"/>
  <c r="I5" i="1"/>
  <c r="I16" i="1"/>
  <c r="I4" i="1"/>
  <c r="I15" i="1"/>
  <c r="I3" i="1"/>
  <c r="I13" i="1"/>
  <c r="I12" i="1"/>
  <c r="I11" i="1"/>
  <c r="I10" i="1"/>
  <c r="I9" i="1"/>
  <c r="I8" i="1"/>
  <c r="S4" i="1"/>
  <c r="S5" i="1" s="1"/>
  <c r="R4" i="1"/>
  <c r="R5" i="1" s="1"/>
  <c r="Q4" i="1"/>
  <c r="Q5" i="1" s="1"/>
  <c r="P4" i="1"/>
  <c r="P5" i="1" s="1"/>
  <c r="L4" i="1"/>
  <c r="L5" i="1" s="1"/>
  <c r="O4" i="1"/>
  <c r="O5" i="1" s="1"/>
  <c r="N4" i="1"/>
  <c r="N5" i="1" s="1"/>
  <c r="R8" i="1"/>
  <c r="R9" i="1" s="1"/>
  <c r="Q8" i="1"/>
  <c r="Q9" i="1" s="1"/>
  <c r="P8" i="1"/>
  <c r="P9" i="1" s="1"/>
  <c r="S8" i="1"/>
  <c r="S9" i="1" s="1"/>
  <c r="O8" i="1"/>
  <c r="O9" i="1" s="1"/>
  <c r="N8" i="1"/>
  <c r="N9" i="1" s="1"/>
  <c r="L8" i="1"/>
  <c r="L9" i="1" s="1"/>
  <c r="P72" i="17" l="1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J26" i="17"/>
  <c r="P25" i="17"/>
  <c r="I25" i="17"/>
  <c r="J25" i="17" s="1"/>
  <c r="P24" i="17"/>
  <c r="P23" i="17"/>
  <c r="AH22" i="17"/>
  <c r="P22" i="17"/>
  <c r="AH21" i="17"/>
  <c r="P21" i="17"/>
  <c r="AH20" i="17"/>
  <c r="P20" i="17"/>
  <c r="I20" i="17"/>
  <c r="I24" i="17" s="1"/>
  <c r="AH19" i="17"/>
  <c r="P19" i="17"/>
  <c r="J19" i="17"/>
  <c r="AH18" i="17"/>
  <c r="P18" i="17"/>
  <c r="I18" i="17"/>
  <c r="J18" i="17" s="1"/>
  <c r="AH17" i="17"/>
  <c r="P17" i="17"/>
  <c r="AH16" i="17"/>
  <c r="P16" i="17"/>
  <c r="AH15" i="17"/>
  <c r="AG15" i="17"/>
  <c r="P15" i="17"/>
  <c r="I15" i="17"/>
  <c r="J15" i="17" s="1"/>
  <c r="AQ14" i="17"/>
  <c r="AO14" i="17"/>
  <c r="AN14" i="17"/>
  <c r="AH14" i="17"/>
  <c r="P14" i="17"/>
  <c r="AQ13" i="17"/>
  <c r="AO13" i="17"/>
  <c r="AN13" i="17"/>
  <c r="AH13" i="17"/>
  <c r="P13" i="17"/>
  <c r="K13" i="17"/>
  <c r="J13" i="17"/>
  <c r="AO12" i="17"/>
  <c r="AN12" i="17"/>
  <c r="AQ12" i="17" s="1"/>
  <c r="AH12" i="17"/>
  <c r="P12" i="17"/>
  <c r="K12" i="17"/>
  <c r="J12" i="17"/>
  <c r="AQ11" i="17"/>
  <c r="AO11" i="17"/>
  <c r="AN11" i="17"/>
  <c r="AH11" i="17"/>
  <c r="P11" i="17"/>
  <c r="J11" i="17"/>
  <c r="AO10" i="17"/>
  <c r="AN10" i="17"/>
  <c r="AQ10" i="17" s="1"/>
  <c r="AH10" i="17"/>
  <c r="P10" i="17"/>
  <c r="AT9" i="17"/>
  <c r="AU6" i="17" s="1"/>
  <c r="AQ9" i="17"/>
  <c r="AO9" i="17"/>
  <c r="AN9" i="17"/>
  <c r="AH9" i="17"/>
  <c r="P9" i="17"/>
  <c r="AQ8" i="17"/>
  <c r="AO8" i="17"/>
  <c r="AN8" i="17"/>
  <c r="AH8" i="17"/>
  <c r="P8" i="17"/>
  <c r="AT7" i="17"/>
  <c r="AV7" i="17" s="1"/>
  <c r="AS7" i="17"/>
  <c r="AQ7" i="17"/>
  <c r="AP7" i="17"/>
  <c r="AO7" i="17"/>
  <c r="AN7" i="17"/>
  <c r="AH7" i="17"/>
  <c r="P7" i="17"/>
  <c r="AT6" i="17"/>
  <c r="AV6" i="17" s="1"/>
  <c r="AS6" i="17"/>
  <c r="AO6" i="17"/>
  <c r="AN6" i="17"/>
  <c r="AP10" i="17" s="1"/>
  <c r="AH6" i="17"/>
  <c r="AH3" i="17" s="1"/>
  <c r="P6" i="17"/>
  <c r="J6" i="17"/>
  <c r="AG22" i="17" s="1"/>
  <c r="AT5" i="17"/>
  <c r="AS5" i="17"/>
  <c r="AP5" i="17"/>
  <c r="AO5" i="17"/>
  <c r="AN5" i="17"/>
  <c r="AP14" i="17" s="1"/>
  <c r="AH5" i="17"/>
  <c r="P5" i="17"/>
  <c r="Y3" i="17"/>
  <c r="V3" i="17"/>
  <c r="U3" i="17"/>
  <c r="G11" i="15"/>
  <c r="F15" i="15" s="1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B15" i="15"/>
  <c r="T22" i="15" s="1"/>
  <c r="Z14" i="15"/>
  <c r="Y14" i="15"/>
  <c r="AB14" i="15" s="1"/>
  <c r="K14" i="15"/>
  <c r="F14" i="15"/>
  <c r="Z13" i="15"/>
  <c r="Y13" i="15"/>
  <c r="AB13" i="15" s="1"/>
  <c r="K13" i="15"/>
  <c r="Z12" i="15"/>
  <c r="Y12" i="15"/>
  <c r="AB12" i="15" s="1"/>
  <c r="K12" i="15"/>
  <c r="Z11" i="15"/>
  <c r="Y11" i="15"/>
  <c r="AB11" i="15" s="1"/>
  <c r="K11" i="15"/>
  <c r="Z10" i="15"/>
  <c r="Y10" i="15"/>
  <c r="AB10" i="15" s="1"/>
  <c r="K10" i="15"/>
  <c r="Z9" i="15"/>
  <c r="Y9" i="15"/>
  <c r="AB9" i="15" s="1"/>
  <c r="K9" i="15"/>
  <c r="Z8" i="15"/>
  <c r="Y8" i="15"/>
  <c r="AB8" i="15" s="1"/>
  <c r="K8" i="15"/>
  <c r="Z7" i="15"/>
  <c r="Y7" i="15"/>
  <c r="AB7" i="15" s="1"/>
  <c r="K7" i="15"/>
  <c r="Z6" i="15"/>
  <c r="Y6" i="15"/>
  <c r="AB6" i="15" s="1"/>
  <c r="K6" i="15"/>
  <c r="Z5" i="15"/>
  <c r="Y5" i="15"/>
  <c r="AA5" i="15" s="1"/>
  <c r="K5" i="15"/>
  <c r="Q3" i="15"/>
  <c r="P3" i="15"/>
  <c r="B16" i="15" l="1"/>
  <c r="O5" i="15" s="1"/>
  <c r="O3" i="15" s="1"/>
  <c r="G12" i="15" s="1"/>
  <c r="B17" i="15"/>
  <c r="B18" i="15" s="1"/>
  <c r="AU5" i="17"/>
  <c r="AG20" i="17"/>
  <c r="AG6" i="17"/>
  <c r="K6" i="17"/>
  <c r="AP12" i="17"/>
  <c r="J20" i="17"/>
  <c r="J22" i="17" s="1"/>
  <c r="J29" i="17" s="1"/>
  <c r="S29" i="17"/>
  <c r="R29" i="17" s="1"/>
  <c r="X29" i="17" s="1"/>
  <c r="S33" i="17"/>
  <c r="R33" i="17" s="1"/>
  <c r="X33" i="17" s="1"/>
  <c r="S37" i="17"/>
  <c r="R37" i="17" s="1"/>
  <c r="X37" i="17" s="1"/>
  <c r="S41" i="17"/>
  <c r="R41" i="17" s="1"/>
  <c r="X41" i="17" s="1"/>
  <c r="S65" i="17"/>
  <c r="R65" i="17" s="1"/>
  <c r="X65" i="17" s="1"/>
  <c r="AG5" i="17"/>
  <c r="AG8" i="17"/>
  <c r="S10" i="17"/>
  <c r="R10" i="17" s="1"/>
  <c r="X10" i="17" s="1"/>
  <c r="AG11" i="17"/>
  <c r="AG13" i="17"/>
  <c r="S28" i="17"/>
  <c r="R28" i="17" s="1"/>
  <c r="X28" i="17" s="1"/>
  <c r="AP6" i="17"/>
  <c r="AU7" i="17"/>
  <c r="S15" i="17"/>
  <c r="R15" i="17" s="1"/>
  <c r="X15" i="17" s="1"/>
  <c r="S20" i="17"/>
  <c r="R20" i="17" s="1"/>
  <c r="X20" i="17" s="1"/>
  <c r="S32" i="17"/>
  <c r="R32" i="17" s="1"/>
  <c r="X32" i="17" s="1"/>
  <c r="S36" i="17"/>
  <c r="R36" i="17" s="1"/>
  <c r="X36" i="17" s="1"/>
  <c r="S60" i="17"/>
  <c r="R60" i="17" s="1"/>
  <c r="X60" i="17" s="1"/>
  <c r="S64" i="17"/>
  <c r="R64" i="17" s="1"/>
  <c r="X64" i="17" s="1"/>
  <c r="S68" i="17"/>
  <c r="R68" i="17" s="1"/>
  <c r="X68" i="17" s="1"/>
  <c r="S72" i="17"/>
  <c r="R72" i="17" s="1"/>
  <c r="X72" i="17" s="1"/>
  <c r="S6" i="17"/>
  <c r="R6" i="17" s="1"/>
  <c r="X6" i="17" s="1"/>
  <c r="AQ6" i="17"/>
  <c r="AG9" i="17"/>
  <c r="AG14" i="17"/>
  <c r="AP8" i="17"/>
  <c r="AP11" i="17"/>
  <c r="AP13" i="17"/>
  <c r="S31" i="17"/>
  <c r="R31" i="17" s="1"/>
  <c r="X31" i="17" s="1"/>
  <c r="S35" i="17"/>
  <c r="R35" i="17" s="1"/>
  <c r="X35" i="17" s="1"/>
  <c r="S39" i="17"/>
  <c r="R39" i="17" s="1"/>
  <c r="X39" i="17" s="1"/>
  <c r="S43" i="17"/>
  <c r="R43" i="17" s="1"/>
  <c r="X43" i="17" s="1"/>
  <c r="S47" i="17"/>
  <c r="R47" i="17" s="1"/>
  <c r="X47" i="17" s="1"/>
  <c r="S51" i="17"/>
  <c r="R51" i="17" s="1"/>
  <c r="X51" i="17" s="1"/>
  <c r="S55" i="17"/>
  <c r="R55" i="17" s="1"/>
  <c r="X55" i="17" s="1"/>
  <c r="AQ5" i="17"/>
  <c r="AG7" i="17"/>
  <c r="S8" i="17"/>
  <c r="R8" i="17" s="1"/>
  <c r="X8" i="17" s="1"/>
  <c r="S11" i="17"/>
  <c r="R11" i="17" s="1"/>
  <c r="X11" i="17" s="1"/>
  <c r="S13" i="17"/>
  <c r="R13" i="17" s="1"/>
  <c r="X13" i="17" s="1"/>
  <c r="AG12" i="17"/>
  <c r="AG17" i="17"/>
  <c r="AP9" i="17"/>
  <c r="AG10" i="17"/>
  <c r="AG16" i="17"/>
  <c r="AG18" i="17"/>
  <c r="AG19" i="17"/>
  <c r="AG21" i="17"/>
  <c r="S30" i="17"/>
  <c r="R30" i="17" s="1"/>
  <c r="X30" i="17" s="1"/>
  <c r="S34" i="17"/>
  <c r="R34" i="17" s="1"/>
  <c r="X34" i="17" s="1"/>
  <c r="S38" i="17"/>
  <c r="R38" i="17" s="1"/>
  <c r="X38" i="17" s="1"/>
  <c r="S42" i="17"/>
  <c r="R42" i="17" s="1"/>
  <c r="X42" i="17" s="1"/>
  <c r="S46" i="17"/>
  <c r="R46" i="17" s="1"/>
  <c r="X46" i="17" s="1"/>
  <c r="S66" i="17"/>
  <c r="R66" i="17" s="1"/>
  <c r="X66" i="17" s="1"/>
  <c r="T9" i="15"/>
  <c r="T5" i="15"/>
  <c r="T12" i="15"/>
  <c r="T17" i="15"/>
  <c r="T10" i="15"/>
  <c r="T6" i="15"/>
  <c r="T15" i="15"/>
  <c r="T18" i="15"/>
  <c r="T21" i="15"/>
  <c r="T7" i="15"/>
  <c r="T8" i="15"/>
  <c r="T14" i="15"/>
  <c r="T11" i="15"/>
  <c r="AA8" i="15"/>
  <c r="T13" i="15"/>
  <c r="N10" i="15"/>
  <c r="M10" i="15"/>
  <c r="AB5" i="15"/>
  <c r="T16" i="15"/>
  <c r="AA6" i="15"/>
  <c r="AA9" i="15"/>
  <c r="AA14" i="15"/>
  <c r="AA10" i="15"/>
  <c r="T20" i="15"/>
  <c r="T19" i="15"/>
  <c r="AA11" i="15"/>
  <c r="AA7" i="15"/>
  <c r="AA12" i="15"/>
  <c r="AA13" i="15"/>
  <c r="L13" i="17" l="1"/>
  <c r="L11" i="17"/>
  <c r="L12" i="17"/>
  <c r="AG3" i="17"/>
  <c r="S9" i="17"/>
  <c r="R9" i="17" s="1"/>
  <c r="X9" i="17" s="1"/>
  <c r="S23" i="17"/>
  <c r="R23" i="17" s="1"/>
  <c r="X23" i="17" s="1"/>
  <c r="S14" i="17"/>
  <c r="R14" i="17" s="1"/>
  <c r="X14" i="17" s="1"/>
  <c r="S17" i="17"/>
  <c r="R17" i="17" s="1"/>
  <c r="X17" i="17" s="1"/>
  <c r="S12" i="17"/>
  <c r="R12" i="17" s="1"/>
  <c r="X12" i="17" s="1"/>
  <c r="S7" i="17"/>
  <c r="R7" i="17" s="1"/>
  <c r="X7" i="17" s="1"/>
  <c r="S24" i="17"/>
  <c r="R24" i="17" s="1"/>
  <c r="X24" i="17" s="1"/>
  <c r="S69" i="17"/>
  <c r="R69" i="17" s="1"/>
  <c r="X69" i="17" s="1"/>
  <c r="T26" i="17"/>
  <c r="W26" i="17" s="1"/>
  <c r="N7" i="17"/>
  <c r="T37" i="17"/>
  <c r="W37" i="17" s="1"/>
  <c r="T29" i="17"/>
  <c r="W29" i="17" s="1"/>
  <c r="T13" i="17"/>
  <c r="W13" i="17" s="1"/>
  <c r="T11" i="17"/>
  <c r="W11" i="17" s="1"/>
  <c r="T8" i="17"/>
  <c r="W8" i="17" s="1"/>
  <c r="T5" i="17"/>
  <c r="T65" i="17"/>
  <c r="W65" i="17" s="1"/>
  <c r="T71" i="17"/>
  <c r="W71" i="17" s="1"/>
  <c r="T67" i="17"/>
  <c r="W67" i="17" s="1"/>
  <c r="T63" i="17"/>
  <c r="W63" i="17" s="1"/>
  <c r="T59" i="17"/>
  <c r="W59" i="17" s="1"/>
  <c r="T55" i="17"/>
  <c r="W55" i="17" s="1"/>
  <c r="T51" i="17"/>
  <c r="W51" i="17" s="1"/>
  <c r="T47" i="17"/>
  <c r="W47" i="17" s="1"/>
  <c r="T43" i="17"/>
  <c r="W43" i="17" s="1"/>
  <c r="T39" i="17"/>
  <c r="W39" i="17" s="1"/>
  <c r="T35" i="17"/>
  <c r="W35" i="17" s="1"/>
  <c r="T31" i="17"/>
  <c r="W31" i="17" s="1"/>
  <c r="T61" i="17"/>
  <c r="W61" i="17" s="1"/>
  <c r="T49" i="17"/>
  <c r="W49" i="17" s="1"/>
  <c r="T45" i="17"/>
  <c r="W45" i="17" s="1"/>
  <c r="T27" i="17"/>
  <c r="W27" i="17" s="1"/>
  <c r="T6" i="17"/>
  <c r="W6" i="17" s="1"/>
  <c r="T57" i="17"/>
  <c r="W57" i="17" s="1"/>
  <c r="N6" i="17"/>
  <c r="T72" i="17"/>
  <c r="W72" i="17" s="1"/>
  <c r="T68" i="17"/>
  <c r="W68" i="17" s="1"/>
  <c r="T64" i="17"/>
  <c r="W64" i="17" s="1"/>
  <c r="T60" i="17"/>
  <c r="W60" i="17" s="1"/>
  <c r="T56" i="17"/>
  <c r="W56" i="17" s="1"/>
  <c r="T52" i="17"/>
  <c r="W52" i="17" s="1"/>
  <c r="T48" i="17"/>
  <c r="W48" i="17" s="1"/>
  <c r="T44" i="17"/>
  <c r="W44" i="17" s="1"/>
  <c r="T40" i="17"/>
  <c r="W40" i="17" s="1"/>
  <c r="T36" i="17"/>
  <c r="W36" i="17" s="1"/>
  <c r="T32" i="17"/>
  <c r="W32" i="17" s="1"/>
  <c r="T20" i="17"/>
  <c r="W20" i="17" s="1"/>
  <c r="T15" i="17"/>
  <c r="W15" i="17" s="1"/>
  <c r="N5" i="17"/>
  <c r="T28" i="17"/>
  <c r="W28" i="17" s="1"/>
  <c r="T22" i="17"/>
  <c r="W22" i="17" s="1"/>
  <c r="T21" i="17"/>
  <c r="W21" i="17" s="1"/>
  <c r="T19" i="17"/>
  <c r="W19" i="17" s="1"/>
  <c r="T18" i="17"/>
  <c r="W18" i="17" s="1"/>
  <c r="T16" i="17"/>
  <c r="W16" i="17" s="1"/>
  <c r="T10" i="17"/>
  <c r="W10" i="17" s="1"/>
  <c r="T69" i="17"/>
  <c r="W69" i="17" s="1"/>
  <c r="T53" i="17"/>
  <c r="W53" i="17" s="1"/>
  <c r="T41" i="17"/>
  <c r="W41" i="17" s="1"/>
  <c r="T33" i="17"/>
  <c r="W33" i="17" s="1"/>
  <c r="T7" i="17"/>
  <c r="W7" i="17" s="1"/>
  <c r="T23" i="17"/>
  <c r="W23" i="17" s="1"/>
  <c r="T17" i="17"/>
  <c r="W17" i="17" s="1"/>
  <c r="T12" i="17"/>
  <c r="W12" i="17" s="1"/>
  <c r="T24" i="17"/>
  <c r="W24" i="17" s="1"/>
  <c r="T14" i="17"/>
  <c r="W14" i="17" s="1"/>
  <c r="T9" i="17"/>
  <c r="W9" i="17" s="1"/>
  <c r="T25" i="17"/>
  <c r="W25" i="17" s="1"/>
  <c r="T70" i="17"/>
  <c r="W70" i="17" s="1"/>
  <c r="T66" i="17"/>
  <c r="W66" i="17" s="1"/>
  <c r="T62" i="17"/>
  <c r="W62" i="17" s="1"/>
  <c r="T58" i="17"/>
  <c r="W58" i="17" s="1"/>
  <c r="T54" i="17"/>
  <c r="W54" i="17" s="1"/>
  <c r="T50" i="17"/>
  <c r="W50" i="17" s="1"/>
  <c r="T46" i="17"/>
  <c r="W46" i="17" s="1"/>
  <c r="T42" i="17"/>
  <c r="W42" i="17" s="1"/>
  <c r="T38" i="17"/>
  <c r="W38" i="17" s="1"/>
  <c r="T34" i="17"/>
  <c r="W34" i="17" s="1"/>
  <c r="T30" i="17"/>
  <c r="W30" i="17" s="1"/>
  <c r="S5" i="17"/>
  <c r="R5" i="17" s="1"/>
  <c r="X5" i="17" s="1"/>
  <c r="S56" i="17"/>
  <c r="R56" i="17" s="1"/>
  <c r="X56" i="17" s="1"/>
  <c r="S22" i="17"/>
  <c r="R22" i="17" s="1"/>
  <c r="X22" i="17" s="1"/>
  <c r="S61" i="17"/>
  <c r="R61" i="17" s="1"/>
  <c r="X61" i="17" s="1"/>
  <c r="S71" i="17"/>
  <c r="R71" i="17" s="1"/>
  <c r="X71" i="17" s="1"/>
  <c r="S52" i="17"/>
  <c r="R52" i="17" s="1"/>
  <c r="X52" i="17" s="1"/>
  <c r="S21" i="17"/>
  <c r="R21" i="17" s="1"/>
  <c r="X21" i="17" s="1"/>
  <c r="S57" i="17"/>
  <c r="R57" i="17" s="1"/>
  <c r="X57" i="17" s="1"/>
  <c r="S25" i="17"/>
  <c r="R25" i="17" s="1"/>
  <c r="X25" i="17" s="1"/>
  <c r="S58" i="17"/>
  <c r="R58" i="17" s="1"/>
  <c r="X58" i="17" s="1"/>
  <c r="S67" i="17"/>
  <c r="R67" i="17" s="1"/>
  <c r="X67" i="17" s="1"/>
  <c r="S48" i="17"/>
  <c r="R48" i="17" s="1"/>
  <c r="X48" i="17" s="1"/>
  <c r="S19" i="17"/>
  <c r="R19" i="17" s="1"/>
  <c r="X19" i="17" s="1"/>
  <c r="S53" i="17"/>
  <c r="R53" i="17" s="1"/>
  <c r="X53" i="17" s="1"/>
  <c r="S54" i="17"/>
  <c r="R54" i="17" s="1"/>
  <c r="X54" i="17" s="1"/>
  <c r="S63" i="17"/>
  <c r="R63" i="17" s="1"/>
  <c r="X63" i="17" s="1"/>
  <c r="S27" i="17"/>
  <c r="R27" i="17" s="1"/>
  <c r="X27" i="17" s="1"/>
  <c r="S44" i="17"/>
  <c r="R44" i="17" s="1"/>
  <c r="X44" i="17" s="1"/>
  <c r="S18" i="17"/>
  <c r="R18" i="17" s="1"/>
  <c r="X18" i="17" s="1"/>
  <c r="S49" i="17"/>
  <c r="R49" i="17" s="1"/>
  <c r="X49" i="17" s="1"/>
  <c r="S62" i="17"/>
  <c r="R62" i="17" s="1"/>
  <c r="X62" i="17" s="1"/>
  <c r="S50" i="17"/>
  <c r="R50" i="17" s="1"/>
  <c r="X50" i="17" s="1"/>
  <c r="S26" i="17"/>
  <c r="R26" i="17" s="1"/>
  <c r="X26" i="17" s="1"/>
  <c r="S59" i="17"/>
  <c r="R59" i="17" s="1"/>
  <c r="X59" i="17" s="1"/>
  <c r="S40" i="17"/>
  <c r="R40" i="17" s="1"/>
  <c r="X40" i="17" s="1"/>
  <c r="S16" i="17"/>
  <c r="R16" i="17" s="1"/>
  <c r="X16" i="17" s="1"/>
  <c r="S45" i="17"/>
  <c r="R45" i="17" s="1"/>
  <c r="X45" i="17" s="1"/>
  <c r="S70" i="17"/>
  <c r="R70" i="17" s="1"/>
  <c r="X70" i="17" s="1"/>
  <c r="T3" i="15"/>
  <c r="G13" i="15" s="1"/>
  <c r="G14" i="15" s="1"/>
  <c r="G15" i="15" s="1"/>
  <c r="M33" i="15"/>
  <c r="M28" i="15"/>
  <c r="N30" i="15"/>
  <c r="M16" i="15"/>
  <c r="M29" i="15"/>
  <c r="N19" i="15"/>
  <c r="M6" i="15"/>
  <c r="N33" i="15"/>
  <c r="N8" i="15"/>
  <c r="N9" i="15"/>
  <c r="N34" i="15"/>
  <c r="N11" i="15"/>
  <c r="M26" i="15"/>
  <c r="M9" i="15"/>
  <c r="N14" i="15"/>
  <c r="N27" i="15"/>
  <c r="N5" i="15"/>
  <c r="M15" i="15"/>
  <c r="M14" i="15"/>
  <c r="N22" i="15"/>
  <c r="M34" i="15"/>
  <c r="N31" i="15"/>
  <c r="M27" i="15"/>
  <c r="N18" i="15"/>
  <c r="M19" i="15"/>
  <c r="M7" i="15"/>
  <c r="N17" i="15"/>
  <c r="M17" i="15"/>
  <c r="N28" i="15"/>
  <c r="M22" i="15"/>
  <c r="M11" i="15"/>
  <c r="N20" i="15"/>
  <c r="N32" i="15"/>
  <c r="M20" i="15"/>
  <c r="N24" i="15"/>
  <c r="N12" i="15"/>
  <c r="M13" i="15"/>
  <c r="N25" i="15"/>
  <c r="M25" i="15"/>
  <c r="N21" i="15"/>
  <c r="M31" i="15"/>
  <c r="N7" i="15"/>
  <c r="N23" i="15"/>
  <c r="M32" i="15"/>
  <c r="N6" i="15"/>
  <c r="N16" i="15"/>
  <c r="M24" i="15"/>
  <c r="M23" i="15"/>
  <c r="M5" i="15"/>
  <c r="M18" i="15"/>
  <c r="M30" i="15"/>
  <c r="N13" i="15"/>
  <c r="M21" i="15"/>
  <c r="M12" i="15"/>
  <c r="N26" i="15"/>
  <c r="M8" i="15"/>
  <c r="N29" i="15"/>
  <c r="N15" i="15"/>
  <c r="G7" i="15" l="1"/>
  <c r="H7" i="15" s="1"/>
  <c r="X3" i="17"/>
  <c r="W5" i="17"/>
  <c r="T3" i="17"/>
  <c r="H14" i="15"/>
  <c r="H15" i="15" l="1"/>
  <c r="G16" i="15"/>
  <c r="W3" i="17"/>
  <c r="Z3" i="17" s="1"/>
  <c r="Z5" i="17"/>
  <c r="Z6" i="17" l="1"/>
  <c r="AA5" i="17"/>
  <c r="AB5" i="17" s="1"/>
  <c r="AA6" i="17" l="1"/>
  <c r="AB6" i="17" s="1"/>
  <c r="Z7" i="17"/>
  <c r="AA7" i="17" l="1"/>
  <c r="AB7" i="17" s="1"/>
  <c r="Z8" i="17"/>
  <c r="Z9" i="17" l="1"/>
  <c r="AA8" i="17"/>
  <c r="AB8" i="17" s="1"/>
  <c r="Z10" i="17" l="1"/>
  <c r="AA9" i="17"/>
  <c r="AB9" i="17" s="1"/>
  <c r="AA10" i="17" l="1"/>
  <c r="AB10" i="17" s="1"/>
  <c r="Z11" i="17"/>
  <c r="Z12" i="17" l="1"/>
  <c r="AA11" i="17"/>
  <c r="AB11" i="17" s="1"/>
  <c r="AA12" i="17" l="1"/>
  <c r="AB12" i="17" s="1"/>
  <c r="Z13" i="17"/>
  <c r="Z14" i="17" l="1"/>
  <c r="AA13" i="17"/>
  <c r="AB13" i="17" s="1"/>
  <c r="Z15" i="17" l="1"/>
  <c r="AA14" i="17"/>
  <c r="AB14" i="17" s="1"/>
  <c r="AA15" i="17" l="1"/>
  <c r="AB15" i="17" s="1"/>
  <c r="Z16" i="17"/>
  <c r="AA16" i="17" l="1"/>
  <c r="AB16" i="17" s="1"/>
  <c r="Z17" i="17"/>
  <c r="Z18" i="17" l="1"/>
  <c r="AA17" i="17"/>
  <c r="AB17" i="17" s="1"/>
  <c r="AA18" i="17" l="1"/>
  <c r="AB18" i="17" s="1"/>
  <c r="Z19" i="17"/>
  <c r="Z20" i="17" l="1"/>
  <c r="AA19" i="17"/>
  <c r="AB19" i="17" s="1"/>
  <c r="AA20" i="17" l="1"/>
  <c r="AB20" i="17" s="1"/>
  <c r="Z21" i="17"/>
  <c r="AA21" i="17" l="1"/>
  <c r="AB21" i="17" s="1"/>
  <c r="Z22" i="17"/>
  <c r="AA22" i="17" l="1"/>
  <c r="AB22" i="17" s="1"/>
  <c r="Z23" i="17"/>
  <c r="AA23" i="17" l="1"/>
  <c r="AB23" i="17" s="1"/>
  <c r="Z24" i="17"/>
  <c r="AA24" i="17" l="1"/>
  <c r="AB24" i="17" s="1"/>
  <c r="Z25" i="17"/>
  <c r="AA25" i="17" l="1"/>
  <c r="AB25" i="17" s="1"/>
  <c r="Z26" i="17"/>
  <c r="Z27" i="17" l="1"/>
  <c r="AA26" i="17"/>
  <c r="AB26" i="17" s="1"/>
  <c r="Z28" i="17" l="1"/>
  <c r="AA27" i="17"/>
  <c r="AB27" i="17" s="1"/>
  <c r="AA28" i="17" l="1"/>
  <c r="AB28" i="17" s="1"/>
  <c r="Z29" i="17"/>
  <c r="Z30" i="17" l="1"/>
  <c r="AA29" i="17"/>
  <c r="AB29" i="17" s="1"/>
  <c r="AA30" i="17" l="1"/>
  <c r="AB30" i="17" s="1"/>
  <c r="Z31" i="17"/>
  <c r="Z32" i="17" l="1"/>
  <c r="AA31" i="17"/>
  <c r="AB31" i="17" s="1"/>
  <c r="AA32" i="17" l="1"/>
  <c r="AB32" i="17" s="1"/>
  <c r="Z33" i="17"/>
  <c r="Z34" i="17" l="1"/>
  <c r="AA33" i="17"/>
  <c r="AB33" i="17" s="1"/>
  <c r="AA34" i="17" l="1"/>
  <c r="AB34" i="17" s="1"/>
  <c r="Z35" i="17"/>
  <c r="Z36" i="17" l="1"/>
  <c r="AA35" i="17"/>
  <c r="AB35" i="17" s="1"/>
  <c r="AA36" i="17" l="1"/>
  <c r="AB36" i="17" s="1"/>
  <c r="Z37" i="17"/>
  <c r="Z38" i="17" l="1"/>
  <c r="AA37" i="17"/>
  <c r="AB37" i="17" s="1"/>
  <c r="AA38" i="17" l="1"/>
  <c r="AB38" i="17" s="1"/>
  <c r="Z39" i="17"/>
  <c r="Z40" i="17" l="1"/>
  <c r="AA39" i="17"/>
  <c r="AB39" i="17" s="1"/>
  <c r="AA40" i="17" l="1"/>
  <c r="AB40" i="17" s="1"/>
  <c r="Z41" i="17"/>
  <c r="AA41" i="17" l="1"/>
  <c r="AB41" i="17" s="1"/>
  <c r="Z42" i="17"/>
  <c r="AA42" i="17" l="1"/>
  <c r="AB42" i="17" s="1"/>
  <c r="Z43" i="17"/>
  <c r="Z44" i="17" l="1"/>
  <c r="AA43" i="17"/>
  <c r="AB43" i="17" s="1"/>
  <c r="AA44" i="17" l="1"/>
  <c r="AB44" i="17" s="1"/>
  <c r="Z45" i="17"/>
  <c r="Z46" i="17" l="1"/>
  <c r="AA45" i="17"/>
  <c r="AB45" i="17" s="1"/>
  <c r="AA46" i="17" l="1"/>
  <c r="AB46" i="17" s="1"/>
  <c r="Z47" i="17"/>
  <c r="Z48" i="17" l="1"/>
  <c r="AA47" i="17"/>
  <c r="AB47" i="17" s="1"/>
  <c r="AA48" i="17" l="1"/>
  <c r="AB48" i="17" s="1"/>
  <c r="Z49" i="17"/>
  <c r="Z50" i="17" l="1"/>
  <c r="AA49" i="17"/>
  <c r="AB49" i="17" s="1"/>
  <c r="AA50" i="17" l="1"/>
  <c r="AB50" i="17" s="1"/>
  <c r="Z51" i="17"/>
  <c r="Z52" i="17" l="1"/>
  <c r="AA51" i="17"/>
  <c r="AB51" i="17" s="1"/>
  <c r="AA52" i="17" l="1"/>
  <c r="AB52" i="17" s="1"/>
  <c r="Z53" i="17"/>
  <c r="AA53" i="17" l="1"/>
  <c r="AB53" i="17" s="1"/>
  <c r="Z54" i="17"/>
  <c r="AA54" i="17" l="1"/>
  <c r="AB54" i="17" s="1"/>
  <c r="Z55" i="17"/>
  <c r="Z56" i="17" l="1"/>
  <c r="AA55" i="17"/>
  <c r="AB55" i="17" s="1"/>
  <c r="AA56" i="17" l="1"/>
  <c r="AB56" i="17" s="1"/>
  <c r="Z57" i="17"/>
  <c r="Z58" i="17" l="1"/>
  <c r="AA57" i="17"/>
  <c r="AB57" i="17" s="1"/>
  <c r="AA58" i="17" l="1"/>
  <c r="AB58" i="17" s="1"/>
  <c r="Z59" i="17"/>
  <c r="Z60" i="17" l="1"/>
  <c r="AA59" i="17"/>
  <c r="AB59" i="17" s="1"/>
  <c r="AA60" i="17" l="1"/>
  <c r="AB60" i="17" s="1"/>
  <c r="Z61" i="17"/>
  <c r="Z62" i="17" l="1"/>
  <c r="AA61" i="17"/>
  <c r="AB61" i="17" s="1"/>
  <c r="AA62" i="17" l="1"/>
  <c r="AB62" i="17" s="1"/>
  <c r="Z63" i="17"/>
  <c r="Z64" i="17" l="1"/>
  <c r="AA63" i="17"/>
  <c r="AB63" i="17" s="1"/>
  <c r="AA64" i="17" l="1"/>
  <c r="AB64" i="17" s="1"/>
  <c r="Z65" i="17"/>
  <c r="Z66" i="17" l="1"/>
  <c r="AA65" i="17"/>
  <c r="AB65" i="17" s="1"/>
  <c r="AA66" i="17" l="1"/>
  <c r="AB66" i="17" s="1"/>
  <c r="Z67" i="17"/>
  <c r="Z68" i="17" l="1"/>
  <c r="AA67" i="17"/>
  <c r="AB67" i="17" s="1"/>
  <c r="AA68" i="17" l="1"/>
  <c r="AB68" i="17" s="1"/>
  <c r="Z69" i="17"/>
  <c r="AA69" i="17" l="1"/>
  <c r="AB69" i="17" s="1"/>
  <c r="Z70" i="17"/>
  <c r="AA70" i="17" l="1"/>
  <c r="AB70" i="17" s="1"/>
  <c r="Z71" i="17"/>
  <c r="Z72" i="17" l="1"/>
  <c r="AA72" i="17" s="1"/>
  <c r="AB72" i="17" s="1"/>
  <c r="AA71" i="17"/>
  <c r="AB71" i="17" s="1"/>
</calcChain>
</file>

<file path=xl/sharedStrings.xml><?xml version="1.0" encoding="utf-8"?>
<sst xmlns="http://schemas.openxmlformats.org/spreadsheetml/2006/main" count="2913" uniqueCount="471">
  <si>
    <t>level</t>
  </si>
  <si>
    <t>multiplier</t>
  </si>
  <si>
    <t>mode</t>
  </si>
  <si>
    <t>levelStartCosts</t>
  </si>
  <si>
    <t>levelWonPrizes</t>
  </si>
  <si>
    <t>wildCosts</t>
  </si>
  <si>
    <t>undoCosts</t>
  </si>
  <si>
    <t>plus5Costs</t>
  </si>
  <si>
    <t>removeCardsCosts</t>
  </si>
  <si>
    <t>clearPlayablesCosts</t>
  </si>
  <si>
    <t>wildDropCosts</t>
  </si>
  <si>
    <t>removeBombsCosts</t>
  </si>
  <si>
    <t>removeValueChangersCosts</t>
  </si>
  <si>
    <t>removeCodeBreakersCosts</t>
  </si>
  <si>
    <t>triggerProbabilities</t>
  </si>
  <si>
    <t>levelCostWithFreeRoundDiscounts</t>
  </si>
  <si>
    <t>mode1</t>
  </si>
  <si>
    <t>mode2</t>
  </si>
  <si>
    <t>mode3</t>
  </si>
  <si>
    <t>mode4</t>
  </si>
  <si>
    <t>wedgeIndex</t>
  </si>
  <si>
    <t>weight</t>
  </si>
  <si>
    <t>wedgeMode</t>
  </si>
  <si>
    <t>rewards.253×1000</t>
  </si>
  <si>
    <t>rewards.252.rounds</t>
  </si>
  <si>
    <t>rewards.139.amount</t>
  </si>
  <si>
    <t>rewards.251.duration</t>
  </si>
  <si>
    <t>BASE</t>
  </si>
  <si>
    <t>rewards.140.amount</t>
  </si>
  <si>
    <t>rewards.130.amount</t>
  </si>
  <si>
    <t>rewards.245.amount</t>
  </si>
  <si>
    <t>rewards.246.amount</t>
  </si>
  <si>
    <t>rewards.244.amount</t>
  </si>
  <si>
    <t>BLACK</t>
  </si>
  <si>
    <t>base</t>
  </si>
  <si>
    <t>sum</t>
  </si>
  <si>
    <t>tutorial</t>
  </si>
  <si>
    <t>FirstSamAndBonesLevel</t>
  </si>
  <si>
    <t>FirstValueChangerLevel</t>
  </si>
  <si>
    <t>FirstCodeBreakerLevel</t>
  </si>
  <si>
    <t>FirstSuicideLevel</t>
  </si>
  <si>
    <t>FirstFrogLevel</t>
  </si>
  <si>
    <t>type</t>
  </si>
  <si>
    <t>score_1</t>
  </si>
  <si>
    <t>score_2</t>
  </si>
  <si>
    <t>wild_card_multiplier_inc</t>
  </si>
  <si>
    <t>wild_card_multiplier_cap</t>
  </si>
  <si>
    <t>slicer_multiplier</t>
  </si>
  <si>
    <t>windmill_multiplier</t>
  </si>
  <si>
    <t>score_streak_4</t>
  </si>
  <si>
    <t>score_streak_5</t>
  </si>
  <si>
    <t>score_streak_6</t>
  </si>
  <si>
    <t>score_card_left</t>
  </si>
  <si>
    <t>score_win</t>
  </si>
  <si>
    <t>score_played_card_base</t>
  </si>
  <si>
    <t>score_played_card_inc</t>
  </si>
  <si>
    <t>score_limit_to_two_stars_with_extras</t>
  </si>
  <si>
    <t>boost_to_three_stars_threshold</t>
  </si>
  <si>
    <t>score_remove_obstacle_inc</t>
  </si>
  <si>
    <t>level_1</t>
  </si>
  <si>
    <t>modes</t>
  </si>
  <si>
    <t>openingLevelMode2</t>
  </si>
  <si>
    <t>openingLevelMode3</t>
  </si>
  <si>
    <t>levelCost_1</t>
  </si>
  <si>
    <t>levelCost_2</t>
  </si>
  <si>
    <t>levelCost_3</t>
  </si>
  <si>
    <t>multiplier_1</t>
  </si>
  <si>
    <t>weight_1</t>
  </si>
  <si>
    <t>multiplier_2</t>
  </si>
  <si>
    <t>weight_2</t>
  </si>
  <si>
    <t>multiplier_3</t>
  </si>
  <si>
    <t>weight_3</t>
  </si>
  <si>
    <t>gold</t>
  </si>
  <si>
    <t>wildDropCosts+3</t>
    <phoneticPr fontId="19" type="noConversion"/>
  </si>
  <si>
    <t>wild_card_multiplier_cap</t>
    <phoneticPr fontId="19" type="noConversion"/>
  </si>
  <si>
    <t>wild_card_multiplier_inc</t>
    <phoneticPr fontId="19" type="noConversion"/>
  </si>
  <si>
    <t>万能牌系数上限</t>
    <phoneticPr fontId="19" type="noConversion"/>
  </si>
  <si>
    <t>slicer_multiplier</t>
    <phoneticPr fontId="19" type="noConversion"/>
  </si>
  <si>
    <t>windmill_multiplier</t>
    <phoneticPr fontId="19" type="noConversion"/>
  </si>
  <si>
    <t>风车(全清)系数</t>
    <phoneticPr fontId="19" type="noConversion"/>
  </si>
  <si>
    <t>余牌</t>
    <phoneticPr fontId="19" type="noConversion"/>
  </si>
  <si>
    <t>万能牌系数增量</t>
    <phoneticPr fontId="19" type="noConversion"/>
  </si>
  <si>
    <t>消三张系数</t>
    <phoneticPr fontId="19" type="noConversion"/>
  </si>
  <si>
    <t>score_limit_to_two_stars_with_extras</t>
    <phoneticPr fontId="19" type="noConversion"/>
  </si>
  <si>
    <t>2星分数上限额外值</t>
    <phoneticPr fontId="19" type="noConversion"/>
  </si>
  <si>
    <t>boost_to_three_stars_threshold</t>
    <phoneticPr fontId="19" type="noConversion"/>
  </si>
  <si>
    <t>score_remove_obstacle_base</t>
    <phoneticPr fontId="19" type="noConversion"/>
  </si>
  <si>
    <t>移除障碍物基础分数</t>
    <phoneticPr fontId="19" type="noConversion"/>
  </si>
  <si>
    <t>移除障碍物增量</t>
    <phoneticPr fontId="19" type="noConversion"/>
  </si>
  <si>
    <t>3星阈值系数</t>
    <phoneticPr fontId="19" type="noConversion"/>
  </si>
  <si>
    <t>消除基础分数</t>
    <phoneticPr fontId="19" type="noConversion"/>
  </si>
  <si>
    <t>消除增量分数</t>
    <phoneticPr fontId="19" type="noConversion"/>
  </si>
  <si>
    <t>通关分数</t>
    <phoneticPr fontId="19" type="noConversion"/>
  </si>
  <si>
    <t>余牌分数</t>
    <phoneticPr fontId="19" type="noConversion"/>
  </si>
  <si>
    <t>6连击分数</t>
    <phoneticPr fontId="19" type="noConversion"/>
  </si>
  <si>
    <t>5连击分数</t>
    <phoneticPr fontId="19" type="noConversion"/>
  </si>
  <si>
    <t>4连击分数</t>
    <phoneticPr fontId="19" type="noConversion"/>
  </si>
  <si>
    <t>level</t>
    <phoneticPr fontId="19" type="noConversion"/>
  </si>
  <si>
    <t>手牌</t>
    <phoneticPr fontId="19" type="noConversion"/>
  </si>
  <si>
    <t>场牌</t>
    <phoneticPr fontId="19" type="noConversion"/>
  </si>
  <si>
    <t>星数限制_1</t>
  </si>
  <si>
    <t>星数限制_2</t>
  </si>
  <si>
    <t>星数限制_3</t>
  </si>
  <si>
    <t>连击任务点数_1</t>
  </si>
  <si>
    <t>连击任务奖励_1</t>
  </si>
  <si>
    <t>连击任务点数_2</t>
  </si>
  <si>
    <t>连击任务奖励_2</t>
  </si>
  <si>
    <t>连击任务点数_3</t>
  </si>
  <si>
    <t>连击任务奖励_3</t>
  </si>
  <si>
    <t>连击任务点数_4</t>
  </si>
  <si>
    <t>连击任务奖励_4</t>
  </si>
  <si>
    <t>连击任务点数_5</t>
  </si>
  <si>
    <t>连击任务奖励_5</t>
  </si>
  <si>
    <t>连击任务点数_6</t>
  </si>
  <si>
    <t>连击任务奖励_6</t>
  </si>
  <si>
    <t>连击任务点数_7</t>
  </si>
  <si>
    <t>连击任务奖励_7</t>
  </si>
  <si>
    <t>连击任务点数_8</t>
  </si>
  <si>
    <t>连击任务奖励_8</t>
  </si>
  <si>
    <t>连击任务点数_9</t>
  </si>
  <si>
    <t>连击任务奖励_9</t>
  </si>
  <si>
    <t>连击任务点数_10</t>
  </si>
  <si>
    <t>连击任务奖励_10</t>
  </si>
  <si>
    <t>plus+1</t>
  </si>
  <si>
    <t>入场金币</t>
    <phoneticPr fontId="19" type="noConversion"/>
  </si>
  <si>
    <t>消除金币</t>
    <phoneticPr fontId="19" type="noConversion"/>
  </si>
  <si>
    <t>连击奖励</t>
    <phoneticPr fontId="19" type="noConversion"/>
  </si>
  <si>
    <t>退场金币</t>
    <phoneticPr fontId="19" type="noConversion"/>
  </si>
  <si>
    <t>余牌奖励</t>
    <phoneticPr fontId="19" type="noConversion"/>
  </si>
  <si>
    <t>通关奖励</t>
    <phoneticPr fontId="19" type="noConversion"/>
  </si>
  <si>
    <t>连击分数</t>
    <phoneticPr fontId="19" type="noConversion"/>
  </si>
  <si>
    <t>消除</t>
    <phoneticPr fontId="19" type="noConversion"/>
  </si>
  <si>
    <t>连击</t>
    <phoneticPr fontId="19" type="noConversion"/>
  </si>
  <si>
    <t>障碍物</t>
    <phoneticPr fontId="19" type="noConversion"/>
  </si>
  <si>
    <t>结束金币</t>
    <phoneticPr fontId="19" type="noConversion"/>
  </si>
  <si>
    <t>结算金币</t>
    <phoneticPr fontId="19" type="noConversion"/>
  </si>
  <si>
    <t>wildNum</t>
    <phoneticPr fontId="19" type="noConversion"/>
  </si>
  <si>
    <t>道具消耗</t>
    <phoneticPr fontId="19" type="noConversion"/>
  </si>
  <si>
    <t>局内奖励</t>
    <phoneticPr fontId="19" type="noConversion"/>
  </si>
  <si>
    <t>整关奖励</t>
    <phoneticPr fontId="19" type="noConversion"/>
  </si>
  <si>
    <t>特殊牌</t>
    <phoneticPr fontId="19" type="noConversion"/>
  </si>
  <si>
    <t>wildCard</t>
  </si>
  <si>
    <t>剩余场牌</t>
    <phoneticPr fontId="19" type="noConversion"/>
  </si>
  <si>
    <r>
      <t>i</t>
    </r>
    <r>
      <rPr>
        <sz val="10"/>
        <color theme="1"/>
        <rFont val="微软雅黑"/>
        <family val="2"/>
        <charset val="134"/>
      </rPr>
      <t>1</t>
    </r>
    <phoneticPr fontId="19" type="noConversion"/>
  </si>
  <si>
    <t>i2</t>
    <phoneticPr fontId="19" type="noConversion"/>
  </si>
  <si>
    <t>连击点数</t>
    <phoneticPr fontId="19" type="noConversion"/>
  </si>
  <si>
    <t>连击区间</t>
    <phoneticPr fontId="19" type="noConversion"/>
  </si>
  <si>
    <t>余牌基础奖励</t>
    <phoneticPr fontId="19" type="noConversion"/>
  </si>
  <si>
    <t>连击金币</t>
    <phoneticPr fontId="19" type="noConversion"/>
  </si>
  <si>
    <t>障碍物金币</t>
    <phoneticPr fontId="19" type="noConversion"/>
  </si>
  <si>
    <t>显示</t>
    <phoneticPr fontId="19" type="noConversion"/>
  </si>
  <si>
    <t>计算</t>
    <phoneticPr fontId="19" type="noConversion"/>
  </si>
  <si>
    <t>累计分数</t>
    <phoneticPr fontId="19" type="noConversion"/>
  </si>
  <si>
    <t>基础分数</t>
    <phoneticPr fontId="19" type="noConversion"/>
  </si>
  <si>
    <t>达到星级</t>
    <phoneticPr fontId="19" type="noConversion"/>
  </si>
  <si>
    <t>消除上限</t>
    <phoneticPr fontId="19" type="noConversion"/>
  </si>
  <si>
    <t>4连击任务</t>
    <phoneticPr fontId="19" type="noConversion"/>
  </si>
  <si>
    <t>5连击任务</t>
    <phoneticPr fontId="19" type="noConversion"/>
  </si>
  <si>
    <t>6连击任务</t>
    <phoneticPr fontId="19" type="noConversion"/>
  </si>
  <si>
    <t>连击任务牌奖励</t>
    <phoneticPr fontId="19" type="noConversion"/>
  </si>
  <si>
    <t>余牌上限</t>
    <phoneticPr fontId="19" type="noConversion"/>
  </si>
  <si>
    <t>总分上限</t>
    <phoneticPr fontId="19" type="noConversion"/>
  </si>
  <si>
    <t>通关</t>
    <phoneticPr fontId="19" type="noConversion"/>
  </si>
  <si>
    <t>连击任务总分</t>
    <phoneticPr fontId="19" type="noConversion"/>
  </si>
  <si>
    <t>score_limit_to_two_stars_with_extras</t>
    <phoneticPr fontId="19" type="noConversion"/>
  </si>
  <si>
    <t>score_played_card_base</t>
    <phoneticPr fontId="19" type="noConversion"/>
  </si>
  <si>
    <t>score_card_left</t>
    <phoneticPr fontId="19" type="noConversion"/>
  </si>
  <si>
    <t>GIFT1</t>
    <phoneticPr fontId="19" type="noConversion"/>
  </si>
  <si>
    <t>GIFT2</t>
  </si>
  <si>
    <t>GIFT3</t>
  </si>
  <si>
    <t>GIFT4</t>
  </si>
  <si>
    <t>GIFT5</t>
  </si>
  <si>
    <t>GIFT6</t>
  </si>
  <si>
    <t>GOLD1</t>
    <phoneticPr fontId="19" type="noConversion"/>
  </si>
  <si>
    <t>GOLD2</t>
  </si>
  <si>
    <t>multiplier</t>
    <phoneticPr fontId="19" type="noConversion"/>
  </si>
  <si>
    <t>1$金币</t>
    <phoneticPr fontId="19" type="noConversion"/>
  </si>
  <si>
    <t>售价</t>
    <phoneticPr fontId="19" type="noConversion"/>
  </si>
  <si>
    <t>计算</t>
    <phoneticPr fontId="19" type="noConversion"/>
  </si>
  <si>
    <t>总计</t>
  </si>
  <si>
    <t>最小值项:level</t>
  </si>
  <si>
    <t>挑战消耗</t>
    <phoneticPr fontId="19" type="noConversion"/>
  </si>
  <si>
    <t>check</t>
    <phoneticPr fontId="19" type="noConversion"/>
  </si>
  <si>
    <t>农场产出</t>
    <phoneticPr fontId="19" type="noConversion"/>
  </si>
  <si>
    <t>产出/消耗</t>
    <phoneticPr fontId="19" type="noConversion"/>
  </si>
  <si>
    <t>商店增长/产出增长</t>
    <phoneticPr fontId="19" type="noConversion"/>
  </si>
  <si>
    <t>农场奖励</t>
    <phoneticPr fontId="19" type="noConversion"/>
  </si>
  <si>
    <t>金币</t>
  </si>
  <si>
    <t>双倍结算</t>
  </si>
  <si>
    <t>门票</t>
  </si>
  <si>
    <t>老鼠</t>
    <phoneticPr fontId="19" type="noConversion"/>
  </si>
  <si>
    <t>滚动</t>
    <phoneticPr fontId="19" type="noConversion"/>
  </si>
  <si>
    <t>FirstSquirrelLevel</t>
    <phoneticPr fontId="19" type="noConversion"/>
  </si>
  <si>
    <t>变数牌</t>
    <phoneticPr fontId="19" type="noConversion"/>
  </si>
  <si>
    <t>云锁</t>
    <phoneticPr fontId="19" type="noConversion"/>
  </si>
  <si>
    <t>FirstSurpriseCardLevel</t>
    <phoneticPr fontId="19" type="noConversion"/>
  </si>
  <si>
    <t>FirstConnectedCardsLevel</t>
    <phoneticPr fontId="19" type="noConversion"/>
  </si>
  <si>
    <t>FirstLadderLevel</t>
    <phoneticPr fontId="19" type="noConversion"/>
  </si>
  <si>
    <t>梯子</t>
    <phoneticPr fontId="19" type="noConversion"/>
  </si>
  <si>
    <t>FirstReflectionLevel</t>
    <phoneticPr fontId="19" type="noConversion"/>
  </si>
  <si>
    <t>倒影牌</t>
    <phoneticPr fontId="19" type="noConversion"/>
  </si>
  <si>
    <t>随机牌</t>
    <phoneticPr fontId="19" type="noConversion"/>
  </si>
  <si>
    <t>青蛙牌</t>
    <phoneticPr fontId="19" type="noConversion"/>
  </si>
  <si>
    <t>绳子牌</t>
    <phoneticPr fontId="19" type="noConversion"/>
  </si>
  <si>
    <t>FirstBigCardLevel</t>
    <phoneticPr fontId="19" type="noConversion"/>
  </si>
  <si>
    <t>FirstMouseLevel</t>
    <phoneticPr fontId="19" type="noConversion"/>
  </si>
  <si>
    <t>FirstScrollingLevel</t>
    <phoneticPr fontId="19" type="noConversion"/>
  </si>
  <si>
    <t>骨头</t>
    <phoneticPr fontId="19" type="noConversion"/>
  </si>
  <si>
    <t>松鼠</t>
    <phoneticPr fontId="19" type="noConversion"/>
  </si>
  <si>
    <t>FirstColorCardLevel</t>
    <phoneticPr fontId="19" type="noConversion"/>
  </si>
  <si>
    <t>同色牌</t>
    <phoneticPr fontId="19" type="noConversion"/>
  </si>
  <si>
    <t>炸弹</t>
    <phoneticPr fontId="19" type="noConversion"/>
  </si>
  <si>
    <t>双数牌</t>
    <phoneticPr fontId="19" type="noConversion"/>
  </si>
  <si>
    <t>FirstWildCardLevel</t>
    <phoneticPr fontId="19" type="noConversion"/>
  </si>
  <si>
    <t>万能牌</t>
  </si>
  <si>
    <t>2倍</t>
    <phoneticPr fontId="19" type="noConversion"/>
  </si>
  <si>
    <t>4倍</t>
    <phoneticPr fontId="19" type="noConversion"/>
  </si>
  <si>
    <t>消除基础奖励</t>
    <phoneticPr fontId="19" type="noConversion"/>
  </si>
  <si>
    <t>关卡递增</t>
    <phoneticPr fontId="19" type="noConversion"/>
  </si>
  <si>
    <t>num</t>
    <phoneticPr fontId="19" type="noConversion"/>
  </si>
  <si>
    <t>关卡递增</t>
    <phoneticPr fontId="19" type="noConversion"/>
  </si>
  <si>
    <t>农场关卡</t>
    <phoneticPr fontId="19" type="noConversion"/>
  </si>
  <si>
    <t>Day</t>
  </si>
  <si>
    <t>skuId</t>
    <phoneticPr fontId="19" type="noConversion"/>
  </si>
  <si>
    <t>item</t>
    <phoneticPr fontId="19" type="noConversion"/>
  </si>
  <si>
    <t>手牌+5</t>
  </si>
  <si>
    <t>wedgeIndex</t>
    <phoneticPr fontId="19" type="noConversion"/>
  </si>
  <si>
    <t>rewards.253×1000</t>
    <phoneticPr fontId="19" type="noConversion"/>
  </si>
  <si>
    <t>挑战消耗</t>
    <phoneticPr fontId="19" type="noConversion"/>
  </si>
  <si>
    <t>金币</t>
    <phoneticPr fontId="19" type="noConversion"/>
  </si>
  <si>
    <t>双倍结算</t>
    <phoneticPr fontId="19" type="noConversion"/>
  </si>
  <si>
    <t>手牌+5</t>
    <phoneticPr fontId="19" type="noConversion"/>
  </si>
  <si>
    <t>免费挑战</t>
    <phoneticPr fontId="19" type="noConversion"/>
  </si>
  <si>
    <t>万能牌</t>
    <phoneticPr fontId="19" type="noConversion"/>
  </si>
  <si>
    <t>农场加速</t>
    <phoneticPr fontId="19" type="noConversion"/>
  </si>
  <si>
    <t>开局消三张</t>
    <phoneticPr fontId="19" type="noConversion"/>
  </si>
  <si>
    <t>开局万能牌</t>
    <phoneticPr fontId="19" type="noConversion"/>
  </si>
  <si>
    <t>价值</t>
    <phoneticPr fontId="19" type="noConversion"/>
  </si>
  <si>
    <t>总价值</t>
    <phoneticPr fontId="19" type="noConversion"/>
  </si>
  <si>
    <t>几率</t>
    <phoneticPr fontId="19" type="noConversion"/>
  </si>
  <si>
    <t>关卡消耗</t>
    <phoneticPr fontId="19" type="noConversion"/>
  </si>
  <si>
    <t>农场奖励</t>
    <phoneticPr fontId="19" type="noConversion"/>
  </si>
  <si>
    <t>售价</t>
    <phoneticPr fontId="19" type="noConversion"/>
  </si>
  <si>
    <t>奖励/挑战</t>
    <phoneticPr fontId="19" type="noConversion"/>
  </si>
  <si>
    <t>奖励/基础</t>
    <phoneticPr fontId="19" type="noConversion"/>
  </si>
  <si>
    <t>商城系数</t>
    <phoneticPr fontId="19" type="noConversion"/>
  </si>
  <si>
    <t>level</t>
    <phoneticPr fontId="19" type="noConversion"/>
  </si>
  <si>
    <t>商城参照</t>
    <phoneticPr fontId="19" type="noConversion"/>
  </si>
  <si>
    <t>商城折扣</t>
    <phoneticPr fontId="19" type="noConversion"/>
  </si>
  <si>
    <t>门票</t>
    <phoneticPr fontId="19" type="noConversion"/>
  </si>
  <si>
    <t/>
  </si>
  <si>
    <t>开局万能牌</t>
    <phoneticPr fontId="19" type="noConversion"/>
  </si>
  <si>
    <t>回退牌</t>
    <phoneticPr fontId="19" type="noConversion"/>
  </si>
  <si>
    <t>开局移除炸弹</t>
    <phoneticPr fontId="19" type="noConversion"/>
  </si>
  <si>
    <t>开局消三张</t>
    <phoneticPr fontId="19" type="noConversion"/>
  </si>
  <si>
    <t>、</t>
    <phoneticPr fontId="19" type="noConversion"/>
  </si>
  <si>
    <t>value1</t>
    <phoneticPr fontId="19" type="noConversion"/>
  </si>
  <si>
    <t>quantity1</t>
    <phoneticPr fontId="19" type="noConversion"/>
  </si>
  <si>
    <t>minigamePicks0</t>
  </si>
  <si>
    <t>starsThresholds0</t>
  </si>
  <si>
    <t>segment</t>
  </si>
  <si>
    <t>Rewards_index</t>
  </si>
  <si>
    <t>Probability</t>
  </si>
  <si>
    <t>StartLevel</t>
  </si>
  <si>
    <t>EndLevel</t>
  </si>
  <si>
    <t>Index</t>
  </si>
  <si>
    <t>Type</t>
  </si>
  <si>
    <t>Value</t>
  </si>
  <si>
    <t>UNDO</t>
  </si>
  <si>
    <t>COINS</t>
  </si>
  <si>
    <t>FREE_LVL</t>
  </si>
  <si>
    <t>BOOSTER_REMOVE_CARDS</t>
  </si>
  <si>
    <t>BOOSTER_WINDMILL</t>
  </si>
  <si>
    <t>PLUS_5</t>
  </si>
  <si>
    <t>WILD</t>
  </si>
  <si>
    <t>BOOSTER_WILD_DROP</t>
  </si>
  <si>
    <t>DOUBLE_CREDITS</t>
  </si>
  <si>
    <t>Probability_sum</t>
    <phoneticPr fontId="19" type="noConversion"/>
  </si>
  <si>
    <t>BOOSTER_WINDMILL</t>
    <phoneticPr fontId="19" type="noConversion"/>
  </si>
  <si>
    <t>item_index</t>
    <phoneticPr fontId="19" type="noConversion"/>
  </si>
  <si>
    <t>wildDropCosts+3</t>
  </si>
  <si>
    <t>FREE_LVL</t>
    <phoneticPr fontId="19" type="noConversion"/>
  </si>
  <si>
    <t>宝箱关卡</t>
    <phoneticPr fontId="19" type="noConversion"/>
  </si>
  <si>
    <t>农场-转盘</t>
    <phoneticPr fontId="19" type="noConversion"/>
  </si>
  <si>
    <t>offset-h</t>
    <phoneticPr fontId="19" type="noConversion"/>
  </si>
  <si>
    <t>offset-r</t>
    <phoneticPr fontId="19" type="noConversion"/>
  </si>
  <si>
    <t>2级宝箱/关卡消耗</t>
  </si>
  <si>
    <t>1级宝箱/关卡消耗</t>
    <phoneticPr fontId="19" type="noConversion"/>
  </si>
  <si>
    <t>3级宝箱/关卡消耗</t>
  </si>
  <si>
    <t>4级宝箱/关卡消耗</t>
  </si>
  <si>
    <t>level</t>
    <phoneticPr fontId="19" type="noConversion"/>
  </si>
  <si>
    <t>FREE</t>
  </si>
  <si>
    <t>PREMIUM</t>
  </si>
  <si>
    <t>回退卡</t>
    <phoneticPr fontId="19" type="noConversion"/>
  </si>
  <si>
    <t>金币系数</t>
    <phoneticPr fontId="19" type="noConversion"/>
  </si>
  <si>
    <t>总进度</t>
    <phoneticPr fontId="19" type="noConversion"/>
  </si>
  <si>
    <t>当前进度</t>
    <phoneticPr fontId="19" type="noConversion"/>
  </si>
  <si>
    <t>通行证等级</t>
    <phoneticPr fontId="19" type="noConversion"/>
  </si>
  <si>
    <t>weight1</t>
    <phoneticPr fontId="19" type="noConversion"/>
  </si>
  <si>
    <t>weight2</t>
  </si>
  <si>
    <t>weight3</t>
  </si>
  <si>
    <t>weight4</t>
  </si>
  <si>
    <t>数量</t>
    <phoneticPr fontId="19" type="noConversion"/>
  </si>
  <si>
    <t>奖励类型</t>
    <phoneticPr fontId="19" type="noConversion"/>
  </si>
  <si>
    <t>1倍</t>
    <phoneticPr fontId="19" type="noConversion"/>
  </si>
  <si>
    <t>8倍</t>
    <phoneticPr fontId="19" type="noConversion"/>
  </si>
  <si>
    <t>1星</t>
    <phoneticPr fontId="19" type="noConversion"/>
  </si>
  <si>
    <t>2星</t>
    <phoneticPr fontId="19" type="noConversion"/>
  </si>
  <si>
    <t>3星</t>
  </si>
  <si>
    <t>4星</t>
  </si>
  <si>
    <t>5星</t>
  </si>
  <si>
    <t>PREMIUM</t>
    <phoneticPr fontId="19" type="noConversion"/>
  </si>
  <si>
    <t>图鉴需求</t>
    <phoneticPr fontId="19" type="noConversion"/>
  </si>
  <si>
    <t>sum</t>
    <phoneticPr fontId="19" type="noConversion"/>
  </si>
  <si>
    <t>mission_progress_album_cards</t>
  </si>
  <si>
    <t>mission_progress_black_cards</t>
  </si>
  <si>
    <t>mission_progress_clubs</t>
  </si>
  <si>
    <t>mission_progress_collect_gems</t>
  </si>
  <si>
    <t>mission_progress_collect_stars</t>
  </si>
  <si>
    <t>mission_progress_complete_farm_tasks</t>
  </si>
  <si>
    <t>mission_progress_complete_levels</t>
  </si>
  <si>
    <t>mission_progress_completed</t>
  </si>
  <si>
    <t>mission_progress_crown</t>
  </si>
  <si>
    <t>mission_progress_diamonds</t>
  </si>
  <si>
    <t>mission_progress_first_try</t>
  </si>
  <si>
    <t>mission_progress_hearts</t>
  </si>
  <si>
    <t>mission_progress_levels_in_a_row</t>
  </si>
  <si>
    <t>mission_progress_mode2</t>
  </si>
  <si>
    <t>mission_progress_mode3&amp;4</t>
  </si>
  <si>
    <t>mission_progress_mode3</t>
  </si>
  <si>
    <t>mission_progress_mode4</t>
  </si>
  <si>
    <t>mission_progress_play_wild</t>
  </si>
  <si>
    <t>mission_progress_red_cards</t>
  </si>
  <si>
    <t>mission_progress_spades</t>
  </si>
  <si>
    <t>mission_progress_streaks</t>
  </si>
  <si>
    <t>name</t>
    <phoneticPr fontId="19" type="noConversion"/>
  </si>
  <si>
    <t>type</t>
    <phoneticPr fontId="19" type="noConversion"/>
  </si>
  <si>
    <t>mission_progress_deck_cards</t>
    <phoneticPr fontId="19" type="noConversion"/>
  </si>
  <si>
    <t>章节</t>
    <phoneticPr fontId="19" type="noConversion"/>
  </si>
  <si>
    <t>宝石消耗</t>
    <phoneticPr fontId="19" type="noConversion"/>
  </si>
  <si>
    <t>经验奖励</t>
    <phoneticPr fontId="19" type="noConversion"/>
  </si>
  <si>
    <t>6小时农场</t>
    <phoneticPr fontId="19" type="noConversion"/>
  </si>
  <si>
    <t>经验等级</t>
    <phoneticPr fontId="19" type="noConversion"/>
  </si>
  <si>
    <t>P-2181r6h1fvrb5</t>
  </si>
  <si>
    <t>P-2181r6hjr4ymc</t>
  </si>
  <si>
    <t>门票</t>
    <phoneticPr fontId="19" type="noConversion"/>
  </si>
  <si>
    <t>金币系数</t>
    <phoneticPr fontId="19" type="noConversion"/>
  </si>
  <si>
    <t>金币</t>
    <phoneticPr fontId="19" type="noConversion"/>
  </si>
  <si>
    <t>开局万能牌</t>
    <phoneticPr fontId="19" type="noConversion"/>
  </si>
  <si>
    <t>开局消三张</t>
    <phoneticPr fontId="19" type="noConversion"/>
  </si>
  <si>
    <t>额外转盘</t>
    <phoneticPr fontId="19" type="noConversion"/>
  </si>
  <si>
    <t>图鉴卡包</t>
    <phoneticPr fontId="19" type="noConversion"/>
  </si>
  <si>
    <r>
      <t>手牌+</t>
    </r>
    <r>
      <rPr>
        <sz val="10"/>
        <color theme="1"/>
        <rFont val="微软雅黑"/>
        <family val="2"/>
        <charset val="134"/>
      </rPr>
      <t>5</t>
    </r>
    <phoneticPr fontId="19" type="noConversion"/>
  </si>
  <si>
    <t>农场加速</t>
    <phoneticPr fontId="19" type="noConversion"/>
  </si>
  <si>
    <t>收集图鉴n张</t>
    <phoneticPr fontId="19" type="noConversion"/>
  </si>
  <si>
    <t>消除黑色牌n张</t>
    <phoneticPr fontId="19" type="noConversion"/>
  </si>
  <si>
    <t>消除梅花牌n张</t>
    <phoneticPr fontId="19" type="noConversion"/>
  </si>
  <si>
    <t>收集建造宝石n个</t>
    <phoneticPr fontId="19" type="noConversion"/>
  </si>
  <si>
    <t>收集关卡星星n个</t>
    <phoneticPr fontId="19" type="noConversion"/>
  </si>
  <si>
    <t>完成农场建造任务n个</t>
    <phoneticPr fontId="19" type="noConversion"/>
  </si>
  <si>
    <t>完成通行证任务n个</t>
    <phoneticPr fontId="19" type="noConversion"/>
  </si>
  <si>
    <t>收集图鉴皇冠n个</t>
    <phoneticPr fontId="19" type="noConversion"/>
  </si>
  <si>
    <t>收集余牌n张</t>
    <phoneticPr fontId="19" type="noConversion"/>
  </si>
  <si>
    <t>消除方块牌n张</t>
    <phoneticPr fontId="19" type="noConversion"/>
  </si>
  <si>
    <t>1次通关n关</t>
    <phoneticPr fontId="19" type="noConversion"/>
  </si>
  <si>
    <t>消除红心牌n张</t>
    <phoneticPr fontId="19" type="noConversion"/>
  </si>
  <si>
    <t>连续通关n次</t>
    <phoneticPr fontId="19" type="noConversion"/>
  </si>
  <si>
    <t>使用万能牌n张</t>
    <phoneticPr fontId="19" type="noConversion"/>
  </si>
  <si>
    <t>消除红色牌n张</t>
    <phoneticPr fontId="19" type="noConversion"/>
  </si>
  <si>
    <t>消除黑桃牌n张</t>
    <phoneticPr fontId="19" type="noConversion"/>
  </si>
  <si>
    <t>完成连击任务n次</t>
    <phoneticPr fontId="19" type="noConversion"/>
  </si>
  <si>
    <t>道具</t>
    <phoneticPr fontId="19" type="noConversion"/>
  </si>
  <si>
    <t>几率</t>
    <phoneticPr fontId="19" type="noConversion"/>
  </si>
  <si>
    <t>签到开始关卡</t>
    <phoneticPr fontId="19" type="noConversion"/>
  </si>
  <si>
    <t>签到开始天</t>
    <phoneticPr fontId="19" type="noConversion"/>
  </si>
  <si>
    <t>奖励系数1</t>
    <phoneticPr fontId="19" type="noConversion"/>
  </si>
  <si>
    <t>类型数量1</t>
    <phoneticPr fontId="19" type="noConversion"/>
  </si>
  <si>
    <t>等级类型</t>
    <phoneticPr fontId="19" type="noConversion"/>
  </si>
  <si>
    <t>基础</t>
  </si>
  <si>
    <t>基础</t>
    <phoneticPr fontId="19" type="noConversion"/>
  </si>
  <si>
    <t>隐藏</t>
  </si>
  <si>
    <t>隐藏</t>
    <phoneticPr fontId="19" type="noConversion"/>
  </si>
  <si>
    <t>手牌+5</t>
    <phoneticPr fontId="19" type="noConversion"/>
  </si>
  <si>
    <t>关卡</t>
    <phoneticPr fontId="19" type="noConversion"/>
  </si>
  <si>
    <t>奖励/挑战</t>
    <phoneticPr fontId="19" type="noConversion"/>
  </si>
  <si>
    <t>开局移除锁</t>
    <phoneticPr fontId="19" type="noConversion"/>
  </si>
  <si>
    <t>开局移除变数牌</t>
    <phoneticPr fontId="19" type="noConversion"/>
  </si>
  <si>
    <t>金币值</t>
    <phoneticPr fontId="19" type="noConversion"/>
  </si>
  <si>
    <t>Cost_index</t>
    <phoneticPr fontId="19" type="noConversion"/>
  </si>
  <si>
    <t>开局风车</t>
    <phoneticPr fontId="19" type="noConversion"/>
  </si>
  <si>
    <t>双倍结算</t>
    <phoneticPr fontId="19" type="noConversion"/>
  </si>
  <si>
    <t>回退卡</t>
    <phoneticPr fontId="19" type="noConversion"/>
  </si>
  <si>
    <t>开局风车</t>
    <phoneticPr fontId="19" type="noConversion"/>
  </si>
  <si>
    <t>任务类型</t>
    <phoneticPr fontId="19" type="noConversion"/>
  </si>
  <si>
    <t>通关n次</t>
    <phoneticPr fontId="19" type="noConversion"/>
  </si>
  <si>
    <t>4倍模式通关n次</t>
    <phoneticPr fontId="19" type="noConversion"/>
  </si>
  <si>
    <t>4倍&amp;8倍模式通关n次</t>
    <phoneticPr fontId="19" type="noConversion"/>
  </si>
  <si>
    <t>8倍模式通关n次</t>
    <phoneticPr fontId="19" type="noConversion"/>
  </si>
  <si>
    <t>持续天数</t>
    <phoneticPr fontId="19" type="noConversion"/>
  </si>
  <si>
    <t>12小时农场</t>
    <phoneticPr fontId="19" type="noConversion"/>
  </si>
  <si>
    <t>15小时农场</t>
    <phoneticPr fontId="19" type="noConversion"/>
  </si>
  <si>
    <t>模式</t>
    <phoneticPr fontId="19" type="noConversion"/>
  </si>
  <si>
    <t>T</t>
    <phoneticPr fontId="19" type="noConversion"/>
  </si>
  <si>
    <t>R</t>
    <phoneticPr fontId="19" type="noConversion"/>
  </si>
  <si>
    <t>MODE1</t>
  </si>
  <si>
    <t>MODE2</t>
  </si>
  <si>
    <t>MODE3</t>
  </si>
  <si>
    <t>MODE4</t>
  </si>
  <si>
    <t>单张牌宝石数量</t>
    <phoneticPr fontId="19" type="noConversion"/>
  </si>
  <si>
    <t>最小宝石牌</t>
    <phoneticPr fontId="19" type="noConversion"/>
  </si>
  <si>
    <t>最大宝石牌</t>
    <phoneticPr fontId="19" type="noConversion"/>
  </si>
  <si>
    <t>基础宝石数量</t>
    <phoneticPr fontId="19" type="noConversion"/>
  </si>
  <si>
    <t>星级数量</t>
    <phoneticPr fontId="19" type="noConversion"/>
  </si>
  <si>
    <t>星级加成</t>
    <phoneticPr fontId="19" type="noConversion"/>
  </si>
  <si>
    <t>任务需求</t>
    <phoneticPr fontId="19" type="noConversion"/>
  </si>
  <si>
    <t>宝石需求</t>
    <phoneticPr fontId="19" type="noConversion"/>
  </si>
  <si>
    <t>金币价值</t>
    <phoneticPr fontId="19" type="noConversion"/>
  </si>
  <si>
    <t>宝石获得局数×1</t>
    <phoneticPr fontId="19" type="noConversion"/>
  </si>
  <si>
    <t>宝石获得局数×2</t>
    <phoneticPr fontId="19" type="noConversion"/>
  </si>
  <si>
    <t>宝石获得局数×4</t>
    <phoneticPr fontId="19" type="noConversion"/>
  </si>
  <si>
    <t>宝石获得局数×8</t>
    <phoneticPr fontId="19" type="noConversion"/>
  </si>
  <si>
    <t>合计</t>
    <phoneticPr fontId="19" type="noConversion"/>
  </si>
  <si>
    <t>奖励挑战次数×1</t>
    <phoneticPr fontId="19" type="noConversion"/>
  </si>
  <si>
    <t>进度</t>
    <phoneticPr fontId="19" type="noConversion"/>
  </si>
  <si>
    <t>奖励</t>
    <phoneticPr fontId="19" type="noConversion"/>
  </si>
  <si>
    <t>lucky_wheel_3</t>
  </si>
  <si>
    <t>P-2181r6hk14k0d</t>
  </si>
  <si>
    <t>P-21eaxasdzrqo8</t>
  </si>
  <si>
    <t>万能牌</t>
    <phoneticPr fontId="19" type="noConversion"/>
  </si>
  <si>
    <t>免费奖励</t>
    <phoneticPr fontId="19" type="noConversion"/>
  </si>
  <si>
    <t>付费奖励</t>
    <phoneticPr fontId="19" type="noConversion"/>
  </si>
  <si>
    <t>level</t>
    <phoneticPr fontId="19" type="noConversion"/>
  </si>
  <si>
    <t>掉率倍率</t>
    <phoneticPr fontId="19" type="noConversion"/>
  </si>
  <si>
    <t>chances_1</t>
    <phoneticPr fontId="19" type="noConversion"/>
  </si>
  <si>
    <t>chances_2</t>
    <phoneticPr fontId="19" type="noConversion"/>
  </si>
  <si>
    <t>×1</t>
    <phoneticPr fontId="19" type="noConversion"/>
  </si>
  <si>
    <t>×2</t>
  </si>
  <si>
    <t>×4</t>
    <phoneticPr fontId="19" type="noConversion"/>
  </si>
  <si>
    <t>×8</t>
    <phoneticPr fontId="19" type="noConversion"/>
  </si>
  <si>
    <t>入场</t>
    <phoneticPr fontId="19" type="noConversion"/>
  </si>
  <si>
    <t>星级</t>
    <phoneticPr fontId="19" type="noConversion"/>
  </si>
  <si>
    <t>局内</t>
    <phoneticPr fontId="19" type="noConversion"/>
  </si>
  <si>
    <t>最终</t>
    <phoneticPr fontId="19" type="noConversion"/>
  </si>
  <si>
    <t>通关</t>
    <phoneticPr fontId="19" type="noConversion"/>
  </si>
  <si>
    <t>局内比例</t>
    <phoneticPr fontId="19" type="noConversion"/>
  </si>
  <si>
    <t>最终比例</t>
    <phoneticPr fontId="19" type="noConversion"/>
  </si>
  <si>
    <t>通关比例</t>
    <phoneticPr fontId="19" type="noConversion"/>
  </si>
  <si>
    <t>i1</t>
    <phoneticPr fontId="19" type="noConversion"/>
  </si>
  <si>
    <t>最近掉落</t>
    <phoneticPr fontId="19" type="noConversion"/>
  </si>
  <si>
    <t>10关</t>
    <phoneticPr fontId="19" type="noConversion"/>
  </si>
  <si>
    <t>连击1</t>
    <phoneticPr fontId="19" type="noConversion"/>
  </si>
  <si>
    <t>连击2</t>
    <phoneticPr fontId="19" type="noConversion"/>
  </si>
  <si>
    <t>入场</t>
    <phoneticPr fontId="19" type="noConversion"/>
  </si>
  <si>
    <t>关卡消耗</t>
    <phoneticPr fontId="19" type="noConversion"/>
  </si>
  <si>
    <t>8倍</t>
    <phoneticPr fontId="19" type="noConversion"/>
  </si>
  <si>
    <t>openingLevelMode4</t>
  </si>
  <si>
    <t>开局风车</t>
    <phoneticPr fontId="19" type="noConversion"/>
  </si>
  <si>
    <r>
      <t>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小时农场</t>
    </r>
    <phoneticPr fontId="19" type="noConversion"/>
  </si>
  <si>
    <t>3小时农场</t>
    <phoneticPr fontId="19" type="noConversion"/>
  </si>
  <si>
    <t>关卡</t>
    <phoneticPr fontId="19" type="noConversion"/>
  </si>
  <si>
    <t>消除极限</t>
    <phoneticPr fontId="19" type="noConversion"/>
  </si>
  <si>
    <t>场牌</t>
    <phoneticPr fontId="19" type="noConversion"/>
  </si>
  <si>
    <t>1星卡包</t>
    <phoneticPr fontId="19" type="noConversion"/>
  </si>
  <si>
    <t>2星卡包</t>
  </si>
  <si>
    <t>3星卡包</t>
  </si>
  <si>
    <t>卡包掉落数量</t>
    <phoneticPr fontId="19" type="noConversion"/>
  </si>
  <si>
    <t>2星</t>
  </si>
  <si>
    <t>2星卡包</t>
    <phoneticPr fontId="19" type="noConversion"/>
  </si>
  <si>
    <t>score_card_left</t>
    <phoneticPr fontId="19" type="noConversion"/>
  </si>
  <si>
    <t>开局移除变数</t>
    <phoneticPr fontId="19" type="noConversion"/>
  </si>
  <si>
    <t>行标签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</si>
</sst>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_ "/>
    <numFmt numFmtId="177" formatCode="0.00_ "/>
    <numFmt numFmtId="178" formatCode="0.00_);[Red]\(0.00\)"/>
    <numFmt numFmtId="179" formatCode="#,##0.00_ "/>
    <numFmt numFmtId="180" formatCode="#,##0;[Red]#,##0"/>
    <numFmt numFmtId="181" formatCode="#,##0_);[Red]\(#,##0\)"/>
    <numFmt numFmtId="182" formatCode="#,##0_ "/>
    <numFmt numFmtId="183" formatCode="0.0000_ "/>
    <numFmt numFmtId="184" formatCode="0_);[Red]\(0\)"/>
  </numFmts>
  <fonts count="26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7" fillId="0" borderId="0" xfId="0" applyFont="1"/>
    <xf numFmtId="0" fontId="20" fillId="0" borderId="1" xfId="0" applyFont="1" applyBorder="1" applyAlignment="1">
      <alignment horizontal="center" vertical="top"/>
    </xf>
    <xf numFmtId="0" fontId="18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6" fillId="6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left" vertical="center"/>
    </xf>
    <xf numFmtId="0" fontId="16" fillId="8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7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21" fillId="0" borderId="0" xfId="0" applyFont="1"/>
    <xf numFmtId="0" fontId="22" fillId="0" borderId="1" xfId="0" applyFont="1" applyBorder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center" vertical="top"/>
    </xf>
    <xf numFmtId="0" fontId="2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77" fontId="1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77" fontId="15" fillId="0" borderId="0" xfId="0" applyNumberFormat="1" applyFont="1"/>
    <xf numFmtId="0" fontId="20" fillId="0" borderId="1" xfId="0" applyFont="1" applyBorder="1" applyAlignment="1">
      <alignment horizontal="left" vertical="top"/>
    </xf>
    <xf numFmtId="0" fontId="14" fillId="0" borderId="0" xfId="0" applyFont="1" applyAlignment="1">
      <alignment horizontal="left"/>
    </xf>
    <xf numFmtId="180" fontId="15" fillId="0" borderId="0" xfId="0" applyNumberFormat="1" applyFont="1" applyAlignment="1">
      <alignment horizontal="left"/>
    </xf>
    <xf numFmtId="178" fontId="14" fillId="0" borderId="0" xfId="0" applyNumberFormat="1" applyFont="1" applyAlignment="1">
      <alignment horizontal="left"/>
    </xf>
    <xf numFmtId="178" fontId="15" fillId="0" borderId="0" xfId="0" applyNumberFormat="1" applyFont="1" applyAlignment="1">
      <alignment horizontal="left"/>
    </xf>
    <xf numFmtId="0" fontId="20" fillId="0" borderId="0" xfId="0" applyFont="1" applyAlignment="1">
      <alignment horizontal="left" vertical="center"/>
    </xf>
    <xf numFmtId="177" fontId="20" fillId="0" borderId="0" xfId="0" applyNumberFormat="1" applyFont="1" applyAlignment="1">
      <alignment horizontal="left" vertical="center"/>
    </xf>
    <xf numFmtId="0" fontId="14" fillId="0" borderId="0" xfId="0" pivotButton="1" applyFont="1" applyAlignment="1">
      <alignment horizontal="left"/>
    </xf>
    <xf numFmtId="0" fontId="14" fillId="0" borderId="0" xfId="0" applyFont="1" applyAlignment="1">
      <alignment horizontal="left" vertical="center"/>
    </xf>
    <xf numFmtId="177" fontId="14" fillId="0" borderId="0" xfId="0" applyNumberFormat="1" applyFont="1" applyAlignment="1">
      <alignment horizontal="left" vertical="center"/>
    </xf>
    <xf numFmtId="178" fontId="14" fillId="0" borderId="0" xfId="0" applyNumberFormat="1" applyFont="1" applyAlignment="1">
      <alignment horizontal="left" vertical="center"/>
    </xf>
    <xf numFmtId="10" fontId="14" fillId="0" borderId="0" xfId="0" applyNumberFormat="1" applyFont="1" applyAlignment="1">
      <alignment horizontal="left" vertical="center"/>
    </xf>
    <xf numFmtId="3" fontId="14" fillId="0" borderId="0" xfId="0" applyNumberFormat="1" applyFont="1" applyAlignment="1">
      <alignment horizontal="left" vertical="center"/>
    </xf>
    <xf numFmtId="179" fontId="14" fillId="0" borderId="0" xfId="0" applyNumberFormat="1" applyFont="1" applyAlignment="1">
      <alignment horizontal="left" vertical="center"/>
    </xf>
    <xf numFmtId="177" fontId="15" fillId="0" borderId="0" xfId="0" applyNumberFormat="1" applyFont="1" applyAlignment="1">
      <alignment horizontal="left"/>
    </xf>
    <xf numFmtId="0" fontId="24" fillId="0" borderId="0" xfId="0" applyFont="1" applyAlignment="1">
      <alignment horizontal="left" vertical="center"/>
    </xf>
    <xf numFmtId="181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1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82" fontId="13" fillId="0" borderId="0" xfId="0" applyNumberFormat="1" applyFont="1" applyAlignment="1">
      <alignment horizontal="left"/>
    </xf>
    <xf numFmtId="17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82" fontId="13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83" fontId="18" fillId="0" borderId="0" xfId="0" applyNumberFormat="1" applyFont="1" applyAlignment="1">
      <alignment horizontal="left"/>
    </xf>
    <xf numFmtId="183" fontId="13" fillId="0" borderId="0" xfId="0" applyNumberFormat="1" applyFont="1" applyAlignment="1">
      <alignment horizontal="left"/>
    </xf>
    <xf numFmtId="0" fontId="25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182" fontId="11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177" fontId="10" fillId="0" borderId="0" xfId="0" applyNumberFormat="1" applyFont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18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10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77" fontId="0" fillId="0" borderId="0" xfId="0" applyNumberFormat="1" applyAlignment="1">
      <alignment horizontal="left" indent="1"/>
    </xf>
    <xf numFmtId="0" fontId="2" fillId="0" borderId="0" xfId="0" applyFont="1" applyAlignment="1">
      <alignment horizontal="left"/>
    </xf>
    <xf numFmtId="0" fontId="15" fillId="10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180" fontId="15" fillId="10" borderId="0" xfId="0" applyNumberFormat="1" applyFont="1" applyFill="1" applyAlignment="1">
      <alignment horizontal="left"/>
    </xf>
  </cellXfs>
  <cellStyles count="1">
    <cellStyle name="常规" xfId="0" builtinId="0"/>
  </cellStyles>
  <dxfs count="58"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518356</xdr:colOff>
      <xdr:row>1</xdr:row>
      <xdr:rowOff>526650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D8CE9FF9-75AF-0A7E-E941-8506FCECE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209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518356</xdr:colOff>
      <xdr:row>2</xdr:row>
      <xdr:rowOff>526650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CD5A2482-8B39-73C8-8C40-9C4EE62E9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429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518356</xdr:colOff>
      <xdr:row>3</xdr:row>
      <xdr:rowOff>526650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F1D4C862-75FD-B5E2-8892-75D536EFA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2763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518356</xdr:colOff>
      <xdr:row>4</xdr:row>
      <xdr:rowOff>526650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0C147FAA-5032-CE5C-72BD-1F919286C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8097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518356</xdr:colOff>
      <xdr:row>5</xdr:row>
      <xdr:rowOff>526650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AB876B8A-65DC-DA1F-8F86-D02A18CC9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23431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518356</xdr:colOff>
      <xdr:row>6</xdr:row>
      <xdr:rowOff>526650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2492A604-69D7-A6BA-A9C3-16999066E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2876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518356</xdr:colOff>
      <xdr:row>7</xdr:row>
      <xdr:rowOff>526650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841371BE-D69A-874F-503C-6D0524452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34099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518356</xdr:colOff>
      <xdr:row>8</xdr:row>
      <xdr:rowOff>526650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F0BC0534-1278-7FB8-F7F7-67B63BE27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39433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518356</xdr:colOff>
      <xdr:row>9</xdr:row>
      <xdr:rowOff>526650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A0DC2296-84DC-FE31-8352-8DF46A41C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44767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518356</xdr:colOff>
      <xdr:row>10</xdr:row>
      <xdr:rowOff>526650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D7662A66-03FA-2065-F705-E0DA1AB16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50101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518356</xdr:colOff>
      <xdr:row>11</xdr:row>
      <xdr:rowOff>526650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28471C1F-B349-2887-BFBB-FBA804220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5543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518356</xdr:colOff>
      <xdr:row>12</xdr:row>
      <xdr:rowOff>526650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E84C57BE-B000-4557-BD69-2D8B6F523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60769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518356</xdr:colOff>
      <xdr:row>13</xdr:row>
      <xdr:rowOff>526650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DCDA410A-D470-A74F-17A4-6A6D9409C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66103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518356</xdr:colOff>
      <xdr:row>14</xdr:row>
      <xdr:rowOff>526650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5F462FFB-0A14-49FE-7635-E25E0066E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1437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518356</xdr:colOff>
      <xdr:row>15</xdr:row>
      <xdr:rowOff>526650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C118F9C5-04D2-5EBF-488B-0C1118D59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6771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518356</xdr:colOff>
      <xdr:row>16</xdr:row>
      <xdr:rowOff>526650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5A4D6311-4BB5-26D1-8AC4-6CBF54F22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8210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518356</xdr:colOff>
      <xdr:row>17</xdr:row>
      <xdr:rowOff>526650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F8D3FF43-368B-D6E5-D75A-94F33727C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87439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518356</xdr:colOff>
      <xdr:row>18</xdr:row>
      <xdr:rowOff>526650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648CEB9A-9D12-884F-8DF4-39A51D615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92773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518356</xdr:colOff>
      <xdr:row>19</xdr:row>
      <xdr:rowOff>526650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F4B26943-23CE-DBCE-5AB3-959D4E945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98107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518356</xdr:colOff>
      <xdr:row>20</xdr:row>
      <xdr:rowOff>526650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271FCCD8-6B43-F16C-DCDB-9B9E13E10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03441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518356</xdr:colOff>
      <xdr:row>21</xdr:row>
      <xdr:rowOff>526650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E670C285-B691-6C9F-DE9B-F5B7EC664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0877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518356</xdr:colOff>
      <xdr:row>22</xdr:row>
      <xdr:rowOff>526650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A6A0E886-7BD5-D65B-2BB6-28945C8E8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1410950"/>
          <a:ext cx="518356" cy="5266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sker" refreshedDate="44960.467404166666" createdVersion="8" refreshedVersion="8" minRefreshableVersion="3" recordCount="459" xr:uid="{D67E1119-3C2C-49E1-ABEA-6766E18162F4}">
  <cacheSource type="worksheet">
    <worksheetSource ref="A1:B460" sheet="商城系数"/>
  </cacheSource>
  <cacheFields count="2">
    <cacheField name="level" numFmtId="0">
      <sharedItems containsSemiMixedTypes="0" containsString="0" containsNumber="1" containsInteger="1" minValue="1" maxValue="22644" count="459">
        <n v="1"/>
        <n v="13"/>
        <n v="20"/>
        <n v="27"/>
        <n v="35"/>
        <n v="47"/>
        <n v="58"/>
        <n v="100"/>
        <n v="168"/>
        <n v="208"/>
        <n v="249"/>
        <n v="298"/>
        <n v="345"/>
        <n v="396"/>
        <n v="443"/>
        <n v="494"/>
        <n v="544"/>
        <n v="594"/>
        <n v="644"/>
        <n v="695"/>
        <n v="745"/>
        <n v="793"/>
        <n v="845"/>
        <n v="895"/>
        <n v="945"/>
        <n v="995"/>
        <n v="1044"/>
        <n v="1096"/>
        <n v="1145"/>
        <n v="1195"/>
        <n v="1245"/>
        <n v="1295"/>
        <n v="1345"/>
        <n v="1395"/>
        <n v="1445"/>
        <n v="1494"/>
        <n v="1545"/>
        <n v="1595"/>
        <n v="1645"/>
        <n v="1695"/>
        <n v="1745"/>
        <n v="1795"/>
        <n v="1845"/>
        <n v="1895"/>
        <n v="1945"/>
        <n v="1995"/>
        <n v="2045"/>
        <n v="2095"/>
        <n v="2145"/>
        <n v="2193"/>
        <n v="2244"/>
        <n v="2296"/>
        <n v="2345"/>
        <n v="2394"/>
        <n v="2444"/>
        <n v="2694"/>
        <n v="2719"/>
        <n v="2744"/>
        <n v="2769"/>
        <n v="2794"/>
        <n v="2819"/>
        <n v="2844"/>
        <n v="2869"/>
        <n v="2894"/>
        <n v="2944"/>
        <n v="2994"/>
        <n v="3044"/>
        <n v="3094"/>
        <n v="3144"/>
        <n v="3194"/>
        <n v="3244"/>
        <n v="3294"/>
        <n v="3344"/>
        <n v="3394"/>
        <n v="3444"/>
        <n v="3494"/>
        <n v="3544"/>
        <n v="3594"/>
        <n v="3644"/>
        <n v="3694"/>
        <n v="3744"/>
        <n v="3794"/>
        <n v="3844"/>
        <n v="3894"/>
        <n v="3944"/>
        <n v="3994"/>
        <n v="4044"/>
        <n v="4094"/>
        <n v="4144"/>
        <n v="4194"/>
        <n v="4244"/>
        <n v="4294"/>
        <n v="4344"/>
        <n v="4394"/>
        <n v="4444"/>
        <n v="4494"/>
        <n v="4544"/>
        <n v="4594"/>
        <n v="4644"/>
        <n v="4694"/>
        <n v="4744"/>
        <n v="4794"/>
        <n v="4844"/>
        <n v="4894"/>
        <n v="4944"/>
        <n v="4994"/>
        <n v="5044"/>
        <n v="5094"/>
        <n v="5144"/>
        <n v="5194"/>
        <n v="5244"/>
        <n v="5294"/>
        <n v="5344"/>
        <n v="5394"/>
        <n v="5444"/>
        <n v="5494"/>
        <n v="5544"/>
        <n v="5594"/>
        <n v="5644"/>
        <n v="5694"/>
        <n v="5744"/>
        <n v="5794"/>
        <n v="5844"/>
        <n v="5894"/>
        <n v="5944"/>
        <n v="5994"/>
        <n v="6044"/>
        <n v="6094"/>
        <n v="6144"/>
        <n v="6194"/>
        <n v="6244"/>
        <n v="6294"/>
        <n v="6344"/>
        <n v="6394"/>
        <n v="6444"/>
        <n v="6494"/>
        <n v="6544"/>
        <n v="6594"/>
        <n v="6644"/>
        <n v="6694"/>
        <n v="6744"/>
        <n v="6794"/>
        <n v="6844"/>
        <n v="6894"/>
        <n v="6944"/>
        <n v="6994"/>
        <n v="7044"/>
        <n v="7094"/>
        <n v="7144"/>
        <n v="7194"/>
        <n v="7244"/>
        <n v="7294"/>
        <n v="7344"/>
        <n v="7394"/>
        <n v="7444"/>
        <n v="7494"/>
        <n v="7544"/>
        <n v="7594"/>
        <n v="7644"/>
        <n v="7694"/>
        <n v="7744"/>
        <n v="7794"/>
        <n v="7844"/>
        <n v="7894"/>
        <n v="7944"/>
        <n v="7994"/>
        <n v="8044"/>
        <n v="8094"/>
        <n v="8144"/>
        <n v="8194"/>
        <n v="8244"/>
        <n v="8294"/>
        <n v="8344"/>
        <n v="8394"/>
        <n v="8444"/>
        <n v="8494"/>
        <n v="8544"/>
        <n v="8594"/>
        <n v="8644"/>
        <n v="8694"/>
        <n v="8744"/>
        <n v="8794"/>
        <n v="8844"/>
        <n v="8894"/>
        <n v="8944"/>
        <n v="8994"/>
        <n v="9044"/>
        <n v="9094"/>
        <n v="9144"/>
        <n v="9194"/>
        <n v="9244"/>
        <n v="9294"/>
        <n v="9344"/>
        <n v="9394"/>
        <n v="9444"/>
        <n v="9494"/>
        <n v="9544"/>
        <n v="9594"/>
        <n v="9644"/>
        <n v="9694"/>
        <n v="9744"/>
        <n v="9794"/>
        <n v="9844"/>
        <n v="9894"/>
        <n v="9944"/>
        <n v="9994"/>
        <n v="10044"/>
        <n v="10094"/>
        <n v="10144"/>
        <n v="10194"/>
        <n v="10244"/>
        <n v="10294"/>
        <n v="10344"/>
        <n v="10394"/>
        <n v="10444"/>
        <n v="10494"/>
        <n v="10544"/>
        <n v="10594"/>
        <n v="10644"/>
        <n v="10694"/>
        <n v="10744"/>
        <n v="10794"/>
        <n v="10844"/>
        <n v="10894"/>
        <n v="10944"/>
        <n v="10994"/>
        <n v="11044"/>
        <n v="11094"/>
        <n v="11144"/>
        <n v="11194"/>
        <n v="11244"/>
        <n v="11294"/>
        <n v="11344"/>
        <n v="11394"/>
        <n v="11444"/>
        <n v="11494"/>
        <n v="11544"/>
        <n v="11594"/>
        <n v="11644"/>
        <n v="11694"/>
        <n v="11744"/>
        <n v="11794"/>
        <n v="11844"/>
        <n v="11894"/>
        <n v="11944"/>
        <n v="11994"/>
        <n v="12044"/>
        <n v="12094"/>
        <n v="12144"/>
        <n v="12194"/>
        <n v="12244"/>
        <n v="12294"/>
        <n v="12344"/>
        <n v="12394"/>
        <n v="12444"/>
        <n v="12494"/>
        <n v="12544"/>
        <n v="12594"/>
        <n v="12644"/>
        <n v="12694"/>
        <n v="12744"/>
        <n v="12794"/>
        <n v="12844"/>
        <n v="12894"/>
        <n v="12944"/>
        <n v="12994"/>
        <n v="13044"/>
        <n v="13094"/>
        <n v="13144"/>
        <n v="13194"/>
        <n v="13244"/>
        <n v="13294"/>
        <n v="13344"/>
        <n v="13394"/>
        <n v="13444"/>
        <n v="13494"/>
        <n v="13544"/>
        <n v="13594"/>
        <n v="13644"/>
        <n v="13694"/>
        <n v="13744"/>
        <n v="13794"/>
        <n v="13844"/>
        <n v="13894"/>
        <n v="13944"/>
        <n v="13994"/>
        <n v="14044"/>
        <n v="14094"/>
        <n v="14144"/>
        <n v="14194"/>
        <n v="14244"/>
        <n v="14294"/>
        <n v="14344"/>
        <n v="14394"/>
        <n v="14444"/>
        <n v="14494"/>
        <n v="14544"/>
        <n v="14594"/>
        <n v="14644"/>
        <n v="14694"/>
        <n v="14744"/>
        <n v="14794"/>
        <n v="14844"/>
        <n v="14894"/>
        <n v="14944"/>
        <n v="14994"/>
        <n v="15044"/>
        <n v="15094"/>
        <n v="15144"/>
        <n v="15194"/>
        <n v="15244"/>
        <n v="15294"/>
        <n v="15344"/>
        <n v="15394"/>
        <n v="15444"/>
        <n v="15494"/>
        <n v="15544"/>
        <n v="15594"/>
        <n v="15644"/>
        <n v="15694"/>
        <n v="15744"/>
        <n v="15794"/>
        <n v="15844"/>
        <n v="15894"/>
        <n v="15944"/>
        <n v="15994"/>
        <n v="16044"/>
        <n v="16094"/>
        <n v="16144"/>
        <n v="16194"/>
        <n v="16244"/>
        <n v="16294"/>
        <n v="16344"/>
        <n v="16394"/>
        <n v="16444"/>
        <n v="16494"/>
        <n v="16544"/>
        <n v="16594"/>
        <n v="16644"/>
        <n v="16694"/>
        <n v="16744"/>
        <n v="16794"/>
        <n v="16844"/>
        <n v="16894"/>
        <n v="16944"/>
        <n v="16994"/>
        <n v="17044"/>
        <n v="17094"/>
        <n v="17144"/>
        <n v="17194"/>
        <n v="17244"/>
        <n v="17294"/>
        <n v="17344"/>
        <n v="17394"/>
        <n v="17444"/>
        <n v="17494"/>
        <n v="17544"/>
        <n v="17594"/>
        <n v="17644"/>
        <n v="17694"/>
        <n v="17744"/>
        <n v="17794"/>
        <n v="17844"/>
        <n v="17894"/>
        <n v="17944"/>
        <n v="17994"/>
        <n v="18044"/>
        <n v="18094"/>
        <n v="18144"/>
        <n v="18194"/>
        <n v="18244"/>
        <n v="18294"/>
        <n v="18344"/>
        <n v="18394"/>
        <n v="18444"/>
        <n v="18494"/>
        <n v="18544"/>
        <n v="18594"/>
        <n v="18644"/>
        <n v="18694"/>
        <n v="18744"/>
        <n v="18794"/>
        <n v="18844"/>
        <n v="18894"/>
        <n v="18944"/>
        <n v="18994"/>
        <n v="19044"/>
        <n v="19094"/>
        <n v="19144"/>
        <n v="19194"/>
        <n v="19244"/>
        <n v="19294"/>
        <n v="19344"/>
        <n v="19394"/>
        <n v="19444"/>
        <n v="19494"/>
        <n v="19544"/>
        <n v="19594"/>
        <n v="19644"/>
        <n v="19694"/>
        <n v="19744"/>
        <n v="19794"/>
        <n v="19844"/>
        <n v="19894"/>
        <n v="19944"/>
        <n v="19994"/>
        <n v="20044"/>
        <n v="20094"/>
        <n v="20144"/>
        <n v="20194"/>
        <n v="20244"/>
        <n v="20294"/>
        <n v="20344"/>
        <n v="20394"/>
        <n v="20444"/>
        <n v="20494"/>
        <n v="20544"/>
        <n v="20594"/>
        <n v="20644"/>
        <n v="20694"/>
        <n v="20744"/>
        <n v="20794"/>
        <n v="20844"/>
        <n v="20894"/>
        <n v="20944"/>
        <n v="20994"/>
        <n v="21044"/>
        <n v="21094"/>
        <n v="21144"/>
        <n v="21194"/>
        <n v="21244"/>
        <n v="21294"/>
        <n v="21344"/>
        <n v="21394"/>
        <n v="21444"/>
        <n v="21494"/>
        <n v="21544"/>
        <n v="21594"/>
        <n v="21644"/>
        <n v="21694"/>
        <n v="21744"/>
        <n v="21794"/>
        <n v="21844"/>
        <n v="21894"/>
        <n v="21944"/>
        <n v="21994"/>
        <n v="22044"/>
        <n v="22094"/>
        <n v="22144"/>
        <n v="22194"/>
        <n v="22244"/>
        <n v="22294"/>
        <n v="22344"/>
        <n v="22394"/>
        <n v="22444"/>
        <n v="22494"/>
        <n v="22544"/>
        <n v="22594"/>
        <n v="22644"/>
      </sharedItems>
    </cacheField>
    <cacheField name="multiplier" numFmtId="0">
      <sharedItems containsSemiMixedTypes="0" containsString="0" containsNumber="1" minValue="7.5" maxValue="142.5" count="448">
        <n v="7.5"/>
        <n v="8.5"/>
        <n v="9"/>
        <n v="9.3000000000000007"/>
        <n v="9.6"/>
        <n v="9.9"/>
        <n v="10.199999999999999"/>
        <n v="10.5"/>
        <n v="10.8"/>
        <n v="11.1"/>
        <n v="11.4"/>
        <n v="11.7"/>
        <n v="12"/>
        <n v="12.3"/>
        <n v="12.6"/>
        <n v="12.9"/>
        <n v="13.2"/>
        <n v="13.5"/>
        <n v="13.8"/>
        <n v="14.1"/>
        <n v="14.4"/>
        <n v="14.7"/>
        <n v="15"/>
        <n v="15.3"/>
        <n v="15.6"/>
        <n v="15.9"/>
        <n v="16.2"/>
        <n v="16.5"/>
        <n v="16.8"/>
        <n v="17.100000000000001"/>
        <n v="17.399999999999999"/>
        <n v="17.7"/>
        <n v="18"/>
        <n v="18.3"/>
        <n v="18.600000000000001"/>
        <n v="18.899999999999999"/>
        <n v="19.2"/>
        <n v="19.5"/>
        <n v="19.8"/>
        <n v="20.100000000000001"/>
        <n v="20.399999999999999"/>
        <n v="20.7"/>
        <n v="21"/>
        <n v="21.3"/>
        <n v="21.6"/>
        <n v="21.9"/>
        <n v="22.2"/>
        <n v="22.5"/>
        <n v="22.8"/>
        <n v="23.1"/>
        <n v="23.4"/>
        <n v="23.7"/>
        <n v="24"/>
        <n v="24.3"/>
        <n v="24.6"/>
        <n v="24.9"/>
        <n v="25.2"/>
        <n v="25.5"/>
        <n v="25.8"/>
        <n v="26.1"/>
        <n v="26.4"/>
        <n v="26.7"/>
        <n v="27"/>
        <n v="27.3"/>
        <n v="27.6"/>
        <n v="27.9"/>
        <n v="28.2"/>
        <n v="28.5"/>
        <n v="28.8"/>
        <n v="29.1"/>
        <n v="29.4"/>
        <n v="29.7"/>
        <n v="30"/>
        <n v="30.3"/>
        <n v="30.6"/>
        <n v="30.9"/>
        <n v="31.2"/>
        <n v="31.5"/>
        <n v="31.8"/>
        <n v="32.1"/>
        <n v="32.4"/>
        <n v="32.700000000000003"/>
        <n v="33"/>
        <n v="33.299999999999997"/>
        <n v="33.6"/>
        <n v="33.9"/>
        <n v="34.200000000000003"/>
        <n v="34.5"/>
        <n v="34.799999999999997"/>
        <n v="35.1"/>
        <n v="35.4"/>
        <n v="35.700000000000003"/>
        <n v="36"/>
        <n v="36.299999999999997"/>
        <n v="36.6"/>
        <n v="36.9"/>
        <n v="37.200000000000003"/>
        <n v="37.5"/>
        <n v="37.799999999999997"/>
        <n v="38.1"/>
        <n v="38.4"/>
        <n v="38.700000000000003"/>
        <n v="39"/>
        <n v="39.299999999999997"/>
        <n v="39.6"/>
        <n v="39.9"/>
        <n v="40.200000000000003"/>
        <n v="40.5"/>
        <n v="40.799999999999997"/>
        <n v="41.1"/>
        <n v="41.4"/>
        <n v="41.7"/>
        <n v="42"/>
        <n v="42.3"/>
        <n v="42.6"/>
        <n v="42.9"/>
        <n v="43.2"/>
        <n v="43.5"/>
        <n v="43.8"/>
        <n v="44.1"/>
        <n v="44.4"/>
        <n v="44.7"/>
        <n v="45"/>
        <n v="45.3"/>
        <n v="45.6"/>
        <n v="45.9"/>
        <n v="46.2"/>
        <n v="46.5"/>
        <n v="46.8"/>
        <n v="47.1"/>
        <n v="47.4"/>
        <n v="47.7"/>
        <n v="48"/>
        <n v="48.3"/>
        <n v="48.6"/>
        <n v="48.9"/>
        <n v="49.2"/>
        <n v="49.5"/>
        <n v="49.8"/>
        <n v="50.1"/>
        <n v="50.4"/>
        <n v="50.7"/>
        <n v="51"/>
        <n v="51.3"/>
        <n v="51.6"/>
        <n v="51.9"/>
        <n v="52.2"/>
        <n v="52.5"/>
        <n v="52.8"/>
        <n v="53.1"/>
        <n v="53.4"/>
        <n v="53.7"/>
        <n v="54"/>
        <n v="54.3"/>
        <n v="54.6"/>
        <n v="54.9"/>
        <n v="55.2"/>
        <n v="55.5"/>
        <n v="55.8"/>
        <n v="56.1"/>
        <n v="56.4"/>
        <n v="56.7"/>
        <n v="57"/>
        <n v="57.3"/>
        <n v="57.6"/>
        <n v="57.9"/>
        <n v="58.2"/>
        <n v="58.5"/>
        <n v="58.8"/>
        <n v="59.1"/>
        <n v="59.4"/>
        <n v="59.7"/>
        <n v="60"/>
        <n v="60.3"/>
        <n v="60.6"/>
        <n v="60.9"/>
        <n v="61.2"/>
        <n v="61.5"/>
        <n v="61.8"/>
        <n v="62.1"/>
        <n v="62.4"/>
        <n v="62.7"/>
        <n v="63"/>
        <n v="63.3"/>
        <n v="63.6"/>
        <n v="63.9"/>
        <n v="64.2"/>
        <n v="64.5"/>
        <n v="64.8"/>
        <n v="65.099999999999994"/>
        <n v="65.400000000000006"/>
        <n v="65.7"/>
        <n v="66"/>
        <n v="66.3"/>
        <n v="66.599999999999994"/>
        <n v="66.900000000000006"/>
        <n v="67.2"/>
        <n v="67.5"/>
        <n v="67.8"/>
        <n v="68.099999999999994"/>
        <n v="68.400000000000006"/>
        <n v="68.7"/>
        <n v="69"/>
        <n v="69.3"/>
        <n v="69.599999999999994"/>
        <n v="69.900000000000006"/>
        <n v="70.2"/>
        <n v="70.5"/>
        <n v="70.8"/>
        <n v="71.099999999999994"/>
        <n v="71.400000000000006"/>
        <n v="71.7"/>
        <n v="72"/>
        <n v="72.3"/>
        <n v="72.599999999999994"/>
        <n v="72.900000000000006"/>
        <n v="73.2"/>
        <n v="73.5"/>
        <n v="73.8"/>
        <n v="74.099999999999994"/>
        <n v="74.400000000000006"/>
        <n v="74.7"/>
        <n v="75"/>
        <n v="75.3"/>
        <n v="75.599999999999994"/>
        <n v="75.900000000000006"/>
        <n v="76.2"/>
        <n v="76.5"/>
        <n v="76.8"/>
        <n v="77.099999999999994"/>
        <n v="77.400000000000006"/>
        <n v="77.7"/>
        <n v="78"/>
        <n v="78.3"/>
        <n v="78.599999999999994"/>
        <n v="78.900000000000006"/>
        <n v="79.2"/>
        <n v="79.5"/>
        <n v="79.8"/>
        <n v="80.099999999999994"/>
        <n v="80.400000000000006"/>
        <n v="80.7"/>
        <n v="81"/>
        <n v="81.3"/>
        <n v="81.599999999999994"/>
        <n v="81.900000000000006"/>
        <n v="82.2"/>
        <n v="82.5"/>
        <n v="82.8"/>
        <n v="83.1"/>
        <n v="83.4"/>
        <n v="83.7"/>
        <n v="84"/>
        <n v="84.3"/>
        <n v="84.6"/>
        <n v="84.9"/>
        <n v="85.2"/>
        <n v="85.5"/>
        <n v="85.8"/>
        <n v="86.1"/>
        <n v="86.4"/>
        <n v="86.7"/>
        <n v="87"/>
        <n v="87.3"/>
        <n v="87.6"/>
        <n v="87.9"/>
        <n v="88.2"/>
        <n v="88.5"/>
        <n v="88.8"/>
        <n v="89.1"/>
        <n v="89.4"/>
        <n v="89.7"/>
        <n v="90"/>
        <n v="90.3"/>
        <n v="90.6"/>
        <n v="90.9"/>
        <n v="91.2"/>
        <n v="91.5"/>
        <n v="91.8"/>
        <n v="92.1"/>
        <n v="92.4"/>
        <n v="92.7"/>
        <n v="93"/>
        <n v="93.3"/>
        <n v="93.6"/>
        <n v="93.9"/>
        <n v="94.2"/>
        <n v="94.5"/>
        <n v="94.8"/>
        <n v="95.1"/>
        <n v="95.4"/>
        <n v="95.7"/>
        <n v="96"/>
        <n v="96.3"/>
        <n v="96.6"/>
        <n v="96.9"/>
        <n v="97.2"/>
        <n v="97.5"/>
        <n v="97.8"/>
        <n v="98.1"/>
        <n v="98.4"/>
        <n v="98.7"/>
        <n v="99"/>
        <n v="99.3"/>
        <n v="99.6"/>
        <n v="99.9"/>
        <n v="100.2"/>
        <n v="100.5"/>
        <n v="100.8"/>
        <n v="101.1"/>
        <n v="101.4"/>
        <n v="101.7"/>
        <n v="102"/>
        <n v="102.3"/>
        <n v="102.6"/>
        <n v="102.9"/>
        <n v="103.2"/>
        <n v="103.5"/>
        <n v="103.8"/>
        <n v="104.1"/>
        <n v="104.4"/>
        <n v="104.7"/>
        <n v="105"/>
        <n v="105.3"/>
        <n v="105.6"/>
        <n v="105.9"/>
        <n v="106.2"/>
        <n v="106.5"/>
        <n v="106.8"/>
        <n v="107.1"/>
        <n v="107.4"/>
        <n v="107.7"/>
        <n v="108"/>
        <n v="108.3"/>
        <n v="108.6"/>
        <n v="108.9"/>
        <n v="109.2"/>
        <n v="109.5"/>
        <n v="109.8"/>
        <n v="110.1"/>
        <n v="110.4"/>
        <n v="110.7"/>
        <n v="111"/>
        <n v="111.3"/>
        <n v="111.6"/>
        <n v="111.9"/>
        <n v="112.2"/>
        <n v="112.5"/>
        <n v="112.8"/>
        <n v="113.1"/>
        <n v="113.4"/>
        <n v="113.7"/>
        <n v="114"/>
        <n v="114.3"/>
        <n v="114.6"/>
        <n v="114.9"/>
        <n v="115.2"/>
        <n v="115.5"/>
        <n v="115.8"/>
        <n v="116.1"/>
        <n v="116.4"/>
        <n v="116.7"/>
        <n v="117"/>
        <n v="117.3"/>
        <n v="117.6"/>
        <n v="117.9"/>
        <n v="118.2"/>
        <n v="118.5"/>
        <n v="118.8"/>
        <n v="119.1"/>
        <n v="119.4"/>
        <n v="119.7"/>
        <n v="120"/>
        <n v="120.3"/>
        <n v="120.6"/>
        <n v="120.9"/>
        <n v="121.2"/>
        <n v="121.5"/>
        <n v="121.8"/>
        <n v="122.1"/>
        <n v="122.4"/>
        <n v="122.7"/>
        <n v="123"/>
        <n v="123.3"/>
        <n v="123.6"/>
        <n v="123.9"/>
        <n v="124.2"/>
        <n v="124.5"/>
        <n v="124.8"/>
        <n v="125.1"/>
        <n v="125.4"/>
        <n v="125.7"/>
        <n v="126"/>
        <n v="126.3"/>
        <n v="126.6"/>
        <n v="126.9"/>
        <n v="127.2"/>
        <n v="127.5"/>
        <n v="127.8"/>
        <n v="128.1"/>
        <n v="128.4"/>
        <n v="128.69999999999999"/>
        <n v="129"/>
        <n v="129.30000000000001"/>
        <n v="129.6"/>
        <n v="129.9"/>
        <n v="130.19999999999999"/>
        <n v="130.5"/>
        <n v="130.80000000000001"/>
        <n v="131.1"/>
        <n v="131.4"/>
        <n v="131.69999999999999"/>
        <n v="132"/>
        <n v="132.30000000000001"/>
        <n v="132.6"/>
        <n v="132.9"/>
        <n v="133.19999999999999"/>
        <n v="133.5"/>
        <n v="133.80000000000001"/>
        <n v="134.1"/>
        <n v="134.4"/>
        <n v="134.69999999999999"/>
        <n v="135"/>
        <n v="135.30000000000001"/>
        <n v="135.6"/>
        <n v="135.9"/>
        <n v="136.19999999999999"/>
        <n v="136.5"/>
        <n v="136.80000000000001"/>
        <n v="137.1"/>
        <n v="137.4"/>
        <n v="137.69999999999999"/>
        <n v="138"/>
        <n v="138.30000000000001"/>
        <n v="138.6"/>
        <n v="138.9"/>
        <n v="139.19999999999999"/>
        <n v="139.5"/>
        <n v="139.80000000000001"/>
        <n v="140.1"/>
        <n v="140.4"/>
        <n v="140.69999999999999"/>
        <n v="141"/>
        <n v="141.30000000000001"/>
        <n v="141.6"/>
        <n v="141.9"/>
        <n v="142.19999999999999"/>
        <n v="142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sker" refreshedDate="44982.706634374998" createdVersion="8" refreshedVersion="8" minRefreshableVersion="3" recordCount="80" xr:uid="{BB43EBFB-7683-45E2-892D-E2CF8B5F02D0}">
  <cacheSource type="worksheet">
    <worksheetSource ref="A2:M82" sheet="关卡消耗-关卡-计算"/>
  </cacheSource>
  <cacheFields count="13">
    <cacheField name="level" numFmtId="0">
      <sharedItems containsSemiMixedTypes="0" containsString="0" containsNumber="1" containsInteger="1" minValue="1" maxValue="594"/>
    </cacheField>
    <cacheField name="mode" numFmtId="0">
      <sharedItems count="4">
        <s v="mode1"/>
        <s v="mode2"/>
        <s v="mode3"/>
        <s v="mode4"/>
      </sharedItems>
    </cacheField>
    <cacheField name="levelStartCosts" numFmtId="177">
      <sharedItems containsSemiMixedTypes="0" containsString="0" containsNumber="1" containsInteger="1" minValue="1" maxValue="8"/>
    </cacheField>
    <cacheField name="levelWonPrizes" numFmtId="177">
      <sharedItems containsSemiMixedTypes="0" containsString="0" containsNumber="1" minValue="1" maxValue="8"/>
    </cacheField>
    <cacheField name="wildCosts" numFmtId="177">
      <sharedItems containsSemiMixedTypes="0" containsString="0" containsNumber="1" minValue="1" maxValue="3.4" count="37">
        <n v="1"/>
        <n v="1.8"/>
        <n v="2.7"/>
        <n v="3.4"/>
        <n v="1.75"/>
        <n v="2.65"/>
        <n v="3.3"/>
        <n v="2.6749999999999998"/>
        <n v="3.35"/>
        <n v="2.6666666666666665"/>
        <n v="3.3333333333333335"/>
        <n v="1.7555555555555555"/>
        <n v="1.7533333333333334"/>
        <n v="2.6733333333333333"/>
        <n v="3.3466666666666667"/>
        <n v="2.6730769230769229"/>
        <n v="3.3461538461538463"/>
        <n v="1.7530864197530864"/>
        <n v="2.6728395061728394"/>
        <n v="3.3456790123456792"/>
        <n v="2.6726190476190474"/>
        <n v="3.3452380952380953"/>
        <n v="1.7528735632183907"/>
        <n v="2.6724137931034484"/>
        <n v="3.3448275862068964"/>
        <n v="2.6722222222222221"/>
        <n v="3.3444444444444446"/>
        <n v="1.7526881720430108"/>
        <n v="2.672043010752688"/>
        <n v="3.3440860215053765"/>
        <n v="2.671875"/>
        <n v="3.34375"/>
        <n v="1.7525252525252526"/>
        <n v="2.6717171717171717"/>
        <n v="3.3434343434343434"/>
        <n v="2.6715686274509802"/>
        <n v="3.3431372549019609"/>
      </sharedItems>
    </cacheField>
    <cacheField name="undoCosts" numFmtId="177">
      <sharedItems containsSemiMixedTypes="0" containsString="0" containsNumber="1" minValue="1" maxValue="3.5"/>
    </cacheField>
    <cacheField name="plus5Costs" numFmtId="177">
      <sharedItems containsSemiMixedTypes="0" containsString="0" containsNumber="1" minValue="1" maxValue="3.4"/>
    </cacheField>
    <cacheField name="removeCardsCosts" numFmtId="177">
      <sharedItems containsSemiMixedTypes="0" containsString="0" containsNumber="1" minValue="1" maxValue="3.36"/>
    </cacheField>
    <cacheField name="clearPlayablesCosts" numFmtId="177">
      <sharedItems containsSemiMixedTypes="0" containsString="0" containsNumber="1" minValue="1" maxValue="3.35"/>
    </cacheField>
    <cacheField name="wildDropCosts" numFmtId="177">
      <sharedItems containsSemiMixedTypes="0" containsString="0" containsNumber="1" minValue="1" maxValue="3.35"/>
    </cacheField>
    <cacheField name="removeBombsCosts" numFmtId="177">
      <sharedItems containsSemiMixedTypes="0" containsString="0" containsNumber="1" minValue="1" maxValue="3.36"/>
    </cacheField>
    <cacheField name="removeValueChangersCosts" numFmtId="177">
      <sharedItems containsSemiMixedTypes="0" containsString="0" containsNumber="1" minValue="1" maxValue="3.36"/>
    </cacheField>
    <cacheField name="removeCodeBreakersCosts" numFmtId="177">
      <sharedItems containsSemiMixedTypes="0" containsString="0" containsNumber="1" minValue="1" maxValue="3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1"/>
  </r>
  <r>
    <x v="9"/>
    <x v="1"/>
  </r>
  <r>
    <x v="10"/>
    <x v="1"/>
  </r>
  <r>
    <x v="11"/>
    <x v="1"/>
  </r>
  <r>
    <x v="12"/>
    <x v="2"/>
  </r>
  <r>
    <x v="13"/>
    <x v="2"/>
  </r>
  <r>
    <x v="14"/>
    <x v="3"/>
  </r>
  <r>
    <x v="15"/>
    <x v="4"/>
  </r>
  <r>
    <x v="16"/>
    <x v="5"/>
  </r>
  <r>
    <x v="17"/>
    <x v="6"/>
  </r>
  <r>
    <x v="18"/>
    <x v="7"/>
  </r>
  <r>
    <x v="19"/>
    <x v="8"/>
  </r>
  <r>
    <x v="20"/>
    <x v="9"/>
  </r>
  <r>
    <x v="21"/>
    <x v="10"/>
  </r>
  <r>
    <x v="22"/>
    <x v="11"/>
  </r>
  <r>
    <x v="23"/>
    <x v="12"/>
  </r>
  <r>
    <x v="24"/>
    <x v="13"/>
  </r>
  <r>
    <x v="25"/>
    <x v="14"/>
  </r>
  <r>
    <x v="26"/>
    <x v="15"/>
  </r>
  <r>
    <x v="27"/>
    <x v="16"/>
  </r>
  <r>
    <x v="28"/>
    <x v="17"/>
  </r>
  <r>
    <x v="29"/>
    <x v="18"/>
  </r>
  <r>
    <x v="30"/>
    <x v="19"/>
  </r>
  <r>
    <x v="31"/>
    <x v="20"/>
  </r>
  <r>
    <x v="32"/>
    <x v="21"/>
  </r>
  <r>
    <x v="33"/>
    <x v="22"/>
  </r>
  <r>
    <x v="34"/>
    <x v="23"/>
  </r>
  <r>
    <x v="35"/>
    <x v="24"/>
  </r>
  <r>
    <x v="36"/>
    <x v="25"/>
  </r>
  <r>
    <x v="37"/>
    <x v="26"/>
  </r>
  <r>
    <x v="38"/>
    <x v="27"/>
  </r>
  <r>
    <x v="39"/>
    <x v="28"/>
  </r>
  <r>
    <x v="40"/>
    <x v="29"/>
  </r>
  <r>
    <x v="41"/>
    <x v="30"/>
  </r>
  <r>
    <x v="42"/>
    <x v="31"/>
  </r>
  <r>
    <x v="43"/>
    <x v="32"/>
  </r>
  <r>
    <x v="44"/>
    <x v="33"/>
  </r>
  <r>
    <x v="45"/>
    <x v="34"/>
  </r>
  <r>
    <x v="46"/>
    <x v="35"/>
  </r>
  <r>
    <x v="47"/>
    <x v="36"/>
  </r>
  <r>
    <x v="48"/>
    <x v="37"/>
  </r>
  <r>
    <x v="49"/>
    <x v="38"/>
  </r>
  <r>
    <x v="50"/>
    <x v="39"/>
  </r>
  <r>
    <x v="51"/>
    <x v="40"/>
  </r>
  <r>
    <x v="52"/>
    <x v="41"/>
  </r>
  <r>
    <x v="53"/>
    <x v="42"/>
  </r>
  <r>
    <x v="54"/>
    <x v="43"/>
  </r>
  <r>
    <x v="55"/>
    <x v="44"/>
  </r>
  <r>
    <x v="56"/>
    <x v="45"/>
  </r>
  <r>
    <x v="57"/>
    <x v="46"/>
  </r>
  <r>
    <x v="58"/>
    <x v="47"/>
  </r>
  <r>
    <x v="59"/>
    <x v="48"/>
  </r>
  <r>
    <x v="60"/>
    <x v="49"/>
  </r>
  <r>
    <x v="61"/>
    <x v="50"/>
  </r>
  <r>
    <x v="62"/>
    <x v="51"/>
  </r>
  <r>
    <x v="63"/>
    <x v="52"/>
  </r>
  <r>
    <x v="64"/>
    <x v="53"/>
  </r>
  <r>
    <x v="65"/>
    <x v="54"/>
  </r>
  <r>
    <x v="66"/>
    <x v="55"/>
  </r>
  <r>
    <x v="67"/>
    <x v="56"/>
  </r>
  <r>
    <x v="68"/>
    <x v="57"/>
  </r>
  <r>
    <x v="69"/>
    <x v="58"/>
  </r>
  <r>
    <x v="70"/>
    <x v="59"/>
  </r>
  <r>
    <x v="71"/>
    <x v="60"/>
  </r>
  <r>
    <x v="72"/>
    <x v="61"/>
  </r>
  <r>
    <x v="73"/>
    <x v="62"/>
  </r>
  <r>
    <x v="74"/>
    <x v="63"/>
  </r>
  <r>
    <x v="75"/>
    <x v="64"/>
  </r>
  <r>
    <x v="76"/>
    <x v="65"/>
  </r>
  <r>
    <x v="77"/>
    <x v="66"/>
  </r>
  <r>
    <x v="78"/>
    <x v="67"/>
  </r>
  <r>
    <x v="79"/>
    <x v="68"/>
  </r>
  <r>
    <x v="80"/>
    <x v="69"/>
  </r>
  <r>
    <x v="81"/>
    <x v="70"/>
  </r>
  <r>
    <x v="82"/>
    <x v="71"/>
  </r>
  <r>
    <x v="83"/>
    <x v="72"/>
  </r>
  <r>
    <x v="84"/>
    <x v="73"/>
  </r>
  <r>
    <x v="85"/>
    <x v="74"/>
  </r>
  <r>
    <x v="86"/>
    <x v="75"/>
  </r>
  <r>
    <x v="87"/>
    <x v="76"/>
  </r>
  <r>
    <x v="88"/>
    <x v="77"/>
  </r>
  <r>
    <x v="89"/>
    <x v="78"/>
  </r>
  <r>
    <x v="90"/>
    <x v="79"/>
  </r>
  <r>
    <x v="91"/>
    <x v="80"/>
  </r>
  <r>
    <x v="92"/>
    <x v="81"/>
  </r>
  <r>
    <x v="93"/>
    <x v="82"/>
  </r>
  <r>
    <x v="94"/>
    <x v="83"/>
  </r>
  <r>
    <x v="95"/>
    <x v="84"/>
  </r>
  <r>
    <x v="96"/>
    <x v="85"/>
  </r>
  <r>
    <x v="97"/>
    <x v="86"/>
  </r>
  <r>
    <x v="98"/>
    <x v="87"/>
  </r>
  <r>
    <x v="99"/>
    <x v="88"/>
  </r>
  <r>
    <x v="100"/>
    <x v="89"/>
  </r>
  <r>
    <x v="101"/>
    <x v="90"/>
  </r>
  <r>
    <x v="102"/>
    <x v="91"/>
  </r>
  <r>
    <x v="103"/>
    <x v="92"/>
  </r>
  <r>
    <x v="104"/>
    <x v="93"/>
  </r>
  <r>
    <x v="105"/>
    <x v="94"/>
  </r>
  <r>
    <x v="106"/>
    <x v="95"/>
  </r>
  <r>
    <x v="107"/>
    <x v="96"/>
  </r>
  <r>
    <x v="108"/>
    <x v="97"/>
  </r>
  <r>
    <x v="109"/>
    <x v="98"/>
  </r>
  <r>
    <x v="110"/>
    <x v="99"/>
  </r>
  <r>
    <x v="111"/>
    <x v="100"/>
  </r>
  <r>
    <x v="112"/>
    <x v="101"/>
  </r>
  <r>
    <x v="113"/>
    <x v="102"/>
  </r>
  <r>
    <x v="114"/>
    <x v="103"/>
  </r>
  <r>
    <x v="115"/>
    <x v="104"/>
  </r>
  <r>
    <x v="116"/>
    <x v="105"/>
  </r>
  <r>
    <x v="117"/>
    <x v="106"/>
  </r>
  <r>
    <x v="118"/>
    <x v="107"/>
  </r>
  <r>
    <x v="119"/>
    <x v="108"/>
  </r>
  <r>
    <x v="120"/>
    <x v="109"/>
  </r>
  <r>
    <x v="121"/>
    <x v="110"/>
  </r>
  <r>
    <x v="122"/>
    <x v="111"/>
  </r>
  <r>
    <x v="123"/>
    <x v="112"/>
  </r>
  <r>
    <x v="124"/>
    <x v="113"/>
  </r>
  <r>
    <x v="125"/>
    <x v="114"/>
  </r>
  <r>
    <x v="126"/>
    <x v="115"/>
  </r>
  <r>
    <x v="127"/>
    <x v="116"/>
  </r>
  <r>
    <x v="128"/>
    <x v="117"/>
  </r>
  <r>
    <x v="129"/>
    <x v="118"/>
  </r>
  <r>
    <x v="130"/>
    <x v="119"/>
  </r>
  <r>
    <x v="131"/>
    <x v="120"/>
  </r>
  <r>
    <x v="132"/>
    <x v="121"/>
  </r>
  <r>
    <x v="133"/>
    <x v="122"/>
  </r>
  <r>
    <x v="134"/>
    <x v="123"/>
  </r>
  <r>
    <x v="135"/>
    <x v="124"/>
  </r>
  <r>
    <x v="136"/>
    <x v="125"/>
  </r>
  <r>
    <x v="137"/>
    <x v="126"/>
  </r>
  <r>
    <x v="138"/>
    <x v="127"/>
  </r>
  <r>
    <x v="139"/>
    <x v="128"/>
  </r>
  <r>
    <x v="140"/>
    <x v="129"/>
  </r>
  <r>
    <x v="141"/>
    <x v="130"/>
  </r>
  <r>
    <x v="142"/>
    <x v="131"/>
  </r>
  <r>
    <x v="143"/>
    <x v="132"/>
  </r>
  <r>
    <x v="144"/>
    <x v="133"/>
  </r>
  <r>
    <x v="145"/>
    <x v="134"/>
  </r>
  <r>
    <x v="146"/>
    <x v="135"/>
  </r>
  <r>
    <x v="147"/>
    <x v="136"/>
  </r>
  <r>
    <x v="148"/>
    <x v="137"/>
  </r>
  <r>
    <x v="149"/>
    <x v="138"/>
  </r>
  <r>
    <x v="150"/>
    <x v="139"/>
  </r>
  <r>
    <x v="151"/>
    <x v="140"/>
  </r>
  <r>
    <x v="152"/>
    <x v="141"/>
  </r>
  <r>
    <x v="153"/>
    <x v="142"/>
  </r>
  <r>
    <x v="154"/>
    <x v="143"/>
  </r>
  <r>
    <x v="155"/>
    <x v="144"/>
  </r>
  <r>
    <x v="156"/>
    <x v="145"/>
  </r>
  <r>
    <x v="157"/>
    <x v="146"/>
  </r>
  <r>
    <x v="158"/>
    <x v="147"/>
  </r>
  <r>
    <x v="159"/>
    <x v="148"/>
  </r>
  <r>
    <x v="160"/>
    <x v="149"/>
  </r>
  <r>
    <x v="161"/>
    <x v="150"/>
  </r>
  <r>
    <x v="162"/>
    <x v="151"/>
  </r>
  <r>
    <x v="163"/>
    <x v="152"/>
  </r>
  <r>
    <x v="164"/>
    <x v="153"/>
  </r>
  <r>
    <x v="165"/>
    <x v="154"/>
  </r>
  <r>
    <x v="166"/>
    <x v="155"/>
  </r>
  <r>
    <x v="167"/>
    <x v="156"/>
  </r>
  <r>
    <x v="168"/>
    <x v="157"/>
  </r>
  <r>
    <x v="169"/>
    <x v="158"/>
  </r>
  <r>
    <x v="170"/>
    <x v="159"/>
  </r>
  <r>
    <x v="171"/>
    <x v="160"/>
  </r>
  <r>
    <x v="172"/>
    <x v="161"/>
  </r>
  <r>
    <x v="173"/>
    <x v="162"/>
  </r>
  <r>
    <x v="174"/>
    <x v="163"/>
  </r>
  <r>
    <x v="175"/>
    <x v="164"/>
  </r>
  <r>
    <x v="176"/>
    <x v="165"/>
  </r>
  <r>
    <x v="177"/>
    <x v="166"/>
  </r>
  <r>
    <x v="178"/>
    <x v="167"/>
  </r>
  <r>
    <x v="179"/>
    <x v="168"/>
  </r>
  <r>
    <x v="180"/>
    <x v="169"/>
  </r>
  <r>
    <x v="181"/>
    <x v="170"/>
  </r>
  <r>
    <x v="182"/>
    <x v="171"/>
  </r>
  <r>
    <x v="183"/>
    <x v="172"/>
  </r>
  <r>
    <x v="184"/>
    <x v="173"/>
  </r>
  <r>
    <x v="185"/>
    <x v="174"/>
  </r>
  <r>
    <x v="186"/>
    <x v="175"/>
  </r>
  <r>
    <x v="187"/>
    <x v="176"/>
  </r>
  <r>
    <x v="188"/>
    <x v="177"/>
  </r>
  <r>
    <x v="189"/>
    <x v="178"/>
  </r>
  <r>
    <x v="190"/>
    <x v="179"/>
  </r>
  <r>
    <x v="191"/>
    <x v="180"/>
  </r>
  <r>
    <x v="192"/>
    <x v="181"/>
  </r>
  <r>
    <x v="193"/>
    <x v="182"/>
  </r>
  <r>
    <x v="194"/>
    <x v="183"/>
  </r>
  <r>
    <x v="195"/>
    <x v="184"/>
  </r>
  <r>
    <x v="196"/>
    <x v="185"/>
  </r>
  <r>
    <x v="197"/>
    <x v="186"/>
  </r>
  <r>
    <x v="198"/>
    <x v="187"/>
  </r>
  <r>
    <x v="199"/>
    <x v="188"/>
  </r>
  <r>
    <x v="200"/>
    <x v="189"/>
  </r>
  <r>
    <x v="201"/>
    <x v="190"/>
  </r>
  <r>
    <x v="202"/>
    <x v="191"/>
  </r>
  <r>
    <x v="203"/>
    <x v="192"/>
  </r>
  <r>
    <x v="204"/>
    <x v="193"/>
  </r>
  <r>
    <x v="205"/>
    <x v="194"/>
  </r>
  <r>
    <x v="206"/>
    <x v="195"/>
  </r>
  <r>
    <x v="207"/>
    <x v="196"/>
  </r>
  <r>
    <x v="208"/>
    <x v="197"/>
  </r>
  <r>
    <x v="209"/>
    <x v="198"/>
  </r>
  <r>
    <x v="210"/>
    <x v="199"/>
  </r>
  <r>
    <x v="211"/>
    <x v="200"/>
  </r>
  <r>
    <x v="212"/>
    <x v="201"/>
  </r>
  <r>
    <x v="213"/>
    <x v="202"/>
  </r>
  <r>
    <x v="214"/>
    <x v="203"/>
  </r>
  <r>
    <x v="215"/>
    <x v="204"/>
  </r>
  <r>
    <x v="216"/>
    <x v="205"/>
  </r>
  <r>
    <x v="217"/>
    <x v="206"/>
  </r>
  <r>
    <x v="218"/>
    <x v="207"/>
  </r>
  <r>
    <x v="219"/>
    <x v="208"/>
  </r>
  <r>
    <x v="220"/>
    <x v="209"/>
  </r>
  <r>
    <x v="221"/>
    <x v="210"/>
  </r>
  <r>
    <x v="222"/>
    <x v="211"/>
  </r>
  <r>
    <x v="223"/>
    <x v="212"/>
  </r>
  <r>
    <x v="224"/>
    <x v="213"/>
  </r>
  <r>
    <x v="225"/>
    <x v="214"/>
  </r>
  <r>
    <x v="226"/>
    <x v="215"/>
  </r>
  <r>
    <x v="227"/>
    <x v="216"/>
  </r>
  <r>
    <x v="228"/>
    <x v="217"/>
  </r>
  <r>
    <x v="229"/>
    <x v="218"/>
  </r>
  <r>
    <x v="230"/>
    <x v="219"/>
  </r>
  <r>
    <x v="231"/>
    <x v="220"/>
  </r>
  <r>
    <x v="232"/>
    <x v="221"/>
  </r>
  <r>
    <x v="233"/>
    <x v="222"/>
  </r>
  <r>
    <x v="234"/>
    <x v="223"/>
  </r>
  <r>
    <x v="235"/>
    <x v="224"/>
  </r>
  <r>
    <x v="236"/>
    <x v="225"/>
  </r>
  <r>
    <x v="237"/>
    <x v="226"/>
  </r>
  <r>
    <x v="238"/>
    <x v="227"/>
  </r>
  <r>
    <x v="239"/>
    <x v="228"/>
  </r>
  <r>
    <x v="240"/>
    <x v="229"/>
  </r>
  <r>
    <x v="241"/>
    <x v="230"/>
  </r>
  <r>
    <x v="242"/>
    <x v="231"/>
  </r>
  <r>
    <x v="243"/>
    <x v="232"/>
  </r>
  <r>
    <x v="244"/>
    <x v="233"/>
  </r>
  <r>
    <x v="245"/>
    <x v="234"/>
  </r>
  <r>
    <x v="246"/>
    <x v="235"/>
  </r>
  <r>
    <x v="247"/>
    <x v="236"/>
  </r>
  <r>
    <x v="248"/>
    <x v="237"/>
  </r>
  <r>
    <x v="249"/>
    <x v="238"/>
  </r>
  <r>
    <x v="250"/>
    <x v="239"/>
  </r>
  <r>
    <x v="251"/>
    <x v="240"/>
  </r>
  <r>
    <x v="252"/>
    <x v="241"/>
  </r>
  <r>
    <x v="253"/>
    <x v="242"/>
  </r>
  <r>
    <x v="254"/>
    <x v="243"/>
  </r>
  <r>
    <x v="255"/>
    <x v="244"/>
  </r>
  <r>
    <x v="256"/>
    <x v="245"/>
  </r>
  <r>
    <x v="257"/>
    <x v="246"/>
  </r>
  <r>
    <x v="258"/>
    <x v="247"/>
  </r>
  <r>
    <x v="259"/>
    <x v="248"/>
  </r>
  <r>
    <x v="260"/>
    <x v="249"/>
  </r>
  <r>
    <x v="261"/>
    <x v="250"/>
  </r>
  <r>
    <x v="262"/>
    <x v="251"/>
  </r>
  <r>
    <x v="263"/>
    <x v="252"/>
  </r>
  <r>
    <x v="264"/>
    <x v="253"/>
  </r>
  <r>
    <x v="265"/>
    <x v="254"/>
  </r>
  <r>
    <x v="266"/>
    <x v="255"/>
  </r>
  <r>
    <x v="267"/>
    <x v="256"/>
  </r>
  <r>
    <x v="268"/>
    <x v="257"/>
  </r>
  <r>
    <x v="269"/>
    <x v="258"/>
  </r>
  <r>
    <x v="270"/>
    <x v="259"/>
  </r>
  <r>
    <x v="271"/>
    <x v="260"/>
  </r>
  <r>
    <x v="272"/>
    <x v="261"/>
  </r>
  <r>
    <x v="273"/>
    <x v="262"/>
  </r>
  <r>
    <x v="274"/>
    <x v="263"/>
  </r>
  <r>
    <x v="275"/>
    <x v="264"/>
  </r>
  <r>
    <x v="276"/>
    <x v="265"/>
  </r>
  <r>
    <x v="277"/>
    <x v="266"/>
  </r>
  <r>
    <x v="278"/>
    <x v="267"/>
  </r>
  <r>
    <x v="279"/>
    <x v="268"/>
  </r>
  <r>
    <x v="280"/>
    <x v="269"/>
  </r>
  <r>
    <x v="281"/>
    <x v="270"/>
  </r>
  <r>
    <x v="282"/>
    <x v="271"/>
  </r>
  <r>
    <x v="283"/>
    <x v="272"/>
  </r>
  <r>
    <x v="284"/>
    <x v="273"/>
  </r>
  <r>
    <x v="285"/>
    <x v="274"/>
  </r>
  <r>
    <x v="286"/>
    <x v="275"/>
  </r>
  <r>
    <x v="287"/>
    <x v="276"/>
  </r>
  <r>
    <x v="288"/>
    <x v="277"/>
  </r>
  <r>
    <x v="289"/>
    <x v="278"/>
  </r>
  <r>
    <x v="290"/>
    <x v="279"/>
  </r>
  <r>
    <x v="291"/>
    <x v="280"/>
  </r>
  <r>
    <x v="292"/>
    <x v="281"/>
  </r>
  <r>
    <x v="293"/>
    <x v="282"/>
  </r>
  <r>
    <x v="294"/>
    <x v="283"/>
  </r>
  <r>
    <x v="295"/>
    <x v="284"/>
  </r>
  <r>
    <x v="296"/>
    <x v="285"/>
  </r>
  <r>
    <x v="297"/>
    <x v="286"/>
  </r>
  <r>
    <x v="298"/>
    <x v="287"/>
  </r>
  <r>
    <x v="299"/>
    <x v="288"/>
  </r>
  <r>
    <x v="300"/>
    <x v="289"/>
  </r>
  <r>
    <x v="301"/>
    <x v="290"/>
  </r>
  <r>
    <x v="302"/>
    <x v="291"/>
  </r>
  <r>
    <x v="303"/>
    <x v="292"/>
  </r>
  <r>
    <x v="304"/>
    <x v="293"/>
  </r>
  <r>
    <x v="305"/>
    <x v="294"/>
  </r>
  <r>
    <x v="306"/>
    <x v="295"/>
  </r>
  <r>
    <x v="307"/>
    <x v="296"/>
  </r>
  <r>
    <x v="308"/>
    <x v="297"/>
  </r>
  <r>
    <x v="309"/>
    <x v="298"/>
  </r>
  <r>
    <x v="310"/>
    <x v="299"/>
  </r>
  <r>
    <x v="311"/>
    <x v="300"/>
  </r>
  <r>
    <x v="312"/>
    <x v="301"/>
  </r>
  <r>
    <x v="313"/>
    <x v="302"/>
  </r>
  <r>
    <x v="314"/>
    <x v="303"/>
  </r>
  <r>
    <x v="315"/>
    <x v="304"/>
  </r>
  <r>
    <x v="316"/>
    <x v="305"/>
  </r>
  <r>
    <x v="317"/>
    <x v="306"/>
  </r>
  <r>
    <x v="318"/>
    <x v="307"/>
  </r>
  <r>
    <x v="319"/>
    <x v="308"/>
  </r>
  <r>
    <x v="320"/>
    <x v="309"/>
  </r>
  <r>
    <x v="321"/>
    <x v="310"/>
  </r>
  <r>
    <x v="322"/>
    <x v="311"/>
  </r>
  <r>
    <x v="323"/>
    <x v="312"/>
  </r>
  <r>
    <x v="324"/>
    <x v="313"/>
  </r>
  <r>
    <x v="325"/>
    <x v="314"/>
  </r>
  <r>
    <x v="326"/>
    <x v="315"/>
  </r>
  <r>
    <x v="327"/>
    <x v="316"/>
  </r>
  <r>
    <x v="328"/>
    <x v="317"/>
  </r>
  <r>
    <x v="329"/>
    <x v="318"/>
  </r>
  <r>
    <x v="330"/>
    <x v="319"/>
  </r>
  <r>
    <x v="331"/>
    <x v="320"/>
  </r>
  <r>
    <x v="332"/>
    <x v="321"/>
  </r>
  <r>
    <x v="333"/>
    <x v="322"/>
  </r>
  <r>
    <x v="334"/>
    <x v="323"/>
  </r>
  <r>
    <x v="335"/>
    <x v="324"/>
  </r>
  <r>
    <x v="336"/>
    <x v="325"/>
  </r>
  <r>
    <x v="337"/>
    <x v="326"/>
  </r>
  <r>
    <x v="338"/>
    <x v="327"/>
  </r>
  <r>
    <x v="339"/>
    <x v="328"/>
  </r>
  <r>
    <x v="340"/>
    <x v="329"/>
  </r>
  <r>
    <x v="341"/>
    <x v="330"/>
  </r>
  <r>
    <x v="342"/>
    <x v="331"/>
  </r>
  <r>
    <x v="343"/>
    <x v="332"/>
  </r>
  <r>
    <x v="344"/>
    <x v="333"/>
  </r>
  <r>
    <x v="345"/>
    <x v="334"/>
  </r>
  <r>
    <x v="346"/>
    <x v="335"/>
  </r>
  <r>
    <x v="347"/>
    <x v="336"/>
  </r>
  <r>
    <x v="348"/>
    <x v="337"/>
  </r>
  <r>
    <x v="349"/>
    <x v="338"/>
  </r>
  <r>
    <x v="350"/>
    <x v="339"/>
  </r>
  <r>
    <x v="351"/>
    <x v="340"/>
  </r>
  <r>
    <x v="352"/>
    <x v="341"/>
  </r>
  <r>
    <x v="353"/>
    <x v="342"/>
  </r>
  <r>
    <x v="354"/>
    <x v="343"/>
  </r>
  <r>
    <x v="355"/>
    <x v="344"/>
  </r>
  <r>
    <x v="356"/>
    <x v="345"/>
  </r>
  <r>
    <x v="357"/>
    <x v="346"/>
  </r>
  <r>
    <x v="358"/>
    <x v="347"/>
  </r>
  <r>
    <x v="359"/>
    <x v="348"/>
  </r>
  <r>
    <x v="360"/>
    <x v="349"/>
  </r>
  <r>
    <x v="361"/>
    <x v="350"/>
  </r>
  <r>
    <x v="362"/>
    <x v="351"/>
  </r>
  <r>
    <x v="363"/>
    <x v="352"/>
  </r>
  <r>
    <x v="364"/>
    <x v="353"/>
  </r>
  <r>
    <x v="365"/>
    <x v="354"/>
  </r>
  <r>
    <x v="366"/>
    <x v="355"/>
  </r>
  <r>
    <x v="367"/>
    <x v="356"/>
  </r>
  <r>
    <x v="368"/>
    <x v="357"/>
  </r>
  <r>
    <x v="369"/>
    <x v="358"/>
  </r>
  <r>
    <x v="370"/>
    <x v="359"/>
  </r>
  <r>
    <x v="371"/>
    <x v="360"/>
  </r>
  <r>
    <x v="372"/>
    <x v="361"/>
  </r>
  <r>
    <x v="373"/>
    <x v="362"/>
  </r>
  <r>
    <x v="374"/>
    <x v="363"/>
  </r>
  <r>
    <x v="375"/>
    <x v="364"/>
  </r>
  <r>
    <x v="376"/>
    <x v="365"/>
  </r>
  <r>
    <x v="377"/>
    <x v="366"/>
  </r>
  <r>
    <x v="378"/>
    <x v="367"/>
  </r>
  <r>
    <x v="379"/>
    <x v="368"/>
  </r>
  <r>
    <x v="380"/>
    <x v="369"/>
  </r>
  <r>
    <x v="381"/>
    <x v="370"/>
  </r>
  <r>
    <x v="382"/>
    <x v="371"/>
  </r>
  <r>
    <x v="383"/>
    <x v="372"/>
  </r>
  <r>
    <x v="384"/>
    <x v="373"/>
  </r>
  <r>
    <x v="385"/>
    <x v="374"/>
  </r>
  <r>
    <x v="386"/>
    <x v="375"/>
  </r>
  <r>
    <x v="387"/>
    <x v="376"/>
  </r>
  <r>
    <x v="388"/>
    <x v="377"/>
  </r>
  <r>
    <x v="389"/>
    <x v="378"/>
  </r>
  <r>
    <x v="390"/>
    <x v="379"/>
  </r>
  <r>
    <x v="391"/>
    <x v="380"/>
  </r>
  <r>
    <x v="392"/>
    <x v="381"/>
  </r>
  <r>
    <x v="393"/>
    <x v="382"/>
  </r>
  <r>
    <x v="394"/>
    <x v="383"/>
  </r>
  <r>
    <x v="395"/>
    <x v="384"/>
  </r>
  <r>
    <x v="396"/>
    <x v="385"/>
  </r>
  <r>
    <x v="397"/>
    <x v="386"/>
  </r>
  <r>
    <x v="398"/>
    <x v="387"/>
  </r>
  <r>
    <x v="399"/>
    <x v="388"/>
  </r>
  <r>
    <x v="400"/>
    <x v="389"/>
  </r>
  <r>
    <x v="401"/>
    <x v="390"/>
  </r>
  <r>
    <x v="402"/>
    <x v="391"/>
  </r>
  <r>
    <x v="403"/>
    <x v="392"/>
  </r>
  <r>
    <x v="404"/>
    <x v="393"/>
  </r>
  <r>
    <x v="405"/>
    <x v="394"/>
  </r>
  <r>
    <x v="406"/>
    <x v="395"/>
  </r>
  <r>
    <x v="407"/>
    <x v="396"/>
  </r>
  <r>
    <x v="408"/>
    <x v="397"/>
  </r>
  <r>
    <x v="409"/>
    <x v="398"/>
  </r>
  <r>
    <x v="410"/>
    <x v="399"/>
  </r>
  <r>
    <x v="411"/>
    <x v="400"/>
  </r>
  <r>
    <x v="412"/>
    <x v="401"/>
  </r>
  <r>
    <x v="413"/>
    <x v="402"/>
  </r>
  <r>
    <x v="414"/>
    <x v="403"/>
  </r>
  <r>
    <x v="415"/>
    <x v="404"/>
  </r>
  <r>
    <x v="416"/>
    <x v="405"/>
  </r>
  <r>
    <x v="417"/>
    <x v="406"/>
  </r>
  <r>
    <x v="418"/>
    <x v="407"/>
  </r>
  <r>
    <x v="419"/>
    <x v="408"/>
  </r>
  <r>
    <x v="420"/>
    <x v="409"/>
  </r>
  <r>
    <x v="421"/>
    <x v="410"/>
  </r>
  <r>
    <x v="422"/>
    <x v="411"/>
  </r>
  <r>
    <x v="423"/>
    <x v="412"/>
  </r>
  <r>
    <x v="424"/>
    <x v="413"/>
  </r>
  <r>
    <x v="425"/>
    <x v="414"/>
  </r>
  <r>
    <x v="426"/>
    <x v="415"/>
  </r>
  <r>
    <x v="427"/>
    <x v="416"/>
  </r>
  <r>
    <x v="428"/>
    <x v="417"/>
  </r>
  <r>
    <x v="429"/>
    <x v="418"/>
  </r>
  <r>
    <x v="430"/>
    <x v="419"/>
  </r>
  <r>
    <x v="431"/>
    <x v="420"/>
  </r>
  <r>
    <x v="432"/>
    <x v="421"/>
  </r>
  <r>
    <x v="433"/>
    <x v="422"/>
  </r>
  <r>
    <x v="434"/>
    <x v="423"/>
  </r>
  <r>
    <x v="435"/>
    <x v="424"/>
  </r>
  <r>
    <x v="436"/>
    <x v="425"/>
  </r>
  <r>
    <x v="437"/>
    <x v="426"/>
  </r>
  <r>
    <x v="438"/>
    <x v="427"/>
  </r>
  <r>
    <x v="439"/>
    <x v="428"/>
  </r>
  <r>
    <x v="440"/>
    <x v="429"/>
  </r>
  <r>
    <x v="441"/>
    <x v="430"/>
  </r>
  <r>
    <x v="442"/>
    <x v="431"/>
  </r>
  <r>
    <x v="443"/>
    <x v="432"/>
  </r>
  <r>
    <x v="444"/>
    <x v="433"/>
  </r>
  <r>
    <x v="445"/>
    <x v="434"/>
  </r>
  <r>
    <x v="446"/>
    <x v="435"/>
  </r>
  <r>
    <x v="447"/>
    <x v="436"/>
  </r>
  <r>
    <x v="448"/>
    <x v="437"/>
  </r>
  <r>
    <x v="449"/>
    <x v="438"/>
  </r>
  <r>
    <x v="450"/>
    <x v="439"/>
  </r>
  <r>
    <x v="451"/>
    <x v="440"/>
  </r>
  <r>
    <x v="452"/>
    <x v="441"/>
  </r>
  <r>
    <x v="453"/>
    <x v="442"/>
  </r>
  <r>
    <x v="454"/>
    <x v="443"/>
  </r>
  <r>
    <x v="455"/>
    <x v="444"/>
  </r>
  <r>
    <x v="456"/>
    <x v="445"/>
  </r>
  <r>
    <x v="457"/>
    <x v="446"/>
  </r>
  <r>
    <x v="458"/>
    <x v="4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x v="0"/>
    <n v="1"/>
    <n v="1"/>
    <x v="0"/>
    <n v="1"/>
    <n v="1"/>
    <n v="1"/>
    <n v="1"/>
    <n v="1"/>
    <n v="1"/>
    <n v="1"/>
    <n v="1"/>
  </r>
  <r>
    <n v="1"/>
    <x v="1"/>
    <n v="2"/>
    <n v="2.0009009009009011"/>
    <x v="1"/>
    <n v="2"/>
    <n v="1.8"/>
    <n v="1.7647058823529411"/>
    <n v="1.75"/>
    <n v="1.7592592592592593"/>
    <n v="1.7647058823529411"/>
    <n v="1.7647058823529411"/>
    <n v="1.75"/>
  </r>
  <r>
    <n v="1"/>
    <x v="2"/>
    <n v="4"/>
    <n v="4"/>
    <x v="2"/>
    <n v="2.5"/>
    <n v="2.7"/>
    <n v="2.6764705882352939"/>
    <n v="2.6749999999999998"/>
    <n v="2.6666666666666665"/>
    <n v="2.6764705882352939"/>
    <n v="2.6764705882352939"/>
    <n v="2.6749999999999998"/>
  </r>
  <r>
    <n v="1"/>
    <x v="3"/>
    <n v="8"/>
    <n v="8"/>
    <x v="3"/>
    <n v="3"/>
    <n v="3.4"/>
    <n v="3.3529411764705883"/>
    <n v="3.35"/>
    <n v="3.3333333333333335"/>
    <n v="3.3529411764705883"/>
    <n v="3.3529411764705883"/>
    <n v="3.35"/>
  </r>
  <r>
    <n v="13"/>
    <x v="0"/>
    <n v="1"/>
    <n v="1"/>
    <x v="0"/>
    <n v="1"/>
    <n v="1"/>
    <n v="1"/>
    <n v="1"/>
    <n v="1"/>
    <n v="1"/>
    <n v="1"/>
    <n v="1"/>
  </r>
  <r>
    <n v="13"/>
    <x v="1"/>
    <n v="2"/>
    <n v="2.0009009009009011"/>
    <x v="4"/>
    <n v="2"/>
    <n v="1.8"/>
    <n v="1.7647058823529411"/>
    <n v="1.75"/>
    <n v="1.7592592592592593"/>
    <n v="1.7647058823529411"/>
    <n v="1.7647058823529411"/>
    <n v="1.75"/>
  </r>
  <r>
    <n v="13"/>
    <x v="2"/>
    <n v="4"/>
    <n v="4"/>
    <x v="5"/>
    <n v="2.5"/>
    <n v="2.7"/>
    <n v="2.6764705882352939"/>
    <n v="2.6749999999999998"/>
    <n v="2.6666666666666665"/>
    <n v="2.6764705882352939"/>
    <n v="2.6764705882352939"/>
    <n v="2.6749999999999998"/>
  </r>
  <r>
    <n v="13"/>
    <x v="3"/>
    <n v="8"/>
    <n v="8"/>
    <x v="6"/>
    <n v="3"/>
    <n v="3.4"/>
    <n v="3.3529411764705883"/>
    <n v="3.35"/>
    <n v="3.3333333333333335"/>
    <n v="3.3529411764705883"/>
    <n v="3.3529411764705883"/>
    <n v="3.35"/>
  </r>
  <r>
    <n v="20"/>
    <x v="0"/>
    <n v="1"/>
    <n v="1"/>
    <x v="0"/>
    <n v="1"/>
    <n v="1"/>
    <n v="1"/>
    <n v="1"/>
    <n v="1"/>
    <n v="1"/>
    <n v="1"/>
    <n v="1"/>
  </r>
  <r>
    <n v="20"/>
    <x v="1"/>
    <n v="2"/>
    <n v="2"/>
    <x v="4"/>
    <n v="1.75"/>
    <n v="1.7777777777777777"/>
    <n v="1.76"/>
    <n v="1.75"/>
    <n v="1.75"/>
    <n v="1.76"/>
    <n v="1.76"/>
    <n v="1.75"/>
  </r>
  <r>
    <n v="20"/>
    <x v="2"/>
    <n v="4"/>
    <n v="4.0006006006006007"/>
    <x v="7"/>
    <n v="2.75"/>
    <n v="2.6666666666666665"/>
    <n v="2.68"/>
    <n v="2.6666666666666665"/>
    <n v="2.6749999999999998"/>
    <n v="2.68"/>
    <n v="2.68"/>
    <n v="2.6666666666666665"/>
  </r>
  <r>
    <n v="20"/>
    <x v="3"/>
    <n v="8"/>
    <n v="8"/>
    <x v="8"/>
    <n v="3.5"/>
    <n v="3.3333333333333335"/>
    <n v="3.36"/>
    <n v="3.3333333333333335"/>
    <n v="3.35"/>
    <n v="3.36"/>
    <n v="3.36"/>
    <n v="3.3333333333333335"/>
  </r>
  <r>
    <n v="27"/>
    <x v="0"/>
    <n v="1"/>
    <n v="1"/>
    <x v="0"/>
    <n v="1"/>
    <n v="1"/>
    <n v="1"/>
    <n v="1"/>
    <n v="1"/>
    <n v="1"/>
    <n v="1"/>
    <n v="1"/>
  </r>
  <r>
    <n v="27"/>
    <x v="1"/>
    <n v="2"/>
    <n v="2"/>
    <x v="4"/>
    <n v="1.75"/>
    <n v="1.7666666666666666"/>
    <n v="1.76"/>
    <n v="1.75"/>
    <n v="1.75"/>
    <n v="1.76"/>
    <n v="1.76"/>
    <n v="1.75"/>
  </r>
  <r>
    <n v="27"/>
    <x v="2"/>
    <n v="4"/>
    <n v="4.0006006006006007"/>
    <x v="7"/>
    <n v="2.75"/>
    <n v="2.6666666666666665"/>
    <n v="2.68"/>
    <n v="2.6666666666666665"/>
    <n v="2.6749999999999998"/>
    <n v="2.68"/>
    <n v="2.68"/>
    <n v="2.6666666666666665"/>
  </r>
  <r>
    <n v="27"/>
    <x v="3"/>
    <n v="8"/>
    <n v="8"/>
    <x v="8"/>
    <n v="3.5"/>
    <n v="3.3333333333333335"/>
    <n v="3.36"/>
    <n v="3.3333333333333335"/>
    <n v="3.35"/>
    <n v="3.36"/>
    <n v="3.36"/>
    <n v="3.3333333333333335"/>
  </r>
  <r>
    <n v="35"/>
    <x v="0"/>
    <n v="1"/>
    <n v="1"/>
    <x v="0"/>
    <n v="1"/>
    <n v="1"/>
    <n v="1"/>
    <n v="1"/>
    <n v="1"/>
    <n v="1"/>
    <n v="1"/>
    <n v="1"/>
  </r>
  <r>
    <n v="35"/>
    <x v="1"/>
    <n v="2"/>
    <n v="2"/>
    <x v="4"/>
    <n v="1.8333333333333333"/>
    <n v="1.75"/>
    <n v="1.76"/>
    <n v="1.75"/>
    <n v="1.75"/>
    <n v="1.76"/>
    <n v="1.76"/>
    <n v="1.75"/>
  </r>
  <r>
    <n v="35"/>
    <x v="2"/>
    <n v="4"/>
    <n v="3.9047619047619047"/>
    <x v="9"/>
    <n v="2.6666666666666665"/>
    <n v="2.6749999999999998"/>
    <n v="2.68"/>
    <n v="2.6666666666666665"/>
    <n v="2.6749999999999998"/>
    <n v="2.68"/>
    <n v="2.68"/>
    <n v="2.6666666666666665"/>
  </r>
  <r>
    <n v="35"/>
    <x v="3"/>
    <n v="8"/>
    <n v="7.6114285714285712"/>
    <x v="10"/>
    <n v="3.3333333333333335"/>
    <n v="3.35"/>
    <n v="3.36"/>
    <n v="3.3333333333333335"/>
    <n v="3.35"/>
    <n v="3.36"/>
    <n v="3.36"/>
    <n v="3.3333333333333335"/>
  </r>
  <r>
    <n v="47"/>
    <x v="0"/>
    <n v="1"/>
    <n v="1"/>
    <x v="0"/>
    <n v="1"/>
    <n v="1"/>
    <n v="1"/>
    <n v="1"/>
    <n v="1"/>
    <n v="1"/>
    <n v="1"/>
    <n v="1"/>
  </r>
  <r>
    <n v="47"/>
    <x v="1"/>
    <n v="2"/>
    <n v="2"/>
    <x v="11"/>
    <n v="1.75"/>
    <n v="1.75"/>
    <n v="1.76"/>
    <n v="1.75"/>
    <n v="1.75"/>
    <n v="1.76"/>
    <n v="1.76"/>
    <n v="1.75"/>
  </r>
  <r>
    <n v="47"/>
    <x v="2"/>
    <n v="4"/>
    <n v="3.9047619047619047"/>
    <x v="9"/>
    <n v="2.625"/>
    <n v="2.6666666666666665"/>
    <n v="2.68"/>
    <n v="2.6666666666666665"/>
    <n v="2.6749999999999998"/>
    <n v="2.68"/>
    <n v="2.68"/>
    <n v="2.6666666666666665"/>
  </r>
  <r>
    <n v="47"/>
    <x v="3"/>
    <n v="8"/>
    <n v="7.6114285714285712"/>
    <x v="10"/>
    <n v="3.25"/>
    <n v="3.3333333333333335"/>
    <n v="3.36"/>
    <n v="3.3333333333333335"/>
    <n v="3.35"/>
    <n v="3.36"/>
    <n v="3.36"/>
    <n v="3.3333333333333335"/>
  </r>
  <r>
    <n v="58"/>
    <x v="0"/>
    <n v="1"/>
    <n v="1"/>
    <x v="0"/>
    <n v="1"/>
    <n v="1"/>
    <n v="1"/>
    <n v="1"/>
    <n v="1"/>
    <n v="1"/>
    <n v="1"/>
    <n v="1"/>
  </r>
  <r>
    <n v="58"/>
    <x v="1"/>
    <n v="2"/>
    <n v="1.9990995047276001"/>
    <x v="4"/>
    <n v="1.8"/>
    <n v="1.75"/>
    <n v="1.7575757575757576"/>
    <n v="1.75"/>
    <n v="1.7547169811320755"/>
    <n v="1.7575757575757576"/>
    <n v="1.7575757575757576"/>
    <n v="1.75"/>
  </r>
  <r>
    <n v="58"/>
    <x v="2"/>
    <n v="4"/>
    <n v="3.9986492570914001"/>
    <x v="9"/>
    <n v="2.7"/>
    <n v="2.6749999999999998"/>
    <n v="2.6666666666666665"/>
    <n v="2.6749999999999998"/>
    <n v="2.6698113207547172"/>
    <n v="2.6666666666666665"/>
    <n v="2.6666666666666665"/>
    <n v="2.6749999999999998"/>
  </r>
  <r>
    <n v="58"/>
    <x v="3"/>
    <n v="8"/>
    <n v="7.9963980189104005"/>
    <x v="10"/>
    <n v="3.4"/>
    <n v="3.35"/>
    <n v="3.3333333333333335"/>
    <n v="3.35"/>
    <n v="3.3396226415094339"/>
    <n v="3.3333333333333335"/>
    <n v="3.3333333333333335"/>
    <n v="3.35"/>
  </r>
  <r>
    <n v="100"/>
    <x v="0"/>
    <n v="1"/>
    <n v="1"/>
    <x v="0"/>
    <n v="1"/>
    <n v="1"/>
    <n v="1"/>
    <n v="1"/>
    <n v="1"/>
    <n v="1"/>
    <n v="1"/>
    <n v="1"/>
  </r>
  <r>
    <n v="100"/>
    <x v="1"/>
    <n v="2"/>
    <n v="2"/>
    <x v="4"/>
    <n v="1.7272727272727273"/>
    <n v="1.75"/>
    <n v="1.7567567567567568"/>
    <n v="1.75"/>
    <n v="1.7542372881355932"/>
    <n v="1.7567567567567568"/>
    <n v="1.7567567567567568"/>
    <n v="1.75"/>
  </r>
  <r>
    <n v="100"/>
    <x v="2"/>
    <n v="4"/>
    <n v="4.0008190008190008"/>
    <x v="9"/>
    <n v="2.6363636363636362"/>
    <n v="2.6704545454545454"/>
    <n v="2.6756756756756759"/>
    <n v="2.6704545454545454"/>
    <n v="2.6694915254237288"/>
    <n v="2.6756756756756759"/>
    <n v="2.6756756756756759"/>
    <n v="2.6704545454545454"/>
  </r>
  <r>
    <n v="100"/>
    <x v="3"/>
    <n v="8"/>
    <n v="8"/>
    <x v="10"/>
    <n v="3.2727272727272729"/>
    <n v="3.3409090909090908"/>
    <n v="3.3513513513513513"/>
    <n v="3.3409090909090908"/>
    <n v="3.3389830508474576"/>
    <n v="3.3513513513513513"/>
    <n v="3.3513513513513513"/>
    <n v="3.3409090909090908"/>
  </r>
  <r>
    <n v="168"/>
    <x v="0"/>
    <n v="1"/>
    <n v="1"/>
    <x v="0"/>
    <n v="1"/>
    <n v="1"/>
    <n v="1"/>
    <n v="1"/>
    <n v="1"/>
    <n v="1"/>
    <n v="1"/>
    <n v="1"/>
  </r>
  <r>
    <n v="168"/>
    <x v="1"/>
    <n v="2"/>
    <n v="2.0003603603603604"/>
    <x v="12"/>
    <n v="1.76"/>
    <n v="1.75"/>
    <n v="1.75"/>
    <n v="1.75"/>
    <n v="1.7537313432835822"/>
    <n v="1.75"/>
    <n v="1.75"/>
    <n v="1.75"/>
  </r>
  <r>
    <n v="168"/>
    <x v="2"/>
    <n v="4"/>
    <n v="4.0003603603603608"/>
    <x v="13"/>
    <n v="2.64"/>
    <n v="2.67"/>
    <n v="2.6666666666666665"/>
    <n v="2.67"/>
    <n v="2.6716417910447761"/>
    <n v="2.6666666666666665"/>
    <n v="2.6666666666666665"/>
    <n v="2.67"/>
  </r>
  <r>
    <n v="168"/>
    <x v="3"/>
    <n v="8"/>
    <n v="8"/>
    <x v="14"/>
    <n v="3.36"/>
    <n v="3.34"/>
    <n v="3.3333333333333335"/>
    <n v="3.34"/>
    <n v="3.3432835820895521"/>
    <n v="3.3333333333333335"/>
    <n v="3.3333333333333335"/>
    <n v="3.34"/>
  </r>
  <r>
    <n v="187"/>
    <x v="0"/>
    <n v="1"/>
    <n v="1"/>
    <x v="0"/>
    <n v="1"/>
    <n v="1"/>
    <n v="1"/>
    <n v="1"/>
    <n v="1"/>
    <n v="1"/>
    <n v="1"/>
    <n v="1"/>
  </r>
  <r>
    <n v="187"/>
    <x v="1"/>
    <n v="2"/>
    <n v="2.0003603603603604"/>
    <x v="12"/>
    <n v="1.76"/>
    <n v="1.75"/>
    <n v="1.75"/>
    <n v="1.75"/>
    <n v="1.7537313432835822"/>
    <n v="1.75"/>
    <n v="1.75"/>
    <n v="1.75"/>
  </r>
  <r>
    <n v="187"/>
    <x v="2"/>
    <n v="4"/>
    <n v="4.0003603603603608"/>
    <x v="13"/>
    <n v="2.64"/>
    <n v="2.67"/>
    <n v="2.6666666666666665"/>
    <n v="2.67"/>
    <n v="2.6716417910447761"/>
    <n v="2.6666666666666665"/>
    <n v="2.6666666666666665"/>
    <n v="2.67"/>
  </r>
  <r>
    <n v="187"/>
    <x v="3"/>
    <n v="8"/>
    <n v="8"/>
    <x v="14"/>
    <n v="3.36"/>
    <n v="3.34"/>
    <n v="3.3333333333333335"/>
    <n v="3.34"/>
    <n v="3.3432835820895521"/>
    <n v="3.3333333333333335"/>
    <n v="3.3333333333333335"/>
    <n v="3.34"/>
  </r>
  <r>
    <n v="208"/>
    <x v="0"/>
    <n v="1"/>
    <n v="1"/>
    <x v="0"/>
    <n v="1"/>
    <n v="1"/>
    <n v="1"/>
    <n v="1"/>
    <n v="1"/>
    <n v="1"/>
    <n v="1"/>
    <n v="1"/>
  </r>
  <r>
    <n v="208"/>
    <x v="1"/>
    <n v="2"/>
    <n v="2.0003465003465002"/>
    <x v="4"/>
    <n v="1.7692307692307692"/>
    <n v="1.75"/>
    <n v="1.7558139534883721"/>
    <n v="1.75"/>
    <n v="1.7536231884057971"/>
    <n v="1.7558139534883721"/>
    <n v="1.7558139534883721"/>
    <n v="1.75"/>
  </r>
  <r>
    <n v="208"/>
    <x v="2"/>
    <n v="4"/>
    <n v="4.0003465003465006"/>
    <x v="15"/>
    <n v="2.6923076923076925"/>
    <n v="2.6730769230769229"/>
    <n v="2.6744186046511627"/>
    <n v="2.6730769230769229"/>
    <n v="2.6666666666666665"/>
    <n v="2.6744186046511627"/>
    <n v="2.6744186046511627"/>
    <n v="2.6730769230769229"/>
  </r>
  <r>
    <n v="208"/>
    <x v="3"/>
    <n v="8"/>
    <n v="8"/>
    <x v="16"/>
    <n v="3.3846153846153846"/>
    <n v="3.3461538461538463"/>
    <n v="3.3488372093023258"/>
    <n v="3.3461538461538463"/>
    <n v="3.3333333333333335"/>
    <n v="3.3488372093023258"/>
    <n v="3.3488372093023258"/>
    <n v="3.3461538461538463"/>
  </r>
  <r>
    <n v="249"/>
    <x v="0"/>
    <n v="1"/>
    <n v="1"/>
    <x v="0"/>
    <n v="1"/>
    <n v="1"/>
    <n v="1"/>
    <n v="1"/>
    <n v="1"/>
    <n v="1"/>
    <n v="1"/>
    <n v="1"/>
  </r>
  <r>
    <n v="249"/>
    <x v="1"/>
    <n v="2"/>
    <n v="1.9996664442961976"/>
    <x v="17"/>
    <n v="1.7777777777777777"/>
    <n v="1.75"/>
    <n v="1.7555555555555555"/>
    <n v="1.75"/>
    <n v="1.75"/>
    <n v="1.7555555555555555"/>
    <n v="1.7555555555555555"/>
    <n v="1.75"/>
  </r>
  <r>
    <n v="249"/>
    <x v="2"/>
    <n v="4"/>
    <n v="3.9989993328885922"/>
    <x v="18"/>
    <n v="2.6666666666666665"/>
    <n v="2.6666666666666665"/>
    <n v="2.6666666666666665"/>
    <n v="2.6666666666666665"/>
    <n v="2.6666666666666665"/>
    <n v="2.6666666666666665"/>
    <n v="2.6666666666666665"/>
    <n v="2.6666666666666665"/>
  </r>
  <r>
    <n v="249"/>
    <x v="3"/>
    <n v="8"/>
    <n v="7.9973315543695795"/>
    <x v="19"/>
    <n v="3.4074074074074074"/>
    <n v="3.3333333333333335"/>
    <n v="3.3333333333333335"/>
    <n v="3.3333333333333335"/>
    <n v="3.3333333333333335"/>
    <n v="3.3333333333333335"/>
    <n v="3.3333333333333335"/>
    <n v="3.3333333333333335"/>
  </r>
  <r>
    <n v="298"/>
    <x v="0"/>
    <n v="1"/>
    <n v="1"/>
    <x v="0"/>
    <n v="1"/>
    <n v="1"/>
    <n v="1"/>
    <n v="1"/>
    <n v="1"/>
    <n v="1"/>
    <n v="1"/>
    <n v="1"/>
  </r>
  <r>
    <n v="298"/>
    <x v="1"/>
    <n v="2"/>
    <n v="1.9996783531682214"/>
    <x v="4"/>
    <n v="1.7857142857142858"/>
    <n v="1.75"/>
    <n v="1.7553191489361701"/>
    <n v="1.75"/>
    <n v="1.7533333333333334"/>
    <n v="1.7553191489361701"/>
    <n v="1.7553191489361701"/>
    <n v="1.75"/>
  </r>
  <r>
    <n v="298"/>
    <x v="2"/>
    <n v="4"/>
    <n v="3.999035059504664"/>
    <x v="20"/>
    <n v="2.6428571428571428"/>
    <n v="2.6696428571428572"/>
    <n v="2.6702127659574466"/>
    <n v="2.6696428571428572"/>
    <n v="2.6733333333333333"/>
    <n v="2.6702127659574466"/>
    <n v="2.6702127659574466"/>
    <n v="2.6696428571428572"/>
  </r>
  <r>
    <n v="298"/>
    <x v="3"/>
    <n v="8"/>
    <n v="7.9974268253457703"/>
    <x v="21"/>
    <n v="3.2857142857142856"/>
    <n v="3.3392857142857144"/>
    <n v="3.3404255319148937"/>
    <n v="3.3392857142857144"/>
    <n v="3.3466666666666667"/>
    <n v="3.3404255319148937"/>
    <n v="3.3404255319148937"/>
    <n v="3.3392857142857144"/>
  </r>
  <r>
    <n v="345"/>
    <x v="0"/>
    <n v="1"/>
    <n v="1"/>
    <x v="0"/>
    <n v="1"/>
    <n v="1"/>
    <n v="1"/>
    <n v="1"/>
    <n v="1"/>
    <n v="1"/>
    <n v="1"/>
    <n v="1"/>
  </r>
  <r>
    <n v="345"/>
    <x v="1"/>
    <n v="2"/>
    <n v="2.0003106554830694"/>
    <x v="22"/>
    <n v="1.7241379310344827"/>
    <n v="1.75"/>
    <n v="1.75"/>
    <n v="1.75"/>
    <n v="1.7532467532467533"/>
    <n v="1.75"/>
    <n v="1.75"/>
    <n v="1.75"/>
  </r>
  <r>
    <n v="345"/>
    <x v="2"/>
    <n v="4"/>
    <n v="4.0003106554830694"/>
    <x v="23"/>
    <n v="2.6896551724137931"/>
    <n v="2.6724137931034484"/>
    <n v="2.6666666666666665"/>
    <n v="2.6724137931034484"/>
    <n v="2.668831168831169"/>
    <n v="2.6666666666666665"/>
    <n v="2.6666666666666665"/>
    <n v="2.6724137931034484"/>
  </r>
  <r>
    <n v="345"/>
    <x v="3"/>
    <n v="8"/>
    <n v="8"/>
    <x v="24"/>
    <n v="3.3103448275862069"/>
    <n v="3.3448275862068964"/>
    <n v="3.3333333333333335"/>
    <n v="3.3448275862068964"/>
    <n v="3.3376623376623376"/>
    <n v="3.3333333333333335"/>
    <n v="3.3333333333333335"/>
    <n v="3.3448275862068964"/>
  </r>
  <r>
    <n v="392"/>
    <x v="0"/>
    <n v="1"/>
    <n v="1"/>
    <x v="0"/>
    <n v="1"/>
    <n v="1"/>
    <n v="1"/>
    <n v="1"/>
    <n v="1"/>
    <n v="1"/>
    <n v="1"/>
    <n v="1"/>
  </r>
  <r>
    <n v="392"/>
    <x v="1"/>
    <n v="2"/>
    <n v="2.0003106554830694"/>
    <x v="22"/>
    <n v="1.7241379310344827"/>
    <n v="1.75"/>
    <n v="1.75"/>
    <n v="1.75"/>
    <n v="1.7532467532467533"/>
    <n v="1.75"/>
    <n v="1.75"/>
    <n v="1.75"/>
  </r>
  <r>
    <n v="392"/>
    <x v="2"/>
    <n v="4"/>
    <n v="4.0003106554830694"/>
    <x v="23"/>
    <n v="2.6896551724137931"/>
    <n v="2.6724137931034484"/>
    <n v="2.6666666666666665"/>
    <n v="2.6724137931034484"/>
    <n v="2.668831168831169"/>
    <n v="2.6666666666666665"/>
    <n v="2.6666666666666665"/>
    <n v="2.6724137931034484"/>
  </r>
  <r>
    <n v="392"/>
    <x v="3"/>
    <n v="8"/>
    <n v="8"/>
    <x v="24"/>
    <n v="3.3103448275862069"/>
    <n v="3.3448275862068964"/>
    <n v="3.3333333333333335"/>
    <n v="3.3448275862068964"/>
    <n v="3.3376623376623376"/>
    <n v="3.3333333333333335"/>
    <n v="3.3333333333333335"/>
    <n v="3.3448275862068964"/>
  </r>
  <r>
    <n v="396"/>
    <x v="0"/>
    <n v="1"/>
    <n v="1"/>
    <x v="0"/>
    <n v="1"/>
    <n v="1"/>
    <n v="1"/>
    <n v="1"/>
    <n v="1"/>
    <n v="1"/>
    <n v="1"/>
    <n v="1"/>
  </r>
  <r>
    <n v="396"/>
    <x v="1"/>
    <n v="2"/>
    <n v="2.0003003003003004"/>
    <x v="4"/>
    <n v="1.7333333333333334"/>
    <n v="1.75"/>
    <n v="1.75"/>
    <n v="1.75"/>
    <n v="1.75"/>
    <n v="1.75"/>
    <n v="1.75"/>
    <n v="1.75"/>
  </r>
  <r>
    <n v="396"/>
    <x v="2"/>
    <n v="4"/>
    <n v="4.0006006006006007"/>
    <x v="25"/>
    <n v="2.6666666666666665"/>
    <n v="2.6666666666666665"/>
    <n v="2.67"/>
    <n v="2.6666666666666665"/>
    <n v="2.6687500000000002"/>
    <n v="2.67"/>
    <n v="2.67"/>
    <n v="2.6666666666666665"/>
  </r>
  <r>
    <n v="396"/>
    <x v="3"/>
    <n v="8"/>
    <n v="8"/>
    <x v="26"/>
    <n v="3.3333333333333335"/>
    <n v="3.3333333333333335"/>
    <n v="3.34"/>
    <n v="3.3333333333333335"/>
    <n v="3.3374999999999999"/>
    <n v="3.34"/>
    <n v="3.34"/>
    <n v="3.3333333333333335"/>
  </r>
  <r>
    <n v="443"/>
    <x v="0"/>
    <n v="1"/>
    <n v="1"/>
    <x v="0"/>
    <n v="1"/>
    <n v="1"/>
    <n v="1"/>
    <n v="1"/>
    <n v="1"/>
    <n v="1"/>
    <n v="1"/>
    <n v="1"/>
  </r>
  <r>
    <n v="443"/>
    <x v="1"/>
    <n v="2"/>
    <n v="1.9997094712376526"/>
    <x v="27"/>
    <n v="1.7419354838709677"/>
    <n v="1.75"/>
    <n v="1.75"/>
    <n v="1.75"/>
    <n v="1.7530120481927711"/>
    <n v="1.75"/>
    <n v="1.75"/>
    <n v="1.75"/>
  </r>
  <r>
    <n v="443"/>
    <x v="2"/>
    <n v="4"/>
    <n v="3.9994189424753053"/>
    <x v="28"/>
    <n v="2.6451612903225805"/>
    <n v="2.6693548387096775"/>
    <n v="2.6730769230769229"/>
    <n v="2.6693548387096775"/>
    <n v="2.6686746987951806"/>
    <n v="2.6730769230769229"/>
    <n v="2.6730769230769229"/>
    <n v="2.6693548387096775"/>
  </r>
  <r>
    <n v="443"/>
    <x v="3"/>
    <n v="8"/>
    <n v="7.9976757699012202"/>
    <x v="29"/>
    <n v="3.3548387096774195"/>
    <n v="3.338709677419355"/>
    <n v="3.3461538461538463"/>
    <n v="3.338709677419355"/>
    <n v="3.3373493975903616"/>
    <n v="3.3461538461538463"/>
    <n v="3.3461538461538463"/>
    <n v="3.338709677419355"/>
  </r>
  <r>
    <n v="494"/>
    <x v="0"/>
    <n v="1"/>
    <n v="1"/>
    <x v="0"/>
    <n v="1"/>
    <n v="1"/>
    <n v="1"/>
    <n v="1"/>
    <n v="1"/>
    <n v="1"/>
    <n v="1"/>
    <n v="1"/>
  </r>
  <r>
    <n v="494"/>
    <x v="1"/>
    <n v="2"/>
    <n v="1.9997185477061639"/>
    <x v="4"/>
    <n v="1.75"/>
    <n v="1.75"/>
    <n v="1.7547169811320755"/>
    <n v="1.75"/>
    <n v="1.7529411764705882"/>
    <n v="1.7547169811320755"/>
    <n v="1.7547169811320755"/>
    <n v="1.75"/>
  </r>
  <r>
    <n v="494"/>
    <x v="2"/>
    <n v="4"/>
    <n v="3.9994370954123277"/>
    <x v="30"/>
    <n v="2.6875"/>
    <n v="2.671875"/>
    <n v="2.6698113207547172"/>
    <n v="2.671875"/>
    <n v="2.6705882352941175"/>
    <n v="2.6698113207547172"/>
    <n v="2.6698113207547172"/>
    <n v="2.671875"/>
  </r>
  <r>
    <n v="494"/>
    <x v="3"/>
    <n v="8"/>
    <n v="7.99774838164931"/>
    <x v="31"/>
    <n v="3.375"/>
    <n v="3.34375"/>
    <n v="3.3396226415094339"/>
    <n v="3.34375"/>
    <n v="3.3411764705882354"/>
    <n v="3.3396226415094339"/>
    <n v="3.3396226415094339"/>
    <n v="3.34375"/>
  </r>
  <r>
    <n v="544"/>
    <x v="0"/>
    <n v="1"/>
    <n v="1"/>
    <x v="0"/>
    <n v="1"/>
    <n v="1"/>
    <n v="1"/>
    <n v="1"/>
    <n v="1"/>
    <n v="1"/>
    <n v="1"/>
    <n v="1"/>
  </r>
  <r>
    <n v="544"/>
    <x v="1"/>
    <n v="2"/>
    <n v="2"/>
    <x v="32"/>
    <n v="1.7575757575757576"/>
    <n v="1.75"/>
    <n v="1.7545454545454546"/>
    <n v="1.75"/>
    <n v="1.75"/>
    <n v="1.7545454545454546"/>
    <n v="1.7545454545454546"/>
    <n v="1.75"/>
  </r>
  <r>
    <n v="544"/>
    <x v="2"/>
    <n v="4"/>
    <n v="4.0005460005460005"/>
    <x v="33"/>
    <n v="2.6666666666666665"/>
    <n v="2.6666666666666665"/>
    <n v="2.6727272727272728"/>
    <n v="2.6666666666666665"/>
    <n v="2.6704545454545454"/>
    <n v="2.6727272727272728"/>
    <n v="2.6727272727272728"/>
    <n v="2.6666666666666665"/>
  </r>
  <r>
    <n v="544"/>
    <x v="3"/>
    <n v="8"/>
    <n v="8"/>
    <x v="34"/>
    <n v="3.393939393939394"/>
    <n v="3.3333333333333335"/>
    <n v="3.3454545454545452"/>
    <n v="3.3333333333333335"/>
    <n v="3.3409090909090908"/>
    <n v="3.3454545454545452"/>
    <n v="3.3454545454545452"/>
    <n v="3.3333333333333335"/>
  </r>
  <r>
    <n v="594"/>
    <x v="0"/>
    <n v="1"/>
    <n v="1"/>
    <x v="0"/>
    <n v="1"/>
    <n v="1"/>
    <n v="1"/>
    <n v="1"/>
    <n v="1"/>
    <n v="1"/>
    <n v="1"/>
    <n v="1"/>
  </r>
  <r>
    <n v="594"/>
    <x v="1"/>
    <n v="2"/>
    <n v="1.9997350993377483"/>
    <x v="4"/>
    <n v="1.7647058823529411"/>
    <n v="1.75"/>
    <n v="1.7543859649122806"/>
    <n v="1.75"/>
    <n v="1.7527472527472527"/>
    <n v="1.7543859649122806"/>
    <n v="1.7543859649122806"/>
    <n v="1.75"/>
  </r>
  <r>
    <n v="594"/>
    <x v="2"/>
    <n v="4"/>
    <n v="3.9994701986754966"/>
    <x v="35"/>
    <n v="2.6470588235294117"/>
    <n v="2.6691176470588234"/>
    <n v="2.6666666666666665"/>
    <n v="2.6691176470588234"/>
    <n v="2.6703296703296702"/>
    <n v="2.6666666666666665"/>
    <n v="2.6666666666666665"/>
    <n v="2.6691176470588234"/>
  </r>
  <r>
    <n v="594"/>
    <x v="3"/>
    <n v="8"/>
    <n v="7.9978807947019863"/>
    <x v="36"/>
    <n v="3.2941176470588234"/>
    <n v="3.3382352941176472"/>
    <n v="3.3333333333333335"/>
    <n v="3.3382352941176472"/>
    <n v="3.3406593406593408"/>
    <n v="3.3333333333333335"/>
    <n v="3.3333333333333335"/>
    <n v="3.33823529411764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75C87-00B8-4082-B03D-D888AEC42942}" name="数据透视表1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multiplier">
  <location ref="Z1:AA450" firstHeaderRow="1" firstDataRow="1" firstDataCol="1"/>
  <pivotFields count="2">
    <pivotField dataField="1" showAll="0"/>
    <pivotField axis="axisRow" showAll="0">
      <items count="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t="default"/>
      </items>
    </pivotField>
  </pivotFields>
  <rowFields count="1">
    <field x="1"/>
  </rowFields>
  <rowItems count="4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 t="grand">
      <x/>
    </i>
  </rowItems>
  <colItems count="1">
    <i/>
  </colItems>
  <dataFields count="1">
    <dataField name="最小值项:level" fld="0" subtotal="min" baseField="1" baseItem="0"/>
  </dataFields>
  <formats count="58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" type="button" dataOnly="0" labelOnly="1" outline="0" axis="axisRow" fieldPosition="0"/>
    </format>
    <format dxfId="5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3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2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1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0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9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8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7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6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9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7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6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5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4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2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4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3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2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1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0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9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8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F1131-1E44-4545-827D-AE8D3D7376C5}" name="数据透视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45" firstHeaderRow="1" firstDataRow="1" firstDataCol="1"/>
  <pivotFields count="13">
    <pivotField showAll="0"/>
    <pivotField axis="axisRow" showAll="0">
      <items count="5">
        <item x="0"/>
        <item x="1"/>
        <item x="2"/>
        <item x="3"/>
        <item t="default"/>
      </items>
    </pivotField>
    <pivotField numFmtId="177" showAll="0"/>
    <pivotField numFmtId="177" showAll="0"/>
    <pivotField axis="axisRow" numFmtId="177" showAll="0">
      <items count="38">
        <item x="0"/>
        <item x="4"/>
        <item x="32"/>
        <item x="27"/>
        <item x="22"/>
        <item x="17"/>
        <item x="12"/>
        <item x="11"/>
        <item x="1"/>
        <item x="5"/>
        <item x="9"/>
        <item x="35"/>
        <item x="33"/>
        <item x="30"/>
        <item x="28"/>
        <item x="25"/>
        <item x="23"/>
        <item x="20"/>
        <item x="18"/>
        <item x="15"/>
        <item x="13"/>
        <item x="7"/>
        <item x="2"/>
        <item x="6"/>
        <item x="10"/>
        <item x="36"/>
        <item x="34"/>
        <item x="31"/>
        <item x="29"/>
        <item x="26"/>
        <item x="24"/>
        <item x="21"/>
        <item x="19"/>
        <item x="16"/>
        <item x="14"/>
        <item x="8"/>
        <item x="3"/>
        <item t="default"/>
      </items>
    </pivotField>
    <pivotField numFmtId="177" showAll="0"/>
    <pivotField numFmtId="177" showAll="0"/>
    <pivotField numFmtId="177" showAll="0"/>
    <pivotField numFmtId="177" showAll="0"/>
    <pivotField numFmtId="177" showAll="0"/>
    <pivotField numFmtId="177" showAll="0"/>
    <pivotField numFmtId="177" showAll="0"/>
    <pivotField numFmtId="177" showAll="0"/>
  </pivotFields>
  <rowFields count="2">
    <field x="1"/>
    <field x="4"/>
  </rowFields>
  <rowItems count="42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121"/>
  <sheetViews>
    <sheetView workbookViewId="0">
      <selection activeCell="U48" sqref="U48"/>
    </sheetView>
  </sheetViews>
  <sheetFormatPr defaultRowHeight="16.5"/>
  <cols>
    <col min="1" max="2" width="9" style="14"/>
    <col min="3" max="3" width="5.5" style="14" bestFit="1" customWidth="1"/>
    <col min="4" max="4" width="6.5" style="14" bestFit="1" customWidth="1"/>
    <col min="5" max="16384" width="9" style="14"/>
  </cols>
  <sheetData>
    <row r="1" spans="1:6" s="17" customFormat="1">
      <c r="A1" s="21" t="s">
        <v>0</v>
      </c>
      <c r="B1" s="21" t="s">
        <v>1</v>
      </c>
      <c r="C1" s="21" t="s">
        <v>34</v>
      </c>
      <c r="D1" s="21" t="s">
        <v>35</v>
      </c>
      <c r="E1" s="17" t="s">
        <v>218</v>
      </c>
      <c r="F1" s="17" t="s">
        <v>453</v>
      </c>
    </row>
    <row r="2" spans="1:6">
      <c r="A2" s="14">
        <v>1</v>
      </c>
      <c r="B2" s="14">
        <v>0</v>
      </c>
      <c r="C2" s="14">
        <v>0</v>
      </c>
      <c r="D2" s="14">
        <v>0</v>
      </c>
      <c r="E2" s="14">
        <v>0</v>
      </c>
      <c r="F2" s="14">
        <f>INDEX(levelCosts_1_v,MATCH(A2,levelCosts_k,0),1)</f>
        <v>1000</v>
      </c>
    </row>
    <row r="3" spans="1:6">
      <c r="A3" s="14">
        <v>5</v>
      </c>
      <c r="B3" s="14">
        <v>50</v>
      </c>
      <c r="C3" s="14">
        <v>2000</v>
      </c>
      <c r="D3" s="14">
        <v>2050</v>
      </c>
      <c r="E3" s="14">
        <f>A3-A2</f>
        <v>4</v>
      </c>
      <c r="F3" s="14">
        <f t="shared" ref="F3:F66" si="0">INDEX(levelCosts_1_v,MATCH(A3,levelCosts_k,1),1)</f>
        <v>1000</v>
      </c>
    </row>
    <row r="4" spans="1:6">
      <c r="A4" s="14">
        <v>12</v>
      </c>
      <c r="B4" s="14">
        <v>50</v>
      </c>
      <c r="C4" s="14">
        <v>2000</v>
      </c>
      <c r="D4" s="14">
        <v>2100</v>
      </c>
      <c r="E4" s="14">
        <f t="shared" ref="E4:E67" si="1">A4-A3</f>
        <v>7</v>
      </c>
      <c r="F4" s="14">
        <f t="shared" si="0"/>
        <v>1000</v>
      </c>
    </row>
    <row r="5" spans="1:6">
      <c r="A5" s="14">
        <v>27</v>
      </c>
      <c r="B5" s="14">
        <v>50</v>
      </c>
      <c r="C5" s="14">
        <v>2000</v>
      </c>
      <c r="D5" s="14">
        <v>2150</v>
      </c>
      <c r="E5" s="14">
        <f t="shared" si="1"/>
        <v>15</v>
      </c>
      <c r="F5" s="14">
        <f t="shared" si="0"/>
        <v>1500</v>
      </c>
    </row>
    <row r="6" spans="1:6">
      <c r="A6" s="14">
        <v>47</v>
      </c>
      <c r="B6" s="14">
        <v>50</v>
      </c>
      <c r="C6" s="14">
        <v>2000</v>
      </c>
      <c r="D6" s="14">
        <v>2200</v>
      </c>
      <c r="E6" s="14">
        <f t="shared" si="1"/>
        <v>20</v>
      </c>
      <c r="F6" s="14">
        <f t="shared" si="0"/>
        <v>1800</v>
      </c>
    </row>
    <row r="7" spans="1:6">
      <c r="A7" s="14">
        <v>67</v>
      </c>
      <c r="B7" s="14">
        <v>50</v>
      </c>
      <c r="C7" s="14">
        <v>2000</v>
      </c>
      <c r="D7" s="14">
        <v>2250</v>
      </c>
      <c r="E7" s="14">
        <f t="shared" si="1"/>
        <v>20</v>
      </c>
      <c r="F7" s="14">
        <f t="shared" si="0"/>
        <v>2000</v>
      </c>
    </row>
    <row r="8" spans="1:6">
      <c r="A8" s="14">
        <v>87</v>
      </c>
      <c r="B8" s="14">
        <v>50</v>
      </c>
      <c r="C8" s="14">
        <v>2000</v>
      </c>
      <c r="D8" s="14">
        <v>2300</v>
      </c>
      <c r="E8" s="14">
        <f t="shared" si="1"/>
        <v>20</v>
      </c>
      <c r="F8" s="14">
        <f t="shared" si="0"/>
        <v>2000</v>
      </c>
    </row>
    <row r="9" spans="1:6">
      <c r="A9" s="14">
        <v>107</v>
      </c>
      <c r="B9" s="14">
        <v>50</v>
      </c>
      <c r="C9" s="14">
        <v>2000</v>
      </c>
      <c r="D9" s="14">
        <v>2350</v>
      </c>
      <c r="E9" s="14">
        <f t="shared" si="1"/>
        <v>20</v>
      </c>
      <c r="F9" s="14">
        <f t="shared" si="0"/>
        <v>2200</v>
      </c>
    </row>
    <row r="10" spans="1:6">
      <c r="A10" s="14">
        <v>127</v>
      </c>
      <c r="B10" s="14">
        <v>50</v>
      </c>
      <c r="C10" s="14">
        <v>2000</v>
      </c>
      <c r="D10" s="14">
        <v>2400</v>
      </c>
      <c r="E10" s="14">
        <f t="shared" si="1"/>
        <v>20</v>
      </c>
      <c r="F10" s="14">
        <f t="shared" si="0"/>
        <v>2200</v>
      </c>
    </row>
    <row r="11" spans="1:6">
      <c r="A11" s="14">
        <v>147</v>
      </c>
      <c r="B11" s="14">
        <v>50</v>
      </c>
      <c r="C11" s="14">
        <v>2000</v>
      </c>
      <c r="D11" s="14">
        <v>2450</v>
      </c>
      <c r="E11" s="14">
        <f t="shared" si="1"/>
        <v>20</v>
      </c>
      <c r="F11" s="14">
        <f t="shared" si="0"/>
        <v>2200</v>
      </c>
    </row>
    <row r="12" spans="1:6">
      <c r="A12" s="14">
        <v>167</v>
      </c>
      <c r="B12" s="14">
        <v>50</v>
      </c>
      <c r="C12" s="14">
        <v>2000</v>
      </c>
      <c r="D12" s="14">
        <v>2500</v>
      </c>
      <c r="E12" s="14">
        <f t="shared" si="1"/>
        <v>20</v>
      </c>
      <c r="F12" s="14">
        <f t="shared" si="0"/>
        <v>2200</v>
      </c>
    </row>
    <row r="13" spans="1:6">
      <c r="A13" s="14">
        <v>187</v>
      </c>
      <c r="B13" s="14">
        <v>50</v>
      </c>
      <c r="C13" s="14">
        <v>2000</v>
      </c>
      <c r="D13" s="14">
        <v>2550</v>
      </c>
      <c r="E13" s="14">
        <f t="shared" si="1"/>
        <v>20</v>
      </c>
      <c r="F13" s="14">
        <f t="shared" si="0"/>
        <v>2500</v>
      </c>
    </row>
    <row r="14" spans="1:6">
      <c r="A14" s="14">
        <v>207</v>
      </c>
      <c r="B14" s="14">
        <v>50</v>
      </c>
      <c r="C14" s="14">
        <v>2000</v>
      </c>
      <c r="D14" s="14">
        <v>2600</v>
      </c>
      <c r="E14" s="14">
        <f t="shared" si="1"/>
        <v>20</v>
      </c>
      <c r="F14" s="14">
        <f t="shared" si="0"/>
        <v>2500</v>
      </c>
    </row>
    <row r="15" spans="1:6">
      <c r="A15" s="14">
        <v>227</v>
      </c>
      <c r="B15" s="14">
        <v>50</v>
      </c>
      <c r="C15" s="14">
        <v>2000</v>
      </c>
      <c r="D15" s="14">
        <v>2650</v>
      </c>
      <c r="E15" s="14">
        <f t="shared" si="1"/>
        <v>20</v>
      </c>
      <c r="F15" s="14">
        <f t="shared" si="0"/>
        <v>2600</v>
      </c>
    </row>
    <row r="16" spans="1:6">
      <c r="A16" s="14">
        <v>247</v>
      </c>
      <c r="B16" s="14">
        <v>50</v>
      </c>
      <c r="C16" s="14">
        <v>2000</v>
      </c>
      <c r="D16" s="14">
        <v>2700</v>
      </c>
      <c r="E16" s="14">
        <f t="shared" si="1"/>
        <v>20</v>
      </c>
      <c r="F16" s="14">
        <f t="shared" si="0"/>
        <v>2600</v>
      </c>
    </row>
    <row r="17" spans="1:6">
      <c r="A17" s="14">
        <v>272</v>
      </c>
      <c r="B17" s="14">
        <v>50</v>
      </c>
      <c r="C17" s="14">
        <v>2000</v>
      </c>
      <c r="D17" s="14">
        <v>2750</v>
      </c>
      <c r="E17" s="14">
        <f t="shared" si="1"/>
        <v>25</v>
      </c>
      <c r="F17" s="14">
        <f t="shared" si="0"/>
        <v>2700</v>
      </c>
    </row>
    <row r="18" spans="1:6">
      <c r="A18" s="14">
        <v>297</v>
      </c>
      <c r="B18" s="14">
        <v>50</v>
      </c>
      <c r="C18" s="14">
        <v>2000</v>
      </c>
      <c r="D18" s="14">
        <v>2800</v>
      </c>
      <c r="E18" s="14">
        <f t="shared" si="1"/>
        <v>25</v>
      </c>
      <c r="F18" s="14">
        <f t="shared" si="0"/>
        <v>2700</v>
      </c>
    </row>
    <row r="19" spans="1:6">
      <c r="A19" s="14">
        <v>322</v>
      </c>
      <c r="B19" s="14">
        <v>50</v>
      </c>
      <c r="C19" s="14">
        <v>2000</v>
      </c>
      <c r="D19" s="14">
        <v>2850</v>
      </c>
      <c r="E19" s="14">
        <f t="shared" si="1"/>
        <v>25</v>
      </c>
      <c r="F19" s="14">
        <f t="shared" si="0"/>
        <v>2800</v>
      </c>
    </row>
    <row r="20" spans="1:6">
      <c r="A20" s="14">
        <v>342</v>
      </c>
      <c r="B20" s="14">
        <v>50</v>
      </c>
      <c r="C20" s="14">
        <v>2000</v>
      </c>
      <c r="D20" s="14">
        <v>2900</v>
      </c>
      <c r="E20" s="14">
        <f t="shared" si="1"/>
        <v>20</v>
      </c>
      <c r="F20" s="14">
        <f t="shared" si="0"/>
        <v>2800</v>
      </c>
    </row>
    <row r="21" spans="1:6">
      <c r="A21" s="14">
        <v>367</v>
      </c>
      <c r="B21" s="14">
        <v>50</v>
      </c>
      <c r="C21" s="14">
        <v>2000</v>
      </c>
      <c r="D21" s="14">
        <v>2950</v>
      </c>
      <c r="E21" s="14">
        <f t="shared" si="1"/>
        <v>25</v>
      </c>
      <c r="F21" s="14">
        <f t="shared" si="0"/>
        <v>2900</v>
      </c>
    </row>
    <row r="22" spans="1:6">
      <c r="A22" s="14">
        <v>392</v>
      </c>
      <c r="B22" s="14">
        <v>50</v>
      </c>
      <c r="C22" s="14">
        <v>2000</v>
      </c>
      <c r="D22" s="14">
        <v>3000</v>
      </c>
      <c r="E22" s="14">
        <f t="shared" si="1"/>
        <v>25</v>
      </c>
      <c r="F22" s="14">
        <f t="shared" si="0"/>
        <v>2900</v>
      </c>
    </row>
    <row r="23" spans="1:6">
      <c r="A23" s="14">
        <v>417</v>
      </c>
      <c r="B23" s="14">
        <v>50</v>
      </c>
      <c r="C23" s="14">
        <v>2000</v>
      </c>
      <c r="D23" s="14">
        <v>3050</v>
      </c>
      <c r="E23" s="14">
        <f t="shared" si="1"/>
        <v>25</v>
      </c>
      <c r="F23" s="14">
        <f t="shared" si="0"/>
        <v>3000</v>
      </c>
    </row>
    <row r="24" spans="1:6" ht="17.25" customHeight="1">
      <c r="A24" s="14">
        <v>442</v>
      </c>
      <c r="B24" s="14">
        <v>50</v>
      </c>
      <c r="C24" s="14">
        <v>2000</v>
      </c>
      <c r="D24" s="14">
        <v>3100</v>
      </c>
      <c r="E24" s="14">
        <f t="shared" si="1"/>
        <v>25</v>
      </c>
      <c r="F24" s="14">
        <f t="shared" si="0"/>
        <v>3000</v>
      </c>
    </row>
    <row r="25" spans="1:6">
      <c r="A25" s="14">
        <v>467</v>
      </c>
      <c r="B25" s="14">
        <v>50</v>
      </c>
      <c r="C25" s="14">
        <v>2000</v>
      </c>
      <c r="D25" s="14">
        <v>3150</v>
      </c>
      <c r="E25" s="14">
        <f t="shared" si="1"/>
        <v>25</v>
      </c>
      <c r="F25" s="14">
        <f t="shared" si="0"/>
        <v>3100</v>
      </c>
    </row>
    <row r="26" spans="1:6">
      <c r="A26" s="14">
        <v>492</v>
      </c>
      <c r="B26" s="14">
        <v>50</v>
      </c>
      <c r="C26" s="14">
        <v>2000</v>
      </c>
      <c r="D26" s="14">
        <v>3200</v>
      </c>
      <c r="E26" s="14">
        <f t="shared" si="1"/>
        <v>25</v>
      </c>
      <c r="F26" s="14">
        <f t="shared" si="0"/>
        <v>3100</v>
      </c>
    </row>
    <row r="27" spans="1:6">
      <c r="A27" s="14">
        <v>517</v>
      </c>
      <c r="B27" s="14">
        <v>50</v>
      </c>
      <c r="C27" s="14">
        <v>2000</v>
      </c>
      <c r="D27" s="14">
        <v>3250</v>
      </c>
      <c r="E27" s="14">
        <f t="shared" si="1"/>
        <v>25</v>
      </c>
      <c r="F27" s="14">
        <f t="shared" si="0"/>
        <v>3200</v>
      </c>
    </row>
    <row r="28" spans="1:6">
      <c r="A28" s="14">
        <v>542</v>
      </c>
      <c r="B28" s="14">
        <v>50</v>
      </c>
      <c r="C28" s="14">
        <v>2000</v>
      </c>
      <c r="D28" s="14">
        <v>3300</v>
      </c>
      <c r="E28" s="14">
        <f t="shared" si="1"/>
        <v>25</v>
      </c>
      <c r="F28" s="14">
        <f t="shared" si="0"/>
        <v>3200</v>
      </c>
    </row>
    <row r="29" spans="1:6">
      <c r="A29" s="14">
        <v>567</v>
      </c>
      <c r="B29" s="14">
        <v>50</v>
      </c>
      <c r="C29" s="14">
        <v>2000</v>
      </c>
      <c r="D29" s="14">
        <v>3350</v>
      </c>
      <c r="E29" s="14">
        <f t="shared" si="1"/>
        <v>25</v>
      </c>
      <c r="F29" s="14">
        <f t="shared" si="0"/>
        <v>3300</v>
      </c>
    </row>
    <row r="30" spans="1:6">
      <c r="A30" s="14">
        <v>592</v>
      </c>
      <c r="B30" s="14">
        <v>50</v>
      </c>
      <c r="C30" s="14">
        <v>2000</v>
      </c>
      <c r="D30" s="14">
        <v>3400</v>
      </c>
      <c r="E30" s="14">
        <f t="shared" si="1"/>
        <v>25</v>
      </c>
      <c r="F30" s="14">
        <f t="shared" si="0"/>
        <v>3300</v>
      </c>
    </row>
    <row r="31" spans="1:6">
      <c r="A31" s="14">
        <v>617</v>
      </c>
      <c r="B31" s="14">
        <v>50</v>
      </c>
      <c r="C31" s="14">
        <v>2000</v>
      </c>
      <c r="D31" s="14">
        <v>3450</v>
      </c>
      <c r="E31" s="14">
        <f t="shared" si="1"/>
        <v>25</v>
      </c>
      <c r="F31" s="14">
        <f t="shared" si="0"/>
        <v>3400</v>
      </c>
    </row>
    <row r="32" spans="1:6">
      <c r="A32" s="14">
        <v>642</v>
      </c>
      <c r="B32" s="14">
        <v>50</v>
      </c>
      <c r="C32" s="14">
        <v>2000</v>
      </c>
      <c r="D32" s="14">
        <v>3500</v>
      </c>
      <c r="E32" s="14">
        <f t="shared" si="1"/>
        <v>25</v>
      </c>
      <c r="F32" s="14">
        <f t="shared" si="0"/>
        <v>3400</v>
      </c>
    </row>
    <row r="33" spans="1:6">
      <c r="A33" s="14">
        <v>667</v>
      </c>
      <c r="B33" s="14">
        <v>50</v>
      </c>
      <c r="C33" s="14">
        <v>2000</v>
      </c>
      <c r="D33" s="14">
        <v>3550</v>
      </c>
      <c r="E33" s="14">
        <f t="shared" si="1"/>
        <v>25</v>
      </c>
      <c r="F33" s="14">
        <f t="shared" si="0"/>
        <v>3400</v>
      </c>
    </row>
    <row r="34" spans="1:6">
      <c r="A34" s="14">
        <v>692</v>
      </c>
      <c r="B34" s="14">
        <v>50</v>
      </c>
      <c r="C34" s="14">
        <v>2000</v>
      </c>
      <c r="D34" s="14">
        <v>3600</v>
      </c>
      <c r="E34" s="14">
        <f t="shared" si="1"/>
        <v>25</v>
      </c>
      <c r="F34" s="14">
        <f t="shared" si="0"/>
        <v>3400</v>
      </c>
    </row>
    <row r="35" spans="1:6">
      <c r="A35" s="14">
        <v>717</v>
      </c>
      <c r="B35" s="14">
        <v>50</v>
      </c>
      <c r="C35" s="14">
        <v>2000</v>
      </c>
      <c r="D35" s="14">
        <v>3650</v>
      </c>
      <c r="E35" s="14">
        <f t="shared" si="1"/>
        <v>25</v>
      </c>
      <c r="F35" s="14">
        <f t="shared" si="0"/>
        <v>3400</v>
      </c>
    </row>
    <row r="36" spans="1:6">
      <c r="A36" s="14">
        <v>742</v>
      </c>
      <c r="B36" s="14">
        <v>50</v>
      </c>
      <c r="C36" s="14">
        <v>2000</v>
      </c>
      <c r="D36" s="14">
        <v>3700</v>
      </c>
      <c r="E36" s="14">
        <f t="shared" si="1"/>
        <v>25</v>
      </c>
      <c r="F36" s="14">
        <f t="shared" si="0"/>
        <v>3400</v>
      </c>
    </row>
    <row r="37" spans="1:6">
      <c r="A37" s="14">
        <v>767</v>
      </c>
      <c r="B37" s="14">
        <v>50</v>
      </c>
      <c r="C37" s="14">
        <v>2000</v>
      </c>
      <c r="D37" s="14">
        <v>3750</v>
      </c>
      <c r="E37" s="14">
        <f t="shared" si="1"/>
        <v>25</v>
      </c>
      <c r="F37" s="14">
        <f t="shared" si="0"/>
        <v>3400</v>
      </c>
    </row>
    <row r="38" spans="1:6">
      <c r="A38" s="14">
        <v>792</v>
      </c>
      <c r="B38" s="14">
        <v>50</v>
      </c>
      <c r="C38" s="14">
        <v>2000</v>
      </c>
      <c r="D38" s="14">
        <v>3800</v>
      </c>
      <c r="E38" s="14">
        <f t="shared" si="1"/>
        <v>25</v>
      </c>
      <c r="F38" s="14">
        <f t="shared" si="0"/>
        <v>3400</v>
      </c>
    </row>
    <row r="39" spans="1:6">
      <c r="A39" s="14">
        <v>817</v>
      </c>
      <c r="B39" s="14">
        <v>50</v>
      </c>
      <c r="C39" s="14">
        <v>2000</v>
      </c>
      <c r="D39" s="14">
        <v>3850</v>
      </c>
      <c r="E39" s="14">
        <f t="shared" si="1"/>
        <v>25</v>
      </c>
      <c r="F39" s="14">
        <f t="shared" si="0"/>
        <v>3400</v>
      </c>
    </row>
    <row r="40" spans="1:6">
      <c r="A40" s="14">
        <v>842</v>
      </c>
      <c r="B40" s="14">
        <v>50</v>
      </c>
      <c r="C40" s="14">
        <v>2000</v>
      </c>
      <c r="D40" s="14">
        <v>3900</v>
      </c>
      <c r="E40" s="14">
        <f t="shared" si="1"/>
        <v>25</v>
      </c>
      <c r="F40" s="14">
        <f t="shared" si="0"/>
        <v>3400</v>
      </c>
    </row>
    <row r="41" spans="1:6">
      <c r="A41" s="14">
        <v>867</v>
      </c>
      <c r="B41" s="14">
        <v>50</v>
      </c>
      <c r="C41" s="14">
        <v>2000</v>
      </c>
      <c r="D41" s="14">
        <v>3950</v>
      </c>
      <c r="E41" s="14">
        <f t="shared" si="1"/>
        <v>25</v>
      </c>
      <c r="F41" s="14">
        <f t="shared" si="0"/>
        <v>3400</v>
      </c>
    </row>
    <row r="42" spans="1:6">
      <c r="A42" s="14">
        <v>892</v>
      </c>
      <c r="B42" s="14">
        <v>50</v>
      </c>
      <c r="C42" s="14">
        <v>2000</v>
      </c>
      <c r="D42" s="14">
        <v>4000</v>
      </c>
      <c r="E42" s="14">
        <f t="shared" si="1"/>
        <v>25</v>
      </c>
      <c r="F42" s="14">
        <f t="shared" si="0"/>
        <v>3400</v>
      </c>
    </row>
    <row r="43" spans="1:6">
      <c r="A43" s="14">
        <v>917</v>
      </c>
      <c r="B43" s="14">
        <v>50</v>
      </c>
      <c r="C43" s="14">
        <v>2000</v>
      </c>
      <c r="D43" s="14">
        <v>4050</v>
      </c>
      <c r="E43" s="14">
        <f t="shared" si="1"/>
        <v>25</v>
      </c>
      <c r="F43" s="14">
        <f t="shared" si="0"/>
        <v>3400</v>
      </c>
    </row>
    <row r="44" spans="1:6">
      <c r="A44" s="14">
        <v>942</v>
      </c>
      <c r="B44" s="14">
        <v>50</v>
      </c>
      <c r="C44" s="14">
        <v>2000</v>
      </c>
      <c r="D44" s="14">
        <v>4100</v>
      </c>
      <c r="E44" s="14">
        <f t="shared" si="1"/>
        <v>25</v>
      </c>
      <c r="F44" s="14">
        <f t="shared" si="0"/>
        <v>3400</v>
      </c>
    </row>
    <row r="45" spans="1:6">
      <c r="A45" s="14">
        <v>967</v>
      </c>
      <c r="B45" s="14">
        <v>50</v>
      </c>
      <c r="C45" s="14">
        <v>2000</v>
      </c>
      <c r="D45" s="14">
        <v>4150</v>
      </c>
      <c r="E45" s="14">
        <f t="shared" si="1"/>
        <v>25</v>
      </c>
      <c r="F45" s="14">
        <f t="shared" si="0"/>
        <v>3400</v>
      </c>
    </row>
    <row r="46" spans="1:6">
      <c r="A46" s="14">
        <v>992</v>
      </c>
      <c r="B46" s="14">
        <v>50</v>
      </c>
      <c r="C46" s="14">
        <v>2000</v>
      </c>
      <c r="D46" s="14">
        <v>4200</v>
      </c>
      <c r="E46" s="14">
        <f t="shared" si="1"/>
        <v>25</v>
      </c>
      <c r="F46" s="14">
        <f t="shared" si="0"/>
        <v>3400</v>
      </c>
    </row>
    <row r="47" spans="1:6">
      <c r="A47" s="14">
        <v>1017</v>
      </c>
      <c r="B47" s="14">
        <v>50</v>
      </c>
      <c r="C47" s="14">
        <v>2000</v>
      </c>
      <c r="D47" s="14">
        <v>4250</v>
      </c>
      <c r="E47" s="14">
        <f t="shared" si="1"/>
        <v>25</v>
      </c>
      <c r="F47" s="14">
        <f t="shared" si="0"/>
        <v>3400</v>
      </c>
    </row>
    <row r="48" spans="1:6">
      <c r="A48" s="14">
        <v>1042</v>
      </c>
      <c r="B48" s="14">
        <v>50</v>
      </c>
      <c r="C48" s="14">
        <v>2000</v>
      </c>
      <c r="D48" s="14">
        <v>4300</v>
      </c>
      <c r="E48" s="14">
        <f t="shared" si="1"/>
        <v>25</v>
      </c>
      <c r="F48" s="14">
        <f t="shared" si="0"/>
        <v>3400</v>
      </c>
    </row>
    <row r="49" spans="1:6">
      <c r="A49" s="14">
        <v>1067</v>
      </c>
      <c r="B49" s="14">
        <v>50</v>
      </c>
      <c r="C49" s="14">
        <v>2000</v>
      </c>
      <c r="D49" s="14">
        <v>4350</v>
      </c>
      <c r="E49" s="14">
        <f t="shared" si="1"/>
        <v>25</v>
      </c>
      <c r="F49" s="14">
        <f t="shared" si="0"/>
        <v>3400</v>
      </c>
    </row>
    <row r="50" spans="1:6">
      <c r="A50" s="14">
        <v>1092</v>
      </c>
      <c r="B50" s="14">
        <v>50</v>
      </c>
      <c r="C50" s="14">
        <v>2000</v>
      </c>
      <c r="D50" s="14">
        <v>4400</v>
      </c>
      <c r="E50" s="14">
        <f t="shared" si="1"/>
        <v>25</v>
      </c>
      <c r="F50" s="14">
        <f t="shared" si="0"/>
        <v>3400</v>
      </c>
    </row>
    <row r="51" spans="1:6">
      <c r="A51" s="14">
        <v>1117</v>
      </c>
      <c r="B51" s="14">
        <v>50</v>
      </c>
      <c r="C51" s="14">
        <v>2000</v>
      </c>
      <c r="D51" s="14">
        <v>4450</v>
      </c>
      <c r="E51" s="14">
        <f t="shared" si="1"/>
        <v>25</v>
      </c>
      <c r="F51" s="14">
        <f t="shared" si="0"/>
        <v>3400</v>
      </c>
    </row>
    <row r="52" spans="1:6">
      <c r="A52" s="14">
        <v>1142</v>
      </c>
      <c r="B52" s="14">
        <v>50</v>
      </c>
      <c r="C52" s="14">
        <v>2000</v>
      </c>
      <c r="D52" s="14">
        <v>4500</v>
      </c>
      <c r="E52" s="14">
        <f t="shared" si="1"/>
        <v>25</v>
      </c>
      <c r="F52" s="14">
        <f t="shared" si="0"/>
        <v>3400</v>
      </c>
    </row>
    <row r="53" spans="1:6">
      <c r="A53" s="14">
        <v>1167</v>
      </c>
      <c r="B53" s="14">
        <v>50</v>
      </c>
      <c r="C53" s="14">
        <v>2000</v>
      </c>
      <c r="D53" s="14">
        <v>4550</v>
      </c>
      <c r="E53" s="14">
        <f t="shared" si="1"/>
        <v>25</v>
      </c>
      <c r="F53" s="14">
        <f t="shared" si="0"/>
        <v>3400</v>
      </c>
    </row>
    <row r="54" spans="1:6">
      <c r="A54" s="14">
        <v>1192</v>
      </c>
      <c r="B54" s="14">
        <v>50</v>
      </c>
      <c r="C54" s="14">
        <v>2000</v>
      </c>
      <c r="D54" s="14">
        <v>4600</v>
      </c>
      <c r="E54" s="14">
        <f t="shared" si="1"/>
        <v>25</v>
      </c>
      <c r="F54" s="14">
        <f t="shared" si="0"/>
        <v>3400</v>
      </c>
    </row>
    <row r="55" spans="1:6">
      <c r="A55" s="14">
        <v>1217</v>
      </c>
      <c r="B55" s="14">
        <v>50</v>
      </c>
      <c r="C55" s="14">
        <v>2000</v>
      </c>
      <c r="D55" s="14">
        <v>4650</v>
      </c>
      <c r="E55" s="14">
        <f t="shared" si="1"/>
        <v>25</v>
      </c>
      <c r="F55" s="14">
        <f t="shared" si="0"/>
        <v>3400</v>
      </c>
    </row>
    <row r="56" spans="1:6">
      <c r="A56" s="14">
        <v>1242</v>
      </c>
      <c r="B56" s="14">
        <v>50</v>
      </c>
      <c r="C56" s="14">
        <v>2000</v>
      </c>
      <c r="D56" s="14">
        <v>4700</v>
      </c>
      <c r="E56" s="14">
        <f t="shared" si="1"/>
        <v>25</v>
      </c>
      <c r="F56" s="14">
        <f t="shared" si="0"/>
        <v>3400</v>
      </c>
    </row>
    <row r="57" spans="1:6">
      <c r="A57" s="14">
        <v>1267</v>
      </c>
      <c r="B57" s="14">
        <v>50</v>
      </c>
      <c r="C57" s="14">
        <v>2000</v>
      </c>
      <c r="D57" s="14">
        <v>4750</v>
      </c>
      <c r="E57" s="14">
        <f t="shared" si="1"/>
        <v>25</v>
      </c>
      <c r="F57" s="14">
        <f t="shared" si="0"/>
        <v>3400</v>
      </c>
    </row>
    <row r="58" spans="1:6">
      <c r="A58" s="14">
        <v>1292</v>
      </c>
      <c r="B58" s="14">
        <v>50</v>
      </c>
      <c r="C58" s="14">
        <v>2000</v>
      </c>
      <c r="D58" s="14">
        <v>4800</v>
      </c>
      <c r="E58" s="14">
        <f t="shared" si="1"/>
        <v>25</v>
      </c>
      <c r="F58" s="14">
        <f t="shared" si="0"/>
        <v>3400</v>
      </c>
    </row>
    <row r="59" spans="1:6">
      <c r="A59" s="14">
        <v>1317</v>
      </c>
      <c r="B59" s="14">
        <v>50</v>
      </c>
      <c r="C59" s="14">
        <v>2000</v>
      </c>
      <c r="D59" s="14">
        <v>4850</v>
      </c>
      <c r="E59" s="14">
        <f t="shared" si="1"/>
        <v>25</v>
      </c>
      <c r="F59" s="14">
        <f t="shared" si="0"/>
        <v>3400</v>
      </c>
    </row>
    <row r="60" spans="1:6">
      <c r="A60" s="14">
        <v>1342</v>
      </c>
      <c r="B60" s="14">
        <v>50</v>
      </c>
      <c r="C60" s="14">
        <v>2000</v>
      </c>
      <c r="D60" s="14">
        <v>4900</v>
      </c>
      <c r="E60" s="14">
        <f t="shared" si="1"/>
        <v>25</v>
      </c>
      <c r="F60" s="14">
        <f t="shared" si="0"/>
        <v>3400</v>
      </c>
    </row>
    <row r="61" spans="1:6">
      <c r="A61" s="14">
        <v>1367</v>
      </c>
      <c r="B61" s="14">
        <v>50</v>
      </c>
      <c r="C61" s="14">
        <v>2000</v>
      </c>
      <c r="D61" s="14">
        <v>4950</v>
      </c>
      <c r="E61" s="14">
        <f t="shared" si="1"/>
        <v>25</v>
      </c>
      <c r="F61" s="14">
        <f t="shared" si="0"/>
        <v>3400</v>
      </c>
    </row>
    <row r="62" spans="1:6">
      <c r="A62" s="14">
        <v>1392</v>
      </c>
      <c r="B62" s="14">
        <v>50</v>
      </c>
      <c r="C62" s="14">
        <v>2000</v>
      </c>
      <c r="D62" s="14">
        <v>5000</v>
      </c>
      <c r="E62" s="14">
        <f t="shared" si="1"/>
        <v>25</v>
      </c>
      <c r="F62" s="14">
        <f t="shared" si="0"/>
        <v>3400</v>
      </c>
    </row>
    <row r="63" spans="1:6">
      <c r="A63" s="14">
        <v>1417</v>
      </c>
      <c r="B63" s="14">
        <v>50</v>
      </c>
      <c r="C63" s="14">
        <v>2000</v>
      </c>
      <c r="D63" s="14">
        <v>5050</v>
      </c>
      <c r="E63" s="14">
        <f t="shared" si="1"/>
        <v>25</v>
      </c>
      <c r="F63" s="14">
        <f t="shared" si="0"/>
        <v>3400</v>
      </c>
    </row>
    <row r="64" spans="1:6">
      <c r="A64" s="14">
        <v>1442</v>
      </c>
      <c r="B64" s="14">
        <v>50</v>
      </c>
      <c r="C64" s="14">
        <v>2000</v>
      </c>
      <c r="D64" s="14">
        <v>5100</v>
      </c>
      <c r="E64" s="14">
        <f t="shared" si="1"/>
        <v>25</v>
      </c>
      <c r="F64" s="14">
        <f t="shared" si="0"/>
        <v>3400</v>
      </c>
    </row>
    <row r="65" spans="1:6">
      <c r="A65" s="14">
        <v>1467</v>
      </c>
      <c r="B65" s="14">
        <v>50</v>
      </c>
      <c r="C65" s="14">
        <v>2000</v>
      </c>
      <c r="D65" s="14">
        <v>5150</v>
      </c>
      <c r="E65" s="14">
        <f t="shared" si="1"/>
        <v>25</v>
      </c>
      <c r="F65" s="14">
        <f t="shared" si="0"/>
        <v>3400</v>
      </c>
    </row>
    <row r="66" spans="1:6">
      <c r="A66" s="14">
        <v>1492</v>
      </c>
      <c r="B66" s="14">
        <v>50</v>
      </c>
      <c r="C66" s="14">
        <v>2000</v>
      </c>
      <c r="D66" s="14">
        <v>5200</v>
      </c>
      <c r="E66" s="14">
        <f t="shared" si="1"/>
        <v>25</v>
      </c>
      <c r="F66" s="14">
        <f t="shared" si="0"/>
        <v>3400</v>
      </c>
    </row>
    <row r="67" spans="1:6">
      <c r="A67" s="14">
        <v>1517</v>
      </c>
      <c r="B67" s="14">
        <v>50</v>
      </c>
      <c r="C67" s="14">
        <v>2000</v>
      </c>
      <c r="D67" s="14">
        <v>5250</v>
      </c>
      <c r="E67" s="14">
        <f t="shared" si="1"/>
        <v>25</v>
      </c>
      <c r="F67" s="14">
        <f t="shared" ref="F67:F130" si="2">INDEX(levelCosts_1_v,MATCH(A67,levelCosts_k,1),1)</f>
        <v>3400</v>
      </c>
    </row>
    <row r="68" spans="1:6">
      <c r="A68" s="14">
        <v>1542</v>
      </c>
      <c r="B68" s="14">
        <v>50</v>
      </c>
      <c r="C68" s="14">
        <v>2000</v>
      </c>
      <c r="D68" s="14">
        <v>5300</v>
      </c>
      <c r="E68" s="14">
        <f t="shared" ref="E68:E131" si="3">A68-A67</f>
        <v>25</v>
      </c>
      <c r="F68" s="14">
        <f t="shared" si="2"/>
        <v>3400</v>
      </c>
    </row>
    <row r="69" spans="1:6">
      <c r="A69" s="14">
        <v>1567</v>
      </c>
      <c r="B69" s="14">
        <v>50</v>
      </c>
      <c r="C69" s="14">
        <v>2000</v>
      </c>
      <c r="D69" s="14">
        <v>5350</v>
      </c>
      <c r="E69" s="14">
        <f t="shared" si="3"/>
        <v>25</v>
      </c>
      <c r="F69" s="14">
        <f t="shared" si="2"/>
        <v>3400</v>
      </c>
    </row>
    <row r="70" spans="1:6">
      <c r="A70" s="14">
        <v>1592</v>
      </c>
      <c r="B70" s="14">
        <v>50</v>
      </c>
      <c r="C70" s="14">
        <v>2000</v>
      </c>
      <c r="D70" s="14">
        <v>5400</v>
      </c>
      <c r="E70" s="14">
        <f t="shared" si="3"/>
        <v>25</v>
      </c>
      <c r="F70" s="14">
        <f t="shared" si="2"/>
        <v>3400</v>
      </c>
    </row>
    <row r="71" spans="1:6">
      <c r="A71" s="14">
        <v>1617</v>
      </c>
      <c r="B71" s="14">
        <v>50</v>
      </c>
      <c r="C71" s="14">
        <v>2000</v>
      </c>
      <c r="D71" s="14">
        <v>5450</v>
      </c>
      <c r="E71" s="14">
        <f t="shared" si="3"/>
        <v>25</v>
      </c>
      <c r="F71" s="14">
        <f t="shared" si="2"/>
        <v>3400</v>
      </c>
    </row>
    <row r="72" spans="1:6">
      <c r="A72" s="14">
        <v>1642</v>
      </c>
      <c r="B72" s="14">
        <v>50</v>
      </c>
      <c r="C72" s="14">
        <v>2000</v>
      </c>
      <c r="D72" s="14">
        <v>5500</v>
      </c>
      <c r="E72" s="14">
        <f t="shared" si="3"/>
        <v>25</v>
      </c>
      <c r="F72" s="14">
        <f t="shared" si="2"/>
        <v>3400</v>
      </c>
    </row>
    <row r="73" spans="1:6">
      <c r="A73" s="14">
        <v>1667</v>
      </c>
      <c r="B73" s="14">
        <v>50</v>
      </c>
      <c r="C73" s="14">
        <v>2000</v>
      </c>
      <c r="D73" s="14">
        <v>5550</v>
      </c>
      <c r="E73" s="14">
        <f t="shared" si="3"/>
        <v>25</v>
      </c>
      <c r="F73" s="14">
        <f t="shared" si="2"/>
        <v>3400</v>
      </c>
    </row>
    <row r="74" spans="1:6">
      <c r="A74" s="14">
        <v>1692</v>
      </c>
      <c r="B74" s="14">
        <v>50</v>
      </c>
      <c r="C74" s="14">
        <v>2000</v>
      </c>
      <c r="D74" s="14">
        <v>5600</v>
      </c>
      <c r="E74" s="14">
        <f t="shared" si="3"/>
        <v>25</v>
      </c>
      <c r="F74" s="14">
        <f t="shared" si="2"/>
        <v>3400</v>
      </c>
    </row>
    <row r="75" spans="1:6">
      <c r="A75" s="14">
        <v>1717</v>
      </c>
      <c r="B75" s="14">
        <v>50</v>
      </c>
      <c r="C75" s="14">
        <v>2000</v>
      </c>
      <c r="D75" s="14">
        <v>5650</v>
      </c>
      <c r="E75" s="14">
        <f t="shared" si="3"/>
        <v>25</v>
      </c>
      <c r="F75" s="14">
        <f t="shared" si="2"/>
        <v>3400</v>
      </c>
    </row>
    <row r="76" spans="1:6">
      <c r="A76" s="14">
        <v>1742</v>
      </c>
      <c r="B76" s="14">
        <v>50</v>
      </c>
      <c r="C76" s="14">
        <v>2000</v>
      </c>
      <c r="D76" s="14">
        <v>5700</v>
      </c>
      <c r="E76" s="14">
        <f t="shared" si="3"/>
        <v>25</v>
      </c>
      <c r="F76" s="14">
        <f t="shared" si="2"/>
        <v>3400</v>
      </c>
    </row>
    <row r="77" spans="1:6">
      <c r="A77" s="14">
        <v>1767</v>
      </c>
      <c r="B77" s="14">
        <v>50</v>
      </c>
      <c r="C77" s="14">
        <v>2000</v>
      </c>
      <c r="D77" s="14">
        <v>5750</v>
      </c>
      <c r="E77" s="14">
        <f t="shared" si="3"/>
        <v>25</v>
      </c>
      <c r="F77" s="14">
        <f t="shared" si="2"/>
        <v>3400</v>
      </c>
    </row>
    <row r="78" spans="1:6">
      <c r="A78" s="14">
        <v>1792</v>
      </c>
      <c r="B78" s="14">
        <v>50</v>
      </c>
      <c r="C78" s="14">
        <v>2000</v>
      </c>
      <c r="D78" s="14">
        <v>5800</v>
      </c>
      <c r="E78" s="14">
        <f t="shared" si="3"/>
        <v>25</v>
      </c>
      <c r="F78" s="14">
        <f t="shared" si="2"/>
        <v>3400</v>
      </c>
    </row>
    <row r="79" spans="1:6">
      <c r="A79" s="14">
        <v>1817</v>
      </c>
      <c r="B79" s="14">
        <v>50</v>
      </c>
      <c r="C79" s="14">
        <v>2000</v>
      </c>
      <c r="D79" s="14">
        <v>5850</v>
      </c>
      <c r="E79" s="14">
        <f t="shared" si="3"/>
        <v>25</v>
      </c>
      <c r="F79" s="14">
        <f t="shared" si="2"/>
        <v>3400</v>
      </c>
    </row>
    <row r="80" spans="1:6">
      <c r="A80" s="14">
        <v>1842</v>
      </c>
      <c r="B80" s="14">
        <v>50</v>
      </c>
      <c r="C80" s="14">
        <v>2000</v>
      </c>
      <c r="D80" s="14">
        <v>5900</v>
      </c>
      <c r="E80" s="14">
        <f t="shared" si="3"/>
        <v>25</v>
      </c>
      <c r="F80" s="14">
        <f t="shared" si="2"/>
        <v>3400</v>
      </c>
    </row>
    <row r="81" spans="1:6">
      <c r="A81" s="14">
        <v>1867</v>
      </c>
      <c r="B81" s="14">
        <v>50</v>
      </c>
      <c r="C81" s="14">
        <v>2000</v>
      </c>
      <c r="D81" s="14">
        <v>5950</v>
      </c>
      <c r="E81" s="14">
        <f t="shared" si="3"/>
        <v>25</v>
      </c>
      <c r="F81" s="14">
        <f t="shared" si="2"/>
        <v>3400</v>
      </c>
    </row>
    <row r="82" spans="1:6">
      <c r="A82" s="14">
        <v>1892</v>
      </c>
      <c r="B82" s="14">
        <v>50</v>
      </c>
      <c r="C82" s="14">
        <v>2000</v>
      </c>
      <c r="D82" s="14">
        <v>6000</v>
      </c>
      <c r="E82" s="14">
        <f t="shared" si="3"/>
        <v>25</v>
      </c>
      <c r="F82" s="14">
        <f t="shared" si="2"/>
        <v>3400</v>
      </c>
    </row>
    <row r="83" spans="1:6">
      <c r="A83" s="14">
        <v>1917</v>
      </c>
      <c r="B83" s="14">
        <v>50</v>
      </c>
      <c r="C83" s="14">
        <v>2000</v>
      </c>
      <c r="D83" s="14">
        <v>6050</v>
      </c>
      <c r="E83" s="14">
        <f t="shared" si="3"/>
        <v>25</v>
      </c>
      <c r="F83" s="14">
        <f t="shared" si="2"/>
        <v>3400</v>
      </c>
    </row>
    <row r="84" spans="1:6">
      <c r="A84" s="14">
        <v>1942</v>
      </c>
      <c r="B84" s="14">
        <v>50</v>
      </c>
      <c r="C84" s="14">
        <v>2000</v>
      </c>
      <c r="D84" s="14">
        <v>6100</v>
      </c>
      <c r="E84" s="14">
        <f t="shared" si="3"/>
        <v>25</v>
      </c>
      <c r="F84" s="14">
        <f t="shared" si="2"/>
        <v>3400</v>
      </c>
    </row>
    <row r="85" spans="1:6">
      <c r="A85" s="14">
        <v>1967</v>
      </c>
      <c r="B85" s="14">
        <v>50</v>
      </c>
      <c r="C85" s="14">
        <v>2000</v>
      </c>
      <c r="D85" s="14">
        <v>6150</v>
      </c>
      <c r="E85" s="14">
        <f t="shared" si="3"/>
        <v>25</v>
      </c>
      <c r="F85" s="14">
        <f t="shared" si="2"/>
        <v>3400</v>
      </c>
    </row>
    <row r="86" spans="1:6">
      <c r="A86" s="14">
        <v>1992</v>
      </c>
      <c r="B86" s="14">
        <v>50</v>
      </c>
      <c r="C86" s="14">
        <v>2000</v>
      </c>
      <c r="D86" s="14">
        <v>6200</v>
      </c>
      <c r="E86" s="14">
        <f t="shared" si="3"/>
        <v>25</v>
      </c>
      <c r="F86" s="14">
        <f t="shared" si="2"/>
        <v>3400</v>
      </c>
    </row>
    <row r="87" spans="1:6">
      <c r="A87" s="14">
        <v>2017</v>
      </c>
      <c r="B87" s="14">
        <v>50</v>
      </c>
      <c r="C87" s="14">
        <v>2000</v>
      </c>
      <c r="D87" s="14">
        <v>6250</v>
      </c>
      <c r="E87" s="14">
        <f t="shared" si="3"/>
        <v>25</v>
      </c>
      <c r="F87" s="14">
        <f t="shared" si="2"/>
        <v>3400</v>
      </c>
    </row>
    <row r="88" spans="1:6">
      <c r="A88" s="14">
        <v>2042</v>
      </c>
      <c r="B88" s="14">
        <v>50</v>
      </c>
      <c r="C88" s="14">
        <v>2000</v>
      </c>
      <c r="D88" s="14">
        <v>6300</v>
      </c>
      <c r="E88" s="14">
        <f t="shared" si="3"/>
        <v>25</v>
      </c>
      <c r="F88" s="14">
        <f t="shared" si="2"/>
        <v>3400</v>
      </c>
    </row>
    <row r="89" spans="1:6">
      <c r="A89" s="14">
        <v>2067</v>
      </c>
      <c r="B89" s="14">
        <v>50</v>
      </c>
      <c r="C89" s="14">
        <v>2000</v>
      </c>
      <c r="D89" s="14">
        <v>6350</v>
      </c>
      <c r="E89" s="14">
        <f t="shared" si="3"/>
        <v>25</v>
      </c>
      <c r="F89" s="14">
        <f t="shared" si="2"/>
        <v>3400</v>
      </c>
    </row>
    <row r="90" spans="1:6">
      <c r="A90" s="14">
        <v>2092</v>
      </c>
      <c r="B90" s="14">
        <v>50</v>
      </c>
      <c r="C90" s="14">
        <v>2000</v>
      </c>
      <c r="D90" s="14">
        <v>6400</v>
      </c>
      <c r="E90" s="14">
        <f t="shared" si="3"/>
        <v>25</v>
      </c>
      <c r="F90" s="14">
        <f t="shared" si="2"/>
        <v>3400</v>
      </c>
    </row>
    <row r="91" spans="1:6">
      <c r="A91" s="14">
        <v>2117</v>
      </c>
      <c r="B91" s="14">
        <v>50</v>
      </c>
      <c r="C91" s="14">
        <v>2000</v>
      </c>
      <c r="D91" s="14">
        <v>6450</v>
      </c>
      <c r="E91" s="14">
        <f t="shared" si="3"/>
        <v>25</v>
      </c>
      <c r="F91" s="14">
        <f t="shared" si="2"/>
        <v>3400</v>
      </c>
    </row>
    <row r="92" spans="1:6">
      <c r="A92" s="14">
        <v>2142</v>
      </c>
      <c r="B92" s="14">
        <v>50</v>
      </c>
      <c r="C92" s="14">
        <v>2000</v>
      </c>
      <c r="D92" s="14">
        <v>6500</v>
      </c>
      <c r="E92" s="14">
        <f t="shared" si="3"/>
        <v>25</v>
      </c>
      <c r="F92" s="14">
        <f t="shared" si="2"/>
        <v>3400</v>
      </c>
    </row>
    <row r="93" spans="1:6">
      <c r="A93" s="14">
        <v>2167</v>
      </c>
      <c r="B93" s="14">
        <v>50</v>
      </c>
      <c r="C93" s="14">
        <v>2000</v>
      </c>
      <c r="D93" s="14">
        <v>6550</v>
      </c>
      <c r="E93" s="14">
        <f t="shared" si="3"/>
        <v>25</v>
      </c>
      <c r="F93" s="14">
        <f t="shared" si="2"/>
        <v>3400</v>
      </c>
    </row>
    <row r="94" spans="1:6">
      <c r="A94" s="14">
        <v>2192</v>
      </c>
      <c r="B94" s="14">
        <v>50</v>
      </c>
      <c r="C94" s="14">
        <v>2000</v>
      </c>
      <c r="D94" s="14">
        <v>6600</v>
      </c>
      <c r="E94" s="14">
        <f t="shared" si="3"/>
        <v>25</v>
      </c>
      <c r="F94" s="14">
        <f t="shared" si="2"/>
        <v>3400</v>
      </c>
    </row>
    <row r="95" spans="1:6">
      <c r="A95" s="14">
        <v>2217</v>
      </c>
      <c r="B95" s="14">
        <v>50</v>
      </c>
      <c r="C95" s="14">
        <v>2000</v>
      </c>
      <c r="D95" s="14">
        <v>6650</v>
      </c>
      <c r="E95" s="14">
        <f t="shared" si="3"/>
        <v>25</v>
      </c>
      <c r="F95" s="14">
        <f t="shared" si="2"/>
        <v>3400</v>
      </c>
    </row>
    <row r="96" spans="1:6">
      <c r="A96" s="14">
        <v>2242</v>
      </c>
      <c r="B96" s="14">
        <v>50</v>
      </c>
      <c r="C96" s="14">
        <v>2000</v>
      </c>
      <c r="D96" s="14">
        <v>6700</v>
      </c>
      <c r="E96" s="14">
        <f t="shared" si="3"/>
        <v>25</v>
      </c>
      <c r="F96" s="14">
        <f t="shared" si="2"/>
        <v>3400</v>
      </c>
    </row>
    <row r="97" spans="1:6">
      <c r="A97" s="14">
        <v>2267</v>
      </c>
      <c r="B97" s="14">
        <v>50</v>
      </c>
      <c r="C97" s="14">
        <v>2000</v>
      </c>
      <c r="D97" s="14">
        <v>6750</v>
      </c>
      <c r="E97" s="14">
        <f t="shared" si="3"/>
        <v>25</v>
      </c>
      <c r="F97" s="14">
        <f t="shared" si="2"/>
        <v>3400</v>
      </c>
    </row>
    <row r="98" spans="1:6">
      <c r="A98" s="14">
        <v>2292</v>
      </c>
      <c r="B98" s="14">
        <v>50</v>
      </c>
      <c r="C98" s="14">
        <v>2000</v>
      </c>
      <c r="D98" s="14">
        <v>6800</v>
      </c>
      <c r="E98" s="14">
        <f t="shared" si="3"/>
        <v>25</v>
      </c>
      <c r="F98" s="14">
        <f t="shared" si="2"/>
        <v>3400</v>
      </c>
    </row>
    <row r="99" spans="1:6">
      <c r="A99" s="14">
        <v>2317</v>
      </c>
      <c r="B99" s="14">
        <v>50</v>
      </c>
      <c r="C99" s="14">
        <v>2000</v>
      </c>
      <c r="D99" s="14">
        <v>6850</v>
      </c>
      <c r="E99" s="14">
        <f t="shared" si="3"/>
        <v>25</v>
      </c>
      <c r="F99" s="14">
        <f t="shared" si="2"/>
        <v>3400</v>
      </c>
    </row>
    <row r="100" spans="1:6">
      <c r="A100" s="14">
        <v>2342</v>
      </c>
      <c r="B100" s="14">
        <v>50</v>
      </c>
      <c r="C100" s="14">
        <v>2000</v>
      </c>
      <c r="D100" s="14">
        <v>6900</v>
      </c>
      <c r="E100" s="14">
        <f t="shared" si="3"/>
        <v>25</v>
      </c>
      <c r="F100" s="14">
        <f t="shared" si="2"/>
        <v>3400</v>
      </c>
    </row>
    <row r="101" spans="1:6">
      <c r="A101" s="14">
        <v>2367</v>
      </c>
      <c r="B101" s="14">
        <v>50</v>
      </c>
      <c r="C101" s="14">
        <v>2000</v>
      </c>
      <c r="D101" s="14">
        <v>6950</v>
      </c>
      <c r="E101" s="14">
        <f t="shared" si="3"/>
        <v>25</v>
      </c>
      <c r="F101" s="14">
        <f t="shared" si="2"/>
        <v>3400</v>
      </c>
    </row>
    <row r="102" spans="1:6">
      <c r="A102" s="14">
        <v>2392</v>
      </c>
      <c r="B102" s="14">
        <v>50</v>
      </c>
      <c r="C102" s="14">
        <v>2000</v>
      </c>
      <c r="D102" s="14">
        <v>7000</v>
      </c>
      <c r="E102" s="14">
        <f t="shared" si="3"/>
        <v>25</v>
      </c>
      <c r="F102" s="14">
        <f t="shared" si="2"/>
        <v>3400</v>
      </c>
    </row>
    <row r="103" spans="1:6">
      <c r="A103" s="14">
        <v>2417</v>
      </c>
      <c r="B103" s="14">
        <v>50</v>
      </c>
      <c r="C103" s="14">
        <v>2000</v>
      </c>
      <c r="D103" s="14">
        <v>7050</v>
      </c>
      <c r="E103" s="14">
        <f t="shared" si="3"/>
        <v>25</v>
      </c>
      <c r="F103" s="14">
        <f t="shared" si="2"/>
        <v>3400</v>
      </c>
    </row>
    <row r="104" spans="1:6">
      <c r="A104" s="14">
        <v>2442</v>
      </c>
      <c r="B104" s="14">
        <v>50</v>
      </c>
      <c r="C104" s="14">
        <v>2000</v>
      </c>
      <c r="D104" s="14">
        <v>7100</v>
      </c>
      <c r="E104" s="14">
        <f t="shared" si="3"/>
        <v>25</v>
      </c>
      <c r="F104" s="14">
        <f t="shared" si="2"/>
        <v>3400</v>
      </c>
    </row>
    <row r="105" spans="1:6">
      <c r="A105" s="14">
        <v>2467</v>
      </c>
      <c r="B105" s="14">
        <v>50</v>
      </c>
      <c r="C105" s="14">
        <v>2000</v>
      </c>
      <c r="D105" s="14">
        <v>7150</v>
      </c>
      <c r="E105" s="14">
        <f t="shared" si="3"/>
        <v>25</v>
      </c>
      <c r="F105" s="14">
        <f t="shared" si="2"/>
        <v>3400</v>
      </c>
    </row>
    <row r="106" spans="1:6">
      <c r="A106" s="14">
        <v>2492</v>
      </c>
      <c r="B106" s="14">
        <v>50</v>
      </c>
      <c r="C106" s="14">
        <v>2000</v>
      </c>
      <c r="D106" s="14">
        <v>7200</v>
      </c>
      <c r="E106" s="14">
        <f t="shared" si="3"/>
        <v>25</v>
      </c>
      <c r="F106" s="14">
        <f t="shared" si="2"/>
        <v>3400</v>
      </c>
    </row>
    <row r="107" spans="1:6">
      <c r="A107" s="14">
        <v>2517</v>
      </c>
      <c r="B107" s="14">
        <v>50</v>
      </c>
      <c r="C107" s="14">
        <v>2000</v>
      </c>
      <c r="D107" s="14">
        <v>7250</v>
      </c>
      <c r="E107" s="14">
        <f t="shared" si="3"/>
        <v>25</v>
      </c>
      <c r="F107" s="14">
        <f t="shared" si="2"/>
        <v>3400</v>
      </c>
    </row>
    <row r="108" spans="1:6">
      <c r="A108" s="14">
        <v>2542</v>
      </c>
      <c r="B108" s="14">
        <v>50</v>
      </c>
      <c r="C108" s="14">
        <v>2000</v>
      </c>
      <c r="D108" s="14">
        <v>7300</v>
      </c>
      <c r="E108" s="14">
        <f t="shared" si="3"/>
        <v>25</v>
      </c>
      <c r="F108" s="14">
        <f t="shared" si="2"/>
        <v>3400</v>
      </c>
    </row>
    <row r="109" spans="1:6">
      <c r="A109" s="14">
        <v>2567</v>
      </c>
      <c r="B109" s="14">
        <v>50</v>
      </c>
      <c r="C109" s="14">
        <v>2000</v>
      </c>
      <c r="D109" s="14">
        <v>7350</v>
      </c>
      <c r="E109" s="14">
        <f t="shared" si="3"/>
        <v>25</v>
      </c>
      <c r="F109" s="14">
        <f t="shared" si="2"/>
        <v>3400</v>
      </c>
    </row>
    <row r="110" spans="1:6">
      <c r="A110" s="14">
        <v>2592</v>
      </c>
      <c r="B110" s="14">
        <v>50</v>
      </c>
      <c r="C110" s="14">
        <v>2000</v>
      </c>
      <c r="D110" s="14">
        <v>7400</v>
      </c>
      <c r="E110" s="14">
        <f t="shared" si="3"/>
        <v>25</v>
      </c>
      <c r="F110" s="14">
        <f t="shared" si="2"/>
        <v>3400</v>
      </c>
    </row>
    <row r="111" spans="1:6">
      <c r="A111" s="14">
        <v>2617</v>
      </c>
      <c r="B111" s="14">
        <v>50</v>
      </c>
      <c r="C111" s="14">
        <v>2000</v>
      </c>
      <c r="D111" s="14">
        <v>7450</v>
      </c>
      <c r="E111" s="14">
        <f t="shared" si="3"/>
        <v>25</v>
      </c>
      <c r="F111" s="14">
        <f t="shared" si="2"/>
        <v>3400</v>
      </c>
    </row>
    <row r="112" spans="1:6">
      <c r="A112" s="14">
        <v>2642</v>
      </c>
      <c r="B112" s="14">
        <v>50</v>
      </c>
      <c r="C112" s="14">
        <v>2000</v>
      </c>
      <c r="D112" s="14">
        <v>7500</v>
      </c>
      <c r="E112" s="14">
        <f t="shared" si="3"/>
        <v>25</v>
      </c>
      <c r="F112" s="14">
        <f t="shared" si="2"/>
        <v>3400</v>
      </c>
    </row>
    <row r="113" spans="1:6">
      <c r="A113" s="14">
        <v>2667</v>
      </c>
      <c r="B113" s="14">
        <v>50</v>
      </c>
      <c r="C113" s="14">
        <v>2000</v>
      </c>
      <c r="D113" s="14">
        <v>7550</v>
      </c>
      <c r="E113" s="14">
        <f t="shared" si="3"/>
        <v>25</v>
      </c>
      <c r="F113" s="14">
        <f t="shared" si="2"/>
        <v>3400</v>
      </c>
    </row>
    <row r="114" spans="1:6">
      <c r="A114" s="14">
        <v>2692</v>
      </c>
      <c r="B114" s="14">
        <v>50</v>
      </c>
      <c r="C114" s="14">
        <v>2000</v>
      </c>
      <c r="D114" s="14">
        <v>7600</v>
      </c>
      <c r="E114" s="14">
        <f t="shared" si="3"/>
        <v>25</v>
      </c>
      <c r="F114" s="14">
        <f t="shared" si="2"/>
        <v>3400</v>
      </c>
    </row>
    <row r="115" spans="1:6">
      <c r="A115" s="14">
        <v>2717</v>
      </c>
      <c r="B115" s="14">
        <v>50</v>
      </c>
      <c r="C115" s="14">
        <v>2000</v>
      </c>
      <c r="D115" s="14">
        <v>7650</v>
      </c>
      <c r="E115" s="14">
        <f t="shared" si="3"/>
        <v>25</v>
      </c>
      <c r="F115" s="14">
        <f t="shared" si="2"/>
        <v>3400</v>
      </c>
    </row>
    <row r="116" spans="1:6">
      <c r="A116" s="14">
        <v>2742</v>
      </c>
      <c r="B116" s="14">
        <v>50</v>
      </c>
      <c r="C116" s="14">
        <v>2000</v>
      </c>
      <c r="D116" s="14">
        <v>7700</v>
      </c>
      <c r="E116" s="14">
        <f t="shared" si="3"/>
        <v>25</v>
      </c>
      <c r="F116" s="14">
        <f t="shared" si="2"/>
        <v>3400</v>
      </c>
    </row>
    <row r="117" spans="1:6">
      <c r="A117" s="14">
        <v>2767</v>
      </c>
      <c r="B117" s="14">
        <v>50</v>
      </c>
      <c r="C117" s="14">
        <v>2000</v>
      </c>
      <c r="D117" s="14">
        <v>7750</v>
      </c>
      <c r="E117" s="14">
        <f t="shared" si="3"/>
        <v>25</v>
      </c>
      <c r="F117" s="14">
        <f t="shared" si="2"/>
        <v>3400</v>
      </c>
    </row>
    <row r="118" spans="1:6">
      <c r="A118" s="14">
        <v>2792</v>
      </c>
      <c r="B118" s="14">
        <v>50</v>
      </c>
      <c r="C118" s="14">
        <v>2000</v>
      </c>
      <c r="D118" s="14">
        <v>7800</v>
      </c>
      <c r="E118" s="14">
        <f t="shared" si="3"/>
        <v>25</v>
      </c>
      <c r="F118" s="14">
        <f t="shared" si="2"/>
        <v>3400</v>
      </c>
    </row>
    <row r="119" spans="1:6">
      <c r="A119" s="14">
        <v>2817</v>
      </c>
      <c r="B119" s="14">
        <v>50</v>
      </c>
      <c r="C119" s="14">
        <v>2000</v>
      </c>
      <c r="D119" s="14">
        <v>7850</v>
      </c>
      <c r="E119" s="14">
        <f t="shared" si="3"/>
        <v>25</v>
      </c>
      <c r="F119" s="14">
        <f t="shared" si="2"/>
        <v>3400</v>
      </c>
    </row>
    <row r="120" spans="1:6">
      <c r="A120" s="14">
        <v>2842</v>
      </c>
      <c r="B120" s="14">
        <v>50</v>
      </c>
      <c r="C120" s="14">
        <v>2000</v>
      </c>
      <c r="D120" s="14">
        <v>7900</v>
      </c>
      <c r="E120" s="14">
        <f t="shared" si="3"/>
        <v>25</v>
      </c>
      <c r="F120" s="14">
        <f t="shared" si="2"/>
        <v>3400</v>
      </c>
    </row>
    <row r="121" spans="1:6">
      <c r="A121" s="14">
        <v>2867</v>
      </c>
      <c r="B121" s="14">
        <v>50</v>
      </c>
      <c r="C121" s="14">
        <v>2000</v>
      </c>
      <c r="D121" s="14">
        <v>7950</v>
      </c>
      <c r="E121" s="14">
        <f t="shared" si="3"/>
        <v>25</v>
      </c>
      <c r="F121" s="14">
        <f t="shared" si="2"/>
        <v>3400</v>
      </c>
    </row>
    <row r="122" spans="1:6">
      <c r="A122" s="14">
        <v>2892</v>
      </c>
      <c r="B122" s="14">
        <v>50</v>
      </c>
      <c r="C122" s="14">
        <v>2000</v>
      </c>
      <c r="D122" s="14">
        <v>8000</v>
      </c>
      <c r="E122" s="14">
        <f t="shared" si="3"/>
        <v>25</v>
      </c>
      <c r="F122" s="14">
        <f t="shared" si="2"/>
        <v>3400</v>
      </c>
    </row>
    <row r="123" spans="1:6">
      <c r="A123" s="14">
        <v>2917</v>
      </c>
      <c r="B123" s="14">
        <v>50</v>
      </c>
      <c r="C123" s="14">
        <v>2000</v>
      </c>
      <c r="D123" s="14">
        <v>8050</v>
      </c>
      <c r="E123" s="14">
        <f t="shared" si="3"/>
        <v>25</v>
      </c>
      <c r="F123" s="14">
        <f t="shared" si="2"/>
        <v>3400</v>
      </c>
    </row>
    <row r="124" spans="1:6">
      <c r="A124" s="14">
        <v>2942</v>
      </c>
      <c r="B124" s="14">
        <v>50</v>
      </c>
      <c r="C124" s="14">
        <v>2000</v>
      </c>
      <c r="D124" s="14">
        <v>8100</v>
      </c>
      <c r="E124" s="14">
        <f t="shared" si="3"/>
        <v>25</v>
      </c>
      <c r="F124" s="14">
        <f t="shared" si="2"/>
        <v>3400</v>
      </c>
    </row>
    <row r="125" spans="1:6">
      <c r="A125" s="14">
        <v>2967</v>
      </c>
      <c r="B125" s="14">
        <v>50</v>
      </c>
      <c r="C125" s="14">
        <v>2000</v>
      </c>
      <c r="D125" s="14">
        <v>8150</v>
      </c>
      <c r="E125" s="14">
        <f t="shared" si="3"/>
        <v>25</v>
      </c>
      <c r="F125" s="14">
        <f t="shared" si="2"/>
        <v>3400</v>
      </c>
    </row>
    <row r="126" spans="1:6">
      <c r="A126" s="14">
        <v>2992</v>
      </c>
      <c r="B126" s="14">
        <v>50</v>
      </c>
      <c r="C126" s="14">
        <v>2000</v>
      </c>
      <c r="D126" s="14">
        <v>8200</v>
      </c>
      <c r="E126" s="14">
        <f t="shared" si="3"/>
        <v>25</v>
      </c>
      <c r="F126" s="14">
        <f t="shared" si="2"/>
        <v>3400</v>
      </c>
    </row>
    <row r="127" spans="1:6">
      <c r="A127" s="14">
        <v>3017</v>
      </c>
      <c r="B127" s="14">
        <v>50</v>
      </c>
      <c r="C127" s="14">
        <v>2000</v>
      </c>
      <c r="D127" s="14">
        <v>8250</v>
      </c>
      <c r="E127" s="14">
        <f t="shared" si="3"/>
        <v>25</v>
      </c>
      <c r="F127" s="14">
        <f t="shared" si="2"/>
        <v>3400</v>
      </c>
    </row>
    <row r="128" spans="1:6">
      <c r="A128" s="14">
        <v>3042</v>
      </c>
      <c r="B128" s="14">
        <v>50</v>
      </c>
      <c r="C128" s="14">
        <v>2000</v>
      </c>
      <c r="D128" s="14">
        <v>8300</v>
      </c>
      <c r="E128" s="14">
        <f t="shared" si="3"/>
        <v>25</v>
      </c>
      <c r="F128" s="14">
        <f t="shared" si="2"/>
        <v>3400</v>
      </c>
    </row>
    <row r="129" spans="1:6">
      <c r="A129" s="14">
        <v>3067</v>
      </c>
      <c r="B129" s="14">
        <v>50</v>
      </c>
      <c r="C129" s="14">
        <v>2000</v>
      </c>
      <c r="D129" s="14">
        <v>8350</v>
      </c>
      <c r="E129" s="14">
        <f t="shared" si="3"/>
        <v>25</v>
      </c>
      <c r="F129" s="14">
        <f t="shared" si="2"/>
        <v>3400</v>
      </c>
    </row>
    <row r="130" spans="1:6">
      <c r="A130" s="14">
        <v>3092</v>
      </c>
      <c r="B130" s="14">
        <v>50</v>
      </c>
      <c r="C130" s="14">
        <v>2000</v>
      </c>
      <c r="D130" s="14">
        <v>8400</v>
      </c>
      <c r="E130" s="14">
        <f t="shared" si="3"/>
        <v>25</v>
      </c>
      <c r="F130" s="14">
        <f t="shared" si="2"/>
        <v>3400</v>
      </c>
    </row>
    <row r="131" spans="1:6">
      <c r="A131" s="14">
        <v>3117</v>
      </c>
      <c r="B131" s="14">
        <v>50</v>
      </c>
      <c r="C131" s="14">
        <v>2000</v>
      </c>
      <c r="D131" s="14">
        <v>8450</v>
      </c>
      <c r="E131" s="14">
        <f t="shared" si="3"/>
        <v>25</v>
      </c>
      <c r="F131" s="14">
        <f t="shared" ref="F131:F194" si="4">INDEX(levelCosts_1_v,MATCH(A131,levelCosts_k,1),1)</f>
        <v>3400</v>
      </c>
    </row>
    <row r="132" spans="1:6">
      <c r="A132" s="14">
        <v>3142</v>
      </c>
      <c r="B132" s="14">
        <v>50</v>
      </c>
      <c r="C132" s="14">
        <v>2000</v>
      </c>
      <c r="D132" s="14">
        <v>8500</v>
      </c>
      <c r="E132" s="14">
        <f t="shared" ref="E132:E195" si="5">A132-A131</f>
        <v>25</v>
      </c>
      <c r="F132" s="14">
        <f t="shared" si="4"/>
        <v>3400</v>
      </c>
    </row>
    <row r="133" spans="1:6">
      <c r="A133" s="14">
        <v>3167</v>
      </c>
      <c r="B133" s="14">
        <v>50</v>
      </c>
      <c r="C133" s="14">
        <v>2000</v>
      </c>
      <c r="D133" s="14">
        <v>8550</v>
      </c>
      <c r="E133" s="14">
        <f t="shared" si="5"/>
        <v>25</v>
      </c>
      <c r="F133" s="14">
        <f t="shared" si="4"/>
        <v>3400</v>
      </c>
    </row>
    <row r="134" spans="1:6">
      <c r="A134" s="14">
        <v>3192</v>
      </c>
      <c r="B134" s="14">
        <v>50</v>
      </c>
      <c r="C134" s="14">
        <v>2000</v>
      </c>
      <c r="D134" s="14">
        <v>8600</v>
      </c>
      <c r="E134" s="14">
        <f t="shared" si="5"/>
        <v>25</v>
      </c>
      <c r="F134" s="14">
        <f t="shared" si="4"/>
        <v>3400</v>
      </c>
    </row>
    <row r="135" spans="1:6">
      <c r="A135" s="14">
        <v>3217</v>
      </c>
      <c r="B135" s="14">
        <v>50</v>
      </c>
      <c r="C135" s="14">
        <v>2000</v>
      </c>
      <c r="D135" s="14">
        <v>8650</v>
      </c>
      <c r="E135" s="14">
        <f t="shared" si="5"/>
        <v>25</v>
      </c>
      <c r="F135" s="14">
        <f t="shared" si="4"/>
        <v>3400</v>
      </c>
    </row>
    <row r="136" spans="1:6">
      <c r="A136" s="14">
        <v>3242</v>
      </c>
      <c r="B136" s="14">
        <v>50</v>
      </c>
      <c r="C136" s="14">
        <v>2000</v>
      </c>
      <c r="D136" s="14">
        <v>8700</v>
      </c>
      <c r="E136" s="14">
        <f t="shared" si="5"/>
        <v>25</v>
      </c>
      <c r="F136" s="14">
        <f t="shared" si="4"/>
        <v>3400</v>
      </c>
    </row>
    <row r="137" spans="1:6">
      <c r="A137" s="14">
        <v>3267</v>
      </c>
      <c r="B137" s="14">
        <v>50</v>
      </c>
      <c r="C137" s="14">
        <v>2000</v>
      </c>
      <c r="D137" s="14">
        <v>8750</v>
      </c>
      <c r="E137" s="14">
        <f t="shared" si="5"/>
        <v>25</v>
      </c>
      <c r="F137" s="14">
        <f t="shared" si="4"/>
        <v>3400</v>
      </c>
    </row>
    <row r="138" spans="1:6">
      <c r="A138" s="14">
        <v>3292</v>
      </c>
      <c r="B138" s="14">
        <v>50</v>
      </c>
      <c r="C138" s="14">
        <v>2000</v>
      </c>
      <c r="D138" s="14">
        <v>8800</v>
      </c>
      <c r="E138" s="14">
        <f t="shared" si="5"/>
        <v>25</v>
      </c>
      <c r="F138" s="14">
        <f t="shared" si="4"/>
        <v>3400</v>
      </c>
    </row>
    <row r="139" spans="1:6">
      <c r="A139" s="14">
        <v>3317</v>
      </c>
      <c r="B139" s="14">
        <v>50</v>
      </c>
      <c r="C139" s="14">
        <v>2000</v>
      </c>
      <c r="D139" s="14">
        <v>8850</v>
      </c>
      <c r="E139" s="14">
        <f t="shared" si="5"/>
        <v>25</v>
      </c>
      <c r="F139" s="14">
        <f t="shared" si="4"/>
        <v>3400</v>
      </c>
    </row>
    <row r="140" spans="1:6">
      <c r="A140" s="14">
        <v>3342</v>
      </c>
      <c r="B140" s="14">
        <v>50</v>
      </c>
      <c r="C140" s="14">
        <v>2000</v>
      </c>
      <c r="D140" s="14">
        <v>8900</v>
      </c>
      <c r="E140" s="14">
        <f t="shared" si="5"/>
        <v>25</v>
      </c>
      <c r="F140" s="14">
        <f t="shared" si="4"/>
        <v>3400</v>
      </c>
    </row>
    <row r="141" spans="1:6">
      <c r="A141" s="14">
        <v>3367</v>
      </c>
      <c r="B141" s="14">
        <v>50</v>
      </c>
      <c r="C141" s="14">
        <v>2000</v>
      </c>
      <c r="D141" s="14">
        <v>8950</v>
      </c>
      <c r="E141" s="14">
        <f t="shared" si="5"/>
        <v>25</v>
      </c>
      <c r="F141" s="14">
        <f t="shared" si="4"/>
        <v>3400</v>
      </c>
    </row>
    <row r="142" spans="1:6">
      <c r="A142" s="14">
        <v>3392</v>
      </c>
      <c r="B142" s="14">
        <v>50</v>
      </c>
      <c r="C142" s="14">
        <v>2000</v>
      </c>
      <c r="D142" s="14">
        <v>9000</v>
      </c>
      <c r="E142" s="14">
        <f t="shared" si="5"/>
        <v>25</v>
      </c>
      <c r="F142" s="14">
        <f t="shared" si="4"/>
        <v>3400</v>
      </c>
    </row>
    <row r="143" spans="1:6">
      <c r="A143" s="14">
        <v>3417</v>
      </c>
      <c r="B143" s="14">
        <v>50</v>
      </c>
      <c r="C143" s="14">
        <v>2000</v>
      </c>
      <c r="D143" s="14">
        <v>9050</v>
      </c>
      <c r="E143" s="14">
        <f t="shared" si="5"/>
        <v>25</v>
      </c>
      <c r="F143" s="14">
        <f t="shared" si="4"/>
        <v>3400</v>
      </c>
    </row>
    <row r="144" spans="1:6">
      <c r="A144" s="14">
        <v>3442</v>
      </c>
      <c r="B144" s="14">
        <v>50</v>
      </c>
      <c r="C144" s="14">
        <v>2000</v>
      </c>
      <c r="D144" s="14">
        <v>9100</v>
      </c>
      <c r="E144" s="14">
        <f t="shared" si="5"/>
        <v>25</v>
      </c>
      <c r="F144" s="14">
        <f t="shared" si="4"/>
        <v>3400</v>
      </c>
    </row>
    <row r="145" spans="1:6">
      <c r="A145" s="14">
        <v>3467</v>
      </c>
      <c r="B145" s="14">
        <v>50</v>
      </c>
      <c r="C145" s="14">
        <v>2000</v>
      </c>
      <c r="D145" s="14">
        <v>9150</v>
      </c>
      <c r="E145" s="14">
        <f t="shared" si="5"/>
        <v>25</v>
      </c>
      <c r="F145" s="14">
        <f t="shared" si="4"/>
        <v>3400</v>
      </c>
    </row>
    <row r="146" spans="1:6">
      <c r="A146" s="14">
        <v>3492</v>
      </c>
      <c r="B146" s="14">
        <v>50</v>
      </c>
      <c r="C146" s="14">
        <v>2000</v>
      </c>
      <c r="D146" s="14">
        <v>9200</v>
      </c>
      <c r="E146" s="14">
        <f t="shared" si="5"/>
        <v>25</v>
      </c>
      <c r="F146" s="14">
        <f t="shared" si="4"/>
        <v>3400</v>
      </c>
    </row>
    <row r="147" spans="1:6">
      <c r="A147" s="14">
        <v>3517</v>
      </c>
      <c r="B147" s="14">
        <v>50</v>
      </c>
      <c r="C147" s="14">
        <v>2000</v>
      </c>
      <c r="D147" s="14">
        <v>9250</v>
      </c>
      <c r="E147" s="14">
        <f t="shared" si="5"/>
        <v>25</v>
      </c>
      <c r="F147" s="14">
        <f t="shared" si="4"/>
        <v>3400</v>
      </c>
    </row>
    <row r="148" spans="1:6">
      <c r="A148" s="14">
        <v>3542</v>
      </c>
      <c r="B148" s="14">
        <v>50</v>
      </c>
      <c r="C148" s="14">
        <v>2000</v>
      </c>
      <c r="D148" s="14">
        <v>9300</v>
      </c>
      <c r="E148" s="14">
        <f t="shared" si="5"/>
        <v>25</v>
      </c>
      <c r="F148" s="14">
        <f t="shared" si="4"/>
        <v>3400</v>
      </c>
    </row>
    <row r="149" spans="1:6">
      <c r="A149" s="14">
        <v>3567</v>
      </c>
      <c r="B149" s="14">
        <v>50</v>
      </c>
      <c r="C149" s="14">
        <v>2000</v>
      </c>
      <c r="D149" s="14">
        <v>9350</v>
      </c>
      <c r="E149" s="14">
        <f t="shared" si="5"/>
        <v>25</v>
      </c>
      <c r="F149" s="14">
        <f t="shared" si="4"/>
        <v>3400</v>
      </c>
    </row>
    <row r="150" spans="1:6">
      <c r="A150" s="14">
        <v>3592</v>
      </c>
      <c r="B150" s="14">
        <v>50</v>
      </c>
      <c r="C150" s="14">
        <v>2000</v>
      </c>
      <c r="D150" s="14">
        <v>9400</v>
      </c>
      <c r="E150" s="14">
        <f t="shared" si="5"/>
        <v>25</v>
      </c>
      <c r="F150" s="14">
        <f t="shared" si="4"/>
        <v>3400</v>
      </c>
    </row>
    <row r="151" spans="1:6">
      <c r="A151" s="14">
        <v>3617</v>
      </c>
      <c r="B151" s="14">
        <v>50</v>
      </c>
      <c r="C151" s="14">
        <v>2000</v>
      </c>
      <c r="D151" s="14">
        <v>9450</v>
      </c>
      <c r="E151" s="14">
        <f t="shared" si="5"/>
        <v>25</v>
      </c>
      <c r="F151" s="14">
        <f t="shared" si="4"/>
        <v>3400</v>
      </c>
    </row>
    <row r="152" spans="1:6">
      <c r="A152" s="14">
        <v>3642</v>
      </c>
      <c r="B152" s="14">
        <v>50</v>
      </c>
      <c r="C152" s="14">
        <v>2000</v>
      </c>
      <c r="D152" s="14">
        <v>9500</v>
      </c>
      <c r="E152" s="14">
        <f t="shared" si="5"/>
        <v>25</v>
      </c>
      <c r="F152" s="14">
        <f t="shared" si="4"/>
        <v>3400</v>
      </c>
    </row>
    <row r="153" spans="1:6">
      <c r="A153" s="14">
        <v>3667</v>
      </c>
      <c r="B153" s="14">
        <v>50</v>
      </c>
      <c r="C153" s="14">
        <v>2000</v>
      </c>
      <c r="D153" s="14">
        <v>9550</v>
      </c>
      <c r="E153" s="14">
        <f t="shared" si="5"/>
        <v>25</v>
      </c>
      <c r="F153" s="14">
        <f t="shared" si="4"/>
        <v>3400</v>
      </c>
    </row>
    <row r="154" spans="1:6">
      <c r="A154" s="14">
        <v>3692</v>
      </c>
      <c r="B154" s="14">
        <v>50</v>
      </c>
      <c r="C154" s="14">
        <v>2000</v>
      </c>
      <c r="D154" s="14">
        <v>9600</v>
      </c>
      <c r="E154" s="14">
        <f t="shared" si="5"/>
        <v>25</v>
      </c>
      <c r="F154" s="14">
        <f t="shared" si="4"/>
        <v>3400</v>
      </c>
    </row>
    <row r="155" spans="1:6">
      <c r="A155" s="14">
        <v>3717</v>
      </c>
      <c r="B155" s="14">
        <v>50</v>
      </c>
      <c r="C155" s="14">
        <v>2000</v>
      </c>
      <c r="D155" s="14">
        <v>9650</v>
      </c>
      <c r="E155" s="14">
        <f t="shared" si="5"/>
        <v>25</v>
      </c>
      <c r="F155" s="14">
        <f t="shared" si="4"/>
        <v>3400</v>
      </c>
    </row>
    <row r="156" spans="1:6">
      <c r="A156" s="14">
        <v>3742</v>
      </c>
      <c r="B156" s="14">
        <v>50</v>
      </c>
      <c r="C156" s="14">
        <v>2000</v>
      </c>
      <c r="D156" s="14">
        <v>9700</v>
      </c>
      <c r="E156" s="14">
        <f t="shared" si="5"/>
        <v>25</v>
      </c>
      <c r="F156" s="14">
        <f t="shared" si="4"/>
        <v>3400</v>
      </c>
    </row>
    <row r="157" spans="1:6">
      <c r="A157" s="14">
        <v>3767</v>
      </c>
      <c r="B157" s="14">
        <v>50</v>
      </c>
      <c r="C157" s="14">
        <v>2000</v>
      </c>
      <c r="D157" s="14">
        <v>9750</v>
      </c>
      <c r="E157" s="14">
        <f t="shared" si="5"/>
        <v>25</v>
      </c>
      <c r="F157" s="14">
        <f t="shared" si="4"/>
        <v>3400</v>
      </c>
    </row>
    <row r="158" spans="1:6">
      <c r="A158" s="14">
        <v>3792</v>
      </c>
      <c r="B158" s="14">
        <v>50</v>
      </c>
      <c r="C158" s="14">
        <v>2000</v>
      </c>
      <c r="D158" s="14">
        <v>9800</v>
      </c>
      <c r="E158" s="14">
        <f t="shared" si="5"/>
        <v>25</v>
      </c>
      <c r="F158" s="14">
        <f t="shared" si="4"/>
        <v>3400</v>
      </c>
    </row>
    <row r="159" spans="1:6">
      <c r="A159" s="14">
        <v>3817</v>
      </c>
      <c r="B159" s="14">
        <v>50</v>
      </c>
      <c r="C159" s="14">
        <v>2000</v>
      </c>
      <c r="D159" s="14">
        <v>9850</v>
      </c>
      <c r="E159" s="14">
        <f t="shared" si="5"/>
        <v>25</v>
      </c>
      <c r="F159" s="14">
        <f t="shared" si="4"/>
        <v>3400</v>
      </c>
    </row>
    <row r="160" spans="1:6">
      <c r="A160" s="14">
        <v>3842</v>
      </c>
      <c r="B160" s="14">
        <v>50</v>
      </c>
      <c r="C160" s="14">
        <v>2000</v>
      </c>
      <c r="D160" s="14">
        <v>9900</v>
      </c>
      <c r="E160" s="14">
        <f t="shared" si="5"/>
        <v>25</v>
      </c>
      <c r="F160" s="14">
        <f t="shared" si="4"/>
        <v>3400</v>
      </c>
    </row>
    <row r="161" spans="1:6">
      <c r="A161" s="14">
        <v>3867</v>
      </c>
      <c r="B161" s="14">
        <v>50</v>
      </c>
      <c r="C161" s="14">
        <v>2000</v>
      </c>
      <c r="D161" s="14">
        <v>9950</v>
      </c>
      <c r="E161" s="14">
        <f t="shared" si="5"/>
        <v>25</v>
      </c>
      <c r="F161" s="14">
        <f t="shared" si="4"/>
        <v>3400</v>
      </c>
    </row>
    <row r="162" spans="1:6">
      <c r="A162" s="14">
        <v>3892</v>
      </c>
      <c r="B162" s="14">
        <v>50</v>
      </c>
      <c r="C162" s="14">
        <v>2000</v>
      </c>
      <c r="D162" s="14">
        <v>10000</v>
      </c>
      <c r="E162" s="14">
        <f t="shared" si="5"/>
        <v>25</v>
      </c>
      <c r="F162" s="14">
        <f t="shared" si="4"/>
        <v>3400</v>
      </c>
    </row>
    <row r="163" spans="1:6">
      <c r="A163" s="14">
        <v>3917</v>
      </c>
      <c r="B163" s="14">
        <v>50</v>
      </c>
      <c r="C163" s="14">
        <v>2000</v>
      </c>
      <c r="D163" s="14">
        <v>10050</v>
      </c>
      <c r="E163" s="14">
        <f t="shared" si="5"/>
        <v>25</v>
      </c>
      <c r="F163" s="14">
        <f t="shared" si="4"/>
        <v>3400</v>
      </c>
    </row>
    <row r="164" spans="1:6">
      <c r="A164" s="14">
        <v>3942</v>
      </c>
      <c r="B164" s="14">
        <v>50</v>
      </c>
      <c r="C164" s="14">
        <v>2000</v>
      </c>
      <c r="D164" s="14">
        <v>10100</v>
      </c>
      <c r="E164" s="14">
        <f t="shared" si="5"/>
        <v>25</v>
      </c>
      <c r="F164" s="14">
        <f t="shared" si="4"/>
        <v>3400</v>
      </c>
    </row>
    <row r="165" spans="1:6">
      <c r="A165" s="14">
        <v>3967</v>
      </c>
      <c r="B165" s="14">
        <v>50</v>
      </c>
      <c r="C165" s="14">
        <v>2000</v>
      </c>
      <c r="D165" s="14">
        <v>10150</v>
      </c>
      <c r="E165" s="14">
        <f t="shared" si="5"/>
        <v>25</v>
      </c>
      <c r="F165" s="14">
        <f t="shared" si="4"/>
        <v>3400</v>
      </c>
    </row>
    <row r="166" spans="1:6">
      <c r="A166" s="14">
        <v>3992</v>
      </c>
      <c r="B166" s="14">
        <v>50</v>
      </c>
      <c r="C166" s="14">
        <v>2000</v>
      </c>
      <c r="D166" s="14">
        <v>10200</v>
      </c>
      <c r="E166" s="14">
        <f t="shared" si="5"/>
        <v>25</v>
      </c>
      <c r="F166" s="14">
        <f t="shared" si="4"/>
        <v>3400</v>
      </c>
    </row>
    <row r="167" spans="1:6">
      <c r="A167" s="14">
        <v>4017</v>
      </c>
      <c r="B167" s="14">
        <v>50</v>
      </c>
      <c r="C167" s="14">
        <v>2000</v>
      </c>
      <c r="D167" s="14">
        <v>10250</v>
      </c>
      <c r="E167" s="14">
        <f t="shared" si="5"/>
        <v>25</v>
      </c>
      <c r="F167" s="14">
        <f t="shared" si="4"/>
        <v>3400</v>
      </c>
    </row>
    <row r="168" spans="1:6">
      <c r="A168" s="14">
        <v>4042</v>
      </c>
      <c r="B168" s="14">
        <v>50</v>
      </c>
      <c r="C168" s="14">
        <v>2000</v>
      </c>
      <c r="D168" s="14">
        <v>10300</v>
      </c>
      <c r="E168" s="14">
        <f t="shared" si="5"/>
        <v>25</v>
      </c>
      <c r="F168" s="14">
        <f t="shared" si="4"/>
        <v>3400</v>
      </c>
    </row>
    <row r="169" spans="1:6">
      <c r="A169" s="14">
        <v>4067</v>
      </c>
      <c r="B169" s="14">
        <v>50</v>
      </c>
      <c r="C169" s="14">
        <v>2000</v>
      </c>
      <c r="D169" s="14">
        <v>10350</v>
      </c>
      <c r="E169" s="14">
        <f t="shared" si="5"/>
        <v>25</v>
      </c>
      <c r="F169" s="14">
        <f t="shared" si="4"/>
        <v>3400</v>
      </c>
    </row>
    <row r="170" spans="1:6">
      <c r="A170" s="14">
        <v>4092</v>
      </c>
      <c r="B170" s="14">
        <v>50</v>
      </c>
      <c r="C170" s="14">
        <v>2000</v>
      </c>
      <c r="D170" s="14">
        <v>10400</v>
      </c>
      <c r="E170" s="14">
        <f t="shared" si="5"/>
        <v>25</v>
      </c>
      <c r="F170" s="14">
        <f t="shared" si="4"/>
        <v>3400</v>
      </c>
    </row>
    <row r="171" spans="1:6">
      <c r="A171" s="14">
        <v>4117</v>
      </c>
      <c r="B171" s="14">
        <v>50</v>
      </c>
      <c r="C171" s="14">
        <v>2000</v>
      </c>
      <c r="D171" s="14">
        <v>10450</v>
      </c>
      <c r="E171" s="14">
        <f t="shared" si="5"/>
        <v>25</v>
      </c>
      <c r="F171" s="14">
        <f t="shared" si="4"/>
        <v>3400</v>
      </c>
    </row>
    <row r="172" spans="1:6">
      <c r="A172" s="14">
        <v>4142</v>
      </c>
      <c r="B172" s="14">
        <v>50</v>
      </c>
      <c r="C172" s="14">
        <v>2000</v>
      </c>
      <c r="D172" s="14">
        <v>10500</v>
      </c>
      <c r="E172" s="14">
        <f t="shared" si="5"/>
        <v>25</v>
      </c>
      <c r="F172" s="14">
        <f t="shared" si="4"/>
        <v>3400</v>
      </c>
    </row>
    <row r="173" spans="1:6">
      <c r="A173" s="14">
        <v>4167</v>
      </c>
      <c r="B173" s="14">
        <v>50</v>
      </c>
      <c r="C173" s="14">
        <v>2000</v>
      </c>
      <c r="D173" s="14">
        <v>10550</v>
      </c>
      <c r="E173" s="14">
        <f t="shared" si="5"/>
        <v>25</v>
      </c>
      <c r="F173" s="14">
        <f t="shared" si="4"/>
        <v>3400</v>
      </c>
    </row>
    <row r="174" spans="1:6">
      <c r="A174" s="14">
        <v>4192</v>
      </c>
      <c r="B174" s="14">
        <v>50</v>
      </c>
      <c r="C174" s="14">
        <v>2000</v>
      </c>
      <c r="D174" s="14">
        <v>10600</v>
      </c>
      <c r="E174" s="14">
        <f t="shared" si="5"/>
        <v>25</v>
      </c>
      <c r="F174" s="14">
        <f t="shared" si="4"/>
        <v>3400</v>
      </c>
    </row>
    <row r="175" spans="1:6">
      <c r="A175" s="14">
        <v>4217</v>
      </c>
      <c r="B175" s="14">
        <v>50</v>
      </c>
      <c r="C175" s="14">
        <v>2000</v>
      </c>
      <c r="D175" s="14">
        <v>10650</v>
      </c>
      <c r="E175" s="14">
        <f t="shared" si="5"/>
        <v>25</v>
      </c>
      <c r="F175" s="14">
        <f t="shared" si="4"/>
        <v>3400</v>
      </c>
    </row>
    <row r="176" spans="1:6">
      <c r="A176" s="14">
        <v>4242</v>
      </c>
      <c r="B176" s="14">
        <v>50</v>
      </c>
      <c r="C176" s="14">
        <v>2000</v>
      </c>
      <c r="D176" s="14">
        <v>10700</v>
      </c>
      <c r="E176" s="14">
        <f t="shared" si="5"/>
        <v>25</v>
      </c>
      <c r="F176" s="14">
        <f t="shared" si="4"/>
        <v>3400</v>
      </c>
    </row>
    <row r="177" spans="1:6">
      <c r="A177" s="14">
        <v>4267</v>
      </c>
      <c r="B177" s="14">
        <v>50</v>
      </c>
      <c r="C177" s="14">
        <v>2000</v>
      </c>
      <c r="D177" s="14">
        <v>10750</v>
      </c>
      <c r="E177" s="14">
        <f t="shared" si="5"/>
        <v>25</v>
      </c>
      <c r="F177" s="14">
        <f t="shared" si="4"/>
        <v>3400</v>
      </c>
    </row>
    <row r="178" spans="1:6">
      <c r="A178" s="14">
        <v>4292</v>
      </c>
      <c r="B178" s="14">
        <v>50</v>
      </c>
      <c r="C178" s="14">
        <v>2000</v>
      </c>
      <c r="D178" s="14">
        <v>10800</v>
      </c>
      <c r="E178" s="14">
        <f t="shared" si="5"/>
        <v>25</v>
      </c>
      <c r="F178" s="14">
        <f t="shared" si="4"/>
        <v>3400</v>
      </c>
    </row>
    <row r="179" spans="1:6">
      <c r="A179" s="14">
        <v>4317</v>
      </c>
      <c r="B179" s="14">
        <v>50</v>
      </c>
      <c r="C179" s="14">
        <v>2000</v>
      </c>
      <c r="D179" s="14">
        <v>10850</v>
      </c>
      <c r="E179" s="14">
        <f t="shared" si="5"/>
        <v>25</v>
      </c>
      <c r="F179" s="14">
        <f t="shared" si="4"/>
        <v>3400</v>
      </c>
    </row>
    <row r="180" spans="1:6">
      <c r="A180" s="14">
        <v>4342</v>
      </c>
      <c r="B180" s="14">
        <v>50</v>
      </c>
      <c r="C180" s="14">
        <v>2000</v>
      </c>
      <c r="D180" s="14">
        <v>10900</v>
      </c>
      <c r="E180" s="14">
        <f t="shared" si="5"/>
        <v>25</v>
      </c>
      <c r="F180" s="14">
        <f t="shared" si="4"/>
        <v>3400</v>
      </c>
    </row>
    <row r="181" spans="1:6">
      <c r="A181" s="14">
        <v>4367</v>
      </c>
      <c r="B181" s="14">
        <v>50</v>
      </c>
      <c r="C181" s="14">
        <v>2000</v>
      </c>
      <c r="D181" s="14">
        <v>10950</v>
      </c>
      <c r="E181" s="14">
        <f t="shared" si="5"/>
        <v>25</v>
      </c>
      <c r="F181" s="14">
        <f t="shared" si="4"/>
        <v>3400</v>
      </c>
    </row>
    <row r="182" spans="1:6">
      <c r="A182" s="14">
        <v>4392</v>
      </c>
      <c r="B182" s="14">
        <v>50</v>
      </c>
      <c r="C182" s="14">
        <v>2000</v>
      </c>
      <c r="D182" s="14">
        <v>11000</v>
      </c>
      <c r="E182" s="14">
        <f t="shared" si="5"/>
        <v>25</v>
      </c>
      <c r="F182" s="14">
        <f t="shared" si="4"/>
        <v>3400</v>
      </c>
    </row>
    <row r="183" spans="1:6">
      <c r="A183" s="14">
        <v>4417</v>
      </c>
      <c r="B183" s="14">
        <v>50</v>
      </c>
      <c r="C183" s="14">
        <v>2000</v>
      </c>
      <c r="D183" s="14">
        <v>11050</v>
      </c>
      <c r="E183" s="14">
        <f t="shared" si="5"/>
        <v>25</v>
      </c>
      <c r="F183" s="14">
        <f t="shared" si="4"/>
        <v>3400</v>
      </c>
    </row>
    <row r="184" spans="1:6">
      <c r="A184" s="14">
        <v>4442</v>
      </c>
      <c r="B184" s="14">
        <v>50</v>
      </c>
      <c r="C184" s="14">
        <v>2000</v>
      </c>
      <c r="D184" s="14">
        <v>11100</v>
      </c>
      <c r="E184" s="14">
        <f t="shared" si="5"/>
        <v>25</v>
      </c>
      <c r="F184" s="14">
        <f t="shared" si="4"/>
        <v>3400</v>
      </c>
    </row>
    <row r="185" spans="1:6">
      <c r="A185" s="14">
        <v>4467</v>
      </c>
      <c r="B185" s="14">
        <v>50</v>
      </c>
      <c r="C185" s="14">
        <v>2000</v>
      </c>
      <c r="D185" s="14">
        <v>11150</v>
      </c>
      <c r="E185" s="14">
        <f t="shared" si="5"/>
        <v>25</v>
      </c>
      <c r="F185" s="14">
        <f t="shared" si="4"/>
        <v>3400</v>
      </c>
    </row>
    <row r="186" spans="1:6">
      <c r="A186" s="14">
        <v>4492</v>
      </c>
      <c r="B186" s="14">
        <v>50</v>
      </c>
      <c r="C186" s="14">
        <v>2000</v>
      </c>
      <c r="D186" s="14">
        <v>11200</v>
      </c>
      <c r="E186" s="14">
        <f t="shared" si="5"/>
        <v>25</v>
      </c>
      <c r="F186" s="14">
        <f t="shared" si="4"/>
        <v>3400</v>
      </c>
    </row>
    <row r="187" spans="1:6">
      <c r="A187" s="14">
        <v>4517</v>
      </c>
      <c r="B187" s="14">
        <v>50</v>
      </c>
      <c r="C187" s="14">
        <v>2000</v>
      </c>
      <c r="D187" s="14">
        <v>11250</v>
      </c>
      <c r="E187" s="14">
        <f t="shared" si="5"/>
        <v>25</v>
      </c>
      <c r="F187" s="14">
        <f t="shared" si="4"/>
        <v>3400</v>
      </c>
    </row>
    <row r="188" spans="1:6">
      <c r="A188" s="14">
        <v>4542</v>
      </c>
      <c r="B188" s="14">
        <v>50</v>
      </c>
      <c r="C188" s="14">
        <v>2000</v>
      </c>
      <c r="D188" s="14">
        <v>11300</v>
      </c>
      <c r="E188" s="14">
        <f t="shared" si="5"/>
        <v>25</v>
      </c>
      <c r="F188" s="14">
        <f t="shared" si="4"/>
        <v>3400</v>
      </c>
    </row>
    <row r="189" spans="1:6">
      <c r="A189" s="14">
        <v>4567</v>
      </c>
      <c r="B189" s="14">
        <v>50</v>
      </c>
      <c r="C189" s="14">
        <v>2000</v>
      </c>
      <c r="D189" s="14">
        <v>11350</v>
      </c>
      <c r="E189" s="14">
        <f t="shared" si="5"/>
        <v>25</v>
      </c>
      <c r="F189" s="14">
        <f t="shared" si="4"/>
        <v>3400</v>
      </c>
    </row>
    <row r="190" spans="1:6">
      <c r="A190" s="14">
        <v>4592</v>
      </c>
      <c r="B190" s="14">
        <v>50</v>
      </c>
      <c r="C190" s="14">
        <v>2000</v>
      </c>
      <c r="D190" s="14">
        <v>11400</v>
      </c>
      <c r="E190" s="14">
        <f t="shared" si="5"/>
        <v>25</v>
      </c>
      <c r="F190" s="14">
        <f t="shared" si="4"/>
        <v>3400</v>
      </c>
    </row>
    <row r="191" spans="1:6">
      <c r="A191" s="14">
        <v>4617</v>
      </c>
      <c r="B191" s="14">
        <v>50</v>
      </c>
      <c r="C191" s="14">
        <v>2000</v>
      </c>
      <c r="D191" s="14">
        <v>11450</v>
      </c>
      <c r="E191" s="14">
        <f t="shared" si="5"/>
        <v>25</v>
      </c>
      <c r="F191" s="14">
        <f t="shared" si="4"/>
        <v>3400</v>
      </c>
    </row>
    <row r="192" spans="1:6">
      <c r="A192" s="14">
        <v>4642</v>
      </c>
      <c r="B192" s="14">
        <v>50</v>
      </c>
      <c r="C192" s="14">
        <v>2000</v>
      </c>
      <c r="D192" s="14">
        <v>11500</v>
      </c>
      <c r="E192" s="14">
        <f t="shared" si="5"/>
        <v>25</v>
      </c>
      <c r="F192" s="14">
        <f t="shared" si="4"/>
        <v>3400</v>
      </c>
    </row>
    <row r="193" spans="1:6">
      <c r="A193" s="14">
        <v>4667</v>
      </c>
      <c r="B193" s="14">
        <v>50</v>
      </c>
      <c r="C193" s="14">
        <v>2000</v>
      </c>
      <c r="D193" s="14">
        <v>11550</v>
      </c>
      <c r="E193" s="14">
        <f t="shared" si="5"/>
        <v>25</v>
      </c>
      <c r="F193" s="14">
        <f t="shared" si="4"/>
        <v>3400</v>
      </c>
    </row>
    <row r="194" spans="1:6">
      <c r="A194" s="14">
        <v>4692</v>
      </c>
      <c r="B194" s="14">
        <v>50</v>
      </c>
      <c r="C194" s="14">
        <v>2000</v>
      </c>
      <c r="D194" s="14">
        <v>11600</v>
      </c>
      <c r="E194" s="14">
        <f t="shared" si="5"/>
        <v>25</v>
      </c>
      <c r="F194" s="14">
        <f t="shared" si="4"/>
        <v>3400</v>
      </c>
    </row>
    <row r="195" spans="1:6">
      <c r="A195" s="14">
        <v>4717</v>
      </c>
      <c r="B195" s="14">
        <v>50</v>
      </c>
      <c r="C195" s="14">
        <v>2000</v>
      </c>
      <c r="D195" s="14">
        <v>11650</v>
      </c>
      <c r="E195" s="14">
        <f t="shared" si="5"/>
        <v>25</v>
      </c>
      <c r="F195" s="14">
        <f t="shared" ref="F195:F258" si="6">INDEX(levelCosts_1_v,MATCH(A195,levelCosts_k,1),1)</f>
        <v>3400</v>
      </c>
    </row>
    <row r="196" spans="1:6">
      <c r="A196" s="14">
        <v>4742</v>
      </c>
      <c r="B196" s="14">
        <v>50</v>
      </c>
      <c r="C196" s="14">
        <v>2000</v>
      </c>
      <c r="D196" s="14">
        <v>11700</v>
      </c>
      <c r="E196" s="14">
        <f t="shared" ref="E196:E259" si="7">A196-A195</f>
        <v>25</v>
      </c>
      <c r="F196" s="14">
        <f t="shared" si="6"/>
        <v>3400</v>
      </c>
    </row>
    <row r="197" spans="1:6">
      <c r="A197" s="14">
        <v>4767</v>
      </c>
      <c r="B197" s="14">
        <v>50</v>
      </c>
      <c r="C197" s="14">
        <v>2000</v>
      </c>
      <c r="D197" s="14">
        <v>11750</v>
      </c>
      <c r="E197" s="14">
        <f t="shared" si="7"/>
        <v>25</v>
      </c>
      <c r="F197" s="14">
        <f t="shared" si="6"/>
        <v>3400</v>
      </c>
    </row>
    <row r="198" spans="1:6">
      <c r="A198" s="14">
        <v>4792</v>
      </c>
      <c r="B198" s="14">
        <v>50</v>
      </c>
      <c r="C198" s="14">
        <v>2000</v>
      </c>
      <c r="D198" s="14">
        <v>11800</v>
      </c>
      <c r="E198" s="14">
        <f t="shared" si="7"/>
        <v>25</v>
      </c>
      <c r="F198" s="14">
        <f t="shared" si="6"/>
        <v>3400</v>
      </c>
    </row>
    <row r="199" spans="1:6">
      <c r="A199" s="14">
        <v>4817</v>
      </c>
      <c r="B199" s="14">
        <v>50</v>
      </c>
      <c r="C199" s="14">
        <v>2000</v>
      </c>
      <c r="D199" s="14">
        <v>11850</v>
      </c>
      <c r="E199" s="14">
        <f t="shared" si="7"/>
        <v>25</v>
      </c>
      <c r="F199" s="14">
        <f t="shared" si="6"/>
        <v>3400</v>
      </c>
    </row>
    <row r="200" spans="1:6">
      <c r="A200" s="14">
        <v>4842</v>
      </c>
      <c r="B200" s="14">
        <v>50</v>
      </c>
      <c r="C200" s="14">
        <v>2000</v>
      </c>
      <c r="D200" s="14">
        <v>11900</v>
      </c>
      <c r="E200" s="14">
        <f t="shared" si="7"/>
        <v>25</v>
      </c>
      <c r="F200" s="14">
        <f t="shared" si="6"/>
        <v>3400</v>
      </c>
    </row>
    <row r="201" spans="1:6">
      <c r="A201" s="14">
        <v>4867</v>
      </c>
      <c r="B201" s="14">
        <v>50</v>
      </c>
      <c r="C201" s="14">
        <v>2000</v>
      </c>
      <c r="D201" s="14">
        <v>11950</v>
      </c>
      <c r="E201" s="14">
        <f t="shared" si="7"/>
        <v>25</v>
      </c>
      <c r="F201" s="14">
        <f t="shared" si="6"/>
        <v>3400</v>
      </c>
    </row>
    <row r="202" spans="1:6">
      <c r="A202" s="14">
        <v>4892</v>
      </c>
      <c r="B202" s="14">
        <v>50</v>
      </c>
      <c r="C202" s="14">
        <v>2000</v>
      </c>
      <c r="D202" s="14">
        <v>12000</v>
      </c>
      <c r="E202" s="14">
        <f t="shared" si="7"/>
        <v>25</v>
      </c>
      <c r="F202" s="14">
        <f t="shared" si="6"/>
        <v>3400</v>
      </c>
    </row>
    <row r="203" spans="1:6">
      <c r="A203" s="14">
        <v>4917</v>
      </c>
      <c r="B203" s="14">
        <v>50</v>
      </c>
      <c r="C203" s="14">
        <v>2000</v>
      </c>
      <c r="D203" s="14">
        <v>12050</v>
      </c>
      <c r="E203" s="14">
        <f t="shared" si="7"/>
        <v>25</v>
      </c>
      <c r="F203" s="14">
        <f t="shared" si="6"/>
        <v>3400</v>
      </c>
    </row>
    <row r="204" spans="1:6">
      <c r="A204" s="14">
        <v>4942</v>
      </c>
      <c r="B204" s="14">
        <v>50</v>
      </c>
      <c r="C204" s="14">
        <v>2000</v>
      </c>
      <c r="D204" s="14">
        <v>12100</v>
      </c>
      <c r="E204" s="14">
        <f t="shared" si="7"/>
        <v>25</v>
      </c>
      <c r="F204" s="14">
        <f t="shared" si="6"/>
        <v>3400</v>
      </c>
    </row>
    <row r="205" spans="1:6">
      <c r="A205" s="14">
        <v>4967</v>
      </c>
      <c r="B205" s="14">
        <v>50</v>
      </c>
      <c r="C205" s="14">
        <v>2000</v>
      </c>
      <c r="D205" s="14">
        <v>12150</v>
      </c>
      <c r="E205" s="14">
        <f t="shared" si="7"/>
        <v>25</v>
      </c>
      <c r="F205" s="14">
        <f t="shared" si="6"/>
        <v>3400</v>
      </c>
    </row>
    <row r="206" spans="1:6">
      <c r="A206" s="14">
        <v>4992</v>
      </c>
      <c r="B206" s="14">
        <v>50</v>
      </c>
      <c r="C206" s="14">
        <v>2000</v>
      </c>
      <c r="D206" s="14">
        <v>12200</v>
      </c>
      <c r="E206" s="14">
        <f t="shared" si="7"/>
        <v>25</v>
      </c>
      <c r="F206" s="14">
        <f t="shared" si="6"/>
        <v>3400</v>
      </c>
    </row>
    <row r="207" spans="1:6">
      <c r="A207" s="14">
        <v>5017</v>
      </c>
      <c r="B207" s="14">
        <v>50</v>
      </c>
      <c r="C207" s="14">
        <v>2000</v>
      </c>
      <c r="D207" s="14">
        <v>12250</v>
      </c>
      <c r="E207" s="14">
        <f t="shared" si="7"/>
        <v>25</v>
      </c>
      <c r="F207" s="14">
        <f t="shared" si="6"/>
        <v>3400</v>
      </c>
    </row>
    <row r="208" spans="1:6">
      <c r="A208" s="14">
        <v>5042</v>
      </c>
      <c r="B208" s="14">
        <v>50</v>
      </c>
      <c r="C208" s="14">
        <v>2000</v>
      </c>
      <c r="D208" s="14">
        <v>12300</v>
      </c>
      <c r="E208" s="14">
        <f t="shared" si="7"/>
        <v>25</v>
      </c>
      <c r="F208" s="14">
        <f t="shared" si="6"/>
        <v>3400</v>
      </c>
    </row>
    <row r="209" spans="1:6">
      <c r="A209" s="14">
        <v>5067</v>
      </c>
      <c r="B209" s="14">
        <v>50</v>
      </c>
      <c r="C209" s="14">
        <v>2000</v>
      </c>
      <c r="D209" s="14">
        <v>12350</v>
      </c>
      <c r="E209" s="14">
        <f t="shared" si="7"/>
        <v>25</v>
      </c>
      <c r="F209" s="14">
        <f t="shared" si="6"/>
        <v>3400</v>
      </c>
    </row>
    <row r="210" spans="1:6">
      <c r="A210" s="14">
        <v>5092</v>
      </c>
      <c r="B210" s="14">
        <v>50</v>
      </c>
      <c r="C210" s="14">
        <v>2000</v>
      </c>
      <c r="D210" s="14">
        <v>12400</v>
      </c>
      <c r="E210" s="14">
        <f t="shared" si="7"/>
        <v>25</v>
      </c>
      <c r="F210" s="14">
        <f t="shared" si="6"/>
        <v>3400</v>
      </c>
    </row>
    <row r="211" spans="1:6">
      <c r="A211" s="14">
        <v>5117</v>
      </c>
      <c r="B211" s="14">
        <v>50</v>
      </c>
      <c r="C211" s="14">
        <v>2000</v>
      </c>
      <c r="D211" s="14">
        <v>12450</v>
      </c>
      <c r="E211" s="14">
        <f t="shared" si="7"/>
        <v>25</v>
      </c>
      <c r="F211" s="14">
        <f t="shared" si="6"/>
        <v>3400</v>
      </c>
    </row>
    <row r="212" spans="1:6">
      <c r="A212" s="14">
        <v>5142</v>
      </c>
      <c r="B212" s="14">
        <v>50</v>
      </c>
      <c r="C212" s="14">
        <v>2000</v>
      </c>
      <c r="D212" s="14">
        <v>12500</v>
      </c>
      <c r="E212" s="14">
        <f t="shared" si="7"/>
        <v>25</v>
      </c>
      <c r="F212" s="14">
        <f t="shared" si="6"/>
        <v>3400</v>
      </c>
    </row>
    <row r="213" spans="1:6">
      <c r="A213" s="14">
        <v>5167</v>
      </c>
      <c r="B213" s="14">
        <v>50</v>
      </c>
      <c r="C213" s="14">
        <v>2000</v>
      </c>
      <c r="D213" s="14">
        <v>12550</v>
      </c>
      <c r="E213" s="14">
        <f t="shared" si="7"/>
        <v>25</v>
      </c>
      <c r="F213" s="14">
        <f t="shared" si="6"/>
        <v>3400</v>
      </c>
    </row>
    <row r="214" spans="1:6">
      <c r="A214" s="14">
        <v>5192</v>
      </c>
      <c r="B214" s="14">
        <v>50</v>
      </c>
      <c r="C214" s="14">
        <v>2000</v>
      </c>
      <c r="D214" s="14">
        <v>12600</v>
      </c>
      <c r="E214" s="14">
        <f t="shared" si="7"/>
        <v>25</v>
      </c>
      <c r="F214" s="14">
        <f t="shared" si="6"/>
        <v>3400</v>
      </c>
    </row>
    <row r="215" spans="1:6">
      <c r="A215" s="14">
        <v>5217</v>
      </c>
      <c r="B215" s="14">
        <v>50</v>
      </c>
      <c r="C215" s="14">
        <v>2000</v>
      </c>
      <c r="D215" s="14">
        <v>12650</v>
      </c>
      <c r="E215" s="14">
        <f t="shared" si="7"/>
        <v>25</v>
      </c>
      <c r="F215" s="14">
        <f t="shared" si="6"/>
        <v>3400</v>
      </c>
    </row>
    <row r="216" spans="1:6">
      <c r="A216" s="14">
        <v>5242</v>
      </c>
      <c r="B216" s="14">
        <v>50</v>
      </c>
      <c r="C216" s="14">
        <v>2000</v>
      </c>
      <c r="D216" s="14">
        <v>12700</v>
      </c>
      <c r="E216" s="14">
        <f t="shared" si="7"/>
        <v>25</v>
      </c>
      <c r="F216" s="14">
        <f t="shared" si="6"/>
        <v>3400</v>
      </c>
    </row>
    <row r="217" spans="1:6">
      <c r="A217" s="14">
        <v>5267</v>
      </c>
      <c r="B217" s="14">
        <v>50</v>
      </c>
      <c r="C217" s="14">
        <v>2000</v>
      </c>
      <c r="D217" s="14">
        <v>12750</v>
      </c>
      <c r="E217" s="14">
        <f t="shared" si="7"/>
        <v>25</v>
      </c>
      <c r="F217" s="14">
        <f t="shared" si="6"/>
        <v>3400</v>
      </c>
    </row>
    <row r="218" spans="1:6">
      <c r="A218" s="14">
        <v>5292</v>
      </c>
      <c r="B218" s="14">
        <v>50</v>
      </c>
      <c r="C218" s="14">
        <v>2000</v>
      </c>
      <c r="D218" s="14">
        <v>12800</v>
      </c>
      <c r="E218" s="14">
        <f t="shared" si="7"/>
        <v>25</v>
      </c>
      <c r="F218" s="14">
        <f t="shared" si="6"/>
        <v>3400</v>
      </c>
    </row>
    <row r="219" spans="1:6">
      <c r="A219" s="14">
        <v>5317</v>
      </c>
      <c r="B219" s="14">
        <v>50</v>
      </c>
      <c r="C219" s="14">
        <v>2000</v>
      </c>
      <c r="D219" s="14">
        <v>12850</v>
      </c>
      <c r="E219" s="14">
        <f t="shared" si="7"/>
        <v>25</v>
      </c>
      <c r="F219" s="14">
        <f t="shared" si="6"/>
        <v>3400</v>
      </c>
    </row>
    <row r="220" spans="1:6">
      <c r="A220" s="14">
        <v>5342</v>
      </c>
      <c r="B220" s="14">
        <v>50</v>
      </c>
      <c r="C220" s="14">
        <v>2000</v>
      </c>
      <c r="D220" s="14">
        <v>12900</v>
      </c>
      <c r="E220" s="14">
        <f t="shared" si="7"/>
        <v>25</v>
      </c>
      <c r="F220" s="14">
        <f t="shared" si="6"/>
        <v>3400</v>
      </c>
    </row>
    <row r="221" spans="1:6">
      <c r="A221" s="14">
        <v>5367</v>
      </c>
      <c r="B221" s="14">
        <v>50</v>
      </c>
      <c r="C221" s="14">
        <v>2000</v>
      </c>
      <c r="D221" s="14">
        <v>12950</v>
      </c>
      <c r="E221" s="14">
        <f t="shared" si="7"/>
        <v>25</v>
      </c>
      <c r="F221" s="14">
        <f t="shared" si="6"/>
        <v>3400</v>
      </c>
    </row>
    <row r="222" spans="1:6">
      <c r="A222" s="14">
        <v>5392</v>
      </c>
      <c r="B222" s="14">
        <v>50</v>
      </c>
      <c r="C222" s="14">
        <v>2000</v>
      </c>
      <c r="D222" s="14">
        <v>13000</v>
      </c>
      <c r="E222" s="14">
        <f t="shared" si="7"/>
        <v>25</v>
      </c>
      <c r="F222" s="14">
        <f t="shared" si="6"/>
        <v>3400</v>
      </c>
    </row>
    <row r="223" spans="1:6">
      <c r="A223" s="14">
        <v>5417</v>
      </c>
      <c r="B223" s="14">
        <v>50</v>
      </c>
      <c r="C223" s="14">
        <v>2000</v>
      </c>
      <c r="D223" s="14">
        <v>13050</v>
      </c>
      <c r="E223" s="14">
        <f t="shared" si="7"/>
        <v>25</v>
      </c>
      <c r="F223" s="14">
        <f t="shared" si="6"/>
        <v>3400</v>
      </c>
    </row>
    <row r="224" spans="1:6">
      <c r="A224" s="14">
        <v>5442</v>
      </c>
      <c r="B224" s="14">
        <v>50</v>
      </c>
      <c r="C224" s="14">
        <v>2000</v>
      </c>
      <c r="D224" s="14">
        <v>13100</v>
      </c>
      <c r="E224" s="14">
        <f t="shared" si="7"/>
        <v>25</v>
      </c>
      <c r="F224" s="14">
        <f t="shared" si="6"/>
        <v>3400</v>
      </c>
    </row>
    <row r="225" spans="1:6">
      <c r="A225" s="14">
        <v>5467</v>
      </c>
      <c r="B225" s="14">
        <v>50</v>
      </c>
      <c r="C225" s="14">
        <v>2000</v>
      </c>
      <c r="D225" s="14">
        <v>13150</v>
      </c>
      <c r="E225" s="14">
        <f t="shared" si="7"/>
        <v>25</v>
      </c>
      <c r="F225" s="14">
        <f t="shared" si="6"/>
        <v>3400</v>
      </c>
    </row>
    <row r="226" spans="1:6">
      <c r="A226" s="14">
        <v>5492</v>
      </c>
      <c r="B226" s="14">
        <v>50</v>
      </c>
      <c r="C226" s="14">
        <v>2000</v>
      </c>
      <c r="D226" s="14">
        <v>13200</v>
      </c>
      <c r="E226" s="14">
        <f t="shared" si="7"/>
        <v>25</v>
      </c>
      <c r="F226" s="14">
        <f t="shared" si="6"/>
        <v>3400</v>
      </c>
    </row>
    <row r="227" spans="1:6">
      <c r="A227" s="14">
        <v>5517</v>
      </c>
      <c r="B227" s="14">
        <v>50</v>
      </c>
      <c r="C227" s="14">
        <v>2000</v>
      </c>
      <c r="D227" s="14">
        <v>13250</v>
      </c>
      <c r="E227" s="14">
        <f t="shared" si="7"/>
        <v>25</v>
      </c>
      <c r="F227" s="14">
        <f t="shared" si="6"/>
        <v>3400</v>
      </c>
    </row>
    <row r="228" spans="1:6">
      <c r="A228" s="14">
        <v>5542</v>
      </c>
      <c r="B228" s="14">
        <v>50</v>
      </c>
      <c r="C228" s="14">
        <v>2000</v>
      </c>
      <c r="D228" s="14">
        <v>13300</v>
      </c>
      <c r="E228" s="14">
        <f t="shared" si="7"/>
        <v>25</v>
      </c>
      <c r="F228" s="14">
        <f t="shared" si="6"/>
        <v>3400</v>
      </c>
    </row>
    <row r="229" spans="1:6">
      <c r="A229" s="14">
        <v>5567</v>
      </c>
      <c r="B229" s="14">
        <v>50</v>
      </c>
      <c r="C229" s="14">
        <v>2000</v>
      </c>
      <c r="D229" s="14">
        <v>13350</v>
      </c>
      <c r="E229" s="14">
        <f t="shared" si="7"/>
        <v>25</v>
      </c>
      <c r="F229" s="14">
        <f t="shared" si="6"/>
        <v>3400</v>
      </c>
    </row>
    <row r="230" spans="1:6">
      <c r="A230" s="14">
        <v>5592</v>
      </c>
      <c r="B230" s="14">
        <v>50</v>
      </c>
      <c r="C230" s="14">
        <v>2000</v>
      </c>
      <c r="D230" s="14">
        <v>13400</v>
      </c>
      <c r="E230" s="14">
        <f t="shared" si="7"/>
        <v>25</v>
      </c>
      <c r="F230" s="14">
        <f t="shared" si="6"/>
        <v>3400</v>
      </c>
    </row>
    <row r="231" spans="1:6">
      <c r="A231" s="14">
        <v>5617</v>
      </c>
      <c r="B231" s="14">
        <v>50</v>
      </c>
      <c r="C231" s="14">
        <v>2000</v>
      </c>
      <c r="D231" s="14">
        <v>13450</v>
      </c>
      <c r="E231" s="14">
        <f t="shared" si="7"/>
        <v>25</v>
      </c>
      <c r="F231" s="14">
        <f t="shared" si="6"/>
        <v>3400</v>
      </c>
    </row>
    <row r="232" spans="1:6">
      <c r="A232" s="14">
        <v>5642</v>
      </c>
      <c r="B232" s="14">
        <v>50</v>
      </c>
      <c r="C232" s="14">
        <v>2000</v>
      </c>
      <c r="D232" s="14">
        <v>13500</v>
      </c>
      <c r="E232" s="14">
        <f t="shared" si="7"/>
        <v>25</v>
      </c>
      <c r="F232" s="14">
        <f t="shared" si="6"/>
        <v>3400</v>
      </c>
    </row>
    <row r="233" spans="1:6">
      <c r="A233" s="14">
        <v>5667</v>
      </c>
      <c r="B233" s="14">
        <v>50</v>
      </c>
      <c r="C233" s="14">
        <v>2000</v>
      </c>
      <c r="D233" s="14">
        <v>13550</v>
      </c>
      <c r="E233" s="14">
        <f t="shared" si="7"/>
        <v>25</v>
      </c>
      <c r="F233" s="14">
        <f t="shared" si="6"/>
        <v>3400</v>
      </c>
    </row>
    <row r="234" spans="1:6">
      <c r="A234" s="14">
        <v>5692</v>
      </c>
      <c r="B234" s="14">
        <v>50</v>
      </c>
      <c r="C234" s="14">
        <v>2000</v>
      </c>
      <c r="D234" s="14">
        <v>13600</v>
      </c>
      <c r="E234" s="14">
        <f t="shared" si="7"/>
        <v>25</v>
      </c>
      <c r="F234" s="14">
        <f t="shared" si="6"/>
        <v>3400</v>
      </c>
    </row>
    <row r="235" spans="1:6">
      <c r="A235" s="14">
        <v>5717</v>
      </c>
      <c r="B235" s="14">
        <v>50</v>
      </c>
      <c r="C235" s="14">
        <v>2000</v>
      </c>
      <c r="D235" s="14">
        <v>13650</v>
      </c>
      <c r="E235" s="14">
        <f t="shared" si="7"/>
        <v>25</v>
      </c>
      <c r="F235" s="14">
        <f t="shared" si="6"/>
        <v>3400</v>
      </c>
    </row>
    <row r="236" spans="1:6">
      <c r="A236" s="14">
        <v>5742</v>
      </c>
      <c r="B236" s="14">
        <v>50</v>
      </c>
      <c r="C236" s="14">
        <v>2000</v>
      </c>
      <c r="D236" s="14">
        <v>13700</v>
      </c>
      <c r="E236" s="14">
        <f t="shared" si="7"/>
        <v>25</v>
      </c>
      <c r="F236" s="14">
        <f t="shared" si="6"/>
        <v>3400</v>
      </c>
    </row>
    <row r="237" spans="1:6">
      <c r="A237" s="14">
        <v>5767</v>
      </c>
      <c r="B237" s="14">
        <v>50</v>
      </c>
      <c r="C237" s="14">
        <v>2000</v>
      </c>
      <c r="D237" s="14">
        <v>13750</v>
      </c>
      <c r="E237" s="14">
        <f t="shared" si="7"/>
        <v>25</v>
      </c>
      <c r="F237" s="14">
        <f t="shared" si="6"/>
        <v>3400</v>
      </c>
    </row>
    <row r="238" spans="1:6">
      <c r="A238" s="14">
        <v>5792</v>
      </c>
      <c r="B238" s="14">
        <v>50</v>
      </c>
      <c r="C238" s="14">
        <v>2000</v>
      </c>
      <c r="D238" s="14">
        <v>13800</v>
      </c>
      <c r="E238" s="14">
        <f t="shared" si="7"/>
        <v>25</v>
      </c>
      <c r="F238" s="14">
        <f t="shared" si="6"/>
        <v>3400</v>
      </c>
    </row>
    <row r="239" spans="1:6">
      <c r="A239" s="14">
        <v>5817</v>
      </c>
      <c r="B239" s="14">
        <v>50</v>
      </c>
      <c r="C239" s="14">
        <v>2000</v>
      </c>
      <c r="D239" s="14">
        <v>13850</v>
      </c>
      <c r="E239" s="14">
        <f t="shared" si="7"/>
        <v>25</v>
      </c>
      <c r="F239" s="14">
        <f t="shared" si="6"/>
        <v>3400</v>
      </c>
    </row>
    <row r="240" spans="1:6">
      <c r="A240" s="14">
        <v>5842</v>
      </c>
      <c r="B240" s="14">
        <v>50</v>
      </c>
      <c r="C240" s="14">
        <v>2000</v>
      </c>
      <c r="D240" s="14">
        <v>13900</v>
      </c>
      <c r="E240" s="14">
        <f t="shared" si="7"/>
        <v>25</v>
      </c>
      <c r="F240" s="14">
        <f t="shared" si="6"/>
        <v>3400</v>
      </c>
    </row>
    <row r="241" spans="1:6">
      <c r="A241" s="14">
        <v>5867</v>
      </c>
      <c r="B241" s="14">
        <v>50</v>
      </c>
      <c r="C241" s="14">
        <v>2000</v>
      </c>
      <c r="D241" s="14">
        <v>13950</v>
      </c>
      <c r="E241" s="14">
        <f t="shared" si="7"/>
        <v>25</v>
      </c>
      <c r="F241" s="14">
        <f t="shared" si="6"/>
        <v>3400</v>
      </c>
    </row>
    <row r="242" spans="1:6">
      <c r="A242" s="14">
        <v>5892</v>
      </c>
      <c r="B242" s="14">
        <v>50</v>
      </c>
      <c r="C242" s="14">
        <v>2000</v>
      </c>
      <c r="D242" s="14">
        <v>14000</v>
      </c>
      <c r="E242" s="14">
        <f t="shared" si="7"/>
        <v>25</v>
      </c>
      <c r="F242" s="14">
        <f t="shared" si="6"/>
        <v>3400</v>
      </c>
    </row>
    <row r="243" spans="1:6">
      <c r="A243" s="14">
        <v>5917</v>
      </c>
      <c r="B243" s="14">
        <v>50</v>
      </c>
      <c r="C243" s="14">
        <v>2000</v>
      </c>
      <c r="D243" s="14">
        <v>14050</v>
      </c>
      <c r="E243" s="14">
        <f t="shared" si="7"/>
        <v>25</v>
      </c>
      <c r="F243" s="14">
        <f t="shared" si="6"/>
        <v>3400</v>
      </c>
    </row>
    <row r="244" spans="1:6">
      <c r="A244" s="14">
        <v>5942</v>
      </c>
      <c r="B244" s="14">
        <v>50</v>
      </c>
      <c r="C244" s="14">
        <v>2000</v>
      </c>
      <c r="D244" s="14">
        <v>14100</v>
      </c>
      <c r="E244" s="14">
        <f t="shared" si="7"/>
        <v>25</v>
      </c>
      <c r="F244" s="14">
        <f t="shared" si="6"/>
        <v>3400</v>
      </c>
    </row>
    <row r="245" spans="1:6">
      <c r="A245" s="14">
        <v>5967</v>
      </c>
      <c r="B245" s="14">
        <v>50</v>
      </c>
      <c r="C245" s="14">
        <v>2000</v>
      </c>
      <c r="D245" s="14">
        <v>14150</v>
      </c>
      <c r="E245" s="14">
        <f t="shared" si="7"/>
        <v>25</v>
      </c>
      <c r="F245" s="14">
        <f t="shared" si="6"/>
        <v>3400</v>
      </c>
    </row>
    <row r="246" spans="1:6">
      <c r="A246" s="14">
        <v>5992</v>
      </c>
      <c r="B246" s="14">
        <v>50</v>
      </c>
      <c r="C246" s="14">
        <v>2000</v>
      </c>
      <c r="D246" s="14">
        <v>14200</v>
      </c>
      <c r="E246" s="14">
        <f t="shared" si="7"/>
        <v>25</v>
      </c>
      <c r="F246" s="14">
        <f t="shared" si="6"/>
        <v>3400</v>
      </c>
    </row>
    <row r="247" spans="1:6">
      <c r="A247" s="14">
        <v>6017</v>
      </c>
      <c r="B247" s="14">
        <v>50</v>
      </c>
      <c r="C247" s="14">
        <v>2000</v>
      </c>
      <c r="D247" s="14">
        <v>14250</v>
      </c>
      <c r="E247" s="14">
        <f t="shared" si="7"/>
        <v>25</v>
      </c>
      <c r="F247" s="14">
        <f t="shared" si="6"/>
        <v>3400</v>
      </c>
    </row>
    <row r="248" spans="1:6">
      <c r="A248" s="14">
        <v>6042</v>
      </c>
      <c r="B248" s="14">
        <v>50</v>
      </c>
      <c r="C248" s="14">
        <v>2000</v>
      </c>
      <c r="D248" s="14">
        <v>14300</v>
      </c>
      <c r="E248" s="14">
        <f t="shared" si="7"/>
        <v>25</v>
      </c>
      <c r="F248" s="14">
        <f t="shared" si="6"/>
        <v>3400</v>
      </c>
    </row>
    <row r="249" spans="1:6">
      <c r="A249" s="14">
        <v>6067</v>
      </c>
      <c r="B249" s="14">
        <v>50</v>
      </c>
      <c r="C249" s="14">
        <v>2000</v>
      </c>
      <c r="D249" s="14">
        <v>14350</v>
      </c>
      <c r="E249" s="14">
        <f t="shared" si="7"/>
        <v>25</v>
      </c>
      <c r="F249" s="14">
        <f t="shared" si="6"/>
        <v>3400</v>
      </c>
    </row>
    <row r="250" spans="1:6">
      <c r="A250" s="14">
        <v>6092</v>
      </c>
      <c r="B250" s="14">
        <v>50</v>
      </c>
      <c r="C250" s="14">
        <v>2000</v>
      </c>
      <c r="D250" s="14">
        <v>14400</v>
      </c>
      <c r="E250" s="14">
        <f t="shared" si="7"/>
        <v>25</v>
      </c>
      <c r="F250" s="14">
        <f t="shared" si="6"/>
        <v>3400</v>
      </c>
    </row>
    <row r="251" spans="1:6">
      <c r="A251" s="14">
        <v>6117</v>
      </c>
      <c r="B251" s="14">
        <v>50</v>
      </c>
      <c r="C251" s="14">
        <v>2000</v>
      </c>
      <c r="D251" s="14">
        <v>14450</v>
      </c>
      <c r="E251" s="14">
        <f t="shared" si="7"/>
        <v>25</v>
      </c>
      <c r="F251" s="14">
        <f t="shared" si="6"/>
        <v>3400</v>
      </c>
    </row>
    <row r="252" spans="1:6">
      <c r="A252" s="14">
        <v>6142</v>
      </c>
      <c r="B252" s="14">
        <v>50</v>
      </c>
      <c r="C252" s="14">
        <v>2000</v>
      </c>
      <c r="D252" s="14">
        <v>14500</v>
      </c>
      <c r="E252" s="14">
        <f t="shared" si="7"/>
        <v>25</v>
      </c>
      <c r="F252" s="14">
        <f t="shared" si="6"/>
        <v>3400</v>
      </c>
    </row>
    <row r="253" spans="1:6">
      <c r="A253" s="14">
        <v>6167</v>
      </c>
      <c r="B253" s="14">
        <v>50</v>
      </c>
      <c r="C253" s="14">
        <v>2000</v>
      </c>
      <c r="D253" s="14">
        <v>14550</v>
      </c>
      <c r="E253" s="14">
        <f t="shared" si="7"/>
        <v>25</v>
      </c>
      <c r="F253" s="14">
        <f t="shared" si="6"/>
        <v>3400</v>
      </c>
    </row>
    <row r="254" spans="1:6">
      <c r="A254" s="14">
        <v>6192</v>
      </c>
      <c r="B254" s="14">
        <v>50</v>
      </c>
      <c r="C254" s="14">
        <v>2000</v>
      </c>
      <c r="D254" s="14">
        <v>14600</v>
      </c>
      <c r="E254" s="14">
        <f t="shared" si="7"/>
        <v>25</v>
      </c>
      <c r="F254" s="14">
        <f t="shared" si="6"/>
        <v>3400</v>
      </c>
    </row>
    <row r="255" spans="1:6">
      <c r="A255" s="14">
        <v>6217</v>
      </c>
      <c r="B255" s="14">
        <v>50</v>
      </c>
      <c r="C255" s="14">
        <v>2000</v>
      </c>
      <c r="D255" s="14">
        <v>14650</v>
      </c>
      <c r="E255" s="14">
        <f t="shared" si="7"/>
        <v>25</v>
      </c>
      <c r="F255" s="14">
        <f t="shared" si="6"/>
        <v>3400</v>
      </c>
    </row>
    <row r="256" spans="1:6">
      <c r="A256" s="14">
        <v>6242</v>
      </c>
      <c r="B256" s="14">
        <v>50</v>
      </c>
      <c r="C256" s="14">
        <v>2000</v>
      </c>
      <c r="D256" s="14">
        <v>14700</v>
      </c>
      <c r="E256" s="14">
        <f t="shared" si="7"/>
        <v>25</v>
      </c>
      <c r="F256" s="14">
        <f t="shared" si="6"/>
        <v>3400</v>
      </c>
    </row>
    <row r="257" spans="1:6">
      <c r="A257" s="14">
        <v>6267</v>
      </c>
      <c r="B257" s="14">
        <v>50</v>
      </c>
      <c r="C257" s="14">
        <v>2000</v>
      </c>
      <c r="D257" s="14">
        <v>14750</v>
      </c>
      <c r="E257" s="14">
        <f t="shared" si="7"/>
        <v>25</v>
      </c>
      <c r="F257" s="14">
        <f t="shared" si="6"/>
        <v>3400</v>
      </c>
    </row>
    <row r="258" spans="1:6">
      <c r="A258" s="14">
        <v>6292</v>
      </c>
      <c r="B258" s="14">
        <v>50</v>
      </c>
      <c r="C258" s="14">
        <v>2000</v>
      </c>
      <c r="D258" s="14">
        <v>14800</v>
      </c>
      <c r="E258" s="14">
        <f t="shared" si="7"/>
        <v>25</v>
      </c>
      <c r="F258" s="14">
        <f t="shared" si="6"/>
        <v>3400</v>
      </c>
    </row>
    <row r="259" spans="1:6">
      <c r="A259" s="14">
        <v>6317</v>
      </c>
      <c r="B259" s="14">
        <v>50</v>
      </c>
      <c r="C259" s="14">
        <v>2000</v>
      </c>
      <c r="D259" s="14">
        <v>14850</v>
      </c>
      <c r="E259" s="14">
        <f t="shared" si="7"/>
        <v>25</v>
      </c>
      <c r="F259" s="14">
        <f t="shared" ref="F259:F322" si="8">INDEX(levelCosts_1_v,MATCH(A259,levelCosts_k,1),1)</f>
        <v>3400</v>
      </c>
    </row>
    <row r="260" spans="1:6">
      <c r="A260" s="14">
        <v>6342</v>
      </c>
      <c r="B260" s="14">
        <v>50</v>
      </c>
      <c r="C260" s="14">
        <v>2000</v>
      </c>
      <c r="D260" s="14">
        <v>14900</v>
      </c>
      <c r="E260" s="14">
        <f t="shared" ref="E260:E323" si="9">A260-A259</f>
        <v>25</v>
      </c>
      <c r="F260" s="14">
        <f t="shared" si="8"/>
        <v>3400</v>
      </c>
    </row>
    <row r="261" spans="1:6">
      <c r="A261" s="14">
        <v>6367</v>
      </c>
      <c r="B261" s="14">
        <v>50</v>
      </c>
      <c r="C261" s="14">
        <v>2000</v>
      </c>
      <c r="D261" s="14">
        <v>14950</v>
      </c>
      <c r="E261" s="14">
        <f t="shared" si="9"/>
        <v>25</v>
      </c>
      <c r="F261" s="14">
        <f t="shared" si="8"/>
        <v>3400</v>
      </c>
    </row>
    <row r="262" spans="1:6">
      <c r="A262" s="14">
        <v>6392</v>
      </c>
      <c r="B262" s="14">
        <v>50</v>
      </c>
      <c r="C262" s="14">
        <v>2000</v>
      </c>
      <c r="D262" s="14">
        <v>15000</v>
      </c>
      <c r="E262" s="14">
        <f t="shared" si="9"/>
        <v>25</v>
      </c>
      <c r="F262" s="14">
        <f t="shared" si="8"/>
        <v>3400</v>
      </c>
    </row>
    <row r="263" spans="1:6">
      <c r="A263" s="14">
        <v>6417</v>
      </c>
      <c r="B263" s="14">
        <v>50</v>
      </c>
      <c r="C263" s="14">
        <v>2000</v>
      </c>
      <c r="D263" s="14">
        <v>15050</v>
      </c>
      <c r="E263" s="14">
        <f t="shared" si="9"/>
        <v>25</v>
      </c>
      <c r="F263" s="14">
        <f t="shared" si="8"/>
        <v>3400</v>
      </c>
    </row>
    <row r="264" spans="1:6">
      <c r="A264" s="14">
        <v>6442</v>
      </c>
      <c r="B264" s="14">
        <v>50</v>
      </c>
      <c r="C264" s="14">
        <v>2000</v>
      </c>
      <c r="D264" s="14">
        <v>15100</v>
      </c>
      <c r="E264" s="14">
        <f t="shared" si="9"/>
        <v>25</v>
      </c>
      <c r="F264" s="14">
        <f t="shared" si="8"/>
        <v>3400</v>
      </c>
    </row>
    <row r="265" spans="1:6">
      <c r="A265" s="14">
        <v>6467</v>
      </c>
      <c r="B265" s="14">
        <v>50</v>
      </c>
      <c r="C265" s="14">
        <v>2000</v>
      </c>
      <c r="D265" s="14">
        <v>15150</v>
      </c>
      <c r="E265" s="14">
        <f t="shared" si="9"/>
        <v>25</v>
      </c>
      <c r="F265" s="14">
        <f t="shared" si="8"/>
        <v>3400</v>
      </c>
    </row>
    <row r="266" spans="1:6">
      <c r="A266" s="14">
        <v>6492</v>
      </c>
      <c r="B266" s="14">
        <v>50</v>
      </c>
      <c r="C266" s="14">
        <v>2000</v>
      </c>
      <c r="D266" s="14">
        <v>15200</v>
      </c>
      <c r="E266" s="14">
        <f t="shared" si="9"/>
        <v>25</v>
      </c>
      <c r="F266" s="14">
        <f t="shared" si="8"/>
        <v>3400</v>
      </c>
    </row>
    <row r="267" spans="1:6">
      <c r="A267" s="14">
        <v>6517</v>
      </c>
      <c r="B267" s="14">
        <v>50</v>
      </c>
      <c r="C267" s="14">
        <v>2000</v>
      </c>
      <c r="D267" s="14">
        <v>15250</v>
      </c>
      <c r="E267" s="14">
        <f t="shared" si="9"/>
        <v>25</v>
      </c>
      <c r="F267" s="14">
        <f t="shared" si="8"/>
        <v>3400</v>
      </c>
    </row>
    <row r="268" spans="1:6">
      <c r="A268" s="14">
        <v>6542</v>
      </c>
      <c r="B268" s="14">
        <v>50</v>
      </c>
      <c r="C268" s="14">
        <v>2000</v>
      </c>
      <c r="D268" s="14">
        <v>15300</v>
      </c>
      <c r="E268" s="14">
        <f t="shared" si="9"/>
        <v>25</v>
      </c>
      <c r="F268" s="14">
        <f t="shared" si="8"/>
        <v>3400</v>
      </c>
    </row>
    <row r="269" spans="1:6">
      <c r="A269" s="14">
        <v>6567</v>
      </c>
      <c r="B269" s="14">
        <v>50</v>
      </c>
      <c r="C269" s="14">
        <v>2000</v>
      </c>
      <c r="D269" s="14">
        <v>15350</v>
      </c>
      <c r="E269" s="14">
        <f t="shared" si="9"/>
        <v>25</v>
      </c>
      <c r="F269" s="14">
        <f t="shared" si="8"/>
        <v>3400</v>
      </c>
    </row>
    <row r="270" spans="1:6">
      <c r="A270" s="14">
        <v>6592</v>
      </c>
      <c r="B270" s="14">
        <v>50</v>
      </c>
      <c r="C270" s="14">
        <v>2000</v>
      </c>
      <c r="D270" s="14">
        <v>15400</v>
      </c>
      <c r="E270" s="14">
        <f t="shared" si="9"/>
        <v>25</v>
      </c>
      <c r="F270" s="14">
        <f t="shared" si="8"/>
        <v>3400</v>
      </c>
    </row>
    <row r="271" spans="1:6">
      <c r="A271" s="14">
        <v>6617</v>
      </c>
      <c r="B271" s="14">
        <v>50</v>
      </c>
      <c r="C271" s="14">
        <v>2000</v>
      </c>
      <c r="D271" s="14">
        <v>15450</v>
      </c>
      <c r="E271" s="14">
        <f t="shared" si="9"/>
        <v>25</v>
      </c>
      <c r="F271" s="14">
        <f t="shared" si="8"/>
        <v>3400</v>
      </c>
    </row>
    <row r="272" spans="1:6">
      <c r="A272" s="14">
        <v>6642</v>
      </c>
      <c r="B272" s="14">
        <v>50</v>
      </c>
      <c r="C272" s="14">
        <v>2000</v>
      </c>
      <c r="D272" s="14">
        <v>15500</v>
      </c>
      <c r="E272" s="14">
        <f t="shared" si="9"/>
        <v>25</v>
      </c>
      <c r="F272" s="14">
        <f t="shared" si="8"/>
        <v>3400</v>
      </c>
    </row>
    <row r="273" spans="1:6">
      <c r="A273" s="14">
        <v>6667</v>
      </c>
      <c r="B273" s="14">
        <v>50</v>
      </c>
      <c r="C273" s="14">
        <v>2000</v>
      </c>
      <c r="D273" s="14">
        <v>15550</v>
      </c>
      <c r="E273" s="14">
        <f t="shared" si="9"/>
        <v>25</v>
      </c>
      <c r="F273" s="14">
        <f t="shared" si="8"/>
        <v>3400</v>
      </c>
    </row>
    <row r="274" spans="1:6">
      <c r="A274" s="14">
        <v>6692</v>
      </c>
      <c r="B274" s="14">
        <v>50</v>
      </c>
      <c r="C274" s="14">
        <v>2000</v>
      </c>
      <c r="D274" s="14">
        <v>15600</v>
      </c>
      <c r="E274" s="14">
        <f t="shared" si="9"/>
        <v>25</v>
      </c>
      <c r="F274" s="14">
        <f t="shared" si="8"/>
        <v>3400</v>
      </c>
    </row>
    <row r="275" spans="1:6">
      <c r="A275" s="14">
        <v>6717</v>
      </c>
      <c r="B275" s="14">
        <v>50</v>
      </c>
      <c r="C275" s="14">
        <v>2000</v>
      </c>
      <c r="D275" s="14">
        <v>15650</v>
      </c>
      <c r="E275" s="14">
        <f t="shared" si="9"/>
        <v>25</v>
      </c>
      <c r="F275" s="14">
        <f t="shared" si="8"/>
        <v>3400</v>
      </c>
    </row>
    <row r="276" spans="1:6">
      <c r="A276" s="14">
        <v>6742</v>
      </c>
      <c r="B276" s="14">
        <v>50</v>
      </c>
      <c r="C276" s="14">
        <v>2000</v>
      </c>
      <c r="D276" s="14">
        <v>15700</v>
      </c>
      <c r="E276" s="14">
        <f t="shared" si="9"/>
        <v>25</v>
      </c>
      <c r="F276" s="14">
        <f t="shared" si="8"/>
        <v>3400</v>
      </c>
    </row>
    <row r="277" spans="1:6">
      <c r="A277" s="14">
        <v>6767</v>
      </c>
      <c r="B277" s="14">
        <v>50</v>
      </c>
      <c r="C277" s="14">
        <v>2000</v>
      </c>
      <c r="D277" s="14">
        <v>15750</v>
      </c>
      <c r="E277" s="14">
        <f t="shared" si="9"/>
        <v>25</v>
      </c>
      <c r="F277" s="14">
        <f t="shared" si="8"/>
        <v>3400</v>
      </c>
    </row>
    <row r="278" spans="1:6">
      <c r="A278" s="14">
        <v>6792</v>
      </c>
      <c r="B278" s="14">
        <v>50</v>
      </c>
      <c r="C278" s="14">
        <v>2000</v>
      </c>
      <c r="D278" s="14">
        <v>15800</v>
      </c>
      <c r="E278" s="14">
        <f t="shared" si="9"/>
        <v>25</v>
      </c>
      <c r="F278" s="14">
        <f t="shared" si="8"/>
        <v>3400</v>
      </c>
    </row>
    <row r="279" spans="1:6">
      <c r="A279" s="14">
        <v>6817</v>
      </c>
      <c r="B279" s="14">
        <v>50</v>
      </c>
      <c r="C279" s="14">
        <v>2000</v>
      </c>
      <c r="D279" s="14">
        <v>15850</v>
      </c>
      <c r="E279" s="14">
        <f t="shared" si="9"/>
        <v>25</v>
      </c>
      <c r="F279" s="14">
        <f t="shared" si="8"/>
        <v>3400</v>
      </c>
    </row>
    <row r="280" spans="1:6">
      <c r="A280" s="14">
        <v>6842</v>
      </c>
      <c r="B280" s="14">
        <v>50</v>
      </c>
      <c r="C280" s="14">
        <v>2000</v>
      </c>
      <c r="D280" s="14">
        <v>15900</v>
      </c>
      <c r="E280" s="14">
        <f t="shared" si="9"/>
        <v>25</v>
      </c>
      <c r="F280" s="14">
        <f t="shared" si="8"/>
        <v>3400</v>
      </c>
    </row>
    <row r="281" spans="1:6">
      <c r="A281" s="14">
        <v>6867</v>
      </c>
      <c r="B281" s="14">
        <v>50</v>
      </c>
      <c r="C281" s="14">
        <v>2000</v>
      </c>
      <c r="D281" s="14">
        <v>15950</v>
      </c>
      <c r="E281" s="14">
        <f t="shared" si="9"/>
        <v>25</v>
      </c>
      <c r="F281" s="14">
        <f t="shared" si="8"/>
        <v>3400</v>
      </c>
    </row>
    <row r="282" spans="1:6">
      <c r="A282" s="14">
        <v>6892</v>
      </c>
      <c r="B282" s="14">
        <v>50</v>
      </c>
      <c r="C282" s="14">
        <v>2000</v>
      </c>
      <c r="D282" s="14">
        <v>16000</v>
      </c>
      <c r="E282" s="14">
        <f t="shared" si="9"/>
        <v>25</v>
      </c>
      <c r="F282" s="14">
        <f t="shared" si="8"/>
        <v>3400</v>
      </c>
    </row>
    <row r="283" spans="1:6">
      <c r="A283" s="14">
        <v>6917</v>
      </c>
      <c r="B283" s="14">
        <v>50</v>
      </c>
      <c r="C283" s="14">
        <v>2000</v>
      </c>
      <c r="D283" s="14">
        <v>16050</v>
      </c>
      <c r="E283" s="14">
        <f t="shared" si="9"/>
        <v>25</v>
      </c>
      <c r="F283" s="14">
        <f t="shared" si="8"/>
        <v>3400</v>
      </c>
    </row>
    <row r="284" spans="1:6">
      <c r="A284" s="14">
        <v>6942</v>
      </c>
      <c r="B284" s="14">
        <v>50</v>
      </c>
      <c r="C284" s="14">
        <v>2000</v>
      </c>
      <c r="D284" s="14">
        <v>16100</v>
      </c>
      <c r="E284" s="14">
        <f t="shared" si="9"/>
        <v>25</v>
      </c>
      <c r="F284" s="14">
        <f t="shared" si="8"/>
        <v>3400</v>
      </c>
    </row>
    <row r="285" spans="1:6">
      <c r="A285" s="14">
        <v>6967</v>
      </c>
      <c r="B285" s="14">
        <v>50</v>
      </c>
      <c r="C285" s="14">
        <v>2000</v>
      </c>
      <c r="D285" s="14">
        <v>16150</v>
      </c>
      <c r="E285" s="14">
        <f t="shared" si="9"/>
        <v>25</v>
      </c>
      <c r="F285" s="14">
        <f t="shared" si="8"/>
        <v>3400</v>
      </c>
    </row>
    <row r="286" spans="1:6">
      <c r="A286" s="14">
        <v>6992</v>
      </c>
      <c r="B286" s="14">
        <v>50</v>
      </c>
      <c r="C286" s="14">
        <v>2000</v>
      </c>
      <c r="D286" s="14">
        <v>16200</v>
      </c>
      <c r="E286" s="14">
        <f t="shared" si="9"/>
        <v>25</v>
      </c>
      <c r="F286" s="14">
        <f t="shared" si="8"/>
        <v>3400</v>
      </c>
    </row>
    <row r="287" spans="1:6">
      <c r="A287" s="14">
        <v>7017</v>
      </c>
      <c r="B287" s="14">
        <v>50</v>
      </c>
      <c r="C287" s="14">
        <v>2000</v>
      </c>
      <c r="D287" s="14">
        <v>16250</v>
      </c>
      <c r="E287" s="14">
        <f t="shared" si="9"/>
        <v>25</v>
      </c>
      <c r="F287" s="14">
        <f t="shared" si="8"/>
        <v>3400</v>
      </c>
    </row>
    <row r="288" spans="1:6">
      <c r="A288" s="14">
        <v>7042</v>
      </c>
      <c r="B288" s="14">
        <v>50</v>
      </c>
      <c r="C288" s="14">
        <v>2000</v>
      </c>
      <c r="D288" s="14">
        <v>16300</v>
      </c>
      <c r="E288" s="14">
        <f t="shared" si="9"/>
        <v>25</v>
      </c>
      <c r="F288" s="14">
        <f t="shared" si="8"/>
        <v>3400</v>
      </c>
    </row>
    <row r="289" spans="1:6">
      <c r="A289" s="14">
        <v>7067</v>
      </c>
      <c r="B289" s="14">
        <v>50</v>
      </c>
      <c r="C289" s="14">
        <v>2000</v>
      </c>
      <c r="D289" s="14">
        <v>16350</v>
      </c>
      <c r="E289" s="14">
        <f t="shared" si="9"/>
        <v>25</v>
      </c>
      <c r="F289" s="14">
        <f t="shared" si="8"/>
        <v>3400</v>
      </c>
    </row>
    <row r="290" spans="1:6">
      <c r="A290" s="14">
        <v>7092</v>
      </c>
      <c r="B290" s="14">
        <v>50</v>
      </c>
      <c r="C290" s="14">
        <v>2000</v>
      </c>
      <c r="D290" s="14">
        <v>16400</v>
      </c>
      <c r="E290" s="14">
        <f t="shared" si="9"/>
        <v>25</v>
      </c>
      <c r="F290" s="14">
        <f t="shared" si="8"/>
        <v>3400</v>
      </c>
    </row>
    <row r="291" spans="1:6">
      <c r="A291" s="14">
        <v>7117</v>
      </c>
      <c r="B291" s="14">
        <v>50</v>
      </c>
      <c r="C291" s="14">
        <v>2000</v>
      </c>
      <c r="D291" s="14">
        <v>16450</v>
      </c>
      <c r="E291" s="14">
        <f t="shared" si="9"/>
        <v>25</v>
      </c>
      <c r="F291" s="14">
        <f t="shared" si="8"/>
        <v>3400</v>
      </c>
    </row>
    <row r="292" spans="1:6">
      <c r="A292" s="14">
        <v>7142</v>
      </c>
      <c r="B292" s="14">
        <v>50</v>
      </c>
      <c r="C292" s="14">
        <v>2000</v>
      </c>
      <c r="D292" s="14">
        <v>16500</v>
      </c>
      <c r="E292" s="14">
        <f t="shared" si="9"/>
        <v>25</v>
      </c>
      <c r="F292" s="14">
        <f t="shared" si="8"/>
        <v>3400</v>
      </c>
    </row>
    <row r="293" spans="1:6">
      <c r="A293" s="14">
        <v>7167</v>
      </c>
      <c r="B293" s="14">
        <v>50</v>
      </c>
      <c r="C293" s="14">
        <v>2000</v>
      </c>
      <c r="D293" s="14">
        <v>16550</v>
      </c>
      <c r="E293" s="14">
        <f t="shared" si="9"/>
        <v>25</v>
      </c>
      <c r="F293" s="14">
        <f t="shared" si="8"/>
        <v>3400</v>
      </c>
    </row>
    <row r="294" spans="1:6">
      <c r="A294" s="14">
        <v>7192</v>
      </c>
      <c r="B294" s="14">
        <v>50</v>
      </c>
      <c r="C294" s="14">
        <v>2000</v>
      </c>
      <c r="D294" s="14">
        <v>16600</v>
      </c>
      <c r="E294" s="14">
        <f t="shared" si="9"/>
        <v>25</v>
      </c>
      <c r="F294" s="14">
        <f t="shared" si="8"/>
        <v>3400</v>
      </c>
    </row>
    <row r="295" spans="1:6">
      <c r="A295" s="14">
        <v>7217</v>
      </c>
      <c r="B295" s="14">
        <v>50</v>
      </c>
      <c r="C295" s="14">
        <v>2000</v>
      </c>
      <c r="D295" s="14">
        <v>16650</v>
      </c>
      <c r="E295" s="14">
        <f t="shared" si="9"/>
        <v>25</v>
      </c>
      <c r="F295" s="14">
        <f t="shared" si="8"/>
        <v>3400</v>
      </c>
    </row>
    <row r="296" spans="1:6">
      <c r="A296" s="14">
        <v>7242</v>
      </c>
      <c r="B296" s="14">
        <v>50</v>
      </c>
      <c r="C296" s="14">
        <v>2000</v>
      </c>
      <c r="D296" s="14">
        <v>16700</v>
      </c>
      <c r="E296" s="14">
        <f t="shared" si="9"/>
        <v>25</v>
      </c>
      <c r="F296" s="14">
        <f t="shared" si="8"/>
        <v>3400</v>
      </c>
    </row>
    <row r="297" spans="1:6">
      <c r="A297" s="14">
        <v>7267</v>
      </c>
      <c r="B297" s="14">
        <v>50</v>
      </c>
      <c r="C297" s="14">
        <v>2000</v>
      </c>
      <c r="D297" s="14">
        <v>16750</v>
      </c>
      <c r="E297" s="14">
        <f t="shared" si="9"/>
        <v>25</v>
      </c>
      <c r="F297" s="14">
        <f t="shared" si="8"/>
        <v>3400</v>
      </c>
    </row>
    <row r="298" spans="1:6">
      <c r="A298" s="14">
        <v>7292</v>
      </c>
      <c r="B298" s="14">
        <v>50</v>
      </c>
      <c r="C298" s="14">
        <v>2000</v>
      </c>
      <c r="D298" s="14">
        <v>16800</v>
      </c>
      <c r="E298" s="14">
        <f t="shared" si="9"/>
        <v>25</v>
      </c>
      <c r="F298" s="14">
        <f t="shared" si="8"/>
        <v>3400</v>
      </c>
    </row>
    <row r="299" spans="1:6">
      <c r="A299" s="14">
        <v>7317</v>
      </c>
      <c r="B299" s="14">
        <v>50</v>
      </c>
      <c r="C299" s="14">
        <v>2000</v>
      </c>
      <c r="D299" s="14">
        <v>16850</v>
      </c>
      <c r="E299" s="14">
        <f t="shared" si="9"/>
        <v>25</v>
      </c>
      <c r="F299" s="14">
        <f t="shared" si="8"/>
        <v>3400</v>
      </c>
    </row>
    <row r="300" spans="1:6">
      <c r="A300" s="14">
        <v>7342</v>
      </c>
      <c r="B300" s="14">
        <v>50</v>
      </c>
      <c r="C300" s="14">
        <v>2000</v>
      </c>
      <c r="D300" s="14">
        <v>16900</v>
      </c>
      <c r="E300" s="14">
        <f t="shared" si="9"/>
        <v>25</v>
      </c>
      <c r="F300" s="14">
        <f t="shared" si="8"/>
        <v>3400</v>
      </c>
    </row>
    <row r="301" spans="1:6">
      <c r="A301" s="14">
        <v>7367</v>
      </c>
      <c r="B301" s="14">
        <v>50</v>
      </c>
      <c r="C301" s="14">
        <v>2000</v>
      </c>
      <c r="D301" s="14">
        <v>16950</v>
      </c>
      <c r="E301" s="14">
        <f t="shared" si="9"/>
        <v>25</v>
      </c>
      <c r="F301" s="14">
        <f t="shared" si="8"/>
        <v>3400</v>
      </c>
    </row>
    <row r="302" spans="1:6">
      <c r="A302" s="14">
        <v>7392</v>
      </c>
      <c r="B302" s="14">
        <v>50</v>
      </c>
      <c r="C302" s="14">
        <v>2000</v>
      </c>
      <c r="D302" s="14">
        <v>17000</v>
      </c>
      <c r="E302" s="14">
        <f t="shared" si="9"/>
        <v>25</v>
      </c>
      <c r="F302" s="14">
        <f t="shared" si="8"/>
        <v>3400</v>
      </c>
    </row>
    <row r="303" spans="1:6">
      <c r="A303" s="14">
        <v>7417</v>
      </c>
      <c r="B303" s="14">
        <v>50</v>
      </c>
      <c r="C303" s="14">
        <v>2000</v>
      </c>
      <c r="D303" s="14">
        <v>17050</v>
      </c>
      <c r="E303" s="14">
        <f t="shared" si="9"/>
        <v>25</v>
      </c>
      <c r="F303" s="14">
        <f t="shared" si="8"/>
        <v>3400</v>
      </c>
    </row>
    <row r="304" spans="1:6">
      <c r="A304" s="14">
        <v>7442</v>
      </c>
      <c r="B304" s="14">
        <v>50</v>
      </c>
      <c r="C304" s="14">
        <v>2000</v>
      </c>
      <c r="D304" s="14">
        <v>17100</v>
      </c>
      <c r="E304" s="14">
        <f t="shared" si="9"/>
        <v>25</v>
      </c>
      <c r="F304" s="14">
        <f t="shared" si="8"/>
        <v>3400</v>
      </c>
    </row>
    <row r="305" spans="1:6">
      <c r="A305" s="14">
        <v>7467</v>
      </c>
      <c r="B305" s="14">
        <v>50</v>
      </c>
      <c r="C305" s="14">
        <v>2000</v>
      </c>
      <c r="D305" s="14">
        <v>17150</v>
      </c>
      <c r="E305" s="14">
        <f t="shared" si="9"/>
        <v>25</v>
      </c>
      <c r="F305" s="14">
        <f t="shared" si="8"/>
        <v>3400</v>
      </c>
    </row>
    <row r="306" spans="1:6">
      <c r="A306" s="14">
        <v>7492</v>
      </c>
      <c r="B306" s="14">
        <v>50</v>
      </c>
      <c r="C306" s="14">
        <v>2000</v>
      </c>
      <c r="D306" s="14">
        <v>17200</v>
      </c>
      <c r="E306" s="14">
        <f t="shared" si="9"/>
        <v>25</v>
      </c>
      <c r="F306" s="14">
        <f t="shared" si="8"/>
        <v>3400</v>
      </c>
    </row>
    <row r="307" spans="1:6">
      <c r="A307" s="14">
        <v>7517</v>
      </c>
      <c r="B307" s="14">
        <v>50</v>
      </c>
      <c r="C307" s="14">
        <v>2000</v>
      </c>
      <c r="D307" s="14">
        <v>17250</v>
      </c>
      <c r="E307" s="14">
        <f t="shared" si="9"/>
        <v>25</v>
      </c>
      <c r="F307" s="14">
        <f t="shared" si="8"/>
        <v>3400</v>
      </c>
    </row>
    <row r="308" spans="1:6">
      <c r="A308" s="14">
        <v>7542</v>
      </c>
      <c r="B308" s="14">
        <v>50</v>
      </c>
      <c r="C308" s="14">
        <v>2000</v>
      </c>
      <c r="D308" s="14">
        <v>17300</v>
      </c>
      <c r="E308" s="14">
        <f t="shared" si="9"/>
        <v>25</v>
      </c>
      <c r="F308" s="14">
        <f t="shared" si="8"/>
        <v>3400</v>
      </c>
    </row>
    <row r="309" spans="1:6">
      <c r="A309" s="14">
        <v>7567</v>
      </c>
      <c r="B309" s="14">
        <v>50</v>
      </c>
      <c r="C309" s="14">
        <v>2000</v>
      </c>
      <c r="D309" s="14">
        <v>17350</v>
      </c>
      <c r="E309" s="14">
        <f t="shared" si="9"/>
        <v>25</v>
      </c>
      <c r="F309" s="14">
        <f t="shared" si="8"/>
        <v>3400</v>
      </c>
    </row>
    <row r="310" spans="1:6">
      <c r="A310" s="14">
        <v>7592</v>
      </c>
      <c r="B310" s="14">
        <v>50</v>
      </c>
      <c r="C310" s="14">
        <v>2000</v>
      </c>
      <c r="D310" s="14">
        <v>17400</v>
      </c>
      <c r="E310" s="14">
        <f t="shared" si="9"/>
        <v>25</v>
      </c>
      <c r="F310" s="14">
        <f t="shared" si="8"/>
        <v>3400</v>
      </c>
    </row>
    <row r="311" spans="1:6">
      <c r="A311" s="14">
        <v>7617</v>
      </c>
      <c r="B311" s="14">
        <v>50</v>
      </c>
      <c r="C311" s="14">
        <v>2000</v>
      </c>
      <c r="D311" s="14">
        <v>17450</v>
      </c>
      <c r="E311" s="14">
        <f t="shared" si="9"/>
        <v>25</v>
      </c>
      <c r="F311" s="14">
        <f t="shared" si="8"/>
        <v>3400</v>
      </c>
    </row>
    <row r="312" spans="1:6">
      <c r="A312" s="14">
        <v>7642</v>
      </c>
      <c r="B312" s="14">
        <v>50</v>
      </c>
      <c r="C312" s="14">
        <v>2000</v>
      </c>
      <c r="D312" s="14">
        <v>17500</v>
      </c>
      <c r="E312" s="14">
        <f t="shared" si="9"/>
        <v>25</v>
      </c>
      <c r="F312" s="14">
        <f t="shared" si="8"/>
        <v>3400</v>
      </c>
    </row>
    <row r="313" spans="1:6">
      <c r="A313" s="14">
        <v>7667</v>
      </c>
      <c r="B313" s="14">
        <v>50</v>
      </c>
      <c r="C313" s="14">
        <v>2000</v>
      </c>
      <c r="D313" s="14">
        <v>17550</v>
      </c>
      <c r="E313" s="14">
        <f t="shared" si="9"/>
        <v>25</v>
      </c>
      <c r="F313" s="14">
        <f t="shared" si="8"/>
        <v>3400</v>
      </c>
    </row>
    <row r="314" spans="1:6">
      <c r="A314" s="14">
        <v>7692</v>
      </c>
      <c r="B314" s="14">
        <v>50</v>
      </c>
      <c r="C314" s="14">
        <v>2000</v>
      </c>
      <c r="D314" s="14">
        <v>17600</v>
      </c>
      <c r="E314" s="14">
        <f t="shared" si="9"/>
        <v>25</v>
      </c>
      <c r="F314" s="14">
        <f t="shared" si="8"/>
        <v>3400</v>
      </c>
    </row>
    <row r="315" spans="1:6">
      <c r="A315" s="14">
        <v>7717</v>
      </c>
      <c r="B315" s="14">
        <v>50</v>
      </c>
      <c r="C315" s="14">
        <v>2000</v>
      </c>
      <c r="D315" s="14">
        <v>17650</v>
      </c>
      <c r="E315" s="14">
        <f t="shared" si="9"/>
        <v>25</v>
      </c>
      <c r="F315" s="14">
        <f t="shared" si="8"/>
        <v>3400</v>
      </c>
    </row>
    <row r="316" spans="1:6">
      <c r="A316" s="14">
        <v>7742</v>
      </c>
      <c r="B316" s="14">
        <v>50</v>
      </c>
      <c r="C316" s="14">
        <v>2000</v>
      </c>
      <c r="D316" s="14">
        <v>17700</v>
      </c>
      <c r="E316" s="14">
        <f t="shared" si="9"/>
        <v>25</v>
      </c>
      <c r="F316" s="14">
        <f t="shared" si="8"/>
        <v>3400</v>
      </c>
    </row>
    <row r="317" spans="1:6">
      <c r="A317" s="14">
        <v>7767</v>
      </c>
      <c r="B317" s="14">
        <v>50</v>
      </c>
      <c r="C317" s="14">
        <v>2000</v>
      </c>
      <c r="D317" s="14">
        <v>17750</v>
      </c>
      <c r="E317" s="14">
        <f t="shared" si="9"/>
        <v>25</v>
      </c>
      <c r="F317" s="14">
        <f t="shared" si="8"/>
        <v>3400</v>
      </c>
    </row>
    <row r="318" spans="1:6">
      <c r="A318" s="14">
        <v>7792</v>
      </c>
      <c r="B318" s="14">
        <v>50</v>
      </c>
      <c r="C318" s="14">
        <v>2000</v>
      </c>
      <c r="D318" s="14">
        <v>17800</v>
      </c>
      <c r="E318" s="14">
        <f t="shared" si="9"/>
        <v>25</v>
      </c>
      <c r="F318" s="14">
        <f t="shared" si="8"/>
        <v>3400</v>
      </c>
    </row>
    <row r="319" spans="1:6">
      <c r="A319" s="14">
        <v>7817</v>
      </c>
      <c r="B319" s="14">
        <v>50</v>
      </c>
      <c r="C319" s="14">
        <v>2000</v>
      </c>
      <c r="D319" s="14">
        <v>17850</v>
      </c>
      <c r="E319" s="14">
        <f t="shared" si="9"/>
        <v>25</v>
      </c>
      <c r="F319" s="14">
        <f t="shared" si="8"/>
        <v>3400</v>
      </c>
    </row>
    <row r="320" spans="1:6">
      <c r="A320" s="14">
        <v>7842</v>
      </c>
      <c r="B320" s="14">
        <v>50</v>
      </c>
      <c r="C320" s="14">
        <v>2000</v>
      </c>
      <c r="D320" s="14">
        <v>17900</v>
      </c>
      <c r="E320" s="14">
        <f t="shared" si="9"/>
        <v>25</v>
      </c>
      <c r="F320" s="14">
        <f t="shared" si="8"/>
        <v>3400</v>
      </c>
    </row>
    <row r="321" spans="1:6">
      <c r="A321" s="14">
        <v>7867</v>
      </c>
      <c r="B321" s="14">
        <v>50</v>
      </c>
      <c r="C321" s="14">
        <v>2000</v>
      </c>
      <c r="D321" s="14">
        <v>17950</v>
      </c>
      <c r="E321" s="14">
        <f t="shared" si="9"/>
        <v>25</v>
      </c>
      <c r="F321" s="14">
        <f t="shared" si="8"/>
        <v>3400</v>
      </c>
    </row>
    <row r="322" spans="1:6">
      <c r="A322" s="14">
        <v>7892</v>
      </c>
      <c r="B322" s="14">
        <v>50</v>
      </c>
      <c r="C322" s="14">
        <v>2000</v>
      </c>
      <c r="D322" s="14">
        <v>18000</v>
      </c>
      <c r="E322" s="14">
        <f t="shared" si="9"/>
        <v>25</v>
      </c>
      <c r="F322" s="14">
        <f t="shared" si="8"/>
        <v>3400</v>
      </c>
    </row>
    <row r="323" spans="1:6">
      <c r="A323" s="14">
        <v>7917</v>
      </c>
      <c r="B323" s="14">
        <v>50</v>
      </c>
      <c r="C323" s="14">
        <v>2000</v>
      </c>
      <c r="D323" s="14">
        <v>18050</v>
      </c>
      <c r="E323" s="14">
        <f t="shared" si="9"/>
        <v>25</v>
      </c>
      <c r="F323" s="14">
        <f t="shared" ref="F323:F386" si="10">INDEX(levelCosts_1_v,MATCH(A323,levelCosts_k,1),1)</f>
        <v>3400</v>
      </c>
    </row>
    <row r="324" spans="1:6">
      <c r="A324" s="14">
        <v>7942</v>
      </c>
      <c r="B324" s="14">
        <v>50</v>
      </c>
      <c r="C324" s="14">
        <v>2000</v>
      </c>
      <c r="D324" s="14">
        <v>18100</v>
      </c>
      <c r="E324" s="14">
        <f t="shared" ref="E324:E387" si="11">A324-A323</f>
        <v>25</v>
      </c>
      <c r="F324" s="14">
        <f t="shared" si="10"/>
        <v>3400</v>
      </c>
    </row>
    <row r="325" spans="1:6">
      <c r="A325" s="14">
        <v>7967</v>
      </c>
      <c r="B325" s="14">
        <v>50</v>
      </c>
      <c r="C325" s="14">
        <v>2000</v>
      </c>
      <c r="D325" s="14">
        <v>18150</v>
      </c>
      <c r="E325" s="14">
        <f t="shared" si="11"/>
        <v>25</v>
      </c>
      <c r="F325" s="14">
        <f t="shared" si="10"/>
        <v>3400</v>
      </c>
    </row>
    <row r="326" spans="1:6">
      <c r="A326" s="14">
        <v>7992</v>
      </c>
      <c r="B326" s="14">
        <v>50</v>
      </c>
      <c r="C326" s="14">
        <v>2000</v>
      </c>
      <c r="D326" s="14">
        <v>18200</v>
      </c>
      <c r="E326" s="14">
        <f t="shared" si="11"/>
        <v>25</v>
      </c>
      <c r="F326" s="14">
        <f t="shared" si="10"/>
        <v>3400</v>
      </c>
    </row>
    <row r="327" spans="1:6">
      <c r="A327" s="14">
        <v>8017</v>
      </c>
      <c r="B327" s="14">
        <v>50</v>
      </c>
      <c r="C327" s="14">
        <v>2000</v>
      </c>
      <c r="D327" s="14">
        <v>18250</v>
      </c>
      <c r="E327" s="14">
        <f t="shared" si="11"/>
        <v>25</v>
      </c>
      <c r="F327" s="14">
        <f t="shared" si="10"/>
        <v>3400</v>
      </c>
    </row>
    <row r="328" spans="1:6">
      <c r="A328" s="14">
        <v>8042</v>
      </c>
      <c r="B328" s="14">
        <v>50</v>
      </c>
      <c r="C328" s="14">
        <v>2000</v>
      </c>
      <c r="D328" s="14">
        <v>18300</v>
      </c>
      <c r="E328" s="14">
        <f t="shared" si="11"/>
        <v>25</v>
      </c>
      <c r="F328" s="14">
        <f t="shared" si="10"/>
        <v>3400</v>
      </c>
    </row>
    <row r="329" spans="1:6">
      <c r="A329" s="14">
        <v>8067</v>
      </c>
      <c r="B329" s="14">
        <v>50</v>
      </c>
      <c r="C329" s="14">
        <v>2000</v>
      </c>
      <c r="D329" s="14">
        <v>18350</v>
      </c>
      <c r="E329" s="14">
        <f t="shared" si="11"/>
        <v>25</v>
      </c>
      <c r="F329" s="14">
        <f t="shared" si="10"/>
        <v>3400</v>
      </c>
    </row>
    <row r="330" spans="1:6">
      <c r="A330" s="14">
        <v>8092</v>
      </c>
      <c r="B330" s="14">
        <v>50</v>
      </c>
      <c r="C330" s="14">
        <v>2000</v>
      </c>
      <c r="D330" s="14">
        <v>18400</v>
      </c>
      <c r="E330" s="14">
        <f t="shared" si="11"/>
        <v>25</v>
      </c>
      <c r="F330" s="14">
        <f t="shared" si="10"/>
        <v>3400</v>
      </c>
    </row>
    <row r="331" spans="1:6">
      <c r="A331" s="14">
        <v>8117</v>
      </c>
      <c r="B331" s="14">
        <v>50</v>
      </c>
      <c r="C331" s="14">
        <v>2000</v>
      </c>
      <c r="D331" s="14">
        <v>18450</v>
      </c>
      <c r="E331" s="14">
        <f t="shared" si="11"/>
        <v>25</v>
      </c>
      <c r="F331" s="14">
        <f t="shared" si="10"/>
        <v>3400</v>
      </c>
    </row>
    <row r="332" spans="1:6">
      <c r="A332" s="14">
        <v>8142</v>
      </c>
      <c r="B332" s="14">
        <v>50</v>
      </c>
      <c r="C332" s="14">
        <v>2000</v>
      </c>
      <c r="D332" s="14">
        <v>18500</v>
      </c>
      <c r="E332" s="14">
        <f t="shared" si="11"/>
        <v>25</v>
      </c>
      <c r="F332" s="14">
        <f t="shared" si="10"/>
        <v>3400</v>
      </c>
    </row>
    <row r="333" spans="1:6">
      <c r="A333" s="14">
        <v>8167</v>
      </c>
      <c r="B333" s="14">
        <v>50</v>
      </c>
      <c r="C333" s="14">
        <v>2000</v>
      </c>
      <c r="D333" s="14">
        <v>18550</v>
      </c>
      <c r="E333" s="14">
        <f t="shared" si="11"/>
        <v>25</v>
      </c>
      <c r="F333" s="14">
        <f t="shared" si="10"/>
        <v>3400</v>
      </c>
    </row>
    <row r="334" spans="1:6">
      <c r="A334" s="14">
        <v>8192</v>
      </c>
      <c r="B334" s="14">
        <v>50</v>
      </c>
      <c r="C334" s="14">
        <v>2000</v>
      </c>
      <c r="D334" s="14">
        <v>18600</v>
      </c>
      <c r="E334" s="14">
        <f t="shared" si="11"/>
        <v>25</v>
      </c>
      <c r="F334" s="14">
        <f t="shared" si="10"/>
        <v>3400</v>
      </c>
    </row>
    <row r="335" spans="1:6">
      <c r="A335" s="14">
        <v>8217</v>
      </c>
      <c r="B335" s="14">
        <v>50</v>
      </c>
      <c r="C335" s="14">
        <v>2000</v>
      </c>
      <c r="D335" s="14">
        <v>18650</v>
      </c>
      <c r="E335" s="14">
        <f t="shared" si="11"/>
        <v>25</v>
      </c>
      <c r="F335" s="14">
        <f t="shared" si="10"/>
        <v>3400</v>
      </c>
    </row>
    <row r="336" spans="1:6">
      <c r="A336" s="14">
        <v>8242</v>
      </c>
      <c r="B336" s="14">
        <v>50</v>
      </c>
      <c r="C336" s="14">
        <v>2000</v>
      </c>
      <c r="D336" s="14">
        <v>18700</v>
      </c>
      <c r="E336" s="14">
        <f t="shared" si="11"/>
        <v>25</v>
      </c>
      <c r="F336" s="14">
        <f t="shared" si="10"/>
        <v>3400</v>
      </c>
    </row>
    <row r="337" spans="1:6">
      <c r="A337" s="14">
        <v>8267</v>
      </c>
      <c r="B337" s="14">
        <v>50</v>
      </c>
      <c r="C337" s="14">
        <v>2000</v>
      </c>
      <c r="D337" s="14">
        <v>18750</v>
      </c>
      <c r="E337" s="14">
        <f t="shared" si="11"/>
        <v>25</v>
      </c>
      <c r="F337" s="14">
        <f t="shared" si="10"/>
        <v>3400</v>
      </c>
    </row>
    <row r="338" spans="1:6">
      <c r="A338" s="14">
        <v>8292</v>
      </c>
      <c r="B338" s="14">
        <v>50</v>
      </c>
      <c r="C338" s="14">
        <v>2000</v>
      </c>
      <c r="D338" s="14">
        <v>18800</v>
      </c>
      <c r="E338" s="14">
        <f t="shared" si="11"/>
        <v>25</v>
      </c>
      <c r="F338" s="14">
        <f t="shared" si="10"/>
        <v>3400</v>
      </c>
    </row>
    <row r="339" spans="1:6">
      <c r="A339" s="14">
        <v>8317</v>
      </c>
      <c r="B339" s="14">
        <v>50</v>
      </c>
      <c r="C339" s="14">
        <v>2000</v>
      </c>
      <c r="D339" s="14">
        <v>18850</v>
      </c>
      <c r="E339" s="14">
        <f t="shared" si="11"/>
        <v>25</v>
      </c>
      <c r="F339" s="14">
        <f t="shared" si="10"/>
        <v>3400</v>
      </c>
    </row>
    <row r="340" spans="1:6">
      <c r="A340" s="14">
        <v>8342</v>
      </c>
      <c r="B340" s="14">
        <v>50</v>
      </c>
      <c r="C340" s="14">
        <v>2000</v>
      </c>
      <c r="D340" s="14">
        <v>18900</v>
      </c>
      <c r="E340" s="14">
        <f t="shared" si="11"/>
        <v>25</v>
      </c>
      <c r="F340" s="14">
        <f t="shared" si="10"/>
        <v>3400</v>
      </c>
    </row>
    <row r="341" spans="1:6">
      <c r="A341" s="14">
        <v>8367</v>
      </c>
      <c r="B341" s="14">
        <v>50</v>
      </c>
      <c r="C341" s="14">
        <v>2000</v>
      </c>
      <c r="D341" s="14">
        <v>18950</v>
      </c>
      <c r="E341" s="14">
        <f t="shared" si="11"/>
        <v>25</v>
      </c>
      <c r="F341" s="14">
        <f t="shared" si="10"/>
        <v>3400</v>
      </c>
    </row>
    <row r="342" spans="1:6">
      <c r="A342" s="14">
        <v>8392</v>
      </c>
      <c r="B342" s="14">
        <v>50</v>
      </c>
      <c r="C342" s="14">
        <v>2000</v>
      </c>
      <c r="D342" s="14">
        <v>19000</v>
      </c>
      <c r="E342" s="14">
        <f t="shared" si="11"/>
        <v>25</v>
      </c>
      <c r="F342" s="14">
        <f t="shared" si="10"/>
        <v>3400</v>
      </c>
    </row>
    <row r="343" spans="1:6">
      <c r="A343" s="14">
        <v>8417</v>
      </c>
      <c r="B343" s="14">
        <v>50</v>
      </c>
      <c r="C343" s="14">
        <v>2000</v>
      </c>
      <c r="D343" s="14">
        <v>19050</v>
      </c>
      <c r="E343" s="14">
        <f t="shared" si="11"/>
        <v>25</v>
      </c>
      <c r="F343" s="14">
        <f t="shared" si="10"/>
        <v>3400</v>
      </c>
    </row>
    <row r="344" spans="1:6">
      <c r="A344" s="14">
        <v>8442</v>
      </c>
      <c r="B344" s="14">
        <v>50</v>
      </c>
      <c r="C344" s="14">
        <v>2000</v>
      </c>
      <c r="D344" s="14">
        <v>19100</v>
      </c>
      <c r="E344" s="14">
        <f t="shared" si="11"/>
        <v>25</v>
      </c>
      <c r="F344" s="14">
        <f t="shared" si="10"/>
        <v>3400</v>
      </c>
    </row>
    <row r="345" spans="1:6">
      <c r="A345" s="14">
        <v>8467</v>
      </c>
      <c r="B345" s="14">
        <v>50</v>
      </c>
      <c r="C345" s="14">
        <v>2000</v>
      </c>
      <c r="D345" s="14">
        <v>19150</v>
      </c>
      <c r="E345" s="14">
        <f t="shared" si="11"/>
        <v>25</v>
      </c>
      <c r="F345" s="14">
        <f t="shared" si="10"/>
        <v>3400</v>
      </c>
    </row>
    <row r="346" spans="1:6">
      <c r="A346" s="14">
        <v>8492</v>
      </c>
      <c r="B346" s="14">
        <v>50</v>
      </c>
      <c r="C346" s="14">
        <v>2000</v>
      </c>
      <c r="D346" s="14">
        <v>19200</v>
      </c>
      <c r="E346" s="14">
        <f t="shared" si="11"/>
        <v>25</v>
      </c>
      <c r="F346" s="14">
        <f t="shared" si="10"/>
        <v>3400</v>
      </c>
    </row>
    <row r="347" spans="1:6">
      <c r="A347" s="14">
        <v>8517</v>
      </c>
      <c r="B347" s="14">
        <v>50</v>
      </c>
      <c r="C347" s="14">
        <v>2000</v>
      </c>
      <c r="D347" s="14">
        <v>19250</v>
      </c>
      <c r="E347" s="14">
        <f t="shared" si="11"/>
        <v>25</v>
      </c>
      <c r="F347" s="14">
        <f t="shared" si="10"/>
        <v>3400</v>
      </c>
    </row>
    <row r="348" spans="1:6">
      <c r="A348" s="14">
        <v>8542</v>
      </c>
      <c r="B348" s="14">
        <v>50</v>
      </c>
      <c r="C348" s="14">
        <v>2000</v>
      </c>
      <c r="D348" s="14">
        <v>19300</v>
      </c>
      <c r="E348" s="14">
        <f t="shared" si="11"/>
        <v>25</v>
      </c>
      <c r="F348" s="14">
        <f t="shared" si="10"/>
        <v>3400</v>
      </c>
    </row>
    <row r="349" spans="1:6">
      <c r="A349" s="14">
        <v>8567</v>
      </c>
      <c r="B349" s="14">
        <v>50</v>
      </c>
      <c r="C349" s="14">
        <v>2000</v>
      </c>
      <c r="D349" s="14">
        <v>19350</v>
      </c>
      <c r="E349" s="14">
        <f t="shared" si="11"/>
        <v>25</v>
      </c>
      <c r="F349" s="14">
        <f t="shared" si="10"/>
        <v>3400</v>
      </c>
    </row>
    <row r="350" spans="1:6">
      <c r="A350" s="14">
        <v>8592</v>
      </c>
      <c r="B350" s="14">
        <v>50</v>
      </c>
      <c r="C350" s="14">
        <v>2000</v>
      </c>
      <c r="D350" s="14">
        <v>19400</v>
      </c>
      <c r="E350" s="14">
        <f t="shared" si="11"/>
        <v>25</v>
      </c>
      <c r="F350" s="14">
        <f t="shared" si="10"/>
        <v>3400</v>
      </c>
    </row>
    <row r="351" spans="1:6">
      <c r="A351" s="14">
        <v>8617</v>
      </c>
      <c r="B351" s="14">
        <v>50</v>
      </c>
      <c r="C351" s="14">
        <v>2000</v>
      </c>
      <c r="D351" s="14">
        <v>19450</v>
      </c>
      <c r="E351" s="14">
        <f t="shared" si="11"/>
        <v>25</v>
      </c>
      <c r="F351" s="14">
        <f t="shared" si="10"/>
        <v>3400</v>
      </c>
    </row>
    <row r="352" spans="1:6">
      <c r="A352" s="14">
        <v>8642</v>
      </c>
      <c r="B352" s="14">
        <v>50</v>
      </c>
      <c r="C352" s="14">
        <v>2000</v>
      </c>
      <c r="D352" s="14">
        <v>19500</v>
      </c>
      <c r="E352" s="14">
        <f t="shared" si="11"/>
        <v>25</v>
      </c>
      <c r="F352" s="14">
        <f t="shared" si="10"/>
        <v>3400</v>
      </c>
    </row>
    <row r="353" spans="1:6">
      <c r="A353" s="14">
        <v>8667</v>
      </c>
      <c r="B353" s="14">
        <v>50</v>
      </c>
      <c r="C353" s="14">
        <v>2000</v>
      </c>
      <c r="D353" s="14">
        <v>19550</v>
      </c>
      <c r="E353" s="14">
        <f t="shared" si="11"/>
        <v>25</v>
      </c>
      <c r="F353" s="14">
        <f t="shared" si="10"/>
        <v>3400</v>
      </c>
    </row>
    <row r="354" spans="1:6">
      <c r="A354" s="14">
        <v>8692</v>
      </c>
      <c r="B354" s="14">
        <v>50</v>
      </c>
      <c r="C354" s="14">
        <v>2000</v>
      </c>
      <c r="D354" s="14">
        <v>19600</v>
      </c>
      <c r="E354" s="14">
        <f t="shared" si="11"/>
        <v>25</v>
      </c>
      <c r="F354" s="14">
        <f t="shared" si="10"/>
        <v>3400</v>
      </c>
    </row>
    <row r="355" spans="1:6">
      <c r="A355" s="14">
        <v>8717</v>
      </c>
      <c r="B355" s="14">
        <v>50</v>
      </c>
      <c r="C355" s="14">
        <v>2000</v>
      </c>
      <c r="D355" s="14">
        <v>19650</v>
      </c>
      <c r="E355" s="14">
        <f t="shared" si="11"/>
        <v>25</v>
      </c>
      <c r="F355" s="14">
        <f t="shared" si="10"/>
        <v>3400</v>
      </c>
    </row>
    <row r="356" spans="1:6">
      <c r="A356" s="14">
        <v>8742</v>
      </c>
      <c r="B356" s="14">
        <v>50</v>
      </c>
      <c r="C356" s="14">
        <v>2000</v>
      </c>
      <c r="D356" s="14">
        <v>19700</v>
      </c>
      <c r="E356" s="14">
        <f t="shared" si="11"/>
        <v>25</v>
      </c>
      <c r="F356" s="14">
        <f t="shared" si="10"/>
        <v>3400</v>
      </c>
    </row>
    <row r="357" spans="1:6">
      <c r="A357" s="14">
        <v>8767</v>
      </c>
      <c r="B357" s="14">
        <v>50</v>
      </c>
      <c r="C357" s="14">
        <v>2000</v>
      </c>
      <c r="D357" s="14">
        <v>19750</v>
      </c>
      <c r="E357" s="14">
        <f t="shared" si="11"/>
        <v>25</v>
      </c>
      <c r="F357" s="14">
        <f t="shared" si="10"/>
        <v>3400</v>
      </c>
    </row>
    <row r="358" spans="1:6">
      <c r="A358" s="14">
        <v>8792</v>
      </c>
      <c r="B358" s="14">
        <v>50</v>
      </c>
      <c r="C358" s="14">
        <v>2000</v>
      </c>
      <c r="D358" s="14">
        <v>19800</v>
      </c>
      <c r="E358" s="14">
        <f t="shared" si="11"/>
        <v>25</v>
      </c>
      <c r="F358" s="14">
        <f t="shared" si="10"/>
        <v>3400</v>
      </c>
    </row>
    <row r="359" spans="1:6">
      <c r="A359" s="14">
        <v>8817</v>
      </c>
      <c r="B359" s="14">
        <v>50</v>
      </c>
      <c r="C359" s="14">
        <v>2000</v>
      </c>
      <c r="D359" s="14">
        <v>19850</v>
      </c>
      <c r="E359" s="14">
        <f t="shared" si="11"/>
        <v>25</v>
      </c>
      <c r="F359" s="14">
        <f t="shared" si="10"/>
        <v>3400</v>
      </c>
    </row>
    <row r="360" spans="1:6">
      <c r="A360" s="14">
        <v>8842</v>
      </c>
      <c r="B360" s="14">
        <v>50</v>
      </c>
      <c r="C360" s="14">
        <v>2000</v>
      </c>
      <c r="D360" s="14">
        <v>19900</v>
      </c>
      <c r="E360" s="14">
        <f t="shared" si="11"/>
        <v>25</v>
      </c>
      <c r="F360" s="14">
        <f t="shared" si="10"/>
        <v>3400</v>
      </c>
    </row>
    <row r="361" spans="1:6">
      <c r="A361" s="14">
        <v>8867</v>
      </c>
      <c r="B361" s="14">
        <v>50</v>
      </c>
      <c r="C361" s="14">
        <v>2000</v>
      </c>
      <c r="D361" s="14">
        <v>19950</v>
      </c>
      <c r="E361" s="14">
        <f t="shared" si="11"/>
        <v>25</v>
      </c>
      <c r="F361" s="14">
        <f t="shared" si="10"/>
        <v>3400</v>
      </c>
    </row>
    <row r="362" spans="1:6">
      <c r="A362" s="14">
        <v>8892</v>
      </c>
      <c r="B362" s="14">
        <v>50</v>
      </c>
      <c r="C362" s="14">
        <v>2000</v>
      </c>
      <c r="D362" s="14">
        <v>20000</v>
      </c>
      <c r="E362" s="14">
        <f t="shared" si="11"/>
        <v>25</v>
      </c>
      <c r="F362" s="14">
        <f t="shared" si="10"/>
        <v>3400</v>
      </c>
    </row>
    <row r="363" spans="1:6">
      <c r="A363" s="14">
        <v>8917</v>
      </c>
      <c r="B363" s="14">
        <v>50</v>
      </c>
      <c r="C363" s="14">
        <v>2000</v>
      </c>
      <c r="D363" s="14">
        <v>20050</v>
      </c>
      <c r="E363" s="14">
        <f t="shared" si="11"/>
        <v>25</v>
      </c>
      <c r="F363" s="14">
        <f t="shared" si="10"/>
        <v>3400</v>
      </c>
    </row>
    <row r="364" spans="1:6">
      <c r="A364" s="14">
        <v>8942</v>
      </c>
      <c r="B364" s="14">
        <v>50</v>
      </c>
      <c r="C364" s="14">
        <v>2000</v>
      </c>
      <c r="D364" s="14">
        <v>20100</v>
      </c>
      <c r="E364" s="14">
        <f t="shared" si="11"/>
        <v>25</v>
      </c>
      <c r="F364" s="14">
        <f t="shared" si="10"/>
        <v>3400</v>
      </c>
    </row>
    <row r="365" spans="1:6">
      <c r="A365" s="14">
        <v>8967</v>
      </c>
      <c r="B365" s="14">
        <v>50</v>
      </c>
      <c r="C365" s="14">
        <v>2000</v>
      </c>
      <c r="D365" s="14">
        <v>20150</v>
      </c>
      <c r="E365" s="14">
        <f t="shared" si="11"/>
        <v>25</v>
      </c>
      <c r="F365" s="14">
        <f t="shared" si="10"/>
        <v>3400</v>
      </c>
    </row>
    <row r="366" spans="1:6">
      <c r="A366" s="14">
        <v>8992</v>
      </c>
      <c r="B366" s="14">
        <v>50</v>
      </c>
      <c r="C366" s="14">
        <v>2000</v>
      </c>
      <c r="D366" s="14">
        <v>20200</v>
      </c>
      <c r="E366" s="14">
        <f t="shared" si="11"/>
        <v>25</v>
      </c>
      <c r="F366" s="14">
        <f t="shared" si="10"/>
        <v>3400</v>
      </c>
    </row>
    <row r="367" spans="1:6">
      <c r="A367" s="14">
        <v>9017</v>
      </c>
      <c r="B367" s="14">
        <v>50</v>
      </c>
      <c r="C367" s="14">
        <v>2000</v>
      </c>
      <c r="D367" s="14">
        <v>20250</v>
      </c>
      <c r="E367" s="14">
        <f t="shared" si="11"/>
        <v>25</v>
      </c>
      <c r="F367" s="14">
        <f t="shared" si="10"/>
        <v>3400</v>
      </c>
    </row>
    <row r="368" spans="1:6">
      <c r="A368" s="14">
        <v>9042</v>
      </c>
      <c r="B368" s="14">
        <v>50</v>
      </c>
      <c r="C368" s="14">
        <v>2000</v>
      </c>
      <c r="D368" s="14">
        <v>20300</v>
      </c>
      <c r="E368" s="14">
        <f t="shared" si="11"/>
        <v>25</v>
      </c>
      <c r="F368" s="14">
        <f t="shared" si="10"/>
        <v>3400</v>
      </c>
    </row>
    <row r="369" spans="1:6">
      <c r="A369" s="14">
        <v>9067</v>
      </c>
      <c r="B369" s="14">
        <v>50</v>
      </c>
      <c r="C369" s="14">
        <v>2000</v>
      </c>
      <c r="D369" s="14">
        <v>20350</v>
      </c>
      <c r="E369" s="14">
        <f t="shared" si="11"/>
        <v>25</v>
      </c>
      <c r="F369" s="14">
        <f t="shared" si="10"/>
        <v>3400</v>
      </c>
    </row>
    <row r="370" spans="1:6">
      <c r="A370" s="14">
        <v>9092</v>
      </c>
      <c r="B370" s="14">
        <v>50</v>
      </c>
      <c r="C370" s="14">
        <v>2000</v>
      </c>
      <c r="D370" s="14">
        <v>20400</v>
      </c>
      <c r="E370" s="14">
        <f t="shared" si="11"/>
        <v>25</v>
      </c>
      <c r="F370" s="14">
        <f t="shared" si="10"/>
        <v>3400</v>
      </c>
    </row>
    <row r="371" spans="1:6">
      <c r="A371" s="14">
        <v>9117</v>
      </c>
      <c r="B371" s="14">
        <v>50</v>
      </c>
      <c r="C371" s="14">
        <v>2000</v>
      </c>
      <c r="D371" s="14">
        <v>20450</v>
      </c>
      <c r="E371" s="14">
        <f t="shared" si="11"/>
        <v>25</v>
      </c>
      <c r="F371" s="14">
        <f t="shared" si="10"/>
        <v>3400</v>
      </c>
    </row>
    <row r="372" spans="1:6">
      <c r="A372" s="14">
        <v>9142</v>
      </c>
      <c r="B372" s="14">
        <v>50</v>
      </c>
      <c r="C372" s="14">
        <v>2000</v>
      </c>
      <c r="D372" s="14">
        <v>20500</v>
      </c>
      <c r="E372" s="14">
        <f t="shared" si="11"/>
        <v>25</v>
      </c>
      <c r="F372" s="14">
        <f t="shared" si="10"/>
        <v>3400</v>
      </c>
    </row>
    <row r="373" spans="1:6">
      <c r="A373" s="14">
        <v>9167</v>
      </c>
      <c r="B373" s="14">
        <v>50</v>
      </c>
      <c r="C373" s="14">
        <v>2000</v>
      </c>
      <c r="D373" s="14">
        <v>20550</v>
      </c>
      <c r="E373" s="14">
        <f t="shared" si="11"/>
        <v>25</v>
      </c>
      <c r="F373" s="14">
        <f t="shared" si="10"/>
        <v>3400</v>
      </c>
    </row>
    <row r="374" spans="1:6">
      <c r="A374" s="14">
        <v>9192</v>
      </c>
      <c r="B374" s="14">
        <v>50</v>
      </c>
      <c r="C374" s="14">
        <v>2000</v>
      </c>
      <c r="D374" s="14">
        <v>20600</v>
      </c>
      <c r="E374" s="14">
        <f t="shared" si="11"/>
        <v>25</v>
      </c>
      <c r="F374" s="14">
        <f t="shared" si="10"/>
        <v>3400</v>
      </c>
    </row>
    <row r="375" spans="1:6">
      <c r="A375" s="14">
        <v>9217</v>
      </c>
      <c r="B375" s="14">
        <v>50</v>
      </c>
      <c r="C375" s="14">
        <v>2000</v>
      </c>
      <c r="D375" s="14">
        <v>20650</v>
      </c>
      <c r="E375" s="14">
        <f t="shared" si="11"/>
        <v>25</v>
      </c>
      <c r="F375" s="14">
        <f t="shared" si="10"/>
        <v>3400</v>
      </c>
    </row>
    <row r="376" spans="1:6">
      <c r="A376" s="14">
        <v>9242</v>
      </c>
      <c r="B376" s="14">
        <v>50</v>
      </c>
      <c r="C376" s="14">
        <v>2000</v>
      </c>
      <c r="D376" s="14">
        <v>20700</v>
      </c>
      <c r="E376" s="14">
        <f t="shared" si="11"/>
        <v>25</v>
      </c>
      <c r="F376" s="14">
        <f t="shared" si="10"/>
        <v>3400</v>
      </c>
    </row>
    <row r="377" spans="1:6">
      <c r="A377" s="14">
        <v>9267</v>
      </c>
      <c r="B377" s="14">
        <v>50</v>
      </c>
      <c r="C377" s="14">
        <v>2000</v>
      </c>
      <c r="D377" s="14">
        <v>20750</v>
      </c>
      <c r="E377" s="14">
        <f t="shared" si="11"/>
        <v>25</v>
      </c>
      <c r="F377" s="14">
        <f t="shared" si="10"/>
        <v>3400</v>
      </c>
    </row>
    <row r="378" spans="1:6">
      <c r="A378" s="14">
        <v>9292</v>
      </c>
      <c r="B378" s="14">
        <v>50</v>
      </c>
      <c r="C378" s="14">
        <v>2000</v>
      </c>
      <c r="D378" s="14">
        <v>20800</v>
      </c>
      <c r="E378" s="14">
        <f t="shared" si="11"/>
        <v>25</v>
      </c>
      <c r="F378" s="14">
        <f t="shared" si="10"/>
        <v>3400</v>
      </c>
    </row>
    <row r="379" spans="1:6">
      <c r="A379" s="14">
        <v>9317</v>
      </c>
      <c r="B379" s="14">
        <v>50</v>
      </c>
      <c r="C379" s="14">
        <v>2000</v>
      </c>
      <c r="D379" s="14">
        <v>20850</v>
      </c>
      <c r="E379" s="14">
        <f t="shared" si="11"/>
        <v>25</v>
      </c>
      <c r="F379" s="14">
        <f t="shared" si="10"/>
        <v>3400</v>
      </c>
    </row>
    <row r="380" spans="1:6">
      <c r="A380" s="14">
        <v>9342</v>
      </c>
      <c r="B380" s="14">
        <v>50</v>
      </c>
      <c r="C380" s="14">
        <v>2000</v>
      </c>
      <c r="D380" s="14">
        <v>20900</v>
      </c>
      <c r="E380" s="14">
        <f t="shared" si="11"/>
        <v>25</v>
      </c>
      <c r="F380" s="14">
        <f t="shared" si="10"/>
        <v>3400</v>
      </c>
    </row>
    <row r="381" spans="1:6">
      <c r="A381" s="14">
        <v>9367</v>
      </c>
      <c r="B381" s="14">
        <v>50</v>
      </c>
      <c r="C381" s="14">
        <v>2000</v>
      </c>
      <c r="D381" s="14">
        <v>20950</v>
      </c>
      <c r="E381" s="14">
        <f t="shared" si="11"/>
        <v>25</v>
      </c>
      <c r="F381" s="14">
        <f t="shared" si="10"/>
        <v>3400</v>
      </c>
    </row>
    <row r="382" spans="1:6">
      <c r="A382" s="14">
        <v>9392</v>
      </c>
      <c r="B382" s="14">
        <v>50</v>
      </c>
      <c r="C382" s="14">
        <v>2000</v>
      </c>
      <c r="D382" s="14">
        <v>21000</v>
      </c>
      <c r="E382" s="14">
        <f t="shared" si="11"/>
        <v>25</v>
      </c>
      <c r="F382" s="14">
        <f t="shared" si="10"/>
        <v>3400</v>
      </c>
    </row>
    <row r="383" spans="1:6">
      <c r="A383" s="14">
        <v>9417</v>
      </c>
      <c r="B383" s="14">
        <v>50</v>
      </c>
      <c r="C383" s="14">
        <v>2000</v>
      </c>
      <c r="D383" s="14">
        <v>21050</v>
      </c>
      <c r="E383" s="14">
        <f t="shared" si="11"/>
        <v>25</v>
      </c>
      <c r="F383" s="14">
        <f t="shared" si="10"/>
        <v>3400</v>
      </c>
    </row>
    <row r="384" spans="1:6">
      <c r="A384" s="14">
        <v>9442</v>
      </c>
      <c r="B384" s="14">
        <v>50</v>
      </c>
      <c r="C384" s="14">
        <v>2000</v>
      </c>
      <c r="D384" s="14">
        <v>21100</v>
      </c>
      <c r="E384" s="14">
        <f t="shared" si="11"/>
        <v>25</v>
      </c>
      <c r="F384" s="14">
        <f t="shared" si="10"/>
        <v>3400</v>
      </c>
    </row>
    <row r="385" spans="1:6">
      <c r="A385" s="14">
        <v>9467</v>
      </c>
      <c r="B385" s="14">
        <v>50</v>
      </c>
      <c r="C385" s="14">
        <v>2000</v>
      </c>
      <c r="D385" s="14">
        <v>21150</v>
      </c>
      <c r="E385" s="14">
        <f t="shared" si="11"/>
        <v>25</v>
      </c>
      <c r="F385" s="14">
        <f t="shared" si="10"/>
        <v>3400</v>
      </c>
    </row>
    <row r="386" spans="1:6">
      <c r="A386" s="14">
        <v>9492</v>
      </c>
      <c r="B386" s="14">
        <v>50</v>
      </c>
      <c r="C386" s="14">
        <v>2000</v>
      </c>
      <c r="D386" s="14">
        <v>21200</v>
      </c>
      <c r="E386" s="14">
        <f t="shared" si="11"/>
        <v>25</v>
      </c>
      <c r="F386" s="14">
        <f t="shared" si="10"/>
        <v>3400</v>
      </c>
    </row>
    <row r="387" spans="1:6">
      <c r="A387" s="14">
        <v>9517</v>
      </c>
      <c r="B387" s="14">
        <v>50</v>
      </c>
      <c r="C387" s="14">
        <v>2000</v>
      </c>
      <c r="D387" s="14">
        <v>21250</v>
      </c>
      <c r="E387" s="14">
        <f t="shared" si="11"/>
        <v>25</v>
      </c>
      <c r="F387" s="14">
        <f t="shared" ref="F387:F450" si="12">INDEX(levelCosts_1_v,MATCH(A387,levelCosts_k,1),1)</f>
        <v>3400</v>
      </c>
    </row>
    <row r="388" spans="1:6">
      <c r="A388" s="14">
        <v>9542</v>
      </c>
      <c r="B388" s="14">
        <v>50</v>
      </c>
      <c r="C388" s="14">
        <v>2000</v>
      </c>
      <c r="D388" s="14">
        <v>21300</v>
      </c>
      <c r="E388" s="14">
        <f t="shared" ref="E388:E451" si="13">A388-A387</f>
        <v>25</v>
      </c>
      <c r="F388" s="14">
        <f t="shared" si="12"/>
        <v>3400</v>
      </c>
    </row>
    <row r="389" spans="1:6">
      <c r="A389" s="14">
        <v>9567</v>
      </c>
      <c r="B389" s="14">
        <v>50</v>
      </c>
      <c r="C389" s="14">
        <v>2000</v>
      </c>
      <c r="D389" s="14">
        <v>21350</v>
      </c>
      <c r="E389" s="14">
        <f t="shared" si="13"/>
        <v>25</v>
      </c>
      <c r="F389" s="14">
        <f t="shared" si="12"/>
        <v>3400</v>
      </c>
    </row>
    <row r="390" spans="1:6">
      <c r="A390" s="14">
        <v>9592</v>
      </c>
      <c r="B390" s="14">
        <v>50</v>
      </c>
      <c r="C390" s="14">
        <v>2000</v>
      </c>
      <c r="D390" s="14">
        <v>21400</v>
      </c>
      <c r="E390" s="14">
        <f t="shared" si="13"/>
        <v>25</v>
      </c>
      <c r="F390" s="14">
        <f t="shared" si="12"/>
        <v>3400</v>
      </c>
    </row>
    <row r="391" spans="1:6">
      <c r="A391" s="14">
        <v>9617</v>
      </c>
      <c r="B391" s="14">
        <v>50</v>
      </c>
      <c r="C391" s="14">
        <v>2000</v>
      </c>
      <c r="D391" s="14">
        <v>21450</v>
      </c>
      <c r="E391" s="14">
        <f t="shared" si="13"/>
        <v>25</v>
      </c>
      <c r="F391" s="14">
        <f t="shared" si="12"/>
        <v>3400</v>
      </c>
    </row>
    <row r="392" spans="1:6">
      <c r="A392" s="14">
        <v>9642</v>
      </c>
      <c r="B392" s="14">
        <v>50</v>
      </c>
      <c r="C392" s="14">
        <v>2000</v>
      </c>
      <c r="D392" s="14">
        <v>21500</v>
      </c>
      <c r="E392" s="14">
        <f t="shared" si="13"/>
        <v>25</v>
      </c>
      <c r="F392" s="14">
        <f t="shared" si="12"/>
        <v>3400</v>
      </c>
    </row>
    <row r="393" spans="1:6">
      <c r="A393" s="14">
        <v>9667</v>
      </c>
      <c r="B393" s="14">
        <v>50</v>
      </c>
      <c r="C393" s="14">
        <v>2000</v>
      </c>
      <c r="D393" s="14">
        <v>21550</v>
      </c>
      <c r="E393" s="14">
        <f t="shared" si="13"/>
        <v>25</v>
      </c>
      <c r="F393" s="14">
        <f t="shared" si="12"/>
        <v>3400</v>
      </c>
    </row>
    <row r="394" spans="1:6">
      <c r="A394" s="14">
        <v>9692</v>
      </c>
      <c r="B394" s="14">
        <v>50</v>
      </c>
      <c r="C394" s="14">
        <v>2000</v>
      </c>
      <c r="D394" s="14">
        <v>21600</v>
      </c>
      <c r="E394" s="14">
        <f t="shared" si="13"/>
        <v>25</v>
      </c>
      <c r="F394" s="14">
        <f t="shared" si="12"/>
        <v>3400</v>
      </c>
    </row>
    <row r="395" spans="1:6">
      <c r="A395" s="14">
        <v>9717</v>
      </c>
      <c r="B395" s="14">
        <v>50</v>
      </c>
      <c r="C395" s="14">
        <v>2000</v>
      </c>
      <c r="D395" s="14">
        <v>21650</v>
      </c>
      <c r="E395" s="14">
        <f t="shared" si="13"/>
        <v>25</v>
      </c>
      <c r="F395" s="14">
        <f t="shared" si="12"/>
        <v>3400</v>
      </c>
    </row>
    <row r="396" spans="1:6">
      <c r="A396" s="14">
        <v>9742</v>
      </c>
      <c r="B396" s="14">
        <v>50</v>
      </c>
      <c r="C396" s="14">
        <v>2000</v>
      </c>
      <c r="D396" s="14">
        <v>21700</v>
      </c>
      <c r="E396" s="14">
        <f t="shared" si="13"/>
        <v>25</v>
      </c>
      <c r="F396" s="14">
        <f t="shared" si="12"/>
        <v>3400</v>
      </c>
    </row>
    <row r="397" spans="1:6">
      <c r="A397" s="14">
        <v>9767</v>
      </c>
      <c r="B397" s="14">
        <v>50</v>
      </c>
      <c r="C397" s="14">
        <v>2000</v>
      </c>
      <c r="D397" s="14">
        <v>21750</v>
      </c>
      <c r="E397" s="14">
        <f t="shared" si="13"/>
        <v>25</v>
      </c>
      <c r="F397" s="14">
        <f t="shared" si="12"/>
        <v>3400</v>
      </c>
    </row>
    <row r="398" spans="1:6">
      <c r="A398" s="14">
        <v>9792</v>
      </c>
      <c r="B398" s="14">
        <v>50</v>
      </c>
      <c r="C398" s="14">
        <v>2000</v>
      </c>
      <c r="D398" s="14">
        <v>21800</v>
      </c>
      <c r="E398" s="14">
        <f t="shared" si="13"/>
        <v>25</v>
      </c>
      <c r="F398" s="14">
        <f t="shared" si="12"/>
        <v>3400</v>
      </c>
    </row>
    <row r="399" spans="1:6">
      <c r="A399" s="14">
        <v>9817</v>
      </c>
      <c r="B399" s="14">
        <v>50</v>
      </c>
      <c r="C399" s="14">
        <v>2000</v>
      </c>
      <c r="D399" s="14">
        <v>21850</v>
      </c>
      <c r="E399" s="14">
        <f t="shared" si="13"/>
        <v>25</v>
      </c>
      <c r="F399" s="14">
        <f t="shared" si="12"/>
        <v>3400</v>
      </c>
    </row>
    <row r="400" spans="1:6">
      <c r="A400" s="14">
        <v>9842</v>
      </c>
      <c r="B400" s="14">
        <v>50</v>
      </c>
      <c r="C400" s="14">
        <v>2000</v>
      </c>
      <c r="D400" s="14">
        <v>21900</v>
      </c>
      <c r="E400" s="14">
        <f t="shared" si="13"/>
        <v>25</v>
      </c>
      <c r="F400" s="14">
        <f t="shared" si="12"/>
        <v>3400</v>
      </c>
    </row>
    <row r="401" spans="1:6">
      <c r="A401" s="14">
        <v>9867</v>
      </c>
      <c r="B401" s="14">
        <v>50</v>
      </c>
      <c r="C401" s="14">
        <v>2000</v>
      </c>
      <c r="D401" s="14">
        <v>21950</v>
      </c>
      <c r="E401" s="14">
        <f t="shared" si="13"/>
        <v>25</v>
      </c>
      <c r="F401" s="14">
        <f t="shared" si="12"/>
        <v>3400</v>
      </c>
    </row>
    <row r="402" spans="1:6">
      <c r="A402" s="14">
        <v>9892</v>
      </c>
      <c r="B402" s="14">
        <v>50</v>
      </c>
      <c r="C402" s="14">
        <v>2000</v>
      </c>
      <c r="D402" s="14">
        <v>22000</v>
      </c>
      <c r="E402" s="14">
        <f t="shared" si="13"/>
        <v>25</v>
      </c>
      <c r="F402" s="14">
        <f t="shared" si="12"/>
        <v>3400</v>
      </c>
    </row>
    <row r="403" spans="1:6">
      <c r="A403" s="14">
        <v>9917</v>
      </c>
      <c r="B403" s="14">
        <v>50</v>
      </c>
      <c r="C403" s="14">
        <v>2000</v>
      </c>
      <c r="D403" s="14">
        <v>22050</v>
      </c>
      <c r="E403" s="14">
        <f t="shared" si="13"/>
        <v>25</v>
      </c>
      <c r="F403" s="14">
        <f t="shared" si="12"/>
        <v>3400</v>
      </c>
    </row>
    <row r="404" spans="1:6">
      <c r="A404" s="14">
        <v>9942</v>
      </c>
      <c r="B404" s="14">
        <v>50</v>
      </c>
      <c r="C404" s="14">
        <v>2000</v>
      </c>
      <c r="D404" s="14">
        <v>22100</v>
      </c>
      <c r="E404" s="14">
        <f t="shared" si="13"/>
        <v>25</v>
      </c>
      <c r="F404" s="14">
        <f t="shared" si="12"/>
        <v>3400</v>
      </c>
    </row>
    <row r="405" spans="1:6">
      <c r="A405" s="14">
        <v>9967</v>
      </c>
      <c r="B405" s="14">
        <v>50</v>
      </c>
      <c r="C405" s="14">
        <v>2000</v>
      </c>
      <c r="D405" s="14">
        <v>22150</v>
      </c>
      <c r="E405" s="14">
        <f t="shared" si="13"/>
        <v>25</v>
      </c>
      <c r="F405" s="14">
        <f t="shared" si="12"/>
        <v>3400</v>
      </c>
    </row>
    <row r="406" spans="1:6">
      <c r="A406" s="14">
        <v>9992</v>
      </c>
      <c r="B406" s="14">
        <v>50</v>
      </c>
      <c r="C406" s="14">
        <v>2000</v>
      </c>
      <c r="D406" s="14">
        <v>22200</v>
      </c>
      <c r="E406" s="14">
        <f t="shared" si="13"/>
        <v>25</v>
      </c>
      <c r="F406" s="14">
        <f t="shared" si="12"/>
        <v>3400</v>
      </c>
    </row>
    <row r="407" spans="1:6">
      <c r="A407" s="14">
        <v>10017</v>
      </c>
      <c r="B407" s="14">
        <v>50</v>
      </c>
      <c r="C407" s="14">
        <v>2000</v>
      </c>
      <c r="D407" s="14">
        <v>22250</v>
      </c>
      <c r="E407" s="14">
        <f t="shared" si="13"/>
        <v>25</v>
      </c>
      <c r="F407" s="14">
        <f t="shared" si="12"/>
        <v>3400</v>
      </c>
    </row>
    <row r="408" spans="1:6">
      <c r="A408" s="14">
        <v>10042</v>
      </c>
      <c r="B408" s="14">
        <v>50</v>
      </c>
      <c r="C408" s="14">
        <v>2000</v>
      </c>
      <c r="D408" s="14">
        <v>22300</v>
      </c>
      <c r="E408" s="14">
        <f t="shared" si="13"/>
        <v>25</v>
      </c>
      <c r="F408" s="14">
        <f t="shared" si="12"/>
        <v>3400</v>
      </c>
    </row>
    <row r="409" spans="1:6">
      <c r="A409" s="14">
        <v>10067</v>
      </c>
      <c r="B409" s="14">
        <v>50</v>
      </c>
      <c r="C409" s="14">
        <v>2000</v>
      </c>
      <c r="D409" s="14">
        <v>22350</v>
      </c>
      <c r="E409" s="14">
        <f t="shared" si="13"/>
        <v>25</v>
      </c>
      <c r="F409" s="14">
        <f t="shared" si="12"/>
        <v>3400</v>
      </c>
    </row>
    <row r="410" spans="1:6">
      <c r="A410" s="14">
        <v>10092</v>
      </c>
      <c r="B410" s="14">
        <v>50</v>
      </c>
      <c r="C410" s="14">
        <v>2000</v>
      </c>
      <c r="D410" s="14">
        <v>22400</v>
      </c>
      <c r="E410" s="14">
        <f t="shared" si="13"/>
        <v>25</v>
      </c>
      <c r="F410" s="14">
        <f t="shared" si="12"/>
        <v>3400</v>
      </c>
    </row>
    <row r="411" spans="1:6">
      <c r="A411" s="14">
        <v>10117</v>
      </c>
      <c r="B411" s="14">
        <v>50</v>
      </c>
      <c r="C411" s="14">
        <v>2000</v>
      </c>
      <c r="D411" s="14">
        <v>22450</v>
      </c>
      <c r="E411" s="14">
        <f t="shared" si="13"/>
        <v>25</v>
      </c>
      <c r="F411" s="14">
        <f t="shared" si="12"/>
        <v>3400</v>
      </c>
    </row>
    <row r="412" spans="1:6">
      <c r="A412" s="14">
        <v>10142</v>
      </c>
      <c r="B412" s="14">
        <v>50</v>
      </c>
      <c r="C412" s="14">
        <v>2000</v>
      </c>
      <c r="D412" s="14">
        <v>22500</v>
      </c>
      <c r="E412" s="14">
        <f t="shared" si="13"/>
        <v>25</v>
      </c>
      <c r="F412" s="14">
        <f t="shared" si="12"/>
        <v>3400</v>
      </c>
    </row>
    <row r="413" spans="1:6">
      <c r="A413" s="14">
        <v>10167</v>
      </c>
      <c r="B413" s="14">
        <v>50</v>
      </c>
      <c r="C413" s="14">
        <v>2000</v>
      </c>
      <c r="D413" s="14">
        <v>22550</v>
      </c>
      <c r="E413" s="14">
        <f t="shared" si="13"/>
        <v>25</v>
      </c>
      <c r="F413" s="14">
        <f t="shared" si="12"/>
        <v>3400</v>
      </c>
    </row>
    <row r="414" spans="1:6">
      <c r="A414" s="14">
        <v>10192</v>
      </c>
      <c r="B414" s="14">
        <v>50</v>
      </c>
      <c r="C414" s="14">
        <v>2000</v>
      </c>
      <c r="D414" s="14">
        <v>22600</v>
      </c>
      <c r="E414" s="14">
        <f t="shared" si="13"/>
        <v>25</v>
      </c>
      <c r="F414" s="14">
        <f t="shared" si="12"/>
        <v>3400</v>
      </c>
    </row>
    <row r="415" spans="1:6">
      <c r="A415" s="14">
        <v>10217</v>
      </c>
      <c r="B415" s="14">
        <v>50</v>
      </c>
      <c r="C415" s="14">
        <v>2000</v>
      </c>
      <c r="D415" s="14">
        <v>22650</v>
      </c>
      <c r="E415" s="14">
        <f t="shared" si="13"/>
        <v>25</v>
      </c>
      <c r="F415" s="14">
        <f t="shared" si="12"/>
        <v>3400</v>
      </c>
    </row>
    <row r="416" spans="1:6">
      <c r="A416" s="14">
        <v>10242</v>
      </c>
      <c r="B416" s="14">
        <v>50</v>
      </c>
      <c r="C416" s="14">
        <v>2000</v>
      </c>
      <c r="D416" s="14">
        <v>22700</v>
      </c>
      <c r="E416" s="14">
        <f t="shared" si="13"/>
        <v>25</v>
      </c>
      <c r="F416" s="14">
        <f t="shared" si="12"/>
        <v>3400</v>
      </c>
    </row>
    <row r="417" spans="1:6">
      <c r="A417" s="14">
        <v>10267</v>
      </c>
      <c r="B417" s="14">
        <v>50</v>
      </c>
      <c r="C417" s="14">
        <v>2000</v>
      </c>
      <c r="D417" s="14">
        <v>22750</v>
      </c>
      <c r="E417" s="14">
        <f t="shared" si="13"/>
        <v>25</v>
      </c>
      <c r="F417" s="14">
        <f t="shared" si="12"/>
        <v>3400</v>
      </c>
    </row>
    <row r="418" spans="1:6">
      <c r="A418" s="14">
        <v>10292</v>
      </c>
      <c r="B418" s="14">
        <v>50</v>
      </c>
      <c r="C418" s="14">
        <v>2000</v>
      </c>
      <c r="D418" s="14">
        <v>22800</v>
      </c>
      <c r="E418" s="14">
        <f t="shared" si="13"/>
        <v>25</v>
      </c>
      <c r="F418" s="14">
        <f t="shared" si="12"/>
        <v>3400</v>
      </c>
    </row>
    <row r="419" spans="1:6">
      <c r="A419" s="14">
        <v>10317</v>
      </c>
      <c r="B419" s="14">
        <v>50</v>
      </c>
      <c r="C419" s="14">
        <v>2000</v>
      </c>
      <c r="D419" s="14">
        <v>22850</v>
      </c>
      <c r="E419" s="14">
        <f t="shared" si="13"/>
        <v>25</v>
      </c>
      <c r="F419" s="14">
        <f t="shared" si="12"/>
        <v>3400</v>
      </c>
    </row>
    <row r="420" spans="1:6">
      <c r="A420" s="14">
        <v>10342</v>
      </c>
      <c r="B420" s="14">
        <v>50</v>
      </c>
      <c r="C420" s="14">
        <v>2000</v>
      </c>
      <c r="D420" s="14">
        <v>22900</v>
      </c>
      <c r="E420" s="14">
        <f t="shared" si="13"/>
        <v>25</v>
      </c>
      <c r="F420" s="14">
        <f t="shared" si="12"/>
        <v>3400</v>
      </c>
    </row>
    <row r="421" spans="1:6">
      <c r="A421" s="14">
        <v>10367</v>
      </c>
      <c r="B421" s="14">
        <v>50</v>
      </c>
      <c r="C421" s="14">
        <v>2000</v>
      </c>
      <c r="D421" s="14">
        <v>22950</v>
      </c>
      <c r="E421" s="14">
        <f t="shared" si="13"/>
        <v>25</v>
      </c>
      <c r="F421" s="14">
        <f t="shared" si="12"/>
        <v>3400</v>
      </c>
    </row>
    <row r="422" spans="1:6">
      <c r="A422" s="14">
        <v>10392</v>
      </c>
      <c r="B422" s="14">
        <v>50</v>
      </c>
      <c r="C422" s="14">
        <v>2000</v>
      </c>
      <c r="D422" s="14">
        <v>23000</v>
      </c>
      <c r="E422" s="14">
        <f t="shared" si="13"/>
        <v>25</v>
      </c>
      <c r="F422" s="14">
        <f t="shared" si="12"/>
        <v>3400</v>
      </c>
    </row>
    <row r="423" spans="1:6">
      <c r="A423" s="14">
        <v>10417</v>
      </c>
      <c r="B423" s="14">
        <v>50</v>
      </c>
      <c r="C423" s="14">
        <v>2000</v>
      </c>
      <c r="D423" s="14">
        <v>23050</v>
      </c>
      <c r="E423" s="14">
        <f t="shared" si="13"/>
        <v>25</v>
      </c>
      <c r="F423" s="14">
        <f t="shared" si="12"/>
        <v>3400</v>
      </c>
    </row>
    <row r="424" spans="1:6">
      <c r="A424" s="14">
        <v>10442</v>
      </c>
      <c r="B424" s="14">
        <v>50</v>
      </c>
      <c r="C424" s="14">
        <v>2000</v>
      </c>
      <c r="D424" s="14">
        <v>23100</v>
      </c>
      <c r="E424" s="14">
        <f t="shared" si="13"/>
        <v>25</v>
      </c>
      <c r="F424" s="14">
        <f t="shared" si="12"/>
        <v>3400</v>
      </c>
    </row>
    <row r="425" spans="1:6">
      <c r="A425" s="14">
        <v>10467</v>
      </c>
      <c r="B425" s="14">
        <v>50</v>
      </c>
      <c r="C425" s="14">
        <v>2000</v>
      </c>
      <c r="D425" s="14">
        <v>23150</v>
      </c>
      <c r="E425" s="14">
        <f t="shared" si="13"/>
        <v>25</v>
      </c>
      <c r="F425" s="14">
        <f t="shared" si="12"/>
        <v>3400</v>
      </c>
    </row>
    <row r="426" spans="1:6">
      <c r="A426" s="14">
        <v>10492</v>
      </c>
      <c r="B426" s="14">
        <v>50</v>
      </c>
      <c r="C426" s="14">
        <v>2000</v>
      </c>
      <c r="D426" s="14">
        <v>23200</v>
      </c>
      <c r="E426" s="14">
        <f t="shared" si="13"/>
        <v>25</v>
      </c>
      <c r="F426" s="14">
        <f t="shared" si="12"/>
        <v>3400</v>
      </c>
    </row>
    <row r="427" spans="1:6">
      <c r="A427" s="14">
        <v>10517</v>
      </c>
      <c r="B427" s="14">
        <v>50</v>
      </c>
      <c r="C427" s="14">
        <v>2000</v>
      </c>
      <c r="D427" s="14">
        <v>23250</v>
      </c>
      <c r="E427" s="14">
        <f t="shared" si="13"/>
        <v>25</v>
      </c>
      <c r="F427" s="14">
        <f t="shared" si="12"/>
        <v>3400</v>
      </c>
    </row>
    <row r="428" spans="1:6">
      <c r="A428" s="14">
        <v>10542</v>
      </c>
      <c r="B428" s="14">
        <v>50</v>
      </c>
      <c r="C428" s="14">
        <v>2000</v>
      </c>
      <c r="D428" s="14">
        <v>23300</v>
      </c>
      <c r="E428" s="14">
        <f t="shared" si="13"/>
        <v>25</v>
      </c>
      <c r="F428" s="14">
        <f t="shared" si="12"/>
        <v>3400</v>
      </c>
    </row>
    <row r="429" spans="1:6">
      <c r="A429" s="14">
        <v>10567</v>
      </c>
      <c r="B429" s="14">
        <v>50</v>
      </c>
      <c r="C429" s="14">
        <v>2000</v>
      </c>
      <c r="D429" s="14">
        <v>23350</v>
      </c>
      <c r="E429" s="14">
        <f t="shared" si="13"/>
        <v>25</v>
      </c>
      <c r="F429" s="14">
        <f t="shared" si="12"/>
        <v>3400</v>
      </c>
    </row>
    <row r="430" spans="1:6">
      <c r="A430" s="14">
        <v>10592</v>
      </c>
      <c r="B430" s="14">
        <v>50</v>
      </c>
      <c r="C430" s="14">
        <v>2000</v>
      </c>
      <c r="D430" s="14">
        <v>23400</v>
      </c>
      <c r="E430" s="14">
        <f t="shared" si="13"/>
        <v>25</v>
      </c>
      <c r="F430" s="14">
        <f t="shared" si="12"/>
        <v>3400</v>
      </c>
    </row>
    <row r="431" spans="1:6">
      <c r="A431" s="14">
        <v>10617</v>
      </c>
      <c r="B431" s="14">
        <v>50</v>
      </c>
      <c r="C431" s="14">
        <v>2000</v>
      </c>
      <c r="D431" s="14">
        <v>23450</v>
      </c>
      <c r="E431" s="14">
        <f t="shared" si="13"/>
        <v>25</v>
      </c>
      <c r="F431" s="14">
        <f t="shared" si="12"/>
        <v>3400</v>
      </c>
    </row>
    <row r="432" spans="1:6">
      <c r="A432" s="14">
        <v>10642</v>
      </c>
      <c r="B432" s="14">
        <v>50</v>
      </c>
      <c r="C432" s="14">
        <v>2000</v>
      </c>
      <c r="D432" s="14">
        <v>23500</v>
      </c>
      <c r="E432" s="14">
        <f t="shared" si="13"/>
        <v>25</v>
      </c>
      <c r="F432" s="14">
        <f t="shared" si="12"/>
        <v>3400</v>
      </c>
    </row>
    <row r="433" spans="1:6">
      <c r="A433" s="14">
        <v>10667</v>
      </c>
      <c r="B433" s="14">
        <v>50</v>
      </c>
      <c r="C433" s="14">
        <v>2000</v>
      </c>
      <c r="D433" s="14">
        <v>23550</v>
      </c>
      <c r="E433" s="14">
        <f t="shared" si="13"/>
        <v>25</v>
      </c>
      <c r="F433" s="14">
        <f t="shared" si="12"/>
        <v>3400</v>
      </c>
    </row>
    <row r="434" spans="1:6">
      <c r="A434" s="14">
        <v>10692</v>
      </c>
      <c r="B434" s="14">
        <v>50</v>
      </c>
      <c r="C434" s="14">
        <v>2000</v>
      </c>
      <c r="D434" s="14">
        <v>23600</v>
      </c>
      <c r="E434" s="14">
        <f t="shared" si="13"/>
        <v>25</v>
      </c>
      <c r="F434" s="14">
        <f t="shared" si="12"/>
        <v>3400</v>
      </c>
    </row>
    <row r="435" spans="1:6">
      <c r="A435" s="14">
        <v>10717</v>
      </c>
      <c r="B435" s="14">
        <v>50</v>
      </c>
      <c r="C435" s="14">
        <v>2000</v>
      </c>
      <c r="D435" s="14">
        <v>23650</v>
      </c>
      <c r="E435" s="14">
        <f t="shared" si="13"/>
        <v>25</v>
      </c>
      <c r="F435" s="14">
        <f t="shared" si="12"/>
        <v>3400</v>
      </c>
    </row>
    <row r="436" spans="1:6">
      <c r="A436" s="14">
        <v>10742</v>
      </c>
      <c r="B436" s="14">
        <v>50</v>
      </c>
      <c r="C436" s="14">
        <v>2000</v>
      </c>
      <c r="D436" s="14">
        <v>23700</v>
      </c>
      <c r="E436" s="14">
        <f t="shared" si="13"/>
        <v>25</v>
      </c>
      <c r="F436" s="14">
        <f t="shared" si="12"/>
        <v>3400</v>
      </c>
    </row>
    <row r="437" spans="1:6">
      <c r="A437" s="14">
        <v>10767</v>
      </c>
      <c r="B437" s="14">
        <v>50</v>
      </c>
      <c r="C437" s="14">
        <v>2000</v>
      </c>
      <c r="D437" s="14">
        <v>23750</v>
      </c>
      <c r="E437" s="14">
        <f t="shared" si="13"/>
        <v>25</v>
      </c>
      <c r="F437" s="14">
        <f t="shared" si="12"/>
        <v>3400</v>
      </c>
    </row>
    <row r="438" spans="1:6">
      <c r="A438" s="14">
        <v>10792</v>
      </c>
      <c r="B438" s="14">
        <v>50</v>
      </c>
      <c r="C438" s="14">
        <v>2000</v>
      </c>
      <c r="D438" s="14">
        <v>23800</v>
      </c>
      <c r="E438" s="14">
        <f t="shared" si="13"/>
        <v>25</v>
      </c>
      <c r="F438" s="14">
        <f t="shared" si="12"/>
        <v>3400</v>
      </c>
    </row>
    <row r="439" spans="1:6">
      <c r="A439" s="14">
        <v>10817</v>
      </c>
      <c r="B439" s="14">
        <v>50</v>
      </c>
      <c r="C439" s="14">
        <v>2000</v>
      </c>
      <c r="D439" s="14">
        <v>23850</v>
      </c>
      <c r="E439" s="14">
        <f t="shared" si="13"/>
        <v>25</v>
      </c>
      <c r="F439" s="14">
        <f t="shared" si="12"/>
        <v>3400</v>
      </c>
    </row>
    <row r="440" spans="1:6">
      <c r="A440" s="14">
        <v>10842</v>
      </c>
      <c r="B440" s="14">
        <v>50</v>
      </c>
      <c r="C440" s="14">
        <v>2000</v>
      </c>
      <c r="D440" s="14">
        <v>23900</v>
      </c>
      <c r="E440" s="14">
        <f t="shared" si="13"/>
        <v>25</v>
      </c>
      <c r="F440" s="14">
        <f t="shared" si="12"/>
        <v>3400</v>
      </c>
    </row>
    <row r="441" spans="1:6">
      <c r="A441" s="14">
        <v>10867</v>
      </c>
      <c r="B441" s="14">
        <v>50</v>
      </c>
      <c r="C441" s="14">
        <v>2000</v>
      </c>
      <c r="D441" s="14">
        <v>23950</v>
      </c>
      <c r="E441" s="14">
        <f t="shared" si="13"/>
        <v>25</v>
      </c>
      <c r="F441" s="14">
        <f t="shared" si="12"/>
        <v>3400</v>
      </c>
    </row>
    <row r="442" spans="1:6">
      <c r="A442" s="14">
        <v>10892</v>
      </c>
      <c r="B442" s="14">
        <v>50</v>
      </c>
      <c r="C442" s="14">
        <v>2000</v>
      </c>
      <c r="D442" s="14">
        <v>24000</v>
      </c>
      <c r="E442" s="14">
        <f t="shared" si="13"/>
        <v>25</v>
      </c>
      <c r="F442" s="14">
        <f t="shared" si="12"/>
        <v>3400</v>
      </c>
    </row>
    <row r="443" spans="1:6">
      <c r="A443" s="14">
        <v>10917</v>
      </c>
      <c r="B443" s="14">
        <v>50</v>
      </c>
      <c r="C443" s="14">
        <v>2000</v>
      </c>
      <c r="D443" s="14">
        <v>24050</v>
      </c>
      <c r="E443" s="14">
        <f t="shared" si="13"/>
        <v>25</v>
      </c>
      <c r="F443" s="14">
        <f t="shared" si="12"/>
        <v>3400</v>
      </c>
    </row>
    <row r="444" spans="1:6">
      <c r="A444" s="14">
        <v>10942</v>
      </c>
      <c r="B444" s="14">
        <v>50</v>
      </c>
      <c r="C444" s="14">
        <v>2000</v>
      </c>
      <c r="D444" s="14">
        <v>24100</v>
      </c>
      <c r="E444" s="14">
        <f t="shared" si="13"/>
        <v>25</v>
      </c>
      <c r="F444" s="14">
        <f t="shared" si="12"/>
        <v>3400</v>
      </c>
    </row>
    <row r="445" spans="1:6">
      <c r="A445" s="14">
        <v>10967</v>
      </c>
      <c r="B445" s="14">
        <v>50</v>
      </c>
      <c r="C445" s="14">
        <v>2000</v>
      </c>
      <c r="D445" s="14">
        <v>24150</v>
      </c>
      <c r="E445" s="14">
        <f t="shared" si="13"/>
        <v>25</v>
      </c>
      <c r="F445" s="14">
        <f t="shared" si="12"/>
        <v>3400</v>
      </c>
    </row>
    <row r="446" spans="1:6">
      <c r="A446" s="14">
        <v>10992</v>
      </c>
      <c r="B446" s="14">
        <v>50</v>
      </c>
      <c r="C446" s="14">
        <v>2000</v>
      </c>
      <c r="D446" s="14">
        <v>24200</v>
      </c>
      <c r="E446" s="14">
        <f t="shared" si="13"/>
        <v>25</v>
      </c>
      <c r="F446" s="14">
        <f t="shared" si="12"/>
        <v>3400</v>
      </c>
    </row>
    <row r="447" spans="1:6">
      <c r="A447" s="14">
        <v>11017</v>
      </c>
      <c r="B447" s="14">
        <v>50</v>
      </c>
      <c r="C447" s="14">
        <v>2000</v>
      </c>
      <c r="D447" s="14">
        <v>24250</v>
      </c>
      <c r="E447" s="14">
        <f t="shared" si="13"/>
        <v>25</v>
      </c>
      <c r="F447" s="14">
        <f t="shared" si="12"/>
        <v>3400</v>
      </c>
    </row>
    <row r="448" spans="1:6">
      <c r="A448" s="14">
        <v>11042</v>
      </c>
      <c r="B448" s="14">
        <v>50</v>
      </c>
      <c r="C448" s="14">
        <v>2000</v>
      </c>
      <c r="D448" s="14">
        <v>24300</v>
      </c>
      <c r="E448" s="14">
        <f t="shared" si="13"/>
        <v>25</v>
      </c>
      <c r="F448" s="14">
        <f t="shared" si="12"/>
        <v>3400</v>
      </c>
    </row>
    <row r="449" spans="1:6">
      <c r="A449" s="14">
        <v>11067</v>
      </c>
      <c r="B449" s="14">
        <v>50</v>
      </c>
      <c r="C449" s="14">
        <v>2000</v>
      </c>
      <c r="D449" s="14">
        <v>24350</v>
      </c>
      <c r="E449" s="14">
        <f t="shared" si="13"/>
        <v>25</v>
      </c>
      <c r="F449" s="14">
        <f t="shared" si="12"/>
        <v>3400</v>
      </c>
    </row>
    <row r="450" spans="1:6">
      <c r="A450" s="14">
        <v>11092</v>
      </c>
      <c r="B450" s="14">
        <v>50</v>
      </c>
      <c r="C450" s="14">
        <v>2000</v>
      </c>
      <c r="D450" s="14">
        <v>24400</v>
      </c>
      <c r="E450" s="14">
        <f t="shared" si="13"/>
        <v>25</v>
      </c>
      <c r="F450" s="14">
        <f t="shared" si="12"/>
        <v>3400</v>
      </c>
    </row>
    <row r="451" spans="1:6">
      <c r="A451" s="14">
        <v>11117</v>
      </c>
      <c r="B451" s="14">
        <v>50</v>
      </c>
      <c r="C451" s="14">
        <v>2000</v>
      </c>
      <c r="D451" s="14">
        <v>24450</v>
      </c>
      <c r="E451" s="14">
        <f t="shared" si="13"/>
        <v>25</v>
      </c>
      <c r="F451" s="14">
        <f t="shared" ref="F451:F514" si="14">INDEX(levelCosts_1_v,MATCH(A451,levelCosts_k,1),1)</f>
        <v>3400</v>
      </c>
    </row>
    <row r="452" spans="1:6">
      <c r="A452" s="14">
        <v>11142</v>
      </c>
      <c r="B452" s="14">
        <v>50</v>
      </c>
      <c r="C452" s="14">
        <v>2000</v>
      </c>
      <c r="D452" s="14">
        <v>24500</v>
      </c>
      <c r="E452" s="14">
        <f t="shared" ref="E452:E515" si="15">A452-A451</f>
        <v>25</v>
      </c>
      <c r="F452" s="14">
        <f t="shared" si="14"/>
        <v>3400</v>
      </c>
    </row>
    <row r="453" spans="1:6">
      <c r="A453" s="14">
        <v>11167</v>
      </c>
      <c r="B453" s="14">
        <v>50</v>
      </c>
      <c r="C453" s="14">
        <v>2000</v>
      </c>
      <c r="D453" s="14">
        <v>24550</v>
      </c>
      <c r="E453" s="14">
        <f t="shared" si="15"/>
        <v>25</v>
      </c>
      <c r="F453" s="14">
        <f t="shared" si="14"/>
        <v>3400</v>
      </c>
    </row>
    <row r="454" spans="1:6">
      <c r="A454" s="14">
        <v>11192</v>
      </c>
      <c r="B454" s="14">
        <v>50</v>
      </c>
      <c r="C454" s="14">
        <v>2000</v>
      </c>
      <c r="D454" s="14">
        <v>24600</v>
      </c>
      <c r="E454" s="14">
        <f t="shared" si="15"/>
        <v>25</v>
      </c>
      <c r="F454" s="14">
        <f t="shared" si="14"/>
        <v>3400</v>
      </c>
    </row>
    <row r="455" spans="1:6">
      <c r="A455" s="14">
        <v>11217</v>
      </c>
      <c r="B455" s="14">
        <v>50</v>
      </c>
      <c r="C455" s="14">
        <v>2000</v>
      </c>
      <c r="D455" s="14">
        <v>24650</v>
      </c>
      <c r="E455" s="14">
        <f t="shared" si="15"/>
        <v>25</v>
      </c>
      <c r="F455" s="14">
        <f t="shared" si="14"/>
        <v>3400</v>
      </c>
    </row>
    <row r="456" spans="1:6">
      <c r="A456" s="14">
        <v>11242</v>
      </c>
      <c r="B456" s="14">
        <v>50</v>
      </c>
      <c r="C456" s="14">
        <v>2000</v>
      </c>
      <c r="D456" s="14">
        <v>24700</v>
      </c>
      <c r="E456" s="14">
        <f t="shared" si="15"/>
        <v>25</v>
      </c>
      <c r="F456" s="14">
        <f t="shared" si="14"/>
        <v>3400</v>
      </c>
    </row>
    <row r="457" spans="1:6">
      <c r="A457" s="14">
        <v>11267</v>
      </c>
      <c r="B457" s="14">
        <v>50</v>
      </c>
      <c r="C457" s="14">
        <v>2000</v>
      </c>
      <c r="D457" s="14">
        <v>24750</v>
      </c>
      <c r="E457" s="14">
        <f t="shared" si="15"/>
        <v>25</v>
      </c>
      <c r="F457" s="14">
        <f t="shared" si="14"/>
        <v>3400</v>
      </c>
    </row>
    <row r="458" spans="1:6">
      <c r="A458" s="14">
        <v>11292</v>
      </c>
      <c r="B458" s="14">
        <v>50</v>
      </c>
      <c r="C458" s="14">
        <v>2000</v>
      </c>
      <c r="D458" s="14">
        <v>24800</v>
      </c>
      <c r="E458" s="14">
        <f t="shared" si="15"/>
        <v>25</v>
      </c>
      <c r="F458" s="14">
        <f t="shared" si="14"/>
        <v>3400</v>
      </c>
    </row>
    <row r="459" spans="1:6">
      <c r="A459" s="14">
        <v>11317</v>
      </c>
      <c r="B459" s="14">
        <v>50</v>
      </c>
      <c r="C459" s="14">
        <v>2000</v>
      </c>
      <c r="D459" s="14">
        <v>24850</v>
      </c>
      <c r="E459" s="14">
        <f t="shared" si="15"/>
        <v>25</v>
      </c>
      <c r="F459" s="14">
        <f t="shared" si="14"/>
        <v>3400</v>
      </c>
    </row>
    <row r="460" spans="1:6">
      <c r="A460" s="14">
        <v>11342</v>
      </c>
      <c r="B460" s="14">
        <v>50</v>
      </c>
      <c r="C460" s="14">
        <v>2000</v>
      </c>
      <c r="D460" s="14">
        <v>24900</v>
      </c>
      <c r="E460" s="14">
        <f t="shared" si="15"/>
        <v>25</v>
      </c>
      <c r="F460" s="14">
        <f t="shared" si="14"/>
        <v>3400</v>
      </c>
    </row>
    <row r="461" spans="1:6">
      <c r="A461" s="14">
        <v>11367</v>
      </c>
      <c r="B461" s="14">
        <v>50</v>
      </c>
      <c r="C461" s="14">
        <v>2000</v>
      </c>
      <c r="D461" s="14">
        <v>24950</v>
      </c>
      <c r="E461" s="14">
        <f t="shared" si="15"/>
        <v>25</v>
      </c>
      <c r="F461" s="14">
        <f t="shared" si="14"/>
        <v>3400</v>
      </c>
    </row>
    <row r="462" spans="1:6">
      <c r="A462" s="14">
        <v>11392</v>
      </c>
      <c r="B462" s="14">
        <v>50</v>
      </c>
      <c r="C462" s="14">
        <v>2000</v>
      </c>
      <c r="D462" s="14">
        <v>25000</v>
      </c>
      <c r="E462" s="14">
        <f t="shared" si="15"/>
        <v>25</v>
      </c>
      <c r="F462" s="14">
        <f t="shared" si="14"/>
        <v>3400</v>
      </c>
    </row>
    <row r="463" spans="1:6">
      <c r="A463" s="14">
        <v>11417</v>
      </c>
      <c r="B463" s="14">
        <v>50</v>
      </c>
      <c r="C463" s="14">
        <v>2000</v>
      </c>
      <c r="D463" s="14">
        <v>25050</v>
      </c>
      <c r="E463" s="14">
        <f t="shared" si="15"/>
        <v>25</v>
      </c>
      <c r="F463" s="14">
        <f t="shared" si="14"/>
        <v>3400</v>
      </c>
    </row>
    <row r="464" spans="1:6">
      <c r="A464" s="14">
        <v>11442</v>
      </c>
      <c r="B464" s="14">
        <v>50</v>
      </c>
      <c r="C464" s="14">
        <v>2000</v>
      </c>
      <c r="D464" s="14">
        <v>25100</v>
      </c>
      <c r="E464" s="14">
        <f t="shared" si="15"/>
        <v>25</v>
      </c>
      <c r="F464" s="14">
        <f t="shared" si="14"/>
        <v>3400</v>
      </c>
    </row>
    <row r="465" spans="1:6">
      <c r="A465" s="14">
        <v>11467</v>
      </c>
      <c r="B465" s="14">
        <v>50</v>
      </c>
      <c r="C465" s="14">
        <v>2000</v>
      </c>
      <c r="D465" s="14">
        <v>25150</v>
      </c>
      <c r="E465" s="14">
        <f t="shared" si="15"/>
        <v>25</v>
      </c>
      <c r="F465" s="14">
        <f t="shared" si="14"/>
        <v>3400</v>
      </c>
    </row>
    <row r="466" spans="1:6">
      <c r="A466" s="14">
        <v>11492</v>
      </c>
      <c r="B466" s="14">
        <v>50</v>
      </c>
      <c r="C466" s="14">
        <v>2000</v>
      </c>
      <c r="D466" s="14">
        <v>25200</v>
      </c>
      <c r="E466" s="14">
        <f t="shared" si="15"/>
        <v>25</v>
      </c>
      <c r="F466" s="14">
        <f t="shared" si="14"/>
        <v>3400</v>
      </c>
    </row>
    <row r="467" spans="1:6">
      <c r="A467" s="14">
        <v>11517</v>
      </c>
      <c r="B467" s="14">
        <v>50</v>
      </c>
      <c r="C467" s="14">
        <v>2000</v>
      </c>
      <c r="D467" s="14">
        <v>25250</v>
      </c>
      <c r="E467" s="14">
        <f t="shared" si="15"/>
        <v>25</v>
      </c>
      <c r="F467" s="14">
        <f t="shared" si="14"/>
        <v>3400</v>
      </c>
    </row>
    <row r="468" spans="1:6">
      <c r="A468" s="14">
        <v>11542</v>
      </c>
      <c r="B468" s="14">
        <v>50</v>
      </c>
      <c r="C468" s="14">
        <v>2000</v>
      </c>
      <c r="D468" s="14">
        <v>25300</v>
      </c>
      <c r="E468" s="14">
        <f t="shared" si="15"/>
        <v>25</v>
      </c>
      <c r="F468" s="14">
        <f t="shared" si="14"/>
        <v>3400</v>
      </c>
    </row>
    <row r="469" spans="1:6">
      <c r="A469" s="14">
        <v>11567</v>
      </c>
      <c r="B469" s="14">
        <v>50</v>
      </c>
      <c r="C469" s="14">
        <v>2000</v>
      </c>
      <c r="D469" s="14">
        <v>25350</v>
      </c>
      <c r="E469" s="14">
        <f t="shared" si="15"/>
        <v>25</v>
      </c>
      <c r="F469" s="14">
        <f t="shared" si="14"/>
        <v>3400</v>
      </c>
    </row>
    <row r="470" spans="1:6">
      <c r="A470" s="14">
        <v>11592</v>
      </c>
      <c r="B470" s="14">
        <v>50</v>
      </c>
      <c r="C470" s="14">
        <v>2000</v>
      </c>
      <c r="D470" s="14">
        <v>25400</v>
      </c>
      <c r="E470" s="14">
        <f t="shared" si="15"/>
        <v>25</v>
      </c>
      <c r="F470" s="14">
        <f t="shared" si="14"/>
        <v>3400</v>
      </c>
    </row>
    <row r="471" spans="1:6">
      <c r="A471" s="14">
        <v>11617</v>
      </c>
      <c r="B471" s="14">
        <v>50</v>
      </c>
      <c r="C471" s="14">
        <v>2000</v>
      </c>
      <c r="D471" s="14">
        <v>25450</v>
      </c>
      <c r="E471" s="14">
        <f t="shared" si="15"/>
        <v>25</v>
      </c>
      <c r="F471" s="14">
        <f t="shared" si="14"/>
        <v>3400</v>
      </c>
    </row>
    <row r="472" spans="1:6">
      <c r="A472" s="14">
        <v>11642</v>
      </c>
      <c r="B472" s="14">
        <v>50</v>
      </c>
      <c r="C472" s="14">
        <v>2000</v>
      </c>
      <c r="D472" s="14">
        <v>25500</v>
      </c>
      <c r="E472" s="14">
        <f t="shared" si="15"/>
        <v>25</v>
      </c>
      <c r="F472" s="14">
        <f t="shared" si="14"/>
        <v>3400</v>
      </c>
    </row>
    <row r="473" spans="1:6">
      <c r="A473" s="14">
        <v>11667</v>
      </c>
      <c r="B473" s="14">
        <v>50</v>
      </c>
      <c r="C473" s="14">
        <v>2000</v>
      </c>
      <c r="D473" s="14">
        <v>25550</v>
      </c>
      <c r="E473" s="14">
        <f t="shared" si="15"/>
        <v>25</v>
      </c>
      <c r="F473" s="14">
        <f t="shared" si="14"/>
        <v>3400</v>
      </c>
    </row>
    <row r="474" spans="1:6">
      <c r="A474" s="14">
        <v>11692</v>
      </c>
      <c r="B474" s="14">
        <v>50</v>
      </c>
      <c r="C474" s="14">
        <v>2000</v>
      </c>
      <c r="D474" s="14">
        <v>25600</v>
      </c>
      <c r="E474" s="14">
        <f t="shared" si="15"/>
        <v>25</v>
      </c>
      <c r="F474" s="14">
        <f t="shared" si="14"/>
        <v>3400</v>
      </c>
    </row>
    <row r="475" spans="1:6">
      <c r="A475" s="14">
        <v>11717</v>
      </c>
      <c r="B475" s="14">
        <v>50</v>
      </c>
      <c r="C475" s="14">
        <v>2000</v>
      </c>
      <c r="D475" s="14">
        <v>25650</v>
      </c>
      <c r="E475" s="14">
        <f t="shared" si="15"/>
        <v>25</v>
      </c>
      <c r="F475" s="14">
        <f t="shared" si="14"/>
        <v>3400</v>
      </c>
    </row>
    <row r="476" spans="1:6">
      <c r="A476" s="14">
        <v>11742</v>
      </c>
      <c r="B476" s="14">
        <v>50</v>
      </c>
      <c r="C476" s="14">
        <v>2000</v>
      </c>
      <c r="D476" s="14">
        <v>25700</v>
      </c>
      <c r="E476" s="14">
        <f t="shared" si="15"/>
        <v>25</v>
      </c>
      <c r="F476" s="14">
        <f t="shared" si="14"/>
        <v>3400</v>
      </c>
    </row>
    <row r="477" spans="1:6">
      <c r="A477" s="14">
        <v>11767</v>
      </c>
      <c r="B477" s="14">
        <v>50</v>
      </c>
      <c r="C477" s="14">
        <v>2000</v>
      </c>
      <c r="D477" s="14">
        <v>25750</v>
      </c>
      <c r="E477" s="14">
        <f t="shared" si="15"/>
        <v>25</v>
      </c>
      <c r="F477" s="14">
        <f t="shared" si="14"/>
        <v>3400</v>
      </c>
    </row>
    <row r="478" spans="1:6">
      <c r="A478" s="14">
        <v>11792</v>
      </c>
      <c r="B478" s="14">
        <v>50</v>
      </c>
      <c r="C478" s="14">
        <v>2000</v>
      </c>
      <c r="D478" s="14">
        <v>25800</v>
      </c>
      <c r="E478" s="14">
        <f t="shared" si="15"/>
        <v>25</v>
      </c>
      <c r="F478" s="14">
        <f t="shared" si="14"/>
        <v>3400</v>
      </c>
    </row>
    <row r="479" spans="1:6">
      <c r="A479" s="14">
        <v>11817</v>
      </c>
      <c r="B479" s="14">
        <v>50</v>
      </c>
      <c r="C479" s="14">
        <v>2000</v>
      </c>
      <c r="D479" s="14">
        <v>25850</v>
      </c>
      <c r="E479" s="14">
        <f t="shared" si="15"/>
        <v>25</v>
      </c>
      <c r="F479" s="14">
        <f t="shared" si="14"/>
        <v>3400</v>
      </c>
    </row>
    <row r="480" spans="1:6">
      <c r="A480" s="14">
        <v>11842</v>
      </c>
      <c r="B480" s="14">
        <v>50</v>
      </c>
      <c r="C480" s="14">
        <v>2000</v>
      </c>
      <c r="D480" s="14">
        <v>25900</v>
      </c>
      <c r="E480" s="14">
        <f t="shared" si="15"/>
        <v>25</v>
      </c>
      <c r="F480" s="14">
        <f t="shared" si="14"/>
        <v>3400</v>
      </c>
    </row>
    <row r="481" spans="1:6">
      <c r="A481" s="14">
        <v>11867</v>
      </c>
      <c r="B481" s="14">
        <v>50</v>
      </c>
      <c r="C481" s="14">
        <v>2000</v>
      </c>
      <c r="D481" s="14">
        <v>25950</v>
      </c>
      <c r="E481" s="14">
        <f t="shared" si="15"/>
        <v>25</v>
      </c>
      <c r="F481" s="14">
        <f t="shared" si="14"/>
        <v>3400</v>
      </c>
    </row>
    <row r="482" spans="1:6">
      <c r="A482" s="14">
        <v>11892</v>
      </c>
      <c r="B482" s="14">
        <v>50</v>
      </c>
      <c r="C482" s="14">
        <v>2000</v>
      </c>
      <c r="D482" s="14">
        <v>26000</v>
      </c>
      <c r="E482" s="14">
        <f t="shared" si="15"/>
        <v>25</v>
      </c>
      <c r="F482" s="14">
        <f t="shared" si="14"/>
        <v>3400</v>
      </c>
    </row>
    <row r="483" spans="1:6">
      <c r="A483" s="14">
        <v>11917</v>
      </c>
      <c r="B483" s="14">
        <v>50</v>
      </c>
      <c r="C483" s="14">
        <v>2000</v>
      </c>
      <c r="D483" s="14">
        <v>26050</v>
      </c>
      <c r="E483" s="14">
        <f t="shared" si="15"/>
        <v>25</v>
      </c>
      <c r="F483" s="14">
        <f t="shared" si="14"/>
        <v>3400</v>
      </c>
    </row>
    <row r="484" spans="1:6">
      <c r="A484" s="14">
        <v>11942</v>
      </c>
      <c r="B484" s="14">
        <v>50</v>
      </c>
      <c r="C484" s="14">
        <v>2000</v>
      </c>
      <c r="D484" s="14">
        <v>26100</v>
      </c>
      <c r="E484" s="14">
        <f t="shared" si="15"/>
        <v>25</v>
      </c>
      <c r="F484" s="14">
        <f t="shared" si="14"/>
        <v>3400</v>
      </c>
    </row>
    <row r="485" spans="1:6">
      <c r="A485" s="14">
        <v>11967</v>
      </c>
      <c r="B485" s="14">
        <v>50</v>
      </c>
      <c r="C485" s="14">
        <v>2000</v>
      </c>
      <c r="D485" s="14">
        <v>26150</v>
      </c>
      <c r="E485" s="14">
        <f t="shared" si="15"/>
        <v>25</v>
      </c>
      <c r="F485" s="14">
        <f t="shared" si="14"/>
        <v>3400</v>
      </c>
    </row>
    <row r="486" spans="1:6">
      <c r="A486" s="14">
        <v>11992</v>
      </c>
      <c r="B486" s="14">
        <v>50</v>
      </c>
      <c r="C486" s="14">
        <v>2000</v>
      </c>
      <c r="D486" s="14">
        <v>26200</v>
      </c>
      <c r="E486" s="14">
        <f t="shared" si="15"/>
        <v>25</v>
      </c>
      <c r="F486" s="14">
        <f t="shared" si="14"/>
        <v>3400</v>
      </c>
    </row>
    <row r="487" spans="1:6">
      <c r="A487" s="14">
        <v>12017</v>
      </c>
      <c r="B487" s="14">
        <v>50</v>
      </c>
      <c r="C487" s="14">
        <v>2000</v>
      </c>
      <c r="D487" s="14">
        <v>26250</v>
      </c>
      <c r="E487" s="14">
        <f t="shared" si="15"/>
        <v>25</v>
      </c>
      <c r="F487" s="14">
        <f t="shared" si="14"/>
        <v>3400</v>
      </c>
    </row>
    <row r="488" spans="1:6">
      <c r="A488" s="14">
        <v>12042</v>
      </c>
      <c r="B488" s="14">
        <v>50</v>
      </c>
      <c r="C488" s="14">
        <v>2000</v>
      </c>
      <c r="D488" s="14">
        <v>26300</v>
      </c>
      <c r="E488" s="14">
        <f t="shared" si="15"/>
        <v>25</v>
      </c>
      <c r="F488" s="14">
        <f t="shared" si="14"/>
        <v>3400</v>
      </c>
    </row>
    <row r="489" spans="1:6">
      <c r="A489" s="14">
        <v>12067</v>
      </c>
      <c r="B489" s="14">
        <v>50</v>
      </c>
      <c r="C489" s="14">
        <v>2000</v>
      </c>
      <c r="D489" s="14">
        <v>26350</v>
      </c>
      <c r="E489" s="14">
        <f t="shared" si="15"/>
        <v>25</v>
      </c>
      <c r="F489" s="14">
        <f t="shared" si="14"/>
        <v>3400</v>
      </c>
    </row>
    <row r="490" spans="1:6">
      <c r="A490" s="14">
        <v>12092</v>
      </c>
      <c r="B490" s="14">
        <v>50</v>
      </c>
      <c r="C490" s="14">
        <v>2000</v>
      </c>
      <c r="D490" s="14">
        <v>26400</v>
      </c>
      <c r="E490" s="14">
        <f t="shared" si="15"/>
        <v>25</v>
      </c>
      <c r="F490" s="14">
        <f t="shared" si="14"/>
        <v>3400</v>
      </c>
    </row>
    <row r="491" spans="1:6">
      <c r="A491" s="14">
        <v>12117</v>
      </c>
      <c r="B491" s="14">
        <v>50</v>
      </c>
      <c r="C491" s="14">
        <v>2000</v>
      </c>
      <c r="D491" s="14">
        <v>26450</v>
      </c>
      <c r="E491" s="14">
        <f t="shared" si="15"/>
        <v>25</v>
      </c>
      <c r="F491" s="14">
        <f t="shared" si="14"/>
        <v>3400</v>
      </c>
    </row>
    <row r="492" spans="1:6">
      <c r="A492" s="14">
        <v>12142</v>
      </c>
      <c r="B492" s="14">
        <v>50</v>
      </c>
      <c r="C492" s="14">
        <v>2000</v>
      </c>
      <c r="D492" s="14">
        <v>26500</v>
      </c>
      <c r="E492" s="14">
        <f t="shared" si="15"/>
        <v>25</v>
      </c>
      <c r="F492" s="14">
        <f t="shared" si="14"/>
        <v>3400</v>
      </c>
    </row>
    <row r="493" spans="1:6">
      <c r="A493" s="14">
        <v>12167</v>
      </c>
      <c r="B493" s="14">
        <v>50</v>
      </c>
      <c r="C493" s="14">
        <v>2000</v>
      </c>
      <c r="D493" s="14">
        <v>26550</v>
      </c>
      <c r="E493" s="14">
        <f t="shared" si="15"/>
        <v>25</v>
      </c>
      <c r="F493" s="14">
        <f t="shared" si="14"/>
        <v>3400</v>
      </c>
    </row>
    <row r="494" spans="1:6">
      <c r="A494" s="14">
        <v>12192</v>
      </c>
      <c r="B494" s="14">
        <v>50</v>
      </c>
      <c r="C494" s="14">
        <v>2000</v>
      </c>
      <c r="D494" s="14">
        <v>26600</v>
      </c>
      <c r="E494" s="14">
        <f t="shared" si="15"/>
        <v>25</v>
      </c>
      <c r="F494" s="14">
        <f t="shared" si="14"/>
        <v>3400</v>
      </c>
    </row>
    <row r="495" spans="1:6">
      <c r="A495" s="14">
        <v>12217</v>
      </c>
      <c r="B495" s="14">
        <v>50</v>
      </c>
      <c r="C495" s="14">
        <v>2000</v>
      </c>
      <c r="D495" s="14">
        <v>26650</v>
      </c>
      <c r="E495" s="14">
        <f t="shared" si="15"/>
        <v>25</v>
      </c>
      <c r="F495" s="14">
        <f t="shared" si="14"/>
        <v>3400</v>
      </c>
    </row>
    <row r="496" spans="1:6">
      <c r="A496" s="14">
        <v>12242</v>
      </c>
      <c r="B496" s="14">
        <v>50</v>
      </c>
      <c r="C496" s="14">
        <v>2000</v>
      </c>
      <c r="D496" s="14">
        <v>26700</v>
      </c>
      <c r="E496" s="14">
        <f t="shared" si="15"/>
        <v>25</v>
      </c>
      <c r="F496" s="14">
        <f t="shared" si="14"/>
        <v>3400</v>
      </c>
    </row>
    <row r="497" spans="1:6">
      <c r="A497" s="14">
        <v>12267</v>
      </c>
      <c r="B497" s="14">
        <v>50</v>
      </c>
      <c r="C497" s="14">
        <v>2000</v>
      </c>
      <c r="D497" s="14">
        <v>26750</v>
      </c>
      <c r="E497" s="14">
        <f t="shared" si="15"/>
        <v>25</v>
      </c>
      <c r="F497" s="14">
        <f t="shared" si="14"/>
        <v>3400</v>
      </c>
    </row>
    <row r="498" spans="1:6">
      <c r="A498" s="14">
        <v>12292</v>
      </c>
      <c r="B498" s="14">
        <v>50</v>
      </c>
      <c r="C498" s="14">
        <v>2000</v>
      </c>
      <c r="D498" s="14">
        <v>26800</v>
      </c>
      <c r="E498" s="14">
        <f t="shared" si="15"/>
        <v>25</v>
      </c>
      <c r="F498" s="14">
        <f t="shared" si="14"/>
        <v>3400</v>
      </c>
    </row>
    <row r="499" spans="1:6">
      <c r="A499" s="14">
        <v>12317</v>
      </c>
      <c r="B499" s="14">
        <v>50</v>
      </c>
      <c r="C499" s="14">
        <v>2000</v>
      </c>
      <c r="D499" s="14">
        <v>26850</v>
      </c>
      <c r="E499" s="14">
        <f t="shared" si="15"/>
        <v>25</v>
      </c>
      <c r="F499" s="14">
        <f t="shared" si="14"/>
        <v>3400</v>
      </c>
    </row>
    <row r="500" spans="1:6">
      <c r="A500" s="14">
        <v>12342</v>
      </c>
      <c r="B500" s="14">
        <v>50</v>
      </c>
      <c r="C500" s="14">
        <v>2000</v>
      </c>
      <c r="D500" s="14">
        <v>26900</v>
      </c>
      <c r="E500" s="14">
        <f t="shared" si="15"/>
        <v>25</v>
      </c>
      <c r="F500" s="14">
        <f t="shared" si="14"/>
        <v>3400</v>
      </c>
    </row>
    <row r="501" spans="1:6">
      <c r="A501" s="14">
        <v>12367</v>
      </c>
      <c r="B501" s="14">
        <v>50</v>
      </c>
      <c r="C501" s="14">
        <v>2000</v>
      </c>
      <c r="D501" s="14">
        <v>26950</v>
      </c>
      <c r="E501" s="14">
        <f t="shared" si="15"/>
        <v>25</v>
      </c>
      <c r="F501" s="14">
        <f t="shared" si="14"/>
        <v>3400</v>
      </c>
    </row>
    <row r="502" spans="1:6">
      <c r="A502" s="14">
        <v>12392</v>
      </c>
      <c r="B502" s="14">
        <v>50</v>
      </c>
      <c r="C502" s="14">
        <v>2000</v>
      </c>
      <c r="D502" s="14">
        <v>27000</v>
      </c>
      <c r="E502" s="14">
        <f t="shared" si="15"/>
        <v>25</v>
      </c>
      <c r="F502" s="14">
        <f t="shared" si="14"/>
        <v>3400</v>
      </c>
    </row>
    <row r="503" spans="1:6">
      <c r="A503" s="14">
        <v>12417</v>
      </c>
      <c r="B503" s="14">
        <v>50</v>
      </c>
      <c r="C503" s="14">
        <v>2000</v>
      </c>
      <c r="D503" s="14">
        <v>27050</v>
      </c>
      <c r="E503" s="14">
        <f t="shared" si="15"/>
        <v>25</v>
      </c>
      <c r="F503" s="14">
        <f t="shared" si="14"/>
        <v>3400</v>
      </c>
    </row>
    <row r="504" spans="1:6">
      <c r="A504" s="14">
        <v>12442</v>
      </c>
      <c r="B504" s="14">
        <v>50</v>
      </c>
      <c r="C504" s="14">
        <v>2000</v>
      </c>
      <c r="D504" s="14">
        <v>27100</v>
      </c>
      <c r="E504" s="14">
        <f t="shared" si="15"/>
        <v>25</v>
      </c>
      <c r="F504" s="14">
        <f t="shared" si="14"/>
        <v>3400</v>
      </c>
    </row>
    <row r="505" spans="1:6">
      <c r="A505" s="14">
        <v>12467</v>
      </c>
      <c r="B505" s="14">
        <v>50</v>
      </c>
      <c r="C505" s="14">
        <v>2000</v>
      </c>
      <c r="D505" s="14">
        <v>27150</v>
      </c>
      <c r="E505" s="14">
        <f t="shared" si="15"/>
        <v>25</v>
      </c>
      <c r="F505" s="14">
        <f t="shared" si="14"/>
        <v>3400</v>
      </c>
    </row>
    <row r="506" spans="1:6">
      <c r="A506" s="14">
        <v>12492</v>
      </c>
      <c r="B506" s="14">
        <v>50</v>
      </c>
      <c r="C506" s="14">
        <v>2000</v>
      </c>
      <c r="D506" s="14">
        <v>27200</v>
      </c>
      <c r="E506" s="14">
        <f t="shared" si="15"/>
        <v>25</v>
      </c>
      <c r="F506" s="14">
        <f t="shared" si="14"/>
        <v>3400</v>
      </c>
    </row>
    <row r="507" spans="1:6">
      <c r="A507" s="14">
        <v>12517</v>
      </c>
      <c r="B507" s="14">
        <v>50</v>
      </c>
      <c r="C507" s="14">
        <v>2000</v>
      </c>
      <c r="D507" s="14">
        <v>27250</v>
      </c>
      <c r="E507" s="14">
        <f t="shared" si="15"/>
        <v>25</v>
      </c>
      <c r="F507" s="14">
        <f t="shared" si="14"/>
        <v>3400</v>
      </c>
    </row>
    <row r="508" spans="1:6">
      <c r="A508" s="14">
        <v>12542</v>
      </c>
      <c r="B508" s="14">
        <v>50</v>
      </c>
      <c r="C508" s="14">
        <v>2000</v>
      </c>
      <c r="D508" s="14">
        <v>27300</v>
      </c>
      <c r="E508" s="14">
        <f t="shared" si="15"/>
        <v>25</v>
      </c>
      <c r="F508" s="14">
        <f t="shared" si="14"/>
        <v>3400</v>
      </c>
    </row>
    <row r="509" spans="1:6">
      <c r="A509" s="14">
        <v>12567</v>
      </c>
      <c r="B509" s="14">
        <v>50</v>
      </c>
      <c r="C509" s="14">
        <v>2000</v>
      </c>
      <c r="D509" s="14">
        <v>27350</v>
      </c>
      <c r="E509" s="14">
        <f t="shared" si="15"/>
        <v>25</v>
      </c>
      <c r="F509" s="14">
        <f t="shared" si="14"/>
        <v>3400</v>
      </c>
    </row>
    <row r="510" spans="1:6">
      <c r="A510" s="14">
        <v>12592</v>
      </c>
      <c r="B510" s="14">
        <v>50</v>
      </c>
      <c r="C510" s="14">
        <v>2000</v>
      </c>
      <c r="D510" s="14">
        <v>27400</v>
      </c>
      <c r="E510" s="14">
        <f t="shared" si="15"/>
        <v>25</v>
      </c>
      <c r="F510" s="14">
        <f t="shared" si="14"/>
        <v>3400</v>
      </c>
    </row>
    <row r="511" spans="1:6">
      <c r="A511" s="14">
        <v>12617</v>
      </c>
      <c r="B511" s="14">
        <v>50</v>
      </c>
      <c r="C511" s="14">
        <v>2000</v>
      </c>
      <c r="D511" s="14">
        <v>27450</v>
      </c>
      <c r="E511" s="14">
        <f t="shared" si="15"/>
        <v>25</v>
      </c>
      <c r="F511" s="14">
        <f t="shared" si="14"/>
        <v>3400</v>
      </c>
    </row>
    <row r="512" spans="1:6">
      <c r="A512" s="14">
        <v>12642</v>
      </c>
      <c r="B512" s="14">
        <v>50</v>
      </c>
      <c r="C512" s="14">
        <v>2000</v>
      </c>
      <c r="D512" s="14">
        <v>27500</v>
      </c>
      <c r="E512" s="14">
        <f t="shared" si="15"/>
        <v>25</v>
      </c>
      <c r="F512" s="14">
        <f t="shared" si="14"/>
        <v>3400</v>
      </c>
    </row>
    <row r="513" spans="1:6">
      <c r="A513" s="14">
        <v>12667</v>
      </c>
      <c r="B513" s="14">
        <v>50</v>
      </c>
      <c r="C513" s="14">
        <v>2000</v>
      </c>
      <c r="D513" s="14">
        <v>27550</v>
      </c>
      <c r="E513" s="14">
        <f t="shared" si="15"/>
        <v>25</v>
      </c>
      <c r="F513" s="14">
        <f t="shared" si="14"/>
        <v>3400</v>
      </c>
    </row>
    <row r="514" spans="1:6">
      <c r="A514" s="14">
        <v>12692</v>
      </c>
      <c r="B514" s="14">
        <v>50</v>
      </c>
      <c r="C514" s="14">
        <v>2000</v>
      </c>
      <c r="D514" s="14">
        <v>27600</v>
      </c>
      <c r="E514" s="14">
        <f t="shared" si="15"/>
        <v>25</v>
      </c>
      <c r="F514" s="14">
        <f t="shared" si="14"/>
        <v>3400</v>
      </c>
    </row>
    <row r="515" spans="1:6">
      <c r="A515" s="14">
        <v>12717</v>
      </c>
      <c r="B515" s="14">
        <v>50</v>
      </c>
      <c r="C515" s="14">
        <v>2000</v>
      </c>
      <c r="D515" s="14">
        <v>27650</v>
      </c>
      <c r="E515" s="14">
        <f t="shared" si="15"/>
        <v>25</v>
      </c>
      <c r="F515" s="14">
        <f t="shared" ref="F515:F578" si="16">INDEX(levelCosts_1_v,MATCH(A515,levelCosts_k,1),1)</f>
        <v>3400</v>
      </c>
    </row>
    <row r="516" spans="1:6">
      <c r="A516" s="14">
        <v>12742</v>
      </c>
      <c r="B516" s="14">
        <v>50</v>
      </c>
      <c r="C516" s="14">
        <v>2000</v>
      </c>
      <c r="D516" s="14">
        <v>27700</v>
      </c>
      <c r="E516" s="14">
        <f t="shared" ref="E516:E579" si="17">A516-A515</f>
        <v>25</v>
      </c>
      <c r="F516" s="14">
        <f t="shared" si="16"/>
        <v>3400</v>
      </c>
    </row>
    <row r="517" spans="1:6">
      <c r="A517" s="14">
        <v>12767</v>
      </c>
      <c r="B517" s="14">
        <v>50</v>
      </c>
      <c r="C517" s="14">
        <v>2000</v>
      </c>
      <c r="D517" s="14">
        <v>27750</v>
      </c>
      <c r="E517" s="14">
        <f t="shared" si="17"/>
        <v>25</v>
      </c>
      <c r="F517" s="14">
        <f t="shared" si="16"/>
        <v>3400</v>
      </c>
    </row>
    <row r="518" spans="1:6">
      <c r="A518" s="14">
        <v>12792</v>
      </c>
      <c r="B518" s="14">
        <v>50</v>
      </c>
      <c r="C518" s="14">
        <v>2000</v>
      </c>
      <c r="D518" s="14">
        <v>27800</v>
      </c>
      <c r="E518" s="14">
        <f t="shared" si="17"/>
        <v>25</v>
      </c>
      <c r="F518" s="14">
        <f t="shared" si="16"/>
        <v>3400</v>
      </c>
    </row>
    <row r="519" spans="1:6">
      <c r="A519" s="14">
        <v>12817</v>
      </c>
      <c r="B519" s="14">
        <v>50</v>
      </c>
      <c r="C519" s="14">
        <v>2000</v>
      </c>
      <c r="D519" s="14">
        <v>27850</v>
      </c>
      <c r="E519" s="14">
        <f t="shared" si="17"/>
        <v>25</v>
      </c>
      <c r="F519" s="14">
        <f t="shared" si="16"/>
        <v>3400</v>
      </c>
    </row>
    <row r="520" spans="1:6">
      <c r="A520" s="14">
        <v>12842</v>
      </c>
      <c r="B520" s="14">
        <v>50</v>
      </c>
      <c r="C520" s="14">
        <v>2000</v>
      </c>
      <c r="D520" s="14">
        <v>27900</v>
      </c>
      <c r="E520" s="14">
        <f t="shared" si="17"/>
        <v>25</v>
      </c>
      <c r="F520" s="14">
        <f t="shared" si="16"/>
        <v>3400</v>
      </c>
    </row>
    <row r="521" spans="1:6">
      <c r="A521" s="14">
        <v>12867</v>
      </c>
      <c r="B521" s="14">
        <v>50</v>
      </c>
      <c r="C521" s="14">
        <v>2000</v>
      </c>
      <c r="D521" s="14">
        <v>27950</v>
      </c>
      <c r="E521" s="14">
        <f t="shared" si="17"/>
        <v>25</v>
      </c>
      <c r="F521" s="14">
        <f t="shared" si="16"/>
        <v>3400</v>
      </c>
    </row>
    <row r="522" spans="1:6">
      <c r="A522" s="14">
        <v>12892</v>
      </c>
      <c r="B522" s="14">
        <v>50</v>
      </c>
      <c r="C522" s="14">
        <v>2000</v>
      </c>
      <c r="D522" s="14">
        <v>28000</v>
      </c>
      <c r="E522" s="14">
        <f t="shared" si="17"/>
        <v>25</v>
      </c>
      <c r="F522" s="14">
        <f t="shared" si="16"/>
        <v>3400</v>
      </c>
    </row>
    <row r="523" spans="1:6">
      <c r="A523" s="14">
        <v>12917</v>
      </c>
      <c r="B523" s="14">
        <v>50</v>
      </c>
      <c r="C523" s="14">
        <v>2000</v>
      </c>
      <c r="D523" s="14">
        <v>28050</v>
      </c>
      <c r="E523" s="14">
        <f t="shared" si="17"/>
        <v>25</v>
      </c>
      <c r="F523" s="14">
        <f t="shared" si="16"/>
        <v>3400</v>
      </c>
    </row>
    <row r="524" spans="1:6">
      <c r="A524" s="14">
        <v>12942</v>
      </c>
      <c r="B524" s="14">
        <v>50</v>
      </c>
      <c r="C524" s="14">
        <v>2000</v>
      </c>
      <c r="D524" s="14">
        <v>28100</v>
      </c>
      <c r="E524" s="14">
        <f t="shared" si="17"/>
        <v>25</v>
      </c>
      <c r="F524" s="14">
        <f t="shared" si="16"/>
        <v>3400</v>
      </c>
    </row>
    <row r="525" spans="1:6">
      <c r="A525" s="14">
        <v>12967</v>
      </c>
      <c r="B525" s="14">
        <v>50</v>
      </c>
      <c r="C525" s="14">
        <v>2000</v>
      </c>
      <c r="D525" s="14">
        <v>28150</v>
      </c>
      <c r="E525" s="14">
        <f t="shared" si="17"/>
        <v>25</v>
      </c>
      <c r="F525" s="14">
        <f t="shared" si="16"/>
        <v>3400</v>
      </c>
    </row>
    <row r="526" spans="1:6">
      <c r="A526" s="14">
        <v>12992</v>
      </c>
      <c r="B526" s="14">
        <v>50</v>
      </c>
      <c r="C526" s="14">
        <v>2000</v>
      </c>
      <c r="D526" s="14">
        <v>28200</v>
      </c>
      <c r="E526" s="14">
        <f t="shared" si="17"/>
        <v>25</v>
      </c>
      <c r="F526" s="14">
        <f t="shared" si="16"/>
        <v>3400</v>
      </c>
    </row>
    <row r="527" spans="1:6">
      <c r="A527" s="14">
        <v>13017</v>
      </c>
      <c r="B527" s="14">
        <v>50</v>
      </c>
      <c r="C527" s="14">
        <v>2000</v>
      </c>
      <c r="D527" s="14">
        <v>28250</v>
      </c>
      <c r="E527" s="14">
        <f t="shared" si="17"/>
        <v>25</v>
      </c>
      <c r="F527" s="14">
        <f t="shared" si="16"/>
        <v>3400</v>
      </c>
    </row>
    <row r="528" spans="1:6">
      <c r="A528" s="14">
        <v>13042</v>
      </c>
      <c r="B528" s="14">
        <v>50</v>
      </c>
      <c r="C528" s="14">
        <v>2000</v>
      </c>
      <c r="D528" s="14">
        <v>28300</v>
      </c>
      <c r="E528" s="14">
        <f t="shared" si="17"/>
        <v>25</v>
      </c>
      <c r="F528" s="14">
        <f t="shared" si="16"/>
        <v>3400</v>
      </c>
    </row>
    <row r="529" spans="1:6">
      <c r="A529" s="14">
        <v>13067</v>
      </c>
      <c r="B529" s="14">
        <v>50</v>
      </c>
      <c r="C529" s="14">
        <v>2000</v>
      </c>
      <c r="D529" s="14">
        <v>28350</v>
      </c>
      <c r="E529" s="14">
        <f t="shared" si="17"/>
        <v>25</v>
      </c>
      <c r="F529" s="14">
        <f t="shared" si="16"/>
        <v>3400</v>
      </c>
    </row>
    <row r="530" spans="1:6">
      <c r="A530" s="14">
        <v>13092</v>
      </c>
      <c r="B530" s="14">
        <v>50</v>
      </c>
      <c r="C530" s="14">
        <v>2000</v>
      </c>
      <c r="D530" s="14">
        <v>28400</v>
      </c>
      <c r="E530" s="14">
        <f t="shared" si="17"/>
        <v>25</v>
      </c>
      <c r="F530" s="14">
        <f t="shared" si="16"/>
        <v>3400</v>
      </c>
    </row>
    <row r="531" spans="1:6">
      <c r="A531" s="14">
        <v>13117</v>
      </c>
      <c r="B531" s="14">
        <v>50</v>
      </c>
      <c r="C531" s="14">
        <v>2000</v>
      </c>
      <c r="D531" s="14">
        <v>28450</v>
      </c>
      <c r="E531" s="14">
        <f t="shared" si="17"/>
        <v>25</v>
      </c>
      <c r="F531" s="14">
        <f t="shared" si="16"/>
        <v>3400</v>
      </c>
    </row>
    <row r="532" spans="1:6">
      <c r="A532" s="14">
        <v>13142</v>
      </c>
      <c r="B532" s="14">
        <v>50</v>
      </c>
      <c r="C532" s="14">
        <v>2000</v>
      </c>
      <c r="D532" s="14">
        <v>28500</v>
      </c>
      <c r="E532" s="14">
        <f t="shared" si="17"/>
        <v>25</v>
      </c>
      <c r="F532" s="14">
        <f t="shared" si="16"/>
        <v>3400</v>
      </c>
    </row>
    <row r="533" spans="1:6">
      <c r="A533" s="14">
        <v>13167</v>
      </c>
      <c r="B533" s="14">
        <v>50</v>
      </c>
      <c r="C533" s="14">
        <v>2000</v>
      </c>
      <c r="D533" s="14">
        <v>28550</v>
      </c>
      <c r="E533" s="14">
        <f t="shared" si="17"/>
        <v>25</v>
      </c>
      <c r="F533" s="14">
        <f t="shared" si="16"/>
        <v>3400</v>
      </c>
    </row>
    <row r="534" spans="1:6">
      <c r="A534" s="14">
        <v>13192</v>
      </c>
      <c r="B534" s="14">
        <v>50</v>
      </c>
      <c r="C534" s="14">
        <v>2000</v>
      </c>
      <c r="D534" s="14">
        <v>28600</v>
      </c>
      <c r="E534" s="14">
        <f t="shared" si="17"/>
        <v>25</v>
      </c>
      <c r="F534" s="14">
        <f t="shared" si="16"/>
        <v>3400</v>
      </c>
    </row>
    <row r="535" spans="1:6">
      <c r="A535" s="14">
        <v>13217</v>
      </c>
      <c r="B535" s="14">
        <v>50</v>
      </c>
      <c r="C535" s="14">
        <v>2000</v>
      </c>
      <c r="D535" s="14">
        <v>28650</v>
      </c>
      <c r="E535" s="14">
        <f t="shared" si="17"/>
        <v>25</v>
      </c>
      <c r="F535" s="14">
        <f t="shared" si="16"/>
        <v>3400</v>
      </c>
    </row>
    <row r="536" spans="1:6">
      <c r="A536" s="14">
        <v>13242</v>
      </c>
      <c r="B536" s="14">
        <v>50</v>
      </c>
      <c r="C536" s="14">
        <v>2000</v>
      </c>
      <c r="D536" s="14">
        <v>28700</v>
      </c>
      <c r="E536" s="14">
        <f t="shared" si="17"/>
        <v>25</v>
      </c>
      <c r="F536" s="14">
        <f t="shared" si="16"/>
        <v>3400</v>
      </c>
    </row>
    <row r="537" spans="1:6">
      <c r="A537" s="14">
        <v>13267</v>
      </c>
      <c r="B537" s="14">
        <v>50</v>
      </c>
      <c r="C537" s="14">
        <v>2000</v>
      </c>
      <c r="D537" s="14">
        <v>28750</v>
      </c>
      <c r="E537" s="14">
        <f t="shared" si="17"/>
        <v>25</v>
      </c>
      <c r="F537" s="14">
        <f t="shared" si="16"/>
        <v>3400</v>
      </c>
    </row>
    <row r="538" spans="1:6">
      <c r="A538" s="14">
        <v>13292</v>
      </c>
      <c r="B538" s="14">
        <v>50</v>
      </c>
      <c r="C538" s="14">
        <v>2000</v>
      </c>
      <c r="D538" s="14">
        <v>28800</v>
      </c>
      <c r="E538" s="14">
        <f t="shared" si="17"/>
        <v>25</v>
      </c>
      <c r="F538" s="14">
        <f t="shared" si="16"/>
        <v>3400</v>
      </c>
    </row>
    <row r="539" spans="1:6">
      <c r="A539" s="14">
        <v>13317</v>
      </c>
      <c r="B539" s="14">
        <v>50</v>
      </c>
      <c r="C539" s="14">
        <v>2000</v>
      </c>
      <c r="D539" s="14">
        <v>28850</v>
      </c>
      <c r="E539" s="14">
        <f t="shared" si="17"/>
        <v>25</v>
      </c>
      <c r="F539" s="14">
        <f t="shared" si="16"/>
        <v>3400</v>
      </c>
    </row>
    <row r="540" spans="1:6">
      <c r="A540" s="14">
        <v>13342</v>
      </c>
      <c r="B540" s="14">
        <v>50</v>
      </c>
      <c r="C540" s="14">
        <v>2000</v>
      </c>
      <c r="D540" s="14">
        <v>28900</v>
      </c>
      <c r="E540" s="14">
        <f t="shared" si="17"/>
        <v>25</v>
      </c>
      <c r="F540" s="14">
        <f t="shared" si="16"/>
        <v>3400</v>
      </c>
    </row>
    <row r="541" spans="1:6">
      <c r="A541" s="14">
        <v>13367</v>
      </c>
      <c r="B541" s="14">
        <v>50</v>
      </c>
      <c r="C541" s="14">
        <v>2000</v>
      </c>
      <c r="D541" s="14">
        <v>28950</v>
      </c>
      <c r="E541" s="14">
        <f t="shared" si="17"/>
        <v>25</v>
      </c>
      <c r="F541" s="14">
        <f t="shared" si="16"/>
        <v>3400</v>
      </c>
    </row>
    <row r="542" spans="1:6">
      <c r="A542" s="14">
        <v>13392</v>
      </c>
      <c r="B542" s="14">
        <v>50</v>
      </c>
      <c r="C542" s="14">
        <v>2000</v>
      </c>
      <c r="D542" s="14">
        <v>29000</v>
      </c>
      <c r="E542" s="14">
        <f t="shared" si="17"/>
        <v>25</v>
      </c>
      <c r="F542" s="14">
        <f t="shared" si="16"/>
        <v>3400</v>
      </c>
    </row>
    <row r="543" spans="1:6">
      <c r="A543" s="14">
        <v>13417</v>
      </c>
      <c r="B543" s="14">
        <v>50</v>
      </c>
      <c r="C543" s="14">
        <v>2000</v>
      </c>
      <c r="D543" s="14">
        <v>29050</v>
      </c>
      <c r="E543" s="14">
        <f t="shared" si="17"/>
        <v>25</v>
      </c>
      <c r="F543" s="14">
        <f t="shared" si="16"/>
        <v>3400</v>
      </c>
    </row>
    <row r="544" spans="1:6">
      <c r="A544" s="14">
        <v>13442</v>
      </c>
      <c r="B544" s="14">
        <v>50</v>
      </c>
      <c r="C544" s="14">
        <v>2000</v>
      </c>
      <c r="D544" s="14">
        <v>29100</v>
      </c>
      <c r="E544" s="14">
        <f t="shared" si="17"/>
        <v>25</v>
      </c>
      <c r="F544" s="14">
        <f t="shared" si="16"/>
        <v>3400</v>
      </c>
    </row>
    <row r="545" spans="1:6">
      <c r="A545" s="14">
        <v>13467</v>
      </c>
      <c r="B545" s="14">
        <v>50</v>
      </c>
      <c r="C545" s="14">
        <v>2000</v>
      </c>
      <c r="D545" s="14">
        <v>29150</v>
      </c>
      <c r="E545" s="14">
        <f t="shared" si="17"/>
        <v>25</v>
      </c>
      <c r="F545" s="14">
        <f t="shared" si="16"/>
        <v>3400</v>
      </c>
    </row>
    <row r="546" spans="1:6">
      <c r="A546" s="14">
        <v>13492</v>
      </c>
      <c r="B546" s="14">
        <v>50</v>
      </c>
      <c r="C546" s="14">
        <v>2000</v>
      </c>
      <c r="D546" s="14">
        <v>29200</v>
      </c>
      <c r="E546" s="14">
        <f t="shared" si="17"/>
        <v>25</v>
      </c>
      <c r="F546" s="14">
        <f t="shared" si="16"/>
        <v>3400</v>
      </c>
    </row>
    <row r="547" spans="1:6">
      <c r="A547" s="14">
        <v>13517</v>
      </c>
      <c r="B547" s="14">
        <v>50</v>
      </c>
      <c r="C547" s="14">
        <v>2000</v>
      </c>
      <c r="D547" s="14">
        <v>29250</v>
      </c>
      <c r="E547" s="14">
        <f t="shared" si="17"/>
        <v>25</v>
      </c>
      <c r="F547" s="14">
        <f t="shared" si="16"/>
        <v>3400</v>
      </c>
    </row>
    <row r="548" spans="1:6">
      <c r="A548" s="14">
        <v>13542</v>
      </c>
      <c r="B548" s="14">
        <v>50</v>
      </c>
      <c r="C548" s="14">
        <v>2000</v>
      </c>
      <c r="D548" s="14">
        <v>29300</v>
      </c>
      <c r="E548" s="14">
        <f t="shared" si="17"/>
        <v>25</v>
      </c>
      <c r="F548" s="14">
        <f t="shared" si="16"/>
        <v>3400</v>
      </c>
    </row>
    <row r="549" spans="1:6">
      <c r="A549" s="14">
        <v>13567</v>
      </c>
      <c r="B549" s="14">
        <v>50</v>
      </c>
      <c r="C549" s="14">
        <v>2000</v>
      </c>
      <c r="D549" s="14">
        <v>29350</v>
      </c>
      <c r="E549" s="14">
        <f t="shared" si="17"/>
        <v>25</v>
      </c>
      <c r="F549" s="14">
        <f t="shared" si="16"/>
        <v>3400</v>
      </c>
    </row>
    <row r="550" spans="1:6">
      <c r="A550" s="14">
        <v>13592</v>
      </c>
      <c r="B550" s="14">
        <v>50</v>
      </c>
      <c r="C550" s="14">
        <v>2000</v>
      </c>
      <c r="D550" s="14">
        <v>29400</v>
      </c>
      <c r="E550" s="14">
        <f t="shared" si="17"/>
        <v>25</v>
      </c>
      <c r="F550" s="14">
        <f t="shared" si="16"/>
        <v>3400</v>
      </c>
    </row>
    <row r="551" spans="1:6">
      <c r="A551" s="14">
        <v>13617</v>
      </c>
      <c r="B551" s="14">
        <v>50</v>
      </c>
      <c r="C551" s="14">
        <v>2000</v>
      </c>
      <c r="D551" s="14">
        <v>29450</v>
      </c>
      <c r="E551" s="14">
        <f t="shared" si="17"/>
        <v>25</v>
      </c>
      <c r="F551" s="14">
        <f t="shared" si="16"/>
        <v>3400</v>
      </c>
    </row>
    <row r="552" spans="1:6">
      <c r="A552" s="14">
        <v>13642</v>
      </c>
      <c r="B552" s="14">
        <v>50</v>
      </c>
      <c r="C552" s="14">
        <v>2000</v>
      </c>
      <c r="D552" s="14">
        <v>29500</v>
      </c>
      <c r="E552" s="14">
        <f t="shared" si="17"/>
        <v>25</v>
      </c>
      <c r="F552" s="14">
        <f t="shared" si="16"/>
        <v>3400</v>
      </c>
    </row>
    <row r="553" spans="1:6">
      <c r="A553" s="14">
        <v>13667</v>
      </c>
      <c r="B553" s="14">
        <v>50</v>
      </c>
      <c r="C553" s="14">
        <v>2000</v>
      </c>
      <c r="D553" s="14">
        <v>29550</v>
      </c>
      <c r="E553" s="14">
        <f t="shared" si="17"/>
        <v>25</v>
      </c>
      <c r="F553" s="14">
        <f t="shared" si="16"/>
        <v>3400</v>
      </c>
    </row>
    <row r="554" spans="1:6">
      <c r="A554" s="14">
        <v>13692</v>
      </c>
      <c r="B554" s="14">
        <v>50</v>
      </c>
      <c r="C554" s="14">
        <v>2000</v>
      </c>
      <c r="D554" s="14">
        <v>29600</v>
      </c>
      <c r="E554" s="14">
        <f t="shared" si="17"/>
        <v>25</v>
      </c>
      <c r="F554" s="14">
        <f t="shared" si="16"/>
        <v>3400</v>
      </c>
    </row>
    <row r="555" spans="1:6">
      <c r="A555" s="14">
        <v>13717</v>
      </c>
      <c r="B555" s="14">
        <v>50</v>
      </c>
      <c r="C555" s="14">
        <v>2000</v>
      </c>
      <c r="D555" s="14">
        <v>29650</v>
      </c>
      <c r="E555" s="14">
        <f t="shared" si="17"/>
        <v>25</v>
      </c>
      <c r="F555" s="14">
        <f t="shared" si="16"/>
        <v>3400</v>
      </c>
    </row>
    <row r="556" spans="1:6">
      <c r="A556" s="14">
        <v>13742</v>
      </c>
      <c r="B556" s="14">
        <v>50</v>
      </c>
      <c r="C556" s="14">
        <v>2000</v>
      </c>
      <c r="D556" s="14">
        <v>29700</v>
      </c>
      <c r="E556" s="14">
        <f t="shared" si="17"/>
        <v>25</v>
      </c>
      <c r="F556" s="14">
        <f t="shared" si="16"/>
        <v>3400</v>
      </c>
    </row>
    <row r="557" spans="1:6">
      <c r="A557" s="14">
        <v>13767</v>
      </c>
      <c r="B557" s="14">
        <v>50</v>
      </c>
      <c r="C557" s="14">
        <v>2000</v>
      </c>
      <c r="D557" s="14">
        <v>29750</v>
      </c>
      <c r="E557" s="14">
        <f t="shared" si="17"/>
        <v>25</v>
      </c>
      <c r="F557" s="14">
        <f t="shared" si="16"/>
        <v>3400</v>
      </c>
    </row>
    <row r="558" spans="1:6">
      <c r="A558" s="14">
        <v>13792</v>
      </c>
      <c r="B558" s="14">
        <v>50</v>
      </c>
      <c r="C558" s="14">
        <v>2000</v>
      </c>
      <c r="D558" s="14">
        <v>29800</v>
      </c>
      <c r="E558" s="14">
        <f t="shared" si="17"/>
        <v>25</v>
      </c>
      <c r="F558" s="14">
        <f t="shared" si="16"/>
        <v>3400</v>
      </c>
    </row>
    <row r="559" spans="1:6">
      <c r="A559" s="14">
        <v>13817</v>
      </c>
      <c r="B559" s="14">
        <v>50</v>
      </c>
      <c r="C559" s="14">
        <v>2000</v>
      </c>
      <c r="D559" s="14">
        <v>29850</v>
      </c>
      <c r="E559" s="14">
        <f t="shared" si="17"/>
        <v>25</v>
      </c>
      <c r="F559" s="14">
        <f t="shared" si="16"/>
        <v>3400</v>
      </c>
    </row>
    <row r="560" spans="1:6">
      <c r="A560" s="14">
        <v>13842</v>
      </c>
      <c r="B560" s="14">
        <v>50</v>
      </c>
      <c r="C560" s="14">
        <v>2000</v>
      </c>
      <c r="D560" s="14">
        <v>29900</v>
      </c>
      <c r="E560" s="14">
        <f t="shared" si="17"/>
        <v>25</v>
      </c>
      <c r="F560" s="14">
        <f t="shared" si="16"/>
        <v>3400</v>
      </c>
    </row>
    <row r="561" spans="1:6">
      <c r="A561" s="14">
        <v>13867</v>
      </c>
      <c r="B561" s="14">
        <v>50</v>
      </c>
      <c r="C561" s="14">
        <v>2000</v>
      </c>
      <c r="D561" s="14">
        <v>29950</v>
      </c>
      <c r="E561" s="14">
        <f t="shared" si="17"/>
        <v>25</v>
      </c>
      <c r="F561" s="14">
        <f t="shared" si="16"/>
        <v>3400</v>
      </c>
    </row>
    <row r="562" spans="1:6">
      <c r="A562" s="14">
        <v>13892</v>
      </c>
      <c r="B562" s="14">
        <v>50</v>
      </c>
      <c r="C562" s="14">
        <v>2000</v>
      </c>
      <c r="D562" s="14">
        <v>30000</v>
      </c>
      <c r="E562" s="14">
        <f t="shared" si="17"/>
        <v>25</v>
      </c>
      <c r="F562" s="14">
        <f t="shared" si="16"/>
        <v>3400</v>
      </c>
    </row>
    <row r="563" spans="1:6">
      <c r="A563" s="14">
        <v>13917</v>
      </c>
      <c r="B563" s="14">
        <v>50</v>
      </c>
      <c r="C563" s="14">
        <v>2000</v>
      </c>
      <c r="D563" s="14">
        <v>30050</v>
      </c>
      <c r="E563" s="14">
        <f t="shared" si="17"/>
        <v>25</v>
      </c>
      <c r="F563" s="14">
        <f t="shared" si="16"/>
        <v>3400</v>
      </c>
    </row>
    <row r="564" spans="1:6">
      <c r="A564" s="14">
        <v>13942</v>
      </c>
      <c r="B564" s="14">
        <v>50</v>
      </c>
      <c r="C564" s="14">
        <v>2000</v>
      </c>
      <c r="D564" s="14">
        <v>30100</v>
      </c>
      <c r="E564" s="14">
        <f t="shared" si="17"/>
        <v>25</v>
      </c>
      <c r="F564" s="14">
        <f t="shared" si="16"/>
        <v>3400</v>
      </c>
    </row>
    <row r="565" spans="1:6">
      <c r="A565" s="14">
        <v>13967</v>
      </c>
      <c r="B565" s="14">
        <v>50</v>
      </c>
      <c r="C565" s="14">
        <v>2000</v>
      </c>
      <c r="D565" s="14">
        <v>30150</v>
      </c>
      <c r="E565" s="14">
        <f t="shared" si="17"/>
        <v>25</v>
      </c>
      <c r="F565" s="14">
        <f t="shared" si="16"/>
        <v>3400</v>
      </c>
    </row>
    <row r="566" spans="1:6">
      <c r="A566" s="14">
        <v>13992</v>
      </c>
      <c r="B566" s="14">
        <v>50</v>
      </c>
      <c r="C566" s="14">
        <v>2000</v>
      </c>
      <c r="D566" s="14">
        <v>30200</v>
      </c>
      <c r="E566" s="14">
        <f t="shared" si="17"/>
        <v>25</v>
      </c>
      <c r="F566" s="14">
        <f t="shared" si="16"/>
        <v>3400</v>
      </c>
    </row>
    <row r="567" spans="1:6">
      <c r="A567" s="14">
        <v>14017</v>
      </c>
      <c r="B567" s="14">
        <v>50</v>
      </c>
      <c r="C567" s="14">
        <v>2000</v>
      </c>
      <c r="D567" s="14">
        <v>30250</v>
      </c>
      <c r="E567" s="14">
        <f t="shared" si="17"/>
        <v>25</v>
      </c>
      <c r="F567" s="14">
        <f t="shared" si="16"/>
        <v>3400</v>
      </c>
    </row>
    <row r="568" spans="1:6">
      <c r="A568" s="14">
        <v>14042</v>
      </c>
      <c r="B568" s="14">
        <v>50</v>
      </c>
      <c r="C568" s="14">
        <v>2000</v>
      </c>
      <c r="D568" s="14">
        <v>30300</v>
      </c>
      <c r="E568" s="14">
        <f t="shared" si="17"/>
        <v>25</v>
      </c>
      <c r="F568" s="14">
        <f t="shared" si="16"/>
        <v>3400</v>
      </c>
    </row>
    <row r="569" spans="1:6">
      <c r="A569" s="14">
        <v>14067</v>
      </c>
      <c r="B569" s="14">
        <v>50</v>
      </c>
      <c r="C569" s="14">
        <v>2000</v>
      </c>
      <c r="D569" s="14">
        <v>30350</v>
      </c>
      <c r="E569" s="14">
        <f t="shared" si="17"/>
        <v>25</v>
      </c>
      <c r="F569" s="14">
        <f t="shared" si="16"/>
        <v>3400</v>
      </c>
    </row>
    <row r="570" spans="1:6">
      <c r="A570" s="14">
        <v>14092</v>
      </c>
      <c r="B570" s="14">
        <v>50</v>
      </c>
      <c r="C570" s="14">
        <v>2000</v>
      </c>
      <c r="D570" s="14">
        <v>30400</v>
      </c>
      <c r="E570" s="14">
        <f t="shared" si="17"/>
        <v>25</v>
      </c>
      <c r="F570" s="14">
        <f t="shared" si="16"/>
        <v>3400</v>
      </c>
    </row>
    <row r="571" spans="1:6">
      <c r="A571" s="14">
        <v>14117</v>
      </c>
      <c r="B571" s="14">
        <v>50</v>
      </c>
      <c r="C571" s="14">
        <v>2000</v>
      </c>
      <c r="D571" s="14">
        <v>30450</v>
      </c>
      <c r="E571" s="14">
        <f t="shared" si="17"/>
        <v>25</v>
      </c>
      <c r="F571" s="14">
        <f t="shared" si="16"/>
        <v>3400</v>
      </c>
    </row>
    <row r="572" spans="1:6">
      <c r="A572" s="14">
        <v>14142</v>
      </c>
      <c r="B572" s="14">
        <v>50</v>
      </c>
      <c r="C572" s="14">
        <v>2000</v>
      </c>
      <c r="D572" s="14">
        <v>30500</v>
      </c>
      <c r="E572" s="14">
        <f t="shared" si="17"/>
        <v>25</v>
      </c>
      <c r="F572" s="14">
        <f t="shared" si="16"/>
        <v>3400</v>
      </c>
    </row>
    <row r="573" spans="1:6">
      <c r="A573" s="14">
        <v>14167</v>
      </c>
      <c r="B573" s="14">
        <v>50</v>
      </c>
      <c r="C573" s="14">
        <v>2000</v>
      </c>
      <c r="D573" s="14">
        <v>30550</v>
      </c>
      <c r="E573" s="14">
        <f t="shared" si="17"/>
        <v>25</v>
      </c>
      <c r="F573" s="14">
        <f t="shared" si="16"/>
        <v>3400</v>
      </c>
    </row>
    <row r="574" spans="1:6">
      <c r="A574" s="14">
        <v>14192</v>
      </c>
      <c r="B574" s="14">
        <v>50</v>
      </c>
      <c r="C574" s="14">
        <v>2000</v>
      </c>
      <c r="D574" s="14">
        <v>30600</v>
      </c>
      <c r="E574" s="14">
        <f t="shared" si="17"/>
        <v>25</v>
      </c>
      <c r="F574" s="14">
        <f t="shared" si="16"/>
        <v>3400</v>
      </c>
    </row>
    <row r="575" spans="1:6">
      <c r="A575" s="14">
        <v>14217</v>
      </c>
      <c r="B575" s="14">
        <v>50</v>
      </c>
      <c r="C575" s="14">
        <v>2000</v>
      </c>
      <c r="D575" s="14">
        <v>30650</v>
      </c>
      <c r="E575" s="14">
        <f t="shared" si="17"/>
        <v>25</v>
      </c>
      <c r="F575" s="14">
        <f t="shared" si="16"/>
        <v>3400</v>
      </c>
    </row>
    <row r="576" spans="1:6">
      <c r="A576" s="14">
        <v>14242</v>
      </c>
      <c r="B576" s="14">
        <v>50</v>
      </c>
      <c r="C576" s="14">
        <v>2000</v>
      </c>
      <c r="D576" s="14">
        <v>30700</v>
      </c>
      <c r="E576" s="14">
        <f t="shared" si="17"/>
        <v>25</v>
      </c>
      <c r="F576" s="14">
        <f t="shared" si="16"/>
        <v>3400</v>
      </c>
    </row>
    <row r="577" spans="1:6">
      <c r="A577" s="14">
        <v>14267</v>
      </c>
      <c r="B577" s="14">
        <v>50</v>
      </c>
      <c r="C577" s="14">
        <v>2000</v>
      </c>
      <c r="D577" s="14">
        <v>30750</v>
      </c>
      <c r="E577" s="14">
        <f t="shared" si="17"/>
        <v>25</v>
      </c>
      <c r="F577" s="14">
        <f t="shared" si="16"/>
        <v>3400</v>
      </c>
    </row>
    <row r="578" spans="1:6">
      <c r="A578" s="14">
        <v>14292</v>
      </c>
      <c r="B578" s="14">
        <v>50</v>
      </c>
      <c r="C578" s="14">
        <v>2000</v>
      </c>
      <c r="D578" s="14">
        <v>30800</v>
      </c>
      <c r="E578" s="14">
        <f t="shared" si="17"/>
        <v>25</v>
      </c>
      <c r="F578" s="14">
        <f t="shared" si="16"/>
        <v>3400</v>
      </c>
    </row>
    <row r="579" spans="1:6">
      <c r="A579" s="14">
        <v>14317</v>
      </c>
      <c r="B579" s="14">
        <v>50</v>
      </c>
      <c r="C579" s="14">
        <v>2000</v>
      </c>
      <c r="D579" s="14">
        <v>30850</v>
      </c>
      <c r="E579" s="14">
        <f t="shared" si="17"/>
        <v>25</v>
      </c>
      <c r="F579" s="14">
        <f t="shared" ref="F579:F642" si="18">INDEX(levelCosts_1_v,MATCH(A579,levelCosts_k,1),1)</f>
        <v>3400</v>
      </c>
    </row>
    <row r="580" spans="1:6">
      <c r="A580" s="14">
        <v>14342</v>
      </c>
      <c r="B580" s="14">
        <v>50</v>
      </c>
      <c r="C580" s="14">
        <v>2000</v>
      </c>
      <c r="D580" s="14">
        <v>30900</v>
      </c>
      <c r="E580" s="14">
        <f t="shared" ref="E580:E643" si="19">A580-A579</f>
        <v>25</v>
      </c>
      <c r="F580" s="14">
        <f t="shared" si="18"/>
        <v>3400</v>
      </c>
    </row>
    <row r="581" spans="1:6">
      <c r="A581" s="14">
        <v>14367</v>
      </c>
      <c r="B581" s="14">
        <v>50</v>
      </c>
      <c r="C581" s="14">
        <v>2000</v>
      </c>
      <c r="D581" s="14">
        <v>30950</v>
      </c>
      <c r="E581" s="14">
        <f t="shared" si="19"/>
        <v>25</v>
      </c>
      <c r="F581" s="14">
        <f t="shared" si="18"/>
        <v>3400</v>
      </c>
    </row>
    <row r="582" spans="1:6">
      <c r="A582" s="14">
        <v>14392</v>
      </c>
      <c r="B582" s="14">
        <v>50</v>
      </c>
      <c r="C582" s="14">
        <v>2000</v>
      </c>
      <c r="D582" s="14">
        <v>31000</v>
      </c>
      <c r="E582" s="14">
        <f t="shared" si="19"/>
        <v>25</v>
      </c>
      <c r="F582" s="14">
        <f t="shared" si="18"/>
        <v>3400</v>
      </c>
    </row>
    <row r="583" spans="1:6">
      <c r="A583" s="14">
        <v>14417</v>
      </c>
      <c r="B583" s="14">
        <v>50</v>
      </c>
      <c r="C583" s="14">
        <v>2000</v>
      </c>
      <c r="D583" s="14">
        <v>31050</v>
      </c>
      <c r="E583" s="14">
        <f t="shared" si="19"/>
        <v>25</v>
      </c>
      <c r="F583" s="14">
        <f t="shared" si="18"/>
        <v>3400</v>
      </c>
    </row>
    <row r="584" spans="1:6">
      <c r="A584" s="14">
        <v>14442</v>
      </c>
      <c r="B584" s="14">
        <v>50</v>
      </c>
      <c r="C584" s="14">
        <v>2000</v>
      </c>
      <c r="D584" s="14">
        <v>31100</v>
      </c>
      <c r="E584" s="14">
        <f t="shared" si="19"/>
        <v>25</v>
      </c>
      <c r="F584" s="14">
        <f t="shared" si="18"/>
        <v>3400</v>
      </c>
    </row>
    <row r="585" spans="1:6">
      <c r="A585" s="14">
        <v>14467</v>
      </c>
      <c r="B585" s="14">
        <v>50</v>
      </c>
      <c r="C585" s="14">
        <v>2000</v>
      </c>
      <c r="D585" s="14">
        <v>31150</v>
      </c>
      <c r="E585" s="14">
        <f t="shared" si="19"/>
        <v>25</v>
      </c>
      <c r="F585" s="14">
        <f t="shared" si="18"/>
        <v>3400</v>
      </c>
    </row>
    <row r="586" spans="1:6">
      <c r="A586" s="14">
        <v>14492</v>
      </c>
      <c r="B586" s="14">
        <v>50</v>
      </c>
      <c r="C586" s="14">
        <v>2000</v>
      </c>
      <c r="D586" s="14">
        <v>31200</v>
      </c>
      <c r="E586" s="14">
        <f t="shared" si="19"/>
        <v>25</v>
      </c>
      <c r="F586" s="14">
        <f t="shared" si="18"/>
        <v>3400</v>
      </c>
    </row>
    <row r="587" spans="1:6">
      <c r="A587" s="14">
        <v>14517</v>
      </c>
      <c r="B587" s="14">
        <v>50</v>
      </c>
      <c r="C587" s="14">
        <v>2000</v>
      </c>
      <c r="D587" s="14">
        <v>31250</v>
      </c>
      <c r="E587" s="14">
        <f t="shared" si="19"/>
        <v>25</v>
      </c>
      <c r="F587" s="14">
        <f t="shared" si="18"/>
        <v>3400</v>
      </c>
    </row>
    <row r="588" spans="1:6">
      <c r="A588" s="14">
        <v>14542</v>
      </c>
      <c r="B588" s="14">
        <v>50</v>
      </c>
      <c r="C588" s="14">
        <v>2000</v>
      </c>
      <c r="D588" s="14">
        <v>31300</v>
      </c>
      <c r="E588" s="14">
        <f t="shared" si="19"/>
        <v>25</v>
      </c>
      <c r="F588" s="14">
        <f t="shared" si="18"/>
        <v>3400</v>
      </c>
    </row>
    <row r="589" spans="1:6">
      <c r="A589" s="14">
        <v>14567</v>
      </c>
      <c r="B589" s="14">
        <v>50</v>
      </c>
      <c r="C589" s="14">
        <v>2000</v>
      </c>
      <c r="D589" s="14">
        <v>31350</v>
      </c>
      <c r="E589" s="14">
        <f t="shared" si="19"/>
        <v>25</v>
      </c>
      <c r="F589" s="14">
        <f t="shared" si="18"/>
        <v>3400</v>
      </c>
    </row>
    <row r="590" spans="1:6">
      <c r="A590" s="14">
        <v>14592</v>
      </c>
      <c r="B590" s="14">
        <v>50</v>
      </c>
      <c r="C590" s="14">
        <v>2000</v>
      </c>
      <c r="D590" s="14">
        <v>31400</v>
      </c>
      <c r="E590" s="14">
        <f t="shared" si="19"/>
        <v>25</v>
      </c>
      <c r="F590" s="14">
        <f t="shared" si="18"/>
        <v>3400</v>
      </c>
    </row>
    <row r="591" spans="1:6">
      <c r="A591" s="14">
        <v>14617</v>
      </c>
      <c r="B591" s="14">
        <v>50</v>
      </c>
      <c r="C591" s="14">
        <v>2000</v>
      </c>
      <c r="D591" s="14">
        <v>31450</v>
      </c>
      <c r="E591" s="14">
        <f t="shared" si="19"/>
        <v>25</v>
      </c>
      <c r="F591" s="14">
        <f t="shared" si="18"/>
        <v>3400</v>
      </c>
    </row>
    <row r="592" spans="1:6">
      <c r="A592" s="14">
        <v>14642</v>
      </c>
      <c r="B592" s="14">
        <v>50</v>
      </c>
      <c r="C592" s="14">
        <v>2000</v>
      </c>
      <c r="D592" s="14">
        <v>31500</v>
      </c>
      <c r="E592" s="14">
        <f t="shared" si="19"/>
        <v>25</v>
      </c>
      <c r="F592" s="14">
        <f t="shared" si="18"/>
        <v>3400</v>
      </c>
    </row>
    <row r="593" spans="1:6">
      <c r="A593" s="14">
        <v>14667</v>
      </c>
      <c r="B593" s="14">
        <v>50</v>
      </c>
      <c r="C593" s="14">
        <v>2000</v>
      </c>
      <c r="D593" s="14">
        <v>31550</v>
      </c>
      <c r="E593" s="14">
        <f t="shared" si="19"/>
        <v>25</v>
      </c>
      <c r="F593" s="14">
        <f t="shared" si="18"/>
        <v>3400</v>
      </c>
    </row>
    <row r="594" spans="1:6">
      <c r="A594" s="14">
        <v>14692</v>
      </c>
      <c r="B594" s="14">
        <v>50</v>
      </c>
      <c r="C594" s="14">
        <v>2000</v>
      </c>
      <c r="D594" s="14">
        <v>31600</v>
      </c>
      <c r="E594" s="14">
        <f t="shared" si="19"/>
        <v>25</v>
      </c>
      <c r="F594" s="14">
        <f t="shared" si="18"/>
        <v>3400</v>
      </c>
    </row>
    <row r="595" spans="1:6">
      <c r="A595" s="14">
        <v>14717</v>
      </c>
      <c r="B595" s="14">
        <v>50</v>
      </c>
      <c r="C595" s="14">
        <v>2000</v>
      </c>
      <c r="D595" s="14">
        <v>31650</v>
      </c>
      <c r="E595" s="14">
        <f t="shared" si="19"/>
        <v>25</v>
      </c>
      <c r="F595" s="14">
        <f t="shared" si="18"/>
        <v>3400</v>
      </c>
    </row>
    <row r="596" spans="1:6">
      <c r="A596" s="14">
        <v>14742</v>
      </c>
      <c r="B596" s="14">
        <v>50</v>
      </c>
      <c r="C596" s="14">
        <v>2000</v>
      </c>
      <c r="D596" s="14">
        <v>31700</v>
      </c>
      <c r="E596" s="14">
        <f t="shared" si="19"/>
        <v>25</v>
      </c>
      <c r="F596" s="14">
        <f t="shared" si="18"/>
        <v>3400</v>
      </c>
    </row>
    <row r="597" spans="1:6">
      <c r="A597" s="14">
        <v>14767</v>
      </c>
      <c r="B597" s="14">
        <v>50</v>
      </c>
      <c r="C597" s="14">
        <v>2000</v>
      </c>
      <c r="D597" s="14">
        <v>31750</v>
      </c>
      <c r="E597" s="14">
        <f t="shared" si="19"/>
        <v>25</v>
      </c>
      <c r="F597" s="14">
        <f t="shared" si="18"/>
        <v>3400</v>
      </c>
    </row>
    <row r="598" spans="1:6">
      <c r="A598" s="14">
        <v>14792</v>
      </c>
      <c r="B598" s="14">
        <v>50</v>
      </c>
      <c r="C598" s="14">
        <v>2000</v>
      </c>
      <c r="D598" s="14">
        <v>31800</v>
      </c>
      <c r="E598" s="14">
        <f t="shared" si="19"/>
        <v>25</v>
      </c>
      <c r="F598" s="14">
        <f t="shared" si="18"/>
        <v>3400</v>
      </c>
    </row>
    <row r="599" spans="1:6">
      <c r="A599" s="14">
        <v>14817</v>
      </c>
      <c r="B599" s="14">
        <v>50</v>
      </c>
      <c r="C599" s="14">
        <v>2000</v>
      </c>
      <c r="D599" s="14">
        <v>31850</v>
      </c>
      <c r="E599" s="14">
        <f t="shared" si="19"/>
        <v>25</v>
      </c>
      <c r="F599" s="14">
        <f t="shared" si="18"/>
        <v>3400</v>
      </c>
    </row>
    <row r="600" spans="1:6">
      <c r="A600" s="14">
        <v>14842</v>
      </c>
      <c r="B600" s="14">
        <v>50</v>
      </c>
      <c r="C600" s="14">
        <v>2000</v>
      </c>
      <c r="D600" s="14">
        <v>31900</v>
      </c>
      <c r="E600" s="14">
        <f t="shared" si="19"/>
        <v>25</v>
      </c>
      <c r="F600" s="14">
        <f t="shared" si="18"/>
        <v>3400</v>
      </c>
    </row>
    <row r="601" spans="1:6">
      <c r="A601" s="14">
        <v>14867</v>
      </c>
      <c r="B601" s="14">
        <v>50</v>
      </c>
      <c r="C601" s="14">
        <v>2000</v>
      </c>
      <c r="D601" s="14">
        <v>31950</v>
      </c>
      <c r="E601" s="14">
        <f t="shared" si="19"/>
        <v>25</v>
      </c>
      <c r="F601" s="14">
        <f t="shared" si="18"/>
        <v>3400</v>
      </c>
    </row>
    <row r="602" spans="1:6">
      <c r="A602" s="14">
        <v>14892</v>
      </c>
      <c r="B602" s="14">
        <v>50</v>
      </c>
      <c r="C602" s="14">
        <v>2000</v>
      </c>
      <c r="D602" s="14">
        <v>32000</v>
      </c>
      <c r="E602" s="14">
        <f t="shared" si="19"/>
        <v>25</v>
      </c>
      <c r="F602" s="14">
        <f t="shared" si="18"/>
        <v>3400</v>
      </c>
    </row>
    <row r="603" spans="1:6">
      <c r="A603" s="14">
        <v>14917</v>
      </c>
      <c r="B603" s="14">
        <v>50</v>
      </c>
      <c r="C603" s="14">
        <v>2000</v>
      </c>
      <c r="D603" s="14">
        <v>32050</v>
      </c>
      <c r="E603" s="14">
        <f t="shared" si="19"/>
        <v>25</v>
      </c>
      <c r="F603" s="14">
        <f t="shared" si="18"/>
        <v>3400</v>
      </c>
    </row>
    <row r="604" spans="1:6">
      <c r="A604" s="14">
        <v>14942</v>
      </c>
      <c r="B604" s="14">
        <v>50</v>
      </c>
      <c r="C604" s="14">
        <v>2000</v>
      </c>
      <c r="D604" s="14">
        <v>32100</v>
      </c>
      <c r="E604" s="14">
        <f t="shared" si="19"/>
        <v>25</v>
      </c>
      <c r="F604" s="14">
        <f t="shared" si="18"/>
        <v>3400</v>
      </c>
    </row>
    <row r="605" spans="1:6">
      <c r="A605" s="14">
        <v>14967</v>
      </c>
      <c r="B605" s="14">
        <v>50</v>
      </c>
      <c r="C605" s="14">
        <v>2000</v>
      </c>
      <c r="D605" s="14">
        <v>32150</v>
      </c>
      <c r="E605" s="14">
        <f t="shared" si="19"/>
        <v>25</v>
      </c>
      <c r="F605" s="14">
        <f t="shared" si="18"/>
        <v>3400</v>
      </c>
    </row>
    <row r="606" spans="1:6">
      <c r="A606" s="14">
        <v>14992</v>
      </c>
      <c r="B606" s="14">
        <v>50</v>
      </c>
      <c r="C606" s="14">
        <v>2000</v>
      </c>
      <c r="D606" s="14">
        <v>32200</v>
      </c>
      <c r="E606" s="14">
        <f t="shared" si="19"/>
        <v>25</v>
      </c>
      <c r="F606" s="14">
        <f t="shared" si="18"/>
        <v>3400</v>
      </c>
    </row>
    <row r="607" spans="1:6">
      <c r="A607" s="14">
        <v>15017</v>
      </c>
      <c r="B607" s="14">
        <v>50</v>
      </c>
      <c r="C607" s="14">
        <v>2000</v>
      </c>
      <c r="D607" s="14">
        <v>32250</v>
      </c>
      <c r="E607" s="14">
        <f t="shared" si="19"/>
        <v>25</v>
      </c>
      <c r="F607" s="14">
        <f t="shared" si="18"/>
        <v>3400</v>
      </c>
    </row>
    <row r="608" spans="1:6">
      <c r="A608" s="14">
        <v>15042</v>
      </c>
      <c r="B608" s="14">
        <v>50</v>
      </c>
      <c r="C608" s="14">
        <v>2000</v>
      </c>
      <c r="D608" s="14">
        <v>32300</v>
      </c>
      <c r="E608" s="14">
        <f t="shared" si="19"/>
        <v>25</v>
      </c>
      <c r="F608" s="14">
        <f t="shared" si="18"/>
        <v>3400</v>
      </c>
    </row>
    <row r="609" spans="1:6">
      <c r="A609" s="14">
        <v>15067</v>
      </c>
      <c r="B609" s="14">
        <v>50</v>
      </c>
      <c r="C609" s="14">
        <v>2000</v>
      </c>
      <c r="D609" s="14">
        <v>32350</v>
      </c>
      <c r="E609" s="14">
        <f t="shared" si="19"/>
        <v>25</v>
      </c>
      <c r="F609" s="14">
        <f t="shared" si="18"/>
        <v>3400</v>
      </c>
    </row>
    <row r="610" spans="1:6">
      <c r="A610" s="14">
        <v>15092</v>
      </c>
      <c r="B610" s="14">
        <v>50</v>
      </c>
      <c r="C610" s="14">
        <v>2000</v>
      </c>
      <c r="D610" s="14">
        <v>32400</v>
      </c>
      <c r="E610" s="14">
        <f t="shared" si="19"/>
        <v>25</v>
      </c>
      <c r="F610" s="14">
        <f t="shared" si="18"/>
        <v>3400</v>
      </c>
    </row>
    <row r="611" spans="1:6">
      <c r="A611" s="14">
        <v>15117</v>
      </c>
      <c r="B611" s="14">
        <v>50</v>
      </c>
      <c r="C611" s="14">
        <v>2000</v>
      </c>
      <c r="D611" s="14">
        <v>32450</v>
      </c>
      <c r="E611" s="14">
        <f t="shared" si="19"/>
        <v>25</v>
      </c>
      <c r="F611" s="14">
        <f t="shared" si="18"/>
        <v>3400</v>
      </c>
    </row>
    <row r="612" spans="1:6">
      <c r="A612" s="14">
        <v>15142</v>
      </c>
      <c r="B612" s="14">
        <v>50</v>
      </c>
      <c r="C612" s="14">
        <v>2000</v>
      </c>
      <c r="D612" s="14">
        <v>32500</v>
      </c>
      <c r="E612" s="14">
        <f t="shared" si="19"/>
        <v>25</v>
      </c>
      <c r="F612" s="14">
        <f t="shared" si="18"/>
        <v>3400</v>
      </c>
    </row>
    <row r="613" spans="1:6">
      <c r="A613" s="14">
        <v>15167</v>
      </c>
      <c r="B613" s="14">
        <v>50</v>
      </c>
      <c r="C613" s="14">
        <v>2000</v>
      </c>
      <c r="D613" s="14">
        <v>32550</v>
      </c>
      <c r="E613" s="14">
        <f t="shared" si="19"/>
        <v>25</v>
      </c>
      <c r="F613" s="14">
        <f t="shared" si="18"/>
        <v>3400</v>
      </c>
    </row>
    <row r="614" spans="1:6">
      <c r="A614" s="14">
        <v>15192</v>
      </c>
      <c r="B614" s="14">
        <v>50</v>
      </c>
      <c r="C614" s="14">
        <v>2000</v>
      </c>
      <c r="D614" s="14">
        <v>32600</v>
      </c>
      <c r="E614" s="14">
        <f t="shared" si="19"/>
        <v>25</v>
      </c>
      <c r="F614" s="14">
        <f t="shared" si="18"/>
        <v>3400</v>
      </c>
    </row>
    <row r="615" spans="1:6">
      <c r="A615" s="14">
        <v>15217</v>
      </c>
      <c r="B615" s="14">
        <v>50</v>
      </c>
      <c r="C615" s="14">
        <v>2000</v>
      </c>
      <c r="D615" s="14">
        <v>32650</v>
      </c>
      <c r="E615" s="14">
        <f t="shared" si="19"/>
        <v>25</v>
      </c>
      <c r="F615" s="14">
        <f t="shared" si="18"/>
        <v>3400</v>
      </c>
    </row>
    <row r="616" spans="1:6">
      <c r="A616" s="14">
        <v>15242</v>
      </c>
      <c r="B616" s="14">
        <v>50</v>
      </c>
      <c r="C616" s="14">
        <v>2000</v>
      </c>
      <c r="D616" s="14">
        <v>32700</v>
      </c>
      <c r="E616" s="14">
        <f t="shared" si="19"/>
        <v>25</v>
      </c>
      <c r="F616" s="14">
        <f t="shared" si="18"/>
        <v>3400</v>
      </c>
    </row>
    <row r="617" spans="1:6">
      <c r="A617" s="14">
        <v>15267</v>
      </c>
      <c r="B617" s="14">
        <v>50</v>
      </c>
      <c r="C617" s="14">
        <v>2000</v>
      </c>
      <c r="D617" s="14">
        <v>32750</v>
      </c>
      <c r="E617" s="14">
        <f t="shared" si="19"/>
        <v>25</v>
      </c>
      <c r="F617" s="14">
        <f t="shared" si="18"/>
        <v>3400</v>
      </c>
    </row>
    <row r="618" spans="1:6">
      <c r="A618" s="14">
        <v>15292</v>
      </c>
      <c r="B618" s="14">
        <v>50</v>
      </c>
      <c r="C618" s="14">
        <v>2000</v>
      </c>
      <c r="D618" s="14">
        <v>32800</v>
      </c>
      <c r="E618" s="14">
        <f t="shared" si="19"/>
        <v>25</v>
      </c>
      <c r="F618" s="14">
        <f t="shared" si="18"/>
        <v>3400</v>
      </c>
    </row>
    <row r="619" spans="1:6">
      <c r="A619" s="14">
        <v>15317</v>
      </c>
      <c r="B619" s="14">
        <v>50</v>
      </c>
      <c r="C619" s="14">
        <v>2000</v>
      </c>
      <c r="D619" s="14">
        <v>32850</v>
      </c>
      <c r="E619" s="14">
        <f t="shared" si="19"/>
        <v>25</v>
      </c>
      <c r="F619" s="14">
        <f t="shared" si="18"/>
        <v>3400</v>
      </c>
    </row>
    <row r="620" spans="1:6">
      <c r="A620" s="14">
        <v>15342</v>
      </c>
      <c r="B620" s="14">
        <v>50</v>
      </c>
      <c r="C620" s="14">
        <v>2000</v>
      </c>
      <c r="D620" s="14">
        <v>32900</v>
      </c>
      <c r="E620" s="14">
        <f t="shared" si="19"/>
        <v>25</v>
      </c>
      <c r="F620" s="14">
        <f t="shared" si="18"/>
        <v>3400</v>
      </c>
    </row>
    <row r="621" spans="1:6">
      <c r="A621" s="14">
        <v>15367</v>
      </c>
      <c r="B621" s="14">
        <v>50</v>
      </c>
      <c r="C621" s="14">
        <v>2000</v>
      </c>
      <c r="D621" s="14">
        <v>32950</v>
      </c>
      <c r="E621" s="14">
        <f t="shared" si="19"/>
        <v>25</v>
      </c>
      <c r="F621" s="14">
        <f t="shared" si="18"/>
        <v>3400</v>
      </c>
    </row>
    <row r="622" spans="1:6">
      <c r="A622" s="14">
        <v>15392</v>
      </c>
      <c r="B622" s="14">
        <v>50</v>
      </c>
      <c r="C622" s="14">
        <v>2000</v>
      </c>
      <c r="D622" s="14">
        <v>33000</v>
      </c>
      <c r="E622" s="14">
        <f t="shared" si="19"/>
        <v>25</v>
      </c>
      <c r="F622" s="14">
        <f t="shared" si="18"/>
        <v>3400</v>
      </c>
    </row>
    <row r="623" spans="1:6">
      <c r="A623" s="14">
        <v>15417</v>
      </c>
      <c r="B623" s="14">
        <v>50</v>
      </c>
      <c r="C623" s="14">
        <v>2000</v>
      </c>
      <c r="D623" s="14">
        <v>33050</v>
      </c>
      <c r="E623" s="14">
        <f t="shared" si="19"/>
        <v>25</v>
      </c>
      <c r="F623" s="14">
        <f t="shared" si="18"/>
        <v>3400</v>
      </c>
    </row>
    <row r="624" spans="1:6">
      <c r="A624" s="14">
        <v>15442</v>
      </c>
      <c r="B624" s="14">
        <v>50</v>
      </c>
      <c r="C624" s="14">
        <v>2000</v>
      </c>
      <c r="D624" s="14">
        <v>33100</v>
      </c>
      <c r="E624" s="14">
        <f t="shared" si="19"/>
        <v>25</v>
      </c>
      <c r="F624" s="14">
        <f t="shared" si="18"/>
        <v>3400</v>
      </c>
    </row>
    <row r="625" spans="1:6">
      <c r="A625" s="14">
        <v>15467</v>
      </c>
      <c r="B625" s="14">
        <v>50</v>
      </c>
      <c r="C625" s="14">
        <v>2000</v>
      </c>
      <c r="D625" s="14">
        <v>33150</v>
      </c>
      <c r="E625" s="14">
        <f t="shared" si="19"/>
        <v>25</v>
      </c>
      <c r="F625" s="14">
        <f t="shared" si="18"/>
        <v>3400</v>
      </c>
    </row>
    <row r="626" spans="1:6">
      <c r="A626" s="14">
        <v>15492</v>
      </c>
      <c r="B626" s="14">
        <v>50</v>
      </c>
      <c r="C626" s="14">
        <v>2000</v>
      </c>
      <c r="D626" s="14">
        <v>33200</v>
      </c>
      <c r="E626" s="14">
        <f t="shared" si="19"/>
        <v>25</v>
      </c>
      <c r="F626" s="14">
        <f t="shared" si="18"/>
        <v>3400</v>
      </c>
    </row>
    <row r="627" spans="1:6">
      <c r="A627" s="14">
        <v>15517</v>
      </c>
      <c r="B627" s="14">
        <v>50</v>
      </c>
      <c r="C627" s="14">
        <v>2000</v>
      </c>
      <c r="D627" s="14">
        <v>33250</v>
      </c>
      <c r="E627" s="14">
        <f t="shared" si="19"/>
        <v>25</v>
      </c>
      <c r="F627" s="14">
        <f t="shared" si="18"/>
        <v>3400</v>
      </c>
    </row>
    <row r="628" spans="1:6">
      <c r="A628" s="14">
        <v>15542</v>
      </c>
      <c r="B628" s="14">
        <v>50</v>
      </c>
      <c r="C628" s="14">
        <v>2000</v>
      </c>
      <c r="D628" s="14">
        <v>33300</v>
      </c>
      <c r="E628" s="14">
        <f t="shared" si="19"/>
        <v>25</v>
      </c>
      <c r="F628" s="14">
        <f t="shared" si="18"/>
        <v>3400</v>
      </c>
    </row>
    <row r="629" spans="1:6">
      <c r="A629" s="14">
        <v>15567</v>
      </c>
      <c r="B629" s="14">
        <v>50</v>
      </c>
      <c r="C629" s="14">
        <v>2000</v>
      </c>
      <c r="D629" s="14">
        <v>33350</v>
      </c>
      <c r="E629" s="14">
        <f t="shared" si="19"/>
        <v>25</v>
      </c>
      <c r="F629" s="14">
        <f t="shared" si="18"/>
        <v>3400</v>
      </c>
    </row>
    <row r="630" spans="1:6">
      <c r="A630" s="14">
        <v>15592</v>
      </c>
      <c r="B630" s="14">
        <v>50</v>
      </c>
      <c r="C630" s="14">
        <v>2000</v>
      </c>
      <c r="D630" s="14">
        <v>33400</v>
      </c>
      <c r="E630" s="14">
        <f t="shared" si="19"/>
        <v>25</v>
      </c>
      <c r="F630" s="14">
        <f t="shared" si="18"/>
        <v>3400</v>
      </c>
    </row>
    <row r="631" spans="1:6">
      <c r="A631" s="14">
        <v>15617</v>
      </c>
      <c r="B631" s="14">
        <v>50</v>
      </c>
      <c r="C631" s="14">
        <v>2000</v>
      </c>
      <c r="D631" s="14">
        <v>33450</v>
      </c>
      <c r="E631" s="14">
        <f t="shared" si="19"/>
        <v>25</v>
      </c>
      <c r="F631" s="14">
        <f t="shared" si="18"/>
        <v>3400</v>
      </c>
    </row>
    <row r="632" spans="1:6">
      <c r="A632" s="14">
        <v>15642</v>
      </c>
      <c r="B632" s="14">
        <v>50</v>
      </c>
      <c r="C632" s="14">
        <v>2000</v>
      </c>
      <c r="D632" s="14">
        <v>33500</v>
      </c>
      <c r="E632" s="14">
        <f t="shared" si="19"/>
        <v>25</v>
      </c>
      <c r="F632" s="14">
        <f t="shared" si="18"/>
        <v>3400</v>
      </c>
    </row>
    <row r="633" spans="1:6">
      <c r="A633" s="14">
        <v>15667</v>
      </c>
      <c r="B633" s="14">
        <v>50</v>
      </c>
      <c r="C633" s="14">
        <v>2000</v>
      </c>
      <c r="D633" s="14">
        <v>33550</v>
      </c>
      <c r="E633" s="14">
        <f t="shared" si="19"/>
        <v>25</v>
      </c>
      <c r="F633" s="14">
        <f t="shared" si="18"/>
        <v>3400</v>
      </c>
    </row>
    <row r="634" spans="1:6">
      <c r="A634" s="14">
        <v>15692</v>
      </c>
      <c r="B634" s="14">
        <v>50</v>
      </c>
      <c r="C634" s="14">
        <v>2000</v>
      </c>
      <c r="D634" s="14">
        <v>33600</v>
      </c>
      <c r="E634" s="14">
        <f t="shared" si="19"/>
        <v>25</v>
      </c>
      <c r="F634" s="14">
        <f t="shared" si="18"/>
        <v>3400</v>
      </c>
    </row>
    <row r="635" spans="1:6">
      <c r="A635" s="14">
        <v>15717</v>
      </c>
      <c r="B635" s="14">
        <v>50</v>
      </c>
      <c r="C635" s="14">
        <v>2000</v>
      </c>
      <c r="D635" s="14">
        <v>33650</v>
      </c>
      <c r="E635" s="14">
        <f t="shared" si="19"/>
        <v>25</v>
      </c>
      <c r="F635" s="14">
        <f t="shared" si="18"/>
        <v>3400</v>
      </c>
    </row>
    <row r="636" spans="1:6">
      <c r="A636" s="14">
        <v>15742</v>
      </c>
      <c r="B636" s="14">
        <v>50</v>
      </c>
      <c r="C636" s="14">
        <v>2000</v>
      </c>
      <c r="D636" s="14">
        <v>33700</v>
      </c>
      <c r="E636" s="14">
        <f t="shared" si="19"/>
        <v>25</v>
      </c>
      <c r="F636" s="14">
        <f t="shared" si="18"/>
        <v>3400</v>
      </c>
    </row>
    <row r="637" spans="1:6">
      <c r="A637" s="14">
        <v>15767</v>
      </c>
      <c r="B637" s="14">
        <v>50</v>
      </c>
      <c r="C637" s="14">
        <v>2000</v>
      </c>
      <c r="D637" s="14">
        <v>33750</v>
      </c>
      <c r="E637" s="14">
        <f t="shared" si="19"/>
        <v>25</v>
      </c>
      <c r="F637" s="14">
        <f t="shared" si="18"/>
        <v>3400</v>
      </c>
    </row>
    <row r="638" spans="1:6">
      <c r="A638" s="14">
        <v>15792</v>
      </c>
      <c r="B638" s="14">
        <v>50</v>
      </c>
      <c r="C638" s="14">
        <v>2000</v>
      </c>
      <c r="D638" s="14">
        <v>33800</v>
      </c>
      <c r="E638" s="14">
        <f t="shared" si="19"/>
        <v>25</v>
      </c>
      <c r="F638" s="14">
        <f t="shared" si="18"/>
        <v>3400</v>
      </c>
    </row>
    <row r="639" spans="1:6">
      <c r="A639" s="14">
        <v>15817</v>
      </c>
      <c r="B639" s="14">
        <v>50</v>
      </c>
      <c r="C639" s="14">
        <v>2000</v>
      </c>
      <c r="D639" s="14">
        <v>33850</v>
      </c>
      <c r="E639" s="14">
        <f t="shared" si="19"/>
        <v>25</v>
      </c>
      <c r="F639" s="14">
        <f t="shared" si="18"/>
        <v>3400</v>
      </c>
    </row>
    <row r="640" spans="1:6">
      <c r="A640" s="14">
        <v>15842</v>
      </c>
      <c r="B640" s="14">
        <v>50</v>
      </c>
      <c r="C640" s="14">
        <v>2000</v>
      </c>
      <c r="D640" s="14">
        <v>33900</v>
      </c>
      <c r="E640" s="14">
        <f t="shared" si="19"/>
        <v>25</v>
      </c>
      <c r="F640" s="14">
        <f t="shared" si="18"/>
        <v>3400</v>
      </c>
    </row>
    <row r="641" spans="1:6">
      <c r="A641" s="14">
        <v>15867</v>
      </c>
      <c r="B641" s="14">
        <v>50</v>
      </c>
      <c r="C641" s="14">
        <v>2000</v>
      </c>
      <c r="D641" s="14">
        <v>33950</v>
      </c>
      <c r="E641" s="14">
        <f t="shared" si="19"/>
        <v>25</v>
      </c>
      <c r="F641" s="14">
        <f t="shared" si="18"/>
        <v>3400</v>
      </c>
    </row>
    <row r="642" spans="1:6">
      <c r="A642" s="14">
        <v>15892</v>
      </c>
      <c r="B642" s="14">
        <v>50</v>
      </c>
      <c r="C642" s="14">
        <v>2000</v>
      </c>
      <c r="D642" s="14">
        <v>34000</v>
      </c>
      <c r="E642" s="14">
        <f t="shared" si="19"/>
        <v>25</v>
      </c>
      <c r="F642" s="14">
        <f t="shared" si="18"/>
        <v>3400</v>
      </c>
    </row>
    <row r="643" spans="1:6">
      <c r="A643" s="14">
        <v>15917</v>
      </c>
      <c r="B643" s="14">
        <v>50</v>
      </c>
      <c r="C643" s="14">
        <v>2000</v>
      </c>
      <c r="D643" s="14">
        <v>34050</v>
      </c>
      <c r="E643" s="14">
        <f t="shared" si="19"/>
        <v>25</v>
      </c>
      <c r="F643" s="14">
        <f t="shared" ref="F643:F706" si="20">INDEX(levelCosts_1_v,MATCH(A643,levelCosts_k,1),1)</f>
        <v>3400</v>
      </c>
    </row>
    <row r="644" spans="1:6">
      <c r="A644" s="14">
        <v>15942</v>
      </c>
      <c r="B644" s="14">
        <v>50</v>
      </c>
      <c r="C644" s="14">
        <v>2000</v>
      </c>
      <c r="D644" s="14">
        <v>34100</v>
      </c>
      <c r="E644" s="14">
        <f t="shared" ref="E644:E707" si="21">A644-A643</f>
        <v>25</v>
      </c>
      <c r="F644" s="14">
        <f t="shared" si="20"/>
        <v>3400</v>
      </c>
    </row>
    <row r="645" spans="1:6">
      <c r="A645" s="14">
        <v>15967</v>
      </c>
      <c r="B645" s="14">
        <v>50</v>
      </c>
      <c r="C645" s="14">
        <v>2000</v>
      </c>
      <c r="D645" s="14">
        <v>34150</v>
      </c>
      <c r="E645" s="14">
        <f t="shared" si="21"/>
        <v>25</v>
      </c>
      <c r="F645" s="14">
        <f t="shared" si="20"/>
        <v>3400</v>
      </c>
    </row>
    <row r="646" spans="1:6">
      <c r="A646" s="14">
        <v>15992</v>
      </c>
      <c r="B646" s="14">
        <v>50</v>
      </c>
      <c r="C646" s="14">
        <v>2000</v>
      </c>
      <c r="D646" s="14">
        <v>34200</v>
      </c>
      <c r="E646" s="14">
        <f t="shared" si="21"/>
        <v>25</v>
      </c>
      <c r="F646" s="14">
        <f t="shared" si="20"/>
        <v>3400</v>
      </c>
    </row>
    <row r="647" spans="1:6">
      <c r="A647" s="14">
        <v>16017</v>
      </c>
      <c r="B647" s="14">
        <v>50</v>
      </c>
      <c r="C647" s="14">
        <v>2000</v>
      </c>
      <c r="D647" s="14">
        <v>34250</v>
      </c>
      <c r="E647" s="14">
        <f t="shared" si="21"/>
        <v>25</v>
      </c>
      <c r="F647" s="14">
        <f t="shared" si="20"/>
        <v>3400</v>
      </c>
    </row>
    <row r="648" spans="1:6">
      <c r="A648" s="14">
        <v>16042</v>
      </c>
      <c r="B648" s="14">
        <v>50</v>
      </c>
      <c r="C648" s="14">
        <v>2000</v>
      </c>
      <c r="D648" s="14">
        <v>34300</v>
      </c>
      <c r="E648" s="14">
        <f t="shared" si="21"/>
        <v>25</v>
      </c>
      <c r="F648" s="14">
        <f t="shared" si="20"/>
        <v>3400</v>
      </c>
    </row>
    <row r="649" spans="1:6">
      <c r="A649" s="14">
        <v>16067</v>
      </c>
      <c r="B649" s="14">
        <v>50</v>
      </c>
      <c r="C649" s="14">
        <v>2000</v>
      </c>
      <c r="D649" s="14">
        <v>34350</v>
      </c>
      <c r="E649" s="14">
        <f t="shared" si="21"/>
        <v>25</v>
      </c>
      <c r="F649" s="14">
        <f t="shared" si="20"/>
        <v>3400</v>
      </c>
    </row>
    <row r="650" spans="1:6">
      <c r="A650" s="14">
        <v>16092</v>
      </c>
      <c r="B650" s="14">
        <v>50</v>
      </c>
      <c r="C650" s="14">
        <v>2000</v>
      </c>
      <c r="D650" s="14">
        <v>34400</v>
      </c>
      <c r="E650" s="14">
        <f t="shared" si="21"/>
        <v>25</v>
      </c>
      <c r="F650" s="14">
        <f t="shared" si="20"/>
        <v>3400</v>
      </c>
    </row>
    <row r="651" spans="1:6">
      <c r="A651" s="14">
        <v>16117</v>
      </c>
      <c r="B651" s="14">
        <v>50</v>
      </c>
      <c r="C651" s="14">
        <v>2000</v>
      </c>
      <c r="D651" s="14">
        <v>34450</v>
      </c>
      <c r="E651" s="14">
        <f t="shared" si="21"/>
        <v>25</v>
      </c>
      <c r="F651" s="14">
        <f t="shared" si="20"/>
        <v>3400</v>
      </c>
    </row>
    <row r="652" spans="1:6">
      <c r="A652" s="14">
        <v>16142</v>
      </c>
      <c r="B652" s="14">
        <v>50</v>
      </c>
      <c r="C652" s="14">
        <v>2000</v>
      </c>
      <c r="D652" s="14">
        <v>34500</v>
      </c>
      <c r="E652" s="14">
        <f t="shared" si="21"/>
        <v>25</v>
      </c>
      <c r="F652" s="14">
        <f t="shared" si="20"/>
        <v>3400</v>
      </c>
    </row>
    <row r="653" spans="1:6">
      <c r="A653" s="14">
        <v>16167</v>
      </c>
      <c r="B653" s="14">
        <v>50</v>
      </c>
      <c r="C653" s="14">
        <v>2000</v>
      </c>
      <c r="D653" s="14">
        <v>34550</v>
      </c>
      <c r="E653" s="14">
        <f t="shared" si="21"/>
        <v>25</v>
      </c>
      <c r="F653" s="14">
        <f t="shared" si="20"/>
        <v>3400</v>
      </c>
    </row>
    <row r="654" spans="1:6">
      <c r="A654" s="14">
        <v>16192</v>
      </c>
      <c r="B654" s="14">
        <v>50</v>
      </c>
      <c r="C654" s="14">
        <v>2000</v>
      </c>
      <c r="D654" s="14">
        <v>34600</v>
      </c>
      <c r="E654" s="14">
        <f t="shared" si="21"/>
        <v>25</v>
      </c>
      <c r="F654" s="14">
        <f t="shared" si="20"/>
        <v>3400</v>
      </c>
    </row>
    <row r="655" spans="1:6">
      <c r="A655" s="14">
        <v>16217</v>
      </c>
      <c r="B655" s="14">
        <v>50</v>
      </c>
      <c r="C655" s="14">
        <v>2000</v>
      </c>
      <c r="D655" s="14">
        <v>34650</v>
      </c>
      <c r="E655" s="14">
        <f t="shared" si="21"/>
        <v>25</v>
      </c>
      <c r="F655" s="14">
        <f t="shared" si="20"/>
        <v>3400</v>
      </c>
    </row>
    <row r="656" spans="1:6">
      <c r="A656" s="14">
        <v>16242</v>
      </c>
      <c r="B656" s="14">
        <v>50</v>
      </c>
      <c r="C656" s="14">
        <v>2000</v>
      </c>
      <c r="D656" s="14">
        <v>34700</v>
      </c>
      <c r="E656" s="14">
        <f t="shared" si="21"/>
        <v>25</v>
      </c>
      <c r="F656" s="14">
        <f t="shared" si="20"/>
        <v>3400</v>
      </c>
    </row>
    <row r="657" spans="1:6">
      <c r="A657" s="14">
        <v>16267</v>
      </c>
      <c r="B657" s="14">
        <v>50</v>
      </c>
      <c r="C657" s="14">
        <v>2000</v>
      </c>
      <c r="D657" s="14">
        <v>34750</v>
      </c>
      <c r="E657" s="14">
        <f t="shared" si="21"/>
        <v>25</v>
      </c>
      <c r="F657" s="14">
        <f t="shared" si="20"/>
        <v>3400</v>
      </c>
    </row>
    <row r="658" spans="1:6">
      <c r="A658" s="14">
        <v>16292</v>
      </c>
      <c r="B658" s="14">
        <v>50</v>
      </c>
      <c r="C658" s="14">
        <v>2000</v>
      </c>
      <c r="D658" s="14">
        <v>34800</v>
      </c>
      <c r="E658" s="14">
        <f t="shared" si="21"/>
        <v>25</v>
      </c>
      <c r="F658" s="14">
        <f t="shared" si="20"/>
        <v>3400</v>
      </c>
    </row>
    <row r="659" spans="1:6">
      <c r="A659" s="14">
        <v>16317</v>
      </c>
      <c r="B659" s="14">
        <v>50</v>
      </c>
      <c r="C659" s="14">
        <v>2000</v>
      </c>
      <c r="D659" s="14">
        <v>34850</v>
      </c>
      <c r="E659" s="14">
        <f t="shared" si="21"/>
        <v>25</v>
      </c>
      <c r="F659" s="14">
        <f t="shared" si="20"/>
        <v>3400</v>
      </c>
    </row>
    <row r="660" spans="1:6">
      <c r="A660" s="14">
        <v>16342</v>
      </c>
      <c r="B660" s="14">
        <v>50</v>
      </c>
      <c r="C660" s="14">
        <v>2000</v>
      </c>
      <c r="D660" s="14">
        <v>34900</v>
      </c>
      <c r="E660" s="14">
        <f t="shared" si="21"/>
        <v>25</v>
      </c>
      <c r="F660" s="14">
        <f t="shared" si="20"/>
        <v>3400</v>
      </c>
    </row>
    <row r="661" spans="1:6">
      <c r="A661" s="14">
        <v>16367</v>
      </c>
      <c r="B661" s="14">
        <v>50</v>
      </c>
      <c r="C661" s="14">
        <v>2000</v>
      </c>
      <c r="D661" s="14">
        <v>34950</v>
      </c>
      <c r="E661" s="14">
        <f t="shared" si="21"/>
        <v>25</v>
      </c>
      <c r="F661" s="14">
        <f t="shared" si="20"/>
        <v>3400</v>
      </c>
    </row>
    <row r="662" spans="1:6">
      <c r="A662" s="14">
        <v>16392</v>
      </c>
      <c r="B662" s="14">
        <v>50</v>
      </c>
      <c r="C662" s="14">
        <v>2000</v>
      </c>
      <c r="D662" s="14">
        <v>35000</v>
      </c>
      <c r="E662" s="14">
        <f t="shared" si="21"/>
        <v>25</v>
      </c>
      <c r="F662" s="14">
        <f t="shared" si="20"/>
        <v>3400</v>
      </c>
    </row>
    <row r="663" spans="1:6">
      <c r="A663" s="14">
        <v>16417</v>
      </c>
      <c r="B663" s="14">
        <v>50</v>
      </c>
      <c r="C663" s="14">
        <v>2000</v>
      </c>
      <c r="D663" s="14">
        <v>35050</v>
      </c>
      <c r="E663" s="14">
        <f t="shared" si="21"/>
        <v>25</v>
      </c>
      <c r="F663" s="14">
        <f t="shared" si="20"/>
        <v>3400</v>
      </c>
    </row>
    <row r="664" spans="1:6">
      <c r="A664" s="14">
        <v>16442</v>
      </c>
      <c r="B664" s="14">
        <v>50</v>
      </c>
      <c r="C664" s="14">
        <v>2000</v>
      </c>
      <c r="D664" s="14">
        <v>35100</v>
      </c>
      <c r="E664" s="14">
        <f t="shared" si="21"/>
        <v>25</v>
      </c>
      <c r="F664" s="14">
        <f t="shared" si="20"/>
        <v>3400</v>
      </c>
    </row>
    <row r="665" spans="1:6">
      <c r="A665" s="14">
        <v>16467</v>
      </c>
      <c r="B665" s="14">
        <v>50</v>
      </c>
      <c r="C665" s="14">
        <v>2000</v>
      </c>
      <c r="D665" s="14">
        <v>35150</v>
      </c>
      <c r="E665" s="14">
        <f t="shared" si="21"/>
        <v>25</v>
      </c>
      <c r="F665" s="14">
        <f t="shared" si="20"/>
        <v>3400</v>
      </c>
    </row>
    <row r="666" spans="1:6">
      <c r="A666" s="14">
        <v>16492</v>
      </c>
      <c r="B666" s="14">
        <v>50</v>
      </c>
      <c r="C666" s="14">
        <v>2000</v>
      </c>
      <c r="D666" s="14">
        <v>35200</v>
      </c>
      <c r="E666" s="14">
        <f t="shared" si="21"/>
        <v>25</v>
      </c>
      <c r="F666" s="14">
        <f t="shared" si="20"/>
        <v>3400</v>
      </c>
    </row>
    <row r="667" spans="1:6">
      <c r="A667" s="14">
        <v>16517</v>
      </c>
      <c r="B667" s="14">
        <v>50</v>
      </c>
      <c r="C667" s="14">
        <v>2000</v>
      </c>
      <c r="D667" s="14">
        <v>35250</v>
      </c>
      <c r="E667" s="14">
        <f t="shared" si="21"/>
        <v>25</v>
      </c>
      <c r="F667" s="14">
        <f t="shared" si="20"/>
        <v>3400</v>
      </c>
    </row>
    <row r="668" spans="1:6">
      <c r="A668" s="14">
        <v>16542</v>
      </c>
      <c r="B668" s="14">
        <v>50</v>
      </c>
      <c r="C668" s="14">
        <v>2000</v>
      </c>
      <c r="D668" s="14">
        <v>35300</v>
      </c>
      <c r="E668" s="14">
        <f t="shared" si="21"/>
        <v>25</v>
      </c>
      <c r="F668" s="14">
        <f t="shared" si="20"/>
        <v>3400</v>
      </c>
    </row>
    <row r="669" spans="1:6">
      <c r="A669" s="14">
        <v>16567</v>
      </c>
      <c r="B669" s="14">
        <v>50</v>
      </c>
      <c r="C669" s="14">
        <v>2000</v>
      </c>
      <c r="D669" s="14">
        <v>35350</v>
      </c>
      <c r="E669" s="14">
        <f t="shared" si="21"/>
        <v>25</v>
      </c>
      <c r="F669" s="14">
        <f t="shared" si="20"/>
        <v>3400</v>
      </c>
    </row>
    <row r="670" spans="1:6">
      <c r="A670" s="14">
        <v>16592</v>
      </c>
      <c r="B670" s="14">
        <v>50</v>
      </c>
      <c r="C670" s="14">
        <v>2000</v>
      </c>
      <c r="D670" s="14">
        <v>35400</v>
      </c>
      <c r="E670" s="14">
        <f t="shared" si="21"/>
        <v>25</v>
      </c>
      <c r="F670" s="14">
        <f t="shared" si="20"/>
        <v>3400</v>
      </c>
    </row>
    <row r="671" spans="1:6">
      <c r="A671" s="14">
        <v>16617</v>
      </c>
      <c r="B671" s="14">
        <v>50</v>
      </c>
      <c r="C671" s="14">
        <v>2000</v>
      </c>
      <c r="D671" s="14">
        <v>35450</v>
      </c>
      <c r="E671" s="14">
        <f t="shared" si="21"/>
        <v>25</v>
      </c>
      <c r="F671" s="14">
        <f t="shared" si="20"/>
        <v>3400</v>
      </c>
    </row>
    <row r="672" spans="1:6">
      <c r="A672" s="14">
        <v>16642</v>
      </c>
      <c r="B672" s="14">
        <v>50</v>
      </c>
      <c r="C672" s="14">
        <v>2000</v>
      </c>
      <c r="D672" s="14">
        <v>35500</v>
      </c>
      <c r="E672" s="14">
        <f t="shared" si="21"/>
        <v>25</v>
      </c>
      <c r="F672" s="14">
        <f t="shared" si="20"/>
        <v>3400</v>
      </c>
    </row>
    <row r="673" spans="1:6">
      <c r="A673" s="14">
        <v>16667</v>
      </c>
      <c r="B673" s="14">
        <v>50</v>
      </c>
      <c r="C673" s="14">
        <v>2000</v>
      </c>
      <c r="D673" s="14">
        <v>35550</v>
      </c>
      <c r="E673" s="14">
        <f t="shared" si="21"/>
        <v>25</v>
      </c>
      <c r="F673" s="14">
        <f t="shared" si="20"/>
        <v>3400</v>
      </c>
    </row>
    <row r="674" spans="1:6">
      <c r="A674" s="14">
        <v>16692</v>
      </c>
      <c r="B674" s="14">
        <v>50</v>
      </c>
      <c r="C674" s="14">
        <v>2000</v>
      </c>
      <c r="D674" s="14">
        <v>35600</v>
      </c>
      <c r="E674" s="14">
        <f t="shared" si="21"/>
        <v>25</v>
      </c>
      <c r="F674" s="14">
        <f t="shared" si="20"/>
        <v>3400</v>
      </c>
    </row>
    <row r="675" spans="1:6">
      <c r="A675" s="14">
        <v>16717</v>
      </c>
      <c r="B675" s="14">
        <v>50</v>
      </c>
      <c r="C675" s="14">
        <v>2000</v>
      </c>
      <c r="D675" s="14">
        <v>35650</v>
      </c>
      <c r="E675" s="14">
        <f t="shared" si="21"/>
        <v>25</v>
      </c>
      <c r="F675" s="14">
        <f t="shared" si="20"/>
        <v>3400</v>
      </c>
    </row>
    <row r="676" spans="1:6">
      <c r="A676" s="14">
        <v>16742</v>
      </c>
      <c r="B676" s="14">
        <v>50</v>
      </c>
      <c r="C676" s="14">
        <v>2000</v>
      </c>
      <c r="D676" s="14">
        <v>35700</v>
      </c>
      <c r="E676" s="14">
        <f t="shared" si="21"/>
        <v>25</v>
      </c>
      <c r="F676" s="14">
        <f t="shared" si="20"/>
        <v>3400</v>
      </c>
    </row>
    <row r="677" spans="1:6">
      <c r="A677" s="14">
        <v>16767</v>
      </c>
      <c r="B677" s="14">
        <v>50</v>
      </c>
      <c r="C677" s="14">
        <v>2000</v>
      </c>
      <c r="D677" s="14">
        <v>35750</v>
      </c>
      <c r="E677" s="14">
        <f t="shared" si="21"/>
        <v>25</v>
      </c>
      <c r="F677" s="14">
        <f t="shared" si="20"/>
        <v>3400</v>
      </c>
    </row>
    <row r="678" spans="1:6">
      <c r="A678" s="14">
        <v>16792</v>
      </c>
      <c r="B678" s="14">
        <v>50</v>
      </c>
      <c r="C678" s="14">
        <v>2000</v>
      </c>
      <c r="D678" s="14">
        <v>35800</v>
      </c>
      <c r="E678" s="14">
        <f t="shared" si="21"/>
        <v>25</v>
      </c>
      <c r="F678" s="14">
        <f t="shared" si="20"/>
        <v>3400</v>
      </c>
    </row>
    <row r="679" spans="1:6">
      <c r="A679" s="14">
        <v>16817</v>
      </c>
      <c r="B679" s="14">
        <v>50</v>
      </c>
      <c r="C679" s="14">
        <v>2000</v>
      </c>
      <c r="D679" s="14">
        <v>35850</v>
      </c>
      <c r="E679" s="14">
        <f t="shared" si="21"/>
        <v>25</v>
      </c>
      <c r="F679" s="14">
        <f t="shared" si="20"/>
        <v>3400</v>
      </c>
    </row>
    <row r="680" spans="1:6">
      <c r="A680" s="14">
        <v>16842</v>
      </c>
      <c r="B680" s="14">
        <v>50</v>
      </c>
      <c r="C680" s="14">
        <v>2000</v>
      </c>
      <c r="D680" s="14">
        <v>35900</v>
      </c>
      <c r="E680" s="14">
        <f t="shared" si="21"/>
        <v>25</v>
      </c>
      <c r="F680" s="14">
        <f t="shared" si="20"/>
        <v>3400</v>
      </c>
    </row>
    <row r="681" spans="1:6">
      <c r="A681" s="14">
        <v>16867</v>
      </c>
      <c r="B681" s="14">
        <v>50</v>
      </c>
      <c r="C681" s="14">
        <v>2000</v>
      </c>
      <c r="D681" s="14">
        <v>35950</v>
      </c>
      <c r="E681" s="14">
        <f t="shared" si="21"/>
        <v>25</v>
      </c>
      <c r="F681" s="14">
        <f t="shared" si="20"/>
        <v>3400</v>
      </c>
    </row>
    <row r="682" spans="1:6">
      <c r="A682" s="14">
        <v>16892</v>
      </c>
      <c r="B682" s="14">
        <v>50</v>
      </c>
      <c r="C682" s="14">
        <v>2000</v>
      </c>
      <c r="D682" s="14">
        <v>36000</v>
      </c>
      <c r="E682" s="14">
        <f t="shared" si="21"/>
        <v>25</v>
      </c>
      <c r="F682" s="14">
        <f t="shared" si="20"/>
        <v>3400</v>
      </c>
    </row>
    <row r="683" spans="1:6">
      <c r="A683" s="14">
        <v>16917</v>
      </c>
      <c r="B683" s="14">
        <v>50</v>
      </c>
      <c r="C683" s="14">
        <v>2000</v>
      </c>
      <c r="D683" s="14">
        <v>36050</v>
      </c>
      <c r="E683" s="14">
        <f t="shared" si="21"/>
        <v>25</v>
      </c>
      <c r="F683" s="14">
        <f t="shared" si="20"/>
        <v>3400</v>
      </c>
    </row>
    <row r="684" spans="1:6">
      <c r="A684" s="14">
        <v>16942</v>
      </c>
      <c r="B684" s="14">
        <v>50</v>
      </c>
      <c r="C684" s="14">
        <v>2000</v>
      </c>
      <c r="D684" s="14">
        <v>36100</v>
      </c>
      <c r="E684" s="14">
        <f t="shared" si="21"/>
        <v>25</v>
      </c>
      <c r="F684" s="14">
        <f t="shared" si="20"/>
        <v>3400</v>
      </c>
    </row>
    <row r="685" spans="1:6">
      <c r="A685" s="14">
        <v>16967</v>
      </c>
      <c r="B685" s="14">
        <v>50</v>
      </c>
      <c r="C685" s="14">
        <v>2000</v>
      </c>
      <c r="D685" s="14">
        <v>36150</v>
      </c>
      <c r="E685" s="14">
        <f t="shared" si="21"/>
        <v>25</v>
      </c>
      <c r="F685" s="14">
        <f t="shared" si="20"/>
        <v>3400</v>
      </c>
    </row>
    <row r="686" spans="1:6">
      <c r="A686" s="14">
        <v>16992</v>
      </c>
      <c r="B686" s="14">
        <v>50</v>
      </c>
      <c r="C686" s="14">
        <v>2000</v>
      </c>
      <c r="D686" s="14">
        <v>36200</v>
      </c>
      <c r="E686" s="14">
        <f t="shared" si="21"/>
        <v>25</v>
      </c>
      <c r="F686" s="14">
        <f t="shared" si="20"/>
        <v>3400</v>
      </c>
    </row>
    <row r="687" spans="1:6">
      <c r="A687" s="14">
        <v>17017</v>
      </c>
      <c r="B687" s="14">
        <v>50</v>
      </c>
      <c r="C687" s="14">
        <v>2000</v>
      </c>
      <c r="D687" s="14">
        <v>36250</v>
      </c>
      <c r="E687" s="14">
        <f t="shared" si="21"/>
        <v>25</v>
      </c>
      <c r="F687" s="14">
        <f t="shared" si="20"/>
        <v>3400</v>
      </c>
    </row>
    <row r="688" spans="1:6">
      <c r="A688" s="14">
        <v>17042</v>
      </c>
      <c r="B688" s="14">
        <v>50</v>
      </c>
      <c r="C688" s="14">
        <v>2000</v>
      </c>
      <c r="D688" s="14">
        <v>36300</v>
      </c>
      <c r="E688" s="14">
        <f t="shared" si="21"/>
        <v>25</v>
      </c>
      <c r="F688" s="14">
        <f t="shared" si="20"/>
        <v>3400</v>
      </c>
    </row>
    <row r="689" spans="1:6">
      <c r="A689" s="14">
        <v>17067</v>
      </c>
      <c r="B689" s="14">
        <v>50</v>
      </c>
      <c r="C689" s="14">
        <v>2000</v>
      </c>
      <c r="D689" s="14">
        <v>36350</v>
      </c>
      <c r="E689" s="14">
        <f t="shared" si="21"/>
        <v>25</v>
      </c>
      <c r="F689" s="14">
        <f t="shared" si="20"/>
        <v>3400</v>
      </c>
    </row>
    <row r="690" spans="1:6">
      <c r="A690" s="14">
        <v>17092</v>
      </c>
      <c r="B690" s="14">
        <v>50</v>
      </c>
      <c r="C690" s="14">
        <v>2000</v>
      </c>
      <c r="D690" s="14">
        <v>36400</v>
      </c>
      <c r="E690" s="14">
        <f t="shared" si="21"/>
        <v>25</v>
      </c>
      <c r="F690" s="14">
        <f t="shared" si="20"/>
        <v>3400</v>
      </c>
    </row>
    <row r="691" spans="1:6">
      <c r="A691" s="14">
        <v>17117</v>
      </c>
      <c r="B691" s="14">
        <v>50</v>
      </c>
      <c r="C691" s="14">
        <v>2000</v>
      </c>
      <c r="D691" s="14">
        <v>36450</v>
      </c>
      <c r="E691" s="14">
        <f t="shared" si="21"/>
        <v>25</v>
      </c>
      <c r="F691" s="14">
        <f t="shared" si="20"/>
        <v>3400</v>
      </c>
    </row>
    <row r="692" spans="1:6">
      <c r="A692" s="14">
        <v>17142</v>
      </c>
      <c r="B692" s="14">
        <v>50</v>
      </c>
      <c r="C692" s="14">
        <v>2000</v>
      </c>
      <c r="D692" s="14">
        <v>36500</v>
      </c>
      <c r="E692" s="14">
        <f t="shared" si="21"/>
        <v>25</v>
      </c>
      <c r="F692" s="14">
        <f t="shared" si="20"/>
        <v>3400</v>
      </c>
    </row>
    <row r="693" spans="1:6">
      <c r="A693" s="14">
        <v>17167</v>
      </c>
      <c r="B693" s="14">
        <v>50</v>
      </c>
      <c r="C693" s="14">
        <v>2000</v>
      </c>
      <c r="D693" s="14">
        <v>36550</v>
      </c>
      <c r="E693" s="14">
        <f t="shared" si="21"/>
        <v>25</v>
      </c>
      <c r="F693" s="14">
        <f t="shared" si="20"/>
        <v>3400</v>
      </c>
    </row>
    <row r="694" spans="1:6">
      <c r="A694" s="14">
        <v>17192</v>
      </c>
      <c r="B694" s="14">
        <v>50</v>
      </c>
      <c r="C694" s="14">
        <v>2000</v>
      </c>
      <c r="D694" s="14">
        <v>36600</v>
      </c>
      <c r="E694" s="14">
        <f t="shared" si="21"/>
        <v>25</v>
      </c>
      <c r="F694" s="14">
        <f t="shared" si="20"/>
        <v>3400</v>
      </c>
    </row>
    <row r="695" spans="1:6">
      <c r="A695" s="14">
        <v>17217</v>
      </c>
      <c r="B695" s="14">
        <v>50</v>
      </c>
      <c r="C695" s="14">
        <v>2000</v>
      </c>
      <c r="D695" s="14">
        <v>36650</v>
      </c>
      <c r="E695" s="14">
        <f t="shared" si="21"/>
        <v>25</v>
      </c>
      <c r="F695" s="14">
        <f t="shared" si="20"/>
        <v>3400</v>
      </c>
    </row>
    <row r="696" spans="1:6">
      <c r="A696" s="14">
        <v>17242</v>
      </c>
      <c r="B696" s="14">
        <v>50</v>
      </c>
      <c r="C696" s="14">
        <v>2000</v>
      </c>
      <c r="D696" s="14">
        <v>36700</v>
      </c>
      <c r="E696" s="14">
        <f t="shared" si="21"/>
        <v>25</v>
      </c>
      <c r="F696" s="14">
        <f t="shared" si="20"/>
        <v>3400</v>
      </c>
    </row>
    <row r="697" spans="1:6">
      <c r="A697" s="14">
        <v>17267</v>
      </c>
      <c r="B697" s="14">
        <v>50</v>
      </c>
      <c r="C697" s="14">
        <v>2000</v>
      </c>
      <c r="D697" s="14">
        <v>36750</v>
      </c>
      <c r="E697" s="14">
        <f t="shared" si="21"/>
        <v>25</v>
      </c>
      <c r="F697" s="14">
        <f t="shared" si="20"/>
        <v>3400</v>
      </c>
    </row>
    <row r="698" spans="1:6">
      <c r="A698" s="14">
        <v>17292</v>
      </c>
      <c r="B698" s="14">
        <v>50</v>
      </c>
      <c r="C698" s="14">
        <v>2000</v>
      </c>
      <c r="D698" s="14">
        <v>36800</v>
      </c>
      <c r="E698" s="14">
        <f t="shared" si="21"/>
        <v>25</v>
      </c>
      <c r="F698" s="14">
        <f t="shared" si="20"/>
        <v>3400</v>
      </c>
    </row>
    <row r="699" spans="1:6">
      <c r="A699" s="14">
        <v>17317</v>
      </c>
      <c r="B699" s="14">
        <v>50</v>
      </c>
      <c r="C699" s="14">
        <v>2000</v>
      </c>
      <c r="D699" s="14">
        <v>36850</v>
      </c>
      <c r="E699" s="14">
        <f t="shared" si="21"/>
        <v>25</v>
      </c>
      <c r="F699" s="14">
        <f t="shared" si="20"/>
        <v>3400</v>
      </c>
    </row>
    <row r="700" spans="1:6">
      <c r="A700" s="14">
        <v>17342</v>
      </c>
      <c r="B700" s="14">
        <v>50</v>
      </c>
      <c r="C700" s="14">
        <v>2000</v>
      </c>
      <c r="D700" s="14">
        <v>36900</v>
      </c>
      <c r="E700" s="14">
        <f t="shared" si="21"/>
        <v>25</v>
      </c>
      <c r="F700" s="14">
        <f t="shared" si="20"/>
        <v>3400</v>
      </c>
    </row>
    <row r="701" spans="1:6">
      <c r="A701" s="14">
        <v>17367</v>
      </c>
      <c r="B701" s="14">
        <v>50</v>
      </c>
      <c r="C701" s="14">
        <v>2000</v>
      </c>
      <c r="D701" s="14">
        <v>36950</v>
      </c>
      <c r="E701" s="14">
        <f t="shared" si="21"/>
        <v>25</v>
      </c>
      <c r="F701" s="14">
        <f t="shared" si="20"/>
        <v>3400</v>
      </c>
    </row>
    <row r="702" spans="1:6">
      <c r="A702" s="14">
        <v>17392</v>
      </c>
      <c r="B702" s="14">
        <v>50</v>
      </c>
      <c r="C702" s="14">
        <v>2000</v>
      </c>
      <c r="D702" s="14">
        <v>37000</v>
      </c>
      <c r="E702" s="14">
        <f t="shared" si="21"/>
        <v>25</v>
      </c>
      <c r="F702" s="14">
        <f t="shared" si="20"/>
        <v>3400</v>
      </c>
    </row>
    <row r="703" spans="1:6">
      <c r="A703" s="14">
        <v>17417</v>
      </c>
      <c r="B703" s="14">
        <v>50</v>
      </c>
      <c r="C703" s="14">
        <v>2000</v>
      </c>
      <c r="D703" s="14">
        <v>37050</v>
      </c>
      <c r="E703" s="14">
        <f t="shared" si="21"/>
        <v>25</v>
      </c>
      <c r="F703" s="14">
        <f t="shared" si="20"/>
        <v>3400</v>
      </c>
    </row>
    <row r="704" spans="1:6">
      <c r="A704" s="14">
        <v>17442</v>
      </c>
      <c r="B704" s="14">
        <v>50</v>
      </c>
      <c r="C704" s="14">
        <v>2000</v>
      </c>
      <c r="D704" s="14">
        <v>37100</v>
      </c>
      <c r="E704" s="14">
        <f t="shared" si="21"/>
        <v>25</v>
      </c>
      <c r="F704" s="14">
        <f t="shared" si="20"/>
        <v>3400</v>
      </c>
    </row>
    <row r="705" spans="1:6">
      <c r="A705" s="14">
        <v>17467</v>
      </c>
      <c r="B705" s="14">
        <v>50</v>
      </c>
      <c r="C705" s="14">
        <v>2000</v>
      </c>
      <c r="D705" s="14">
        <v>37150</v>
      </c>
      <c r="E705" s="14">
        <f t="shared" si="21"/>
        <v>25</v>
      </c>
      <c r="F705" s="14">
        <f t="shared" si="20"/>
        <v>3400</v>
      </c>
    </row>
    <row r="706" spans="1:6">
      <c r="A706" s="14">
        <v>17492</v>
      </c>
      <c r="B706" s="14">
        <v>50</v>
      </c>
      <c r="C706" s="14">
        <v>2000</v>
      </c>
      <c r="D706" s="14">
        <v>37200</v>
      </c>
      <c r="E706" s="14">
        <f t="shared" si="21"/>
        <v>25</v>
      </c>
      <c r="F706" s="14">
        <f t="shared" si="20"/>
        <v>3400</v>
      </c>
    </row>
    <row r="707" spans="1:6">
      <c r="A707" s="14">
        <v>17517</v>
      </c>
      <c r="B707" s="14">
        <v>50</v>
      </c>
      <c r="C707" s="14">
        <v>2000</v>
      </c>
      <c r="D707" s="14">
        <v>37250</v>
      </c>
      <c r="E707" s="14">
        <f t="shared" si="21"/>
        <v>25</v>
      </c>
      <c r="F707" s="14">
        <f t="shared" ref="F707:F770" si="22">INDEX(levelCosts_1_v,MATCH(A707,levelCosts_k,1),1)</f>
        <v>3400</v>
      </c>
    </row>
    <row r="708" spans="1:6">
      <c r="A708" s="14">
        <v>17542</v>
      </c>
      <c r="B708" s="14">
        <v>50</v>
      </c>
      <c r="C708" s="14">
        <v>2000</v>
      </c>
      <c r="D708" s="14">
        <v>37300</v>
      </c>
      <c r="E708" s="14">
        <f t="shared" ref="E708:E771" si="23">A708-A707</f>
        <v>25</v>
      </c>
      <c r="F708" s="14">
        <f t="shared" si="22"/>
        <v>3400</v>
      </c>
    </row>
    <row r="709" spans="1:6">
      <c r="A709" s="14">
        <v>17567</v>
      </c>
      <c r="B709" s="14">
        <v>50</v>
      </c>
      <c r="C709" s="14">
        <v>2000</v>
      </c>
      <c r="D709" s="14">
        <v>37350</v>
      </c>
      <c r="E709" s="14">
        <f t="shared" si="23"/>
        <v>25</v>
      </c>
      <c r="F709" s="14">
        <f t="shared" si="22"/>
        <v>3400</v>
      </c>
    </row>
    <row r="710" spans="1:6">
      <c r="A710" s="14">
        <v>17592</v>
      </c>
      <c r="B710" s="14">
        <v>50</v>
      </c>
      <c r="C710" s="14">
        <v>2000</v>
      </c>
      <c r="D710" s="14">
        <v>37400</v>
      </c>
      <c r="E710" s="14">
        <f t="shared" si="23"/>
        <v>25</v>
      </c>
      <c r="F710" s="14">
        <f t="shared" si="22"/>
        <v>3400</v>
      </c>
    </row>
    <row r="711" spans="1:6">
      <c r="A711" s="14">
        <v>17617</v>
      </c>
      <c r="B711" s="14">
        <v>50</v>
      </c>
      <c r="C711" s="14">
        <v>2000</v>
      </c>
      <c r="D711" s="14">
        <v>37450</v>
      </c>
      <c r="E711" s="14">
        <f t="shared" si="23"/>
        <v>25</v>
      </c>
      <c r="F711" s="14">
        <f t="shared" si="22"/>
        <v>3400</v>
      </c>
    </row>
    <row r="712" spans="1:6">
      <c r="A712" s="14">
        <v>17642</v>
      </c>
      <c r="B712" s="14">
        <v>50</v>
      </c>
      <c r="C712" s="14">
        <v>2000</v>
      </c>
      <c r="D712" s="14">
        <v>37500</v>
      </c>
      <c r="E712" s="14">
        <f t="shared" si="23"/>
        <v>25</v>
      </c>
      <c r="F712" s="14">
        <f t="shared" si="22"/>
        <v>3400</v>
      </c>
    </row>
    <row r="713" spans="1:6">
      <c r="A713" s="14">
        <v>17667</v>
      </c>
      <c r="B713" s="14">
        <v>50</v>
      </c>
      <c r="C713" s="14">
        <v>2000</v>
      </c>
      <c r="D713" s="14">
        <v>37550</v>
      </c>
      <c r="E713" s="14">
        <f t="shared" si="23"/>
        <v>25</v>
      </c>
      <c r="F713" s="14">
        <f t="shared" si="22"/>
        <v>3400</v>
      </c>
    </row>
    <row r="714" spans="1:6">
      <c r="A714" s="14">
        <v>17692</v>
      </c>
      <c r="B714" s="14">
        <v>50</v>
      </c>
      <c r="C714" s="14">
        <v>2000</v>
      </c>
      <c r="D714" s="14">
        <v>37600</v>
      </c>
      <c r="E714" s="14">
        <f t="shared" si="23"/>
        <v>25</v>
      </c>
      <c r="F714" s="14">
        <f t="shared" si="22"/>
        <v>3400</v>
      </c>
    </row>
    <row r="715" spans="1:6">
      <c r="A715" s="14">
        <v>17717</v>
      </c>
      <c r="B715" s="14">
        <v>50</v>
      </c>
      <c r="C715" s="14">
        <v>2000</v>
      </c>
      <c r="D715" s="14">
        <v>37650</v>
      </c>
      <c r="E715" s="14">
        <f t="shared" si="23"/>
        <v>25</v>
      </c>
      <c r="F715" s="14">
        <f t="shared" si="22"/>
        <v>3400</v>
      </c>
    </row>
    <row r="716" spans="1:6">
      <c r="A716" s="14">
        <v>17742</v>
      </c>
      <c r="B716" s="14">
        <v>50</v>
      </c>
      <c r="C716" s="14">
        <v>2000</v>
      </c>
      <c r="D716" s="14">
        <v>37700</v>
      </c>
      <c r="E716" s="14">
        <f t="shared" si="23"/>
        <v>25</v>
      </c>
      <c r="F716" s="14">
        <f t="shared" si="22"/>
        <v>3400</v>
      </c>
    </row>
    <row r="717" spans="1:6">
      <c r="A717" s="14">
        <v>17767</v>
      </c>
      <c r="B717" s="14">
        <v>50</v>
      </c>
      <c r="C717" s="14">
        <v>2000</v>
      </c>
      <c r="D717" s="14">
        <v>37750</v>
      </c>
      <c r="E717" s="14">
        <f t="shared" si="23"/>
        <v>25</v>
      </c>
      <c r="F717" s="14">
        <f t="shared" si="22"/>
        <v>3400</v>
      </c>
    </row>
    <row r="718" spans="1:6">
      <c r="A718" s="14">
        <v>17792</v>
      </c>
      <c r="B718" s="14">
        <v>50</v>
      </c>
      <c r="C718" s="14">
        <v>2000</v>
      </c>
      <c r="D718" s="14">
        <v>37800</v>
      </c>
      <c r="E718" s="14">
        <f t="shared" si="23"/>
        <v>25</v>
      </c>
      <c r="F718" s="14">
        <f t="shared" si="22"/>
        <v>3400</v>
      </c>
    </row>
    <row r="719" spans="1:6">
      <c r="A719" s="14">
        <v>17817</v>
      </c>
      <c r="B719" s="14">
        <v>50</v>
      </c>
      <c r="C719" s="14">
        <v>2000</v>
      </c>
      <c r="D719" s="14">
        <v>37850</v>
      </c>
      <c r="E719" s="14">
        <f t="shared" si="23"/>
        <v>25</v>
      </c>
      <c r="F719" s="14">
        <f t="shared" si="22"/>
        <v>3400</v>
      </c>
    </row>
    <row r="720" spans="1:6">
      <c r="A720" s="14">
        <v>17842</v>
      </c>
      <c r="B720" s="14">
        <v>50</v>
      </c>
      <c r="C720" s="14">
        <v>2000</v>
      </c>
      <c r="D720" s="14">
        <v>37900</v>
      </c>
      <c r="E720" s="14">
        <f t="shared" si="23"/>
        <v>25</v>
      </c>
      <c r="F720" s="14">
        <f t="shared" si="22"/>
        <v>3400</v>
      </c>
    </row>
    <row r="721" spans="1:6">
      <c r="A721" s="14">
        <v>17867</v>
      </c>
      <c r="B721" s="14">
        <v>50</v>
      </c>
      <c r="C721" s="14">
        <v>2000</v>
      </c>
      <c r="D721" s="14">
        <v>37950</v>
      </c>
      <c r="E721" s="14">
        <f t="shared" si="23"/>
        <v>25</v>
      </c>
      <c r="F721" s="14">
        <f t="shared" si="22"/>
        <v>3400</v>
      </c>
    </row>
    <row r="722" spans="1:6">
      <c r="A722" s="14">
        <v>17892</v>
      </c>
      <c r="B722" s="14">
        <v>50</v>
      </c>
      <c r="C722" s="14">
        <v>2000</v>
      </c>
      <c r="D722" s="14">
        <v>38000</v>
      </c>
      <c r="E722" s="14">
        <f t="shared" si="23"/>
        <v>25</v>
      </c>
      <c r="F722" s="14">
        <f t="shared" si="22"/>
        <v>3400</v>
      </c>
    </row>
    <row r="723" spans="1:6">
      <c r="A723" s="14">
        <v>17917</v>
      </c>
      <c r="B723" s="14">
        <v>50</v>
      </c>
      <c r="C723" s="14">
        <v>2000</v>
      </c>
      <c r="D723" s="14">
        <v>38050</v>
      </c>
      <c r="E723" s="14">
        <f t="shared" si="23"/>
        <v>25</v>
      </c>
      <c r="F723" s="14">
        <f t="shared" si="22"/>
        <v>3400</v>
      </c>
    </row>
    <row r="724" spans="1:6">
      <c r="A724" s="14">
        <v>17942</v>
      </c>
      <c r="B724" s="14">
        <v>50</v>
      </c>
      <c r="C724" s="14">
        <v>2000</v>
      </c>
      <c r="D724" s="14">
        <v>38100</v>
      </c>
      <c r="E724" s="14">
        <f t="shared" si="23"/>
        <v>25</v>
      </c>
      <c r="F724" s="14">
        <f t="shared" si="22"/>
        <v>3400</v>
      </c>
    </row>
    <row r="725" spans="1:6">
      <c r="A725" s="14">
        <v>17967</v>
      </c>
      <c r="B725" s="14">
        <v>50</v>
      </c>
      <c r="C725" s="14">
        <v>2000</v>
      </c>
      <c r="D725" s="14">
        <v>38150</v>
      </c>
      <c r="E725" s="14">
        <f t="shared" si="23"/>
        <v>25</v>
      </c>
      <c r="F725" s="14">
        <f t="shared" si="22"/>
        <v>3400</v>
      </c>
    </row>
    <row r="726" spans="1:6">
      <c r="A726" s="14">
        <v>17992</v>
      </c>
      <c r="B726" s="14">
        <v>50</v>
      </c>
      <c r="C726" s="14">
        <v>2000</v>
      </c>
      <c r="D726" s="14">
        <v>38200</v>
      </c>
      <c r="E726" s="14">
        <f t="shared" si="23"/>
        <v>25</v>
      </c>
      <c r="F726" s="14">
        <f t="shared" si="22"/>
        <v>3400</v>
      </c>
    </row>
    <row r="727" spans="1:6">
      <c r="A727" s="14">
        <v>18017</v>
      </c>
      <c r="B727" s="14">
        <v>50</v>
      </c>
      <c r="C727" s="14">
        <v>2000</v>
      </c>
      <c r="D727" s="14">
        <v>38250</v>
      </c>
      <c r="E727" s="14">
        <f t="shared" si="23"/>
        <v>25</v>
      </c>
      <c r="F727" s="14">
        <f t="shared" si="22"/>
        <v>3400</v>
      </c>
    </row>
    <row r="728" spans="1:6">
      <c r="A728" s="14">
        <v>18042</v>
      </c>
      <c r="B728" s="14">
        <v>50</v>
      </c>
      <c r="C728" s="14">
        <v>2000</v>
      </c>
      <c r="D728" s="14">
        <v>38300</v>
      </c>
      <c r="E728" s="14">
        <f t="shared" si="23"/>
        <v>25</v>
      </c>
      <c r="F728" s="14">
        <f t="shared" si="22"/>
        <v>3400</v>
      </c>
    </row>
    <row r="729" spans="1:6">
      <c r="A729" s="14">
        <v>18067</v>
      </c>
      <c r="B729" s="14">
        <v>50</v>
      </c>
      <c r="C729" s="14">
        <v>2000</v>
      </c>
      <c r="D729" s="14">
        <v>38350</v>
      </c>
      <c r="E729" s="14">
        <f t="shared" si="23"/>
        <v>25</v>
      </c>
      <c r="F729" s="14">
        <f t="shared" si="22"/>
        <v>3400</v>
      </c>
    </row>
    <row r="730" spans="1:6">
      <c r="A730" s="14">
        <v>18092</v>
      </c>
      <c r="B730" s="14">
        <v>50</v>
      </c>
      <c r="C730" s="14">
        <v>2000</v>
      </c>
      <c r="D730" s="14">
        <v>38400</v>
      </c>
      <c r="E730" s="14">
        <f t="shared" si="23"/>
        <v>25</v>
      </c>
      <c r="F730" s="14">
        <f t="shared" si="22"/>
        <v>3400</v>
      </c>
    </row>
    <row r="731" spans="1:6">
      <c r="A731" s="14">
        <v>18117</v>
      </c>
      <c r="B731" s="14">
        <v>50</v>
      </c>
      <c r="C731" s="14">
        <v>2000</v>
      </c>
      <c r="D731" s="14">
        <v>38450</v>
      </c>
      <c r="E731" s="14">
        <f t="shared" si="23"/>
        <v>25</v>
      </c>
      <c r="F731" s="14">
        <f t="shared" si="22"/>
        <v>3400</v>
      </c>
    </row>
    <row r="732" spans="1:6">
      <c r="A732" s="14">
        <v>18142</v>
      </c>
      <c r="B732" s="14">
        <v>50</v>
      </c>
      <c r="C732" s="14">
        <v>2000</v>
      </c>
      <c r="D732" s="14">
        <v>38500</v>
      </c>
      <c r="E732" s="14">
        <f t="shared" si="23"/>
        <v>25</v>
      </c>
      <c r="F732" s="14">
        <f t="shared" si="22"/>
        <v>3400</v>
      </c>
    </row>
    <row r="733" spans="1:6">
      <c r="A733" s="14">
        <v>18167</v>
      </c>
      <c r="B733" s="14">
        <v>50</v>
      </c>
      <c r="C733" s="14">
        <v>2000</v>
      </c>
      <c r="D733" s="14">
        <v>38550</v>
      </c>
      <c r="E733" s="14">
        <f t="shared" si="23"/>
        <v>25</v>
      </c>
      <c r="F733" s="14">
        <f t="shared" si="22"/>
        <v>3400</v>
      </c>
    </row>
    <row r="734" spans="1:6">
      <c r="A734" s="14">
        <v>18192</v>
      </c>
      <c r="B734" s="14">
        <v>50</v>
      </c>
      <c r="C734" s="14">
        <v>2000</v>
      </c>
      <c r="D734" s="14">
        <v>38600</v>
      </c>
      <c r="E734" s="14">
        <f t="shared" si="23"/>
        <v>25</v>
      </c>
      <c r="F734" s="14">
        <f t="shared" si="22"/>
        <v>3400</v>
      </c>
    </row>
    <row r="735" spans="1:6">
      <c r="A735" s="14">
        <v>18217</v>
      </c>
      <c r="B735" s="14">
        <v>50</v>
      </c>
      <c r="C735" s="14">
        <v>2000</v>
      </c>
      <c r="D735" s="14">
        <v>38650</v>
      </c>
      <c r="E735" s="14">
        <f t="shared" si="23"/>
        <v>25</v>
      </c>
      <c r="F735" s="14">
        <f t="shared" si="22"/>
        <v>3400</v>
      </c>
    </row>
    <row r="736" spans="1:6">
      <c r="A736" s="14">
        <v>18242</v>
      </c>
      <c r="B736" s="14">
        <v>50</v>
      </c>
      <c r="C736" s="14">
        <v>2000</v>
      </c>
      <c r="D736" s="14">
        <v>38700</v>
      </c>
      <c r="E736" s="14">
        <f t="shared" si="23"/>
        <v>25</v>
      </c>
      <c r="F736" s="14">
        <f t="shared" si="22"/>
        <v>3400</v>
      </c>
    </row>
    <row r="737" spans="1:6">
      <c r="A737" s="14">
        <v>18267</v>
      </c>
      <c r="B737" s="14">
        <v>50</v>
      </c>
      <c r="C737" s="14">
        <v>2000</v>
      </c>
      <c r="D737" s="14">
        <v>38750</v>
      </c>
      <c r="E737" s="14">
        <f t="shared" si="23"/>
        <v>25</v>
      </c>
      <c r="F737" s="14">
        <f t="shared" si="22"/>
        <v>3400</v>
      </c>
    </row>
    <row r="738" spans="1:6">
      <c r="A738" s="14">
        <v>18292</v>
      </c>
      <c r="B738" s="14">
        <v>50</v>
      </c>
      <c r="C738" s="14">
        <v>2000</v>
      </c>
      <c r="D738" s="14">
        <v>38800</v>
      </c>
      <c r="E738" s="14">
        <f t="shared" si="23"/>
        <v>25</v>
      </c>
      <c r="F738" s="14">
        <f t="shared" si="22"/>
        <v>3400</v>
      </c>
    </row>
    <row r="739" spans="1:6">
      <c r="A739" s="14">
        <v>18317</v>
      </c>
      <c r="B739" s="14">
        <v>50</v>
      </c>
      <c r="C739" s="14">
        <v>2000</v>
      </c>
      <c r="D739" s="14">
        <v>38850</v>
      </c>
      <c r="E739" s="14">
        <f t="shared" si="23"/>
        <v>25</v>
      </c>
      <c r="F739" s="14">
        <f t="shared" si="22"/>
        <v>3400</v>
      </c>
    </row>
    <row r="740" spans="1:6">
      <c r="A740" s="14">
        <v>18342</v>
      </c>
      <c r="B740" s="14">
        <v>50</v>
      </c>
      <c r="C740" s="14">
        <v>2000</v>
      </c>
      <c r="D740" s="14">
        <v>38900</v>
      </c>
      <c r="E740" s="14">
        <f t="shared" si="23"/>
        <v>25</v>
      </c>
      <c r="F740" s="14">
        <f t="shared" si="22"/>
        <v>3400</v>
      </c>
    </row>
    <row r="741" spans="1:6">
      <c r="A741" s="14">
        <v>18367</v>
      </c>
      <c r="B741" s="14">
        <v>50</v>
      </c>
      <c r="C741" s="14">
        <v>2000</v>
      </c>
      <c r="D741" s="14">
        <v>38950</v>
      </c>
      <c r="E741" s="14">
        <f t="shared" si="23"/>
        <v>25</v>
      </c>
      <c r="F741" s="14">
        <f t="shared" si="22"/>
        <v>3400</v>
      </c>
    </row>
    <row r="742" spans="1:6">
      <c r="A742" s="14">
        <v>18392</v>
      </c>
      <c r="B742" s="14">
        <v>50</v>
      </c>
      <c r="C742" s="14">
        <v>2000</v>
      </c>
      <c r="D742" s="14">
        <v>39000</v>
      </c>
      <c r="E742" s="14">
        <f t="shared" si="23"/>
        <v>25</v>
      </c>
      <c r="F742" s="14">
        <f t="shared" si="22"/>
        <v>3400</v>
      </c>
    </row>
    <row r="743" spans="1:6">
      <c r="A743" s="14">
        <v>18417</v>
      </c>
      <c r="B743" s="14">
        <v>50</v>
      </c>
      <c r="C743" s="14">
        <v>2000</v>
      </c>
      <c r="D743" s="14">
        <v>39050</v>
      </c>
      <c r="E743" s="14">
        <f t="shared" si="23"/>
        <v>25</v>
      </c>
      <c r="F743" s="14">
        <f t="shared" si="22"/>
        <v>3400</v>
      </c>
    </row>
    <row r="744" spans="1:6">
      <c r="A744" s="14">
        <v>18442</v>
      </c>
      <c r="B744" s="14">
        <v>50</v>
      </c>
      <c r="C744" s="14">
        <v>2000</v>
      </c>
      <c r="D744" s="14">
        <v>39100</v>
      </c>
      <c r="E744" s="14">
        <f t="shared" si="23"/>
        <v>25</v>
      </c>
      <c r="F744" s="14">
        <f t="shared" si="22"/>
        <v>3400</v>
      </c>
    </row>
    <row r="745" spans="1:6">
      <c r="A745" s="14">
        <v>18467</v>
      </c>
      <c r="B745" s="14">
        <v>50</v>
      </c>
      <c r="C745" s="14">
        <v>2000</v>
      </c>
      <c r="D745" s="14">
        <v>39150</v>
      </c>
      <c r="E745" s="14">
        <f t="shared" si="23"/>
        <v>25</v>
      </c>
      <c r="F745" s="14">
        <f t="shared" si="22"/>
        <v>3400</v>
      </c>
    </row>
    <row r="746" spans="1:6">
      <c r="A746" s="14">
        <v>18492</v>
      </c>
      <c r="B746" s="14">
        <v>50</v>
      </c>
      <c r="C746" s="14">
        <v>2000</v>
      </c>
      <c r="D746" s="14">
        <v>39200</v>
      </c>
      <c r="E746" s="14">
        <f t="shared" si="23"/>
        <v>25</v>
      </c>
      <c r="F746" s="14">
        <f t="shared" si="22"/>
        <v>3400</v>
      </c>
    </row>
    <row r="747" spans="1:6">
      <c r="A747" s="14">
        <v>18517</v>
      </c>
      <c r="B747" s="14">
        <v>50</v>
      </c>
      <c r="C747" s="14">
        <v>2000</v>
      </c>
      <c r="D747" s="14">
        <v>39250</v>
      </c>
      <c r="E747" s="14">
        <f t="shared" si="23"/>
        <v>25</v>
      </c>
      <c r="F747" s="14">
        <f t="shared" si="22"/>
        <v>3400</v>
      </c>
    </row>
    <row r="748" spans="1:6">
      <c r="A748" s="14">
        <v>18542</v>
      </c>
      <c r="B748" s="14">
        <v>50</v>
      </c>
      <c r="C748" s="14">
        <v>2000</v>
      </c>
      <c r="D748" s="14">
        <v>39300</v>
      </c>
      <c r="E748" s="14">
        <f t="shared" si="23"/>
        <v>25</v>
      </c>
      <c r="F748" s="14">
        <f t="shared" si="22"/>
        <v>3400</v>
      </c>
    </row>
    <row r="749" spans="1:6">
      <c r="A749" s="14">
        <v>18567</v>
      </c>
      <c r="B749" s="14">
        <v>50</v>
      </c>
      <c r="C749" s="14">
        <v>2000</v>
      </c>
      <c r="D749" s="14">
        <v>39350</v>
      </c>
      <c r="E749" s="14">
        <f t="shared" si="23"/>
        <v>25</v>
      </c>
      <c r="F749" s="14">
        <f t="shared" si="22"/>
        <v>3400</v>
      </c>
    </row>
    <row r="750" spans="1:6">
      <c r="A750" s="14">
        <v>18592</v>
      </c>
      <c r="B750" s="14">
        <v>50</v>
      </c>
      <c r="C750" s="14">
        <v>2000</v>
      </c>
      <c r="D750" s="14">
        <v>39400</v>
      </c>
      <c r="E750" s="14">
        <f t="shared" si="23"/>
        <v>25</v>
      </c>
      <c r="F750" s="14">
        <f t="shared" si="22"/>
        <v>3400</v>
      </c>
    </row>
    <row r="751" spans="1:6">
      <c r="A751" s="14">
        <v>18617</v>
      </c>
      <c r="B751" s="14">
        <v>50</v>
      </c>
      <c r="C751" s="14">
        <v>2000</v>
      </c>
      <c r="D751" s="14">
        <v>39450</v>
      </c>
      <c r="E751" s="14">
        <f t="shared" si="23"/>
        <v>25</v>
      </c>
      <c r="F751" s="14">
        <f t="shared" si="22"/>
        <v>3400</v>
      </c>
    </row>
    <row r="752" spans="1:6">
      <c r="A752" s="14">
        <v>18642</v>
      </c>
      <c r="B752" s="14">
        <v>50</v>
      </c>
      <c r="C752" s="14">
        <v>2000</v>
      </c>
      <c r="D752" s="14">
        <v>39500</v>
      </c>
      <c r="E752" s="14">
        <f t="shared" si="23"/>
        <v>25</v>
      </c>
      <c r="F752" s="14">
        <f t="shared" si="22"/>
        <v>3400</v>
      </c>
    </row>
    <row r="753" spans="1:6">
      <c r="A753" s="14">
        <v>18667</v>
      </c>
      <c r="B753" s="14">
        <v>50</v>
      </c>
      <c r="C753" s="14">
        <v>2000</v>
      </c>
      <c r="D753" s="14">
        <v>39550</v>
      </c>
      <c r="E753" s="14">
        <f t="shared" si="23"/>
        <v>25</v>
      </c>
      <c r="F753" s="14">
        <f t="shared" si="22"/>
        <v>3400</v>
      </c>
    </row>
    <row r="754" spans="1:6">
      <c r="A754" s="14">
        <v>18692</v>
      </c>
      <c r="B754" s="14">
        <v>50</v>
      </c>
      <c r="C754" s="14">
        <v>2000</v>
      </c>
      <c r="D754" s="14">
        <v>39600</v>
      </c>
      <c r="E754" s="14">
        <f t="shared" si="23"/>
        <v>25</v>
      </c>
      <c r="F754" s="14">
        <f t="shared" si="22"/>
        <v>3400</v>
      </c>
    </row>
    <row r="755" spans="1:6">
      <c r="A755" s="14">
        <v>18717</v>
      </c>
      <c r="B755" s="14">
        <v>50</v>
      </c>
      <c r="C755" s="14">
        <v>2000</v>
      </c>
      <c r="D755" s="14">
        <v>39650</v>
      </c>
      <c r="E755" s="14">
        <f t="shared" si="23"/>
        <v>25</v>
      </c>
      <c r="F755" s="14">
        <f t="shared" si="22"/>
        <v>3400</v>
      </c>
    </row>
    <row r="756" spans="1:6">
      <c r="A756" s="14">
        <v>18742</v>
      </c>
      <c r="B756" s="14">
        <v>50</v>
      </c>
      <c r="C756" s="14">
        <v>2000</v>
      </c>
      <c r="D756" s="14">
        <v>39700</v>
      </c>
      <c r="E756" s="14">
        <f t="shared" si="23"/>
        <v>25</v>
      </c>
      <c r="F756" s="14">
        <f t="shared" si="22"/>
        <v>3400</v>
      </c>
    </row>
    <row r="757" spans="1:6">
      <c r="A757" s="14">
        <v>18767</v>
      </c>
      <c r="B757" s="14">
        <v>50</v>
      </c>
      <c r="C757" s="14">
        <v>2000</v>
      </c>
      <c r="D757" s="14">
        <v>39750</v>
      </c>
      <c r="E757" s="14">
        <f t="shared" si="23"/>
        <v>25</v>
      </c>
      <c r="F757" s="14">
        <f t="shared" si="22"/>
        <v>3400</v>
      </c>
    </row>
    <row r="758" spans="1:6">
      <c r="A758" s="14">
        <v>18792</v>
      </c>
      <c r="B758" s="14">
        <v>50</v>
      </c>
      <c r="C758" s="14">
        <v>2000</v>
      </c>
      <c r="D758" s="14">
        <v>39800</v>
      </c>
      <c r="E758" s="14">
        <f t="shared" si="23"/>
        <v>25</v>
      </c>
      <c r="F758" s="14">
        <f t="shared" si="22"/>
        <v>3400</v>
      </c>
    </row>
    <row r="759" spans="1:6">
      <c r="A759" s="14">
        <v>18817</v>
      </c>
      <c r="B759" s="14">
        <v>50</v>
      </c>
      <c r="C759" s="14">
        <v>2000</v>
      </c>
      <c r="D759" s="14">
        <v>39850</v>
      </c>
      <c r="E759" s="14">
        <f t="shared" si="23"/>
        <v>25</v>
      </c>
      <c r="F759" s="14">
        <f t="shared" si="22"/>
        <v>3400</v>
      </c>
    </row>
    <row r="760" spans="1:6">
      <c r="A760" s="14">
        <v>18842</v>
      </c>
      <c r="B760" s="14">
        <v>50</v>
      </c>
      <c r="C760" s="14">
        <v>2000</v>
      </c>
      <c r="D760" s="14">
        <v>39900</v>
      </c>
      <c r="E760" s="14">
        <f t="shared" si="23"/>
        <v>25</v>
      </c>
      <c r="F760" s="14">
        <f t="shared" si="22"/>
        <v>3400</v>
      </c>
    </row>
    <row r="761" spans="1:6">
      <c r="A761" s="14">
        <v>18867</v>
      </c>
      <c r="B761" s="14">
        <v>50</v>
      </c>
      <c r="C761" s="14">
        <v>2000</v>
      </c>
      <c r="D761" s="14">
        <v>39950</v>
      </c>
      <c r="E761" s="14">
        <f t="shared" si="23"/>
        <v>25</v>
      </c>
      <c r="F761" s="14">
        <f t="shared" si="22"/>
        <v>3400</v>
      </c>
    </row>
    <row r="762" spans="1:6">
      <c r="A762" s="14">
        <v>18892</v>
      </c>
      <c r="B762" s="14">
        <v>50</v>
      </c>
      <c r="C762" s="14">
        <v>2000</v>
      </c>
      <c r="D762" s="14">
        <v>40000</v>
      </c>
      <c r="E762" s="14">
        <f t="shared" si="23"/>
        <v>25</v>
      </c>
      <c r="F762" s="14">
        <f t="shared" si="22"/>
        <v>3400</v>
      </c>
    </row>
    <row r="763" spans="1:6">
      <c r="A763" s="14">
        <v>18917</v>
      </c>
      <c r="B763" s="14">
        <v>50</v>
      </c>
      <c r="C763" s="14">
        <v>2000</v>
      </c>
      <c r="D763" s="14">
        <v>40050</v>
      </c>
      <c r="E763" s="14">
        <f t="shared" si="23"/>
        <v>25</v>
      </c>
      <c r="F763" s="14">
        <f t="shared" si="22"/>
        <v>3400</v>
      </c>
    </row>
    <row r="764" spans="1:6">
      <c r="A764" s="14">
        <v>18942</v>
      </c>
      <c r="B764" s="14">
        <v>50</v>
      </c>
      <c r="C764" s="14">
        <v>2000</v>
      </c>
      <c r="D764" s="14">
        <v>40100</v>
      </c>
      <c r="E764" s="14">
        <f t="shared" si="23"/>
        <v>25</v>
      </c>
      <c r="F764" s="14">
        <f t="shared" si="22"/>
        <v>3400</v>
      </c>
    </row>
    <row r="765" spans="1:6">
      <c r="A765" s="14">
        <v>18967</v>
      </c>
      <c r="B765" s="14">
        <v>50</v>
      </c>
      <c r="C765" s="14">
        <v>2000</v>
      </c>
      <c r="D765" s="14">
        <v>40150</v>
      </c>
      <c r="E765" s="14">
        <f t="shared" si="23"/>
        <v>25</v>
      </c>
      <c r="F765" s="14">
        <f t="shared" si="22"/>
        <v>3400</v>
      </c>
    </row>
    <row r="766" spans="1:6">
      <c r="A766" s="14">
        <v>18992</v>
      </c>
      <c r="B766" s="14">
        <v>50</v>
      </c>
      <c r="C766" s="14">
        <v>2000</v>
      </c>
      <c r="D766" s="14">
        <v>40200</v>
      </c>
      <c r="E766" s="14">
        <f t="shared" si="23"/>
        <v>25</v>
      </c>
      <c r="F766" s="14">
        <f t="shared" si="22"/>
        <v>3400</v>
      </c>
    </row>
    <row r="767" spans="1:6">
      <c r="A767" s="14">
        <v>19017</v>
      </c>
      <c r="B767" s="14">
        <v>50</v>
      </c>
      <c r="C767" s="14">
        <v>2000</v>
      </c>
      <c r="D767" s="14">
        <v>40250</v>
      </c>
      <c r="E767" s="14">
        <f t="shared" si="23"/>
        <v>25</v>
      </c>
      <c r="F767" s="14">
        <f t="shared" si="22"/>
        <v>3400</v>
      </c>
    </row>
    <row r="768" spans="1:6">
      <c r="A768" s="14">
        <v>19042</v>
      </c>
      <c r="B768" s="14">
        <v>50</v>
      </c>
      <c r="C768" s="14">
        <v>2000</v>
      </c>
      <c r="D768" s="14">
        <v>40300</v>
      </c>
      <c r="E768" s="14">
        <f t="shared" si="23"/>
        <v>25</v>
      </c>
      <c r="F768" s="14">
        <f t="shared" si="22"/>
        <v>3400</v>
      </c>
    </row>
    <row r="769" spans="1:6">
      <c r="A769" s="14">
        <v>19067</v>
      </c>
      <c r="B769" s="14">
        <v>50</v>
      </c>
      <c r="C769" s="14">
        <v>2000</v>
      </c>
      <c r="D769" s="14">
        <v>40350</v>
      </c>
      <c r="E769" s="14">
        <f t="shared" si="23"/>
        <v>25</v>
      </c>
      <c r="F769" s="14">
        <f t="shared" si="22"/>
        <v>3400</v>
      </c>
    </row>
    <row r="770" spans="1:6">
      <c r="A770" s="14">
        <v>19092</v>
      </c>
      <c r="B770" s="14">
        <v>50</v>
      </c>
      <c r="C770" s="14">
        <v>2000</v>
      </c>
      <c r="D770" s="14">
        <v>40400</v>
      </c>
      <c r="E770" s="14">
        <f t="shared" si="23"/>
        <v>25</v>
      </c>
      <c r="F770" s="14">
        <f t="shared" si="22"/>
        <v>3400</v>
      </c>
    </row>
    <row r="771" spans="1:6">
      <c r="A771" s="14">
        <v>19117</v>
      </c>
      <c r="B771" s="14">
        <v>50</v>
      </c>
      <c r="C771" s="14">
        <v>2000</v>
      </c>
      <c r="D771" s="14">
        <v>40450</v>
      </c>
      <c r="E771" s="14">
        <f t="shared" si="23"/>
        <v>25</v>
      </c>
      <c r="F771" s="14">
        <f t="shared" ref="F771:F834" si="24">INDEX(levelCosts_1_v,MATCH(A771,levelCosts_k,1),1)</f>
        <v>3400</v>
      </c>
    </row>
    <row r="772" spans="1:6">
      <c r="A772" s="14">
        <v>19142</v>
      </c>
      <c r="B772" s="14">
        <v>50</v>
      </c>
      <c r="C772" s="14">
        <v>2000</v>
      </c>
      <c r="D772" s="14">
        <v>40500</v>
      </c>
      <c r="E772" s="14">
        <f t="shared" ref="E772:E835" si="25">A772-A771</f>
        <v>25</v>
      </c>
      <c r="F772" s="14">
        <f t="shared" si="24"/>
        <v>3400</v>
      </c>
    </row>
    <row r="773" spans="1:6">
      <c r="A773" s="14">
        <v>19167</v>
      </c>
      <c r="B773" s="14">
        <v>50</v>
      </c>
      <c r="C773" s="14">
        <v>2000</v>
      </c>
      <c r="D773" s="14">
        <v>40550</v>
      </c>
      <c r="E773" s="14">
        <f t="shared" si="25"/>
        <v>25</v>
      </c>
      <c r="F773" s="14">
        <f t="shared" si="24"/>
        <v>3400</v>
      </c>
    </row>
    <row r="774" spans="1:6">
      <c r="A774" s="14">
        <v>19192</v>
      </c>
      <c r="B774" s="14">
        <v>50</v>
      </c>
      <c r="C774" s="14">
        <v>2000</v>
      </c>
      <c r="D774" s="14">
        <v>40600</v>
      </c>
      <c r="E774" s="14">
        <f t="shared" si="25"/>
        <v>25</v>
      </c>
      <c r="F774" s="14">
        <f t="shared" si="24"/>
        <v>3400</v>
      </c>
    </row>
    <row r="775" spans="1:6">
      <c r="A775" s="14">
        <v>19217</v>
      </c>
      <c r="B775" s="14">
        <v>50</v>
      </c>
      <c r="C775" s="14">
        <v>2000</v>
      </c>
      <c r="D775" s="14">
        <v>40650</v>
      </c>
      <c r="E775" s="14">
        <f t="shared" si="25"/>
        <v>25</v>
      </c>
      <c r="F775" s="14">
        <f t="shared" si="24"/>
        <v>3400</v>
      </c>
    </row>
    <row r="776" spans="1:6">
      <c r="A776" s="14">
        <v>19242</v>
      </c>
      <c r="B776" s="14">
        <v>50</v>
      </c>
      <c r="C776" s="14">
        <v>2000</v>
      </c>
      <c r="D776" s="14">
        <v>40700</v>
      </c>
      <c r="E776" s="14">
        <f t="shared" si="25"/>
        <v>25</v>
      </c>
      <c r="F776" s="14">
        <f t="shared" si="24"/>
        <v>3400</v>
      </c>
    </row>
    <row r="777" spans="1:6">
      <c r="A777" s="14">
        <v>19267</v>
      </c>
      <c r="B777" s="14">
        <v>50</v>
      </c>
      <c r="C777" s="14">
        <v>2000</v>
      </c>
      <c r="D777" s="14">
        <v>40750</v>
      </c>
      <c r="E777" s="14">
        <f t="shared" si="25"/>
        <v>25</v>
      </c>
      <c r="F777" s="14">
        <f t="shared" si="24"/>
        <v>3400</v>
      </c>
    </row>
    <row r="778" spans="1:6">
      <c r="A778" s="14">
        <v>19292</v>
      </c>
      <c r="B778" s="14">
        <v>50</v>
      </c>
      <c r="C778" s="14">
        <v>2000</v>
      </c>
      <c r="D778" s="14">
        <v>40800</v>
      </c>
      <c r="E778" s="14">
        <f t="shared" si="25"/>
        <v>25</v>
      </c>
      <c r="F778" s="14">
        <f t="shared" si="24"/>
        <v>3400</v>
      </c>
    </row>
    <row r="779" spans="1:6">
      <c r="A779" s="14">
        <v>19317</v>
      </c>
      <c r="B779" s="14">
        <v>50</v>
      </c>
      <c r="C779" s="14">
        <v>2000</v>
      </c>
      <c r="D779" s="14">
        <v>40850</v>
      </c>
      <c r="E779" s="14">
        <f t="shared" si="25"/>
        <v>25</v>
      </c>
      <c r="F779" s="14">
        <f t="shared" si="24"/>
        <v>3400</v>
      </c>
    </row>
    <row r="780" spans="1:6">
      <c r="A780" s="14">
        <v>19342</v>
      </c>
      <c r="B780" s="14">
        <v>50</v>
      </c>
      <c r="C780" s="14">
        <v>2000</v>
      </c>
      <c r="D780" s="14">
        <v>40900</v>
      </c>
      <c r="E780" s="14">
        <f t="shared" si="25"/>
        <v>25</v>
      </c>
      <c r="F780" s="14">
        <f t="shared" si="24"/>
        <v>3400</v>
      </c>
    </row>
    <row r="781" spans="1:6">
      <c r="A781" s="14">
        <v>19367</v>
      </c>
      <c r="B781" s="14">
        <v>50</v>
      </c>
      <c r="C781" s="14">
        <v>2000</v>
      </c>
      <c r="D781" s="14">
        <v>40950</v>
      </c>
      <c r="E781" s="14">
        <f t="shared" si="25"/>
        <v>25</v>
      </c>
      <c r="F781" s="14">
        <f t="shared" si="24"/>
        <v>3400</v>
      </c>
    </row>
    <row r="782" spans="1:6">
      <c r="A782" s="14">
        <v>19392</v>
      </c>
      <c r="B782" s="14">
        <v>50</v>
      </c>
      <c r="C782" s="14">
        <v>2000</v>
      </c>
      <c r="D782" s="14">
        <v>41000</v>
      </c>
      <c r="E782" s="14">
        <f t="shared" si="25"/>
        <v>25</v>
      </c>
      <c r="F782" s="14">
        <f t="shared" si="24"/>
        <v>3400</v>
      </c>
    </row>
    <row r="783" spans="1:6">
      <c r="A783" s="14">
        <v>19417</v>
      </c>
      <c r="B783" s="14">
        <v>50</v>
      </c>
      <c r="C783" s="14">
        <v>2000</v>
      </c>
      <c r="D783" s="14">
        <v>41050</v>
      </c>
      <c r="E783" s="14">
        <f t="shared" si="25"/>
        <v>25</v>
      </c>
      <c r="F783" s="14">
        <f t="shared" si="24"/>
        <v>3400</v>
      </c>
    </row>
    <row r="784" spans="1:6">
      <c r="A784" s="14">
        <v>19442</v>
      </c>
      <c r="B784" s="14">
        <v>50</v>
      </c>
      <c r="C784" s="14">
        <v>2000</v>
      </c>
      <c r="D784" s="14">
        <v>41100</v>
      </c>
      <c r="E784" s="14">
        <f t="shared" si="25"/>
        <v>25</v>
      </c>
      <c r="F784" s="14">
        <f t="shared" si="24"/>
        <v>3400</v>
      </c>
    </row>
    <row r="785" spans="1:6">
      <c r="A785" s="14">
        <v>19467</v>
      </c>
      <c r="B785" s="14">
        <v>50</v>
      </c>
      <c r="C785" s="14">
        <v>2000</v>
      </c>
      <c r="D785" s="14">
        <v>41150</v>
      </c>
      <c r="E785" s="14">
        <f t="shared" si="25"/>
        <v>25</v>
      </c>
      <c r="F785" s="14">
        <f t="shared" si="24"/>
        <v>3400</v>
      </c>
    </row>
    <row r="786" spans="1:6">
      <c r="A786" s="14">
        <v>19492</v>
      </c>
      <c r="B786" s="14">
        <v>50</v>
      </c>
      <c r="C786" s="14">
        <v>2000</v>
      </c>
      <c r="D786" s="14">
        <v>41200</v>
      </c>
      <c r="E786" s="14">
        <f t="shared" si="25"/>
        <v>25</v>
      </c>
      <c r="F786" s="14">
        <f t="shared" si="24"/>
        <v>3400</v>
      </c>
    </row>
    <row r="787" spans="1:6">
      <c r="A787" s="14">
        <v>19517</v>
      </c>
      <c r="B787" s="14">
        <v>50</v>
      </c>
      <c r="C787" s="14">
        <v>2000</v>
      </c>
      <c r="D787" s="14">
        <v>41250</v>
      </c>
      <c r="E787" s="14">
        <f t="shared" si="25"/>
        <v>25</v>
      </c>
      <c r="F787" s="14">
        <f t="shared" si="24"/>
        <v>3400</v>
      </c>
    </row>
    <row r="788" spans="1:6">
      <c r="A788" s="14">
        <v>19542</v>
      </c>
      <c r="B788" s="14">
        <v>50</v>
      </c>
      <c r="C788" s="14">
        <v>2000</v>
      </c>
      <c r="D788" s="14">
        <v>41300</v>
      </c>
      <c r="E788" s="14">
        <f t="shared" si="25"/>
        <v>25</v>
      </c>
      <c r="F788" s="14">
        <f t="shared" si="24"/>
        <v>3400</v>
      </c>
    </row>
    <row r="789" spans="1:6">
      <c r="A789" s="14">
        <v>19567</v>
      </c>
      <c r="B789" s="14">
        <v>50</v>
      </c>
      <c r="C789" s="14">
        <v>2000</v>
      </c>
      <c r="D789" s="14">
        <v>41350</v>
      </c>
      <c r="E789" s="14">
        <f t="shared" si="25"/>
        <v>25</v>
      </c>
      <c r="F789" s="14">
        <f t="shared" si="24"/>
        <v>3400</v>
      </c>
    </row>
    <row r="790" spans="1:6">
      <c r="A790" s="14">
        <v>19592</v>
      </c>
      <c r="B790" s="14">
        <v>50</v>
      </c>
      <c r="C790" s="14">
        <v>2000</v>
      </c>
      <c r="D790" s="14">
        <v>41400</v>
      </c>
      <c r="E790" s="14">
        <f t="shared" si="25"/>
        <v>25</v>
      </c>
      <c r="F790" s="14">
        <f t="shared" si="24"/>
        <v>3400</v>
      </c>
    </row>
    <row r="791" spans="1:6">
      <c r="A791" s="14">
        <v>19617</v>
      </c>
      <c r="B791" s="14">
        <v>50</v>
      </c>
      <c r="C791" s="14">
        <v>2000</v>
      </c>
      <c r="D791" s="14">
        <v>41450</v>
      </c>
      <c r="E791" s="14">
        <f t="shared" si="25"/>
        <v>25</v>
      </c>
      <c r="F791" s="14">
        <f t="shared" si="24"/>
        <v>3400</v>
      </c>
    </row>
    <row r="792" spans="1:6">
      <c r="A792" s="14">
        <v>19642</v>
      </c>
      <c r="B792" s="14">
        <v>50</v>
      </c>
      <c r="C792" s="14">
        <v>2000</v>
      </c>
      <c r="D792" s="14">
        <v>41500</v>
      </c>
      <c r="E792" s="14">
        <f t="shared" si="25"/>
        <v>25</v>
      </c>
      <c r="F792" s="14">
        <f t="shared" si="24"/>
        <v>3400</v>
      </c>
    </row>
    <row r="793" spans="1:6">
      <c r="A793" s="14">
        <v>19667</v>
      </c>
      <c r="B793" s="14">
        <v>50</v>
      </c>
      <c r="C793" s="14">
        <v>2000</v>
      </c>
      <c r="D793" s="14">
        <v>41550</v>
      </c>
      <c r="E793" s="14">
        <f t="shared" si="25"/>
        <v>25</v>
      </c>
      <c r="F793" s="14">
        <f t="shared" si="24"/>
        <v>3400</v>
      </c>
    </row>
    <row r="794" spans="1:6">
      <c r="A794" s="14">
        <v>19692</v>
      </c>
      <c r="B794" s="14">
        <v>50</v>
      </c>
      <c r="C794" s="14">
        <v>2000</v>
      </c>
      <c r="D794" s="14">
        <v>41600</v>
      </c>
      <c r="E794" s="14">
        <f t="shared" si="25"/>
        <v>25</v>
      </c>
      <c r="F794" s="14">
        <f t="shared" si="24"/>
        <v>3400</v>
      </c>
    </row>
    <row r="795" spans="1:6">
      <c r="A795" s="14">
        <v>19717</v>
      </c>
      <c r="B795" s="14">
        <v>50</v>
      </c>
      <c r="C795" s="14">
        <v>2000</v>
      </c>
      <c r="D795" s="14">
        <v>41650</v>
      </c>
      <c r="E795" s="14">
        <f t="shared" si="25"/>
        <v>25</v>
      </c>
      <c r="F795" s="14">
        <f t="shared" si="24"/>
        <v>3400</v>
      </c>
    </row>
    <row r="796" spans="1:6">
      <c r="A796" s="14">
        <v>19742</v>
      </c>
      <c r="B796" s="14">
        <v>50</v>
      </c>
      <c r="C796" s="14">
        <v>2000</v>
      </c>
      <c r="D796" s="14">
        <v>41700</v>
      </c>
      <c r="E796" s="14">
        <f t="shared" si="25"/>
        <v>25</v>
      </c>
      <c r="F796" s="14">
        <f t="shared" si="24"/>
        <v>3400</v>
      </c>
    </row>
    <row r="797" spans="1:6">
      <c r="A797" s="14">
        <v>19767</v>
      </c>
      <c r="B797" s="14">
        <v>50</v>
      </c>
      <c r="C797" s="14">
        <v>2000</v>
      </c>
      <c r="D797" s="14">
        <v>41750</v>
      </c>
      <c r="E797" s="14">
        <f t="shared" si="25"/>
        <v>25</v>
      </c>
      <c r="F797" s="14">
        <f t="shared" si="24"/>
        <v>3400</v>
      </c>
    </row>
    <row r="798" spans="1:6">
      <c r="A798" s="14">
        <v>19792</v>
      </c>
      <c r="B798" s="14">
        <v>50</v>
      </c>
      <c r="C798" s="14">
        <v>2000</v>
      </c>
      <c r="D798" s="14">
        <v>41800</v>
      </c>
      <c r="E798" s="14">
        <f t="shared" si="25"/>
        <v>25</v>
      </c>
      <c r="F798" s="14">
        <f t="shared" si="24"/>
        <v>3400</v>
      </c>
    </row>
    <row r="799" spans="1:6">
      <c r="A799" s="14">
        <v>19817</v>
      </c>
      <c r="B799" s="14">
        <v>50</v>
      </c>
      <c r="C799" s="14">
        <v>2000</v>
      </c>
      <c r="D799" s="14">
        <v>41850</v>
      </c>
      <c r="E799" s="14">
        <f t="shared" si="25"/>
        <v>25</v>
      </c>
      <c r="F799" s="14">
        <f t="shared" si="24"/>
        <v>3400</v>
      </c>
    </row>
    <row r="800" spans="1:6">
      <c r="A800" s="14">
        <v>19842</v>
      </c>
      <c r="B800" s="14">
        <v>50</v>
      </c>
      <c r="C800" s="14">
        <v>2000</v>
      </c>
      <c r="D800" s="14">
        <v>41900</v>
      </c>
      <c r="E800" s="14">
        <f t="shared" si="25"/>
        <v>25</v>
      </c>
      <c r="F800" s="14">
        <f t="shared" si="24"/>
        <v>3400</v>
      </c>
    </row>
    <row r="801" spans="1:6">
      <c r="A801" s="14">
        <v>19867</v>
      </c>
      <c r="B801" s="14">
        <v>50</v>
      </c>
      <c r="C801" s="14">
        <v>2000</v>
      </c>
      <c r="D801" s="14">
        <v>41950</v>
      </c>
      <c r="E801" s="14">
        <f t="shared" si="25"/>
        <v>25</v>
      </c>
      <c r="F801" s="14">
        <f t="shared" si="24"/>
        <v>3400</v>
      </c>
    </row>
    <row r="802" spans="1:6">
      <c r="A802" s="14">
        <v>19892</v>
      </c>
      <c r="B802" s="14">
        <v>50</v>
      </c>
      <c r="C802" s="14">
        <v>2000</v>
      </c>
      <c r="D802" s="14">
        <v>42000</v>
      </c>
      <c r="E802" s="14">
        <f t="shared" si="25"/>
        <v>25</v>
      </c>
      <c r="F802" s="14">
        <f t="shared" si="24"/>
        <v>3400</v>
      </c>
    </row>
    <row r="803" spans="1:6">
      <c r="A803" s="14">
        <v>19917</v>
      </c>
      <c r="B803" s="14">
        <v>50</v>
      </c>
      <c r="C803" s="14">
        <v>2000</v>
      </c>
      <c r="D803" s="14">
        <v>42050</v>
      </c>
      <c r="E803" s="14">
        <f t="shared" si="25"/>
        <v>25</v>
      </c>
      <c r="F803" s="14">
        <f t="shared" si="24"/>
        <v>3400</v>
      </c>
    </row>
    <row r="804" spans="1:6">
      <c r="A804" s="14">
        <v>19942</v>
      </c>
      <c r="B804" s="14">
        <v>50</v>
      </c>
      <c r="C804" s="14">
        <v>2000</v>
      </c>
      <c r="D804" s="14">
        <v>42100</v>
      </c>
      <c r="E804" s="14">
        <f t="shared" si="25"/>
        <v>25</v>
      </c>
      <c r="F804" s="14">
        <f t="shared" si="24"/>
        <v>3400</v>
      </c>
    </row>
    <row r="805" spans="1:6">
      <c r="A805" s="14">
        <v>19967</v>
      </c>
      <c r="B805" s="14">
        <v>50</v>
      </c>
      <c r="C805" s="14">
        <v>2000</v>
      </c>
      <c r="D805" s="14">
        <v>42150</v>
      </c>
      <c r="E805" s="14">
        <f t="shared" si="25"/>
        <v>25</v>
      </c>
      <c r="F805" s="14">
        <f t="shared" si="24"/>
        <v>3400</v>
      </c>
    </row>
    <row r="806" spans="1:6">
      <c r="A806" s="14">
        <v>19992</v>
      </c>
      <c r="B806" s="14">
        <v>50</v>
      </c>
      <c r="C806" s="14">
        <v>2000</v>
      </c>
      <c r="D806" s="14">
        <v>42200</v>
      </c>
      <c r="E806" s="14">
        <f t="shared" si="25"/>
        <v>25</v>
      </c>
      <c r="F806" s="14">
        <f t="shared" si="24"/>
        <v>3400</v>
      </c>
    </row>
    <row r="807" spans="1:6">
      <c r="A807" s="14">
        <v>20017</v>
      </c>
      <c r="B807" s="14">
        <v>50</v>
      </c>
      <c r="C807" s="14">
        <v>2000</v>
      </c>
      <c r="D807" s="14">
        <v>42250</v>
      </c>
      <c r="E807" s="14">
        <f t="shared" si="25"/>
        <v>25</v>
      </c>
      <c r="F807" s="14">
        <f t="shared" si="24"/>
        <v>3400</v>
      </c>
    </row>
    <row r="808" spans="1:6">
      <c r="A808" s="14">
        <v>20042</v>
      </c>
      <c r="B808" s="14">
        <v>50</v>
      </c>
      <c r="C808" s="14">
        <v>2000</v>
      </c>
      <c r="D808" s="14">
        <v>42300</v>
      </c>
      <c r="E808" s="14">
        <f t="shared" si="25"/>
        <v>25</v>
      </c>
      <c r="F808" s="14">
        <f t="shared" si="24"/>
        <v>3400</v>
      </c>
    </row>
    <row r="809" spans="1:6">
      <c r="A809" s="14">
        <v>20067</v>
      </c>
      <c r="B809" s="14">
        <v>50</v>
      </c>
      <c r="C809" s="14">
        <v>2000</v>
      </c>
      <c r="D809" s="14">
        <v>42350</v>
      </c>
      <c r="E809" s="14">
        <f t="shared" si="25"/>
        <v>25</v>
      </c>
      <c r="F809" s="14">
        <f t="shared" si="24"/>
        <v>3400</v>
      </c>
    </row>
    <row r="810" spans="1:6">
      <c r="A810" s="14">
        <v>20092</v>
      </c>
      <c r="B810" s="14">
        <v>50</v>
      </c>
      <c r="C810" s="14">
        <v>2000</v>
      </c>
      <c r="D810" s="14">
        <v>42400</v>
      </c>
      <c r="E810" s="14">
        <f t="shared" si="25"/>
        <v>25</v>
      </c>
      <c r="F810" s="14">
        <f t="shared" si="24"/>
        <v>3400</v>
      </c>
    </row>
    <row r="811" spans="1:6">
      <c r="A811" s="14">
        <v>20117</v>
      </c>
      <c r="B811" s="14">
        <v>50</v>
      </c>
      <c r="C811" s="14">
        <v>2000</v>
      </c>
      <c r="D811" s="14">
        <v>42450</v>
      </c>
      <c r="E811" s="14">
        <f t="shared" si="25"/>
        <v>25</v>
      </c>
      <c r="F811" s="14">
        <f t="shared" si="24"/>
        <v>3400</v>
      </c>
    </row>
    <row r="812" spans="1:6">
      <c r="A812" s="14">
        <v>20142</v>
      </c>
      <c r="B812" s="14">
        <v>50</v>
      </c>
      <c r="C812" s="14">
        <v>2000</v>
      </c>
      <c r="D812" s="14">
        <v>42500</v>
      </c>
      <c r="E812" s="14">
        <f t="shared" si="25"/>
        <v>25</v>
      </c>
      <c r="F812" s="14">
        <f t="shared" si="24"/>
        <v>3400</v>
      </c>
    </row>
    <row r="813" spans="1:6">
      <c r="A813" s="14">
        <v>20167</v>
      </c>
      <c r="B813" s="14">
        <v>50</v>
      </c>
      <c r="C813" s="14">
        <v>2000</v>
      </c>
      <c r="D813" s="14">
        <v>42550</v>
      </c>
      <c r="E813" s="14">
        <f t="shared" si="25"/>
        <v>25</v>
      </c>
      <c r="F813" s="14">
        <f t="shared" si="24"/>
        <v>3400</v>
      </c>
    </row>
    <row r="814" spans="1:6">
      <c r="A814" s="14">
        <v>20192</v>
      </c>
      <c r="B814" s="14">
        <v>50</v>
      </c>
      <c r="C814" s="14">
        <v>2000</v>
      </c>
      <c r="D814" s="14">
        <v>42600</v>
      </c>
      <c r="E814" s="14">
        <f t="shared" si="25"/>
        <v>25</v>
      </c>
      <c r="F814" s="14">
        <f t="shared" si="24"/>
        <v>3400</v>
      </c>
    </row>
    <row r="815" spans="1:6">
      <c r="A815" s="14">
        <v>20217</v>
      </c>
      <c r="B815" s="14">
        <v>50</v>
      </c>
      <c r="C815" s="14">
        <v>2000</v>
      </c>
      <c r="D815" s="14">
        <v>42650</v>
      </c>
      <c r="E815" s="14">
        <f t="shared" si="25"/>
        <v>25</v>
      </c>
      <c r="F815" s="14">
        <f t="shared" si="24"/>
        <v>3400</v>
      </c>
    </row>
    <row r="816" spans="1:6">
      <c r="A816" s="14">
        <v>20242</v>
      </c>
      <c r="B816" s="14">
        <v>50</v>
      </c>
      <c r="C816" s="14">
        <v>2000</v>
      </c>
      <c r="D816" s="14">
        <v>42700</v>
      </c>
      <c r="E816" s="14">
        <f t="shared" si="25"/>
        <v>25</v>
      </c>
      <c r="F816" s="14">
        <f t="shared" si="24"/>
        <v>3400</v>
      </c>
    </row>
    <row r="817" spans="1:6">
      <c r="A817" s="14">
        <v>20267</v>
      </c>
      <c r="B817" s="14">
        <v>50</v>
      </c>
      <c r="C817" s="14">
        <v>2000</v>
      </c>
      <c r="D817" s="14">
        <v>42750</v>
      </c>
      <c r="E817" s="14">
        <f t="shared" si="25"/>
        <v>25</v>
      </c>
      <c r="F817" s="14">
        <f t="shared" si="24"/>
        <v>3400</v>
      </c>
    </row>
    <row r="818" spans="1:6">
      <c r="A818" s="14">
        <v>20292</v>
      </c>
      <c r="B818" s="14">
        <v>50</v>
      </c>
      <c r="C818" s="14">
        <v>2000</v>
      </c>
      <c r="D818" s="14">
        <v>42800</v>
      </c>
      <c r="E818" s="14">
        <f t="shared" si="25"/>
        <v>25</v>
      </c>
      <c r="F818" s="14">
        <f t="shared" si="24"/>
        <v>3400</v>
      </c>
    </row>
    <row r="819" spans="1:6">
      <c r="A819" s="14">
        <v>20317</v>
      </c>
      <c r="B819" s="14">
        <v>50</v>
      </c>
      <c r="C819" s="14">
        <v>2000</v>
      </c>
      <c r="D819" s="14">
        <v>42850</v>
      </c>
      <c r="E819" s="14">
        <f t="shared" si="25"/>
        <v>25</v>
      </c>
      <c r="F819" s="14">
        <f t="shared" si="24"/>
        <v>3400</v>
      </c>
    </row>
    <row r="820" spans="1:6">
      <c r="A820" s="14">
        <v>20342</v>
      </c>
      <c r="B820" s="14">
        <v>50</v>
      </c>
      <c r="C820" s="14">
        <v>2000</v>
      </c>
      <c r="D820" s="14">
        <v>42900</v>
      </c>
      <c r="E820" s="14">
        <f t="shared" si="25"/>
        <v>25</v>
      </c>
      <c r="F820" s="14">
        <f t="shared" si="24"/>
        <v>3400</v>
      </c>
    </row>
    <row r="821" spans="1:6">
      <c r="A821" s="14">
        <v>20367</v>
      </c>
      <c r="B821" s="14">
        <v>50</v>
      </c>
      <c r="C821" s="14">
        <v>2000</v>
      </c>
      <c r="D821" s="14">
        <v>42950</v>
      </c>
      <c r="E821" s="14">
        <f t="shared" si="25"/>
        <v>25</v>
      </c>
      <c r="F821" s="14">
        <f t="shared" si="24"/>
        <v>3400</v>
      </c>
    </row>
    <row r="822" spans="1:6">
      <c r="A822" s="14">
        <v>20392</v>
      </c>
      <c r="B822" s="14">
        <v>50</v>
      </c>
      <c r="C822" s="14">
        <v>2000</v>
      </c>
      <c r="D822" s="14">
        <v>43000</v>
      </c>
      <c r="E822" s="14">
        <f t="shared" si="25"/>
        <v>25</v>
      </c>
      <c r="F822" s="14">
        <f t="shared" si="24"/>
        <v>3400</v>
      </c>
    </row>
    <row r="823" spans="1:6">
      <c r="A823" s="14">
        <v>20417</v>
      </c>
      <c r="B823" s="14">
        <v>50</v>
      </c>
      <c r="C823" s="14">
        <v>2000</v>
      </c>
      <c r="D823" s="14">
        <v>43050</v>
      </c>
      <c r="E823" s="14">
        <f t="shared" si="25"/>
        <v>25</v>
      </c>
      <c r="F823" s="14">
        <f t="shared" si="24"/>
        <v>3400</v>
      </c>
    </row>
    <row r="824" spans="1:6">
      <c r="A824" s="14">
        <v>20442</v>
      </c>
      <c r="B824" s="14">
        <v>50</v>
      </c>
      <c r="C824" s="14">
        <v>2000</v>
      </c>
      <c r="D824" s="14">
        <v>43100</v>
      </c>
      <c r="E824" s="14">
        <f t="shared" si="25"/>
        <v>25</v>
      </c>
      <c r="F824" s="14">
        <f t="shared" si="24"/>
        <v>3400</v>
      </c>
    </row>
    <row r="825" spans="1:6">
      <c r="A825" s="14">
        <v>20467</v>
      </c>
      <c r="B825" s="14">
        <v>50</v>
      </c>
      <c r="C825" s="14">
        <v>2000</v>
      </c>
      <c r="D825" s="14">
        <v>43150</v>
      </c>
      <c r="E825" s="14">
        <f t="shared" si="25"/>
        <v>25</v>
      </c>
      <c r="F825" s="14">
        <f t="shared" si="24"/>
        <v>3400</v>
      </c>
    </row>
    <row r="826" spans="1:6">
      <c r="A826" s="14">
        <v>20492</v>
      </c>
      <c r="B826" s="14">
        <v>50</v>
      </c>
      <c r="C826" s="14">
        <v>2000</v>
      </c>
      <c r="D826" s="14">
        <v>43200</v>
      </c>
      <c r="E826" s="14">
        <f t="shared" si="25"/>
        <v>25</v>
      </c>
      <c r="F826" s="14">
        <f t="shared" si="24"/>
        <v>3400</v>
      </c>
    </row>
    <row r="827" spans="1:6">
      <c r="A827" s="14">
        <v>20517</v>
      </c>
      <c r="B827" s="14">
        <v>50</v>
      </c>
      <c r="C827" s="14">
        <v>2000</v>
      </c>
      <c r="D827" s="14">
        <v>43250</v>
      </c>
      <c r="E827" s="14">
        <f t="shared" si="25"/>
        <v>25</v>
      </c>
      <c r="F827" s="14">
        <f t="shared" si="24"/>
        <v>3400</v>
      </c>
    </row>
    <row r="828" spans="1:6">
      <c r="A828" s="14">
        <v>20542</v>
      </c>
      <c r="B828" s="14">
        <v>50</v>
      </c>
      <c r="C828" s="14">
        <v>2000</v>
      </c>
      <c r="D828" s="14">
        <v>43300</v>
      </c>
      <c r="E828" s="14">
        <f t="shared" si="25"/>
        <v>25</v>
      </c>
      <c r="F828" s="14">
        <f t="shared" si="24"/>
        <v>3400</v>
      </c>
    </row>
    <row r="829" spans="1:6">
      <c r="A829" s="14">
        <v>20567</v>
      </c>
      <c r="B829" s="14">
        <v>50</v>
      </c>
      <c r="C829" s="14">
        <v>2000</v>
      </c>
      <c r="D829" s="14">
        <v>43350</v>
      </c>
      <c r="E829" s="14">
        <f t="shared" si="25"/>
        <v>25</v>
      </c>
      <c r="F829" s="14">
        <f t="shared" si="24"/>
        <v>3400</v>
      </c>
    </row>
    <row r="830" spans="1:6">
      <c r="A830" s="14">
        <v>20592</v>
      </c>
      <c r="B830" s="14">
        <v>50</v>
      </c>
      <c r="C830" s="14">
        <v>2000</v>
      </c>
      <c r="D830" s="14">
        <v>43400</v>
      </c>
      <c r="E830" s="14">
        <f t="shared" si="25"/>
        <v>25</v>
      </c>
      <c r="F830" s="14">
        <f t="shared" si="24"/>
        <v>3400</v>
      </c>
    </row>
    <row r="831" spans="1:6">
      <c r="A831" s="14">
        <v>20617</v>
      </c>
      <c r="B831" s="14">
        <v>50</v>
      </c>
      <c r="C831" s="14">
        <v>2000</v>
      </c>
      <c r="D831" s="14">
        <v>43450</v>
      </c>
      <c r="E831" s="14">
        <f t="shared" si="25"/>
        <v>25</v>
      </c>
      <c r="F831" s="14">
        <f t="shared" si="24"/>
        <v>3400</v>
      </c>
    </row>
    <row r="832" spans="1:6">
      <c r="A832" s="14">
        <v>20642</v>
      </c>
      <c r="B832" s="14">
        <v>50</v>
      </c>
      <c r="C832" s="14">
        <v>2000</v>
      </c>
      <c r="D832" s="14">
        <v>43500</v>
      </c>
      <c r="E832" s="14">
        <f t="shared" si="25"/>
        <v>25</v>
      </c>
      <c r="F832" s="14">
        <f t="shared" si="24"/>
        <v>3400</v>
      </c>
    </row>
    <row r="833" spans="1:6">
      <c r="A833" s="14">
        <v>20667</v>
      </c>
      <c r="B833" s="14">
        <v>50</v>
      </c>
      <c r="C833" s="14">
        <v>2000</v>
      </c>
      <c r="D833" s="14">
        <v>43550</v>
      </c>
      <c r="E833" s="14">
        <f t="shared" si="25"/>
        <v>25</v>
      </c>
      <c r="F833" s="14">
        <f t="shared" si="24"/>
        <v>3400</v>
      </c>
    </row>
    <row r="834" spans="1:6">
      <c r="A834" s="14">
        <v>20692</v>
      </c>
      <c r="B834" s="14">
        <v>50</v>
      </c>
      <c r="C834" s="14">
        <v>2000</v>
      </c>
      <c r="D834" s="14">
        <v>43600</v>
      </c>
      <c r="E834" s="14">
        <f t="shared" si="25"/>
        <v>25</v>
      </c>
      <c r="F834" s="14">
        <f t="shared" si="24"/>
        <v>3400</v>
      </c>
    </row>
    <row r="835" spans="1:6">
      <c r="A835" s="14">
        <v>20717</v>
      </c>
      <c r="B835" s="14">
        <v>50</v>
      </c>
      <c r="C835" s="14">
        <v>2000</v>
      </c>
      <c r="D835" s="14">
        <v>43650</v>
      </c>
      <c r="E835" s="14">
        <f t="shared" si="25"/>
        <v>25</v>
      </c>
      <c r="F835" s="14">
        <f t="shared" ref="F835:F898" si="26">INDEX(levelCosts_1_v,MATCH(A835,levelCosts_k,1),1)</f>
        <v>3400</v>
      </c>
    </row>
    <row r="836" spans="1:6">
      <c r="A836" s="14">
        <v>20742</v>
      </c>
      <c r="B836" s="14">
        <v>50</v>
      </c>
      <c r="C836" s="14">
        <v>2000</v>
      </c>
      <c r="D836" s="14">
        <v>43700</v>
      </c>
      <c r="E836" s="14">
        <f t="shared" ref="E836:E899" si="27">A836-A835</f>
        <v>25</v>
      </c>
      <c r="F836" s="14">
        <f t="shared" si="26"/>
        <v>3400</v>
      </c>
    </row>
    <row r="837" spans="1:6">
      <c r="A837" s="14">
        <v>20767</v>
      </c>
      <c r="B837" s="14">
        <v>50</v>
      </c>
      <c r="C837" s="14">
        <v>2000</v>
      </c>
      <c r="D837" s="14">
        <v>43750</v>
      </c>
      <c r="E837" s="14">
        <f t="shared" si="27"/>
        <v>25</v>
      </c>
      <c r="F837" s="14">
        <f t="shared" si="26"/>
        <v>3400</v>
      </c>
    </row>
    <row r="838" spans="1:6">
      <c r="A838" s="14">
        <v>20792</v>
      </c>
      <c r="B838" s="14">
        <v>50</v>
      </c>
      <c r="C838" s="14">
        <v>2000</v>
      </c>
      <c r="D838" s="14">
        <v>43800</v>
      </c>
      <c r="E838" s="14">
        <f t="shared" si="27"/>
        <v>25</v>
      </c>
      <c r="F838" s="14">
        <f t="shared" si="26"/>
        <v>3400</v>
      </c>
    </row>
    <row r="839" spans="1:6">
      <c r="A839" s="14">
        <v>20817</v>
      </c>
      <c r="B839" s="14">
        <v>50</v>
      </c>
      <c r="C839" s="14">
        <v>2000</v>
      </c>
      <c r="D839" s="14">
        <v>43850</v>
      </c>
      <c r="E839" s="14">
        <f t="shared" si="27"/>
        <v>25</v>
      </c>
      <c r="F839" s="14">
        <f t="shared" si="26"/>
        <v>3400</v>
      </c>
    </row>
    <row r="840" spans="1:6">
      <c r="A840" s="14">
        <v>20842</v>
      </c>
      <c r="B840" s="14">
        <v>50</v>
      </c>
      <c r="C840" s="14">
        <v>2000</v>
      </c>
      <c r="D840" s="14">
        <v>43900</v>
      </c>
      <c r="E840" s="14">
        <f t="shared" si="27"/>
        <v>25</v>
      </c>
      <c r="F840" s="14">
        <f t="shared" si="26"/>
        <v>3400</v>
      </c>
    </row>
    <row r="841" spans="1:6">
      <c r="A841" s="14">
        <v>20867</v>
      </c>
      <c r="B841" s="14">
        <v>50</v>
      </c>
      <c r="C841" s="14">
        <v>2000</v>
      </c>
      <c r="D841" s="14">
        <v>43950</v>
      </c>
      <c r="E841" s="14">
        <f t="shared" si="27"/>
        <v>25</v>
      </c>
      <c r="F841" s="14">
        <f t="shared" si="26"/>
        <v>3400</v>
      </c>
    </row>
    <row r="842" spans="1:6">
      <c r="A842" s="14">
        <v>20892</v>
      </c>
      <c r="B842" s="14">
        <v>50</v>
      </c>
      <c r="C842" s="14">
        <v>2000</v>
      </c>
      <c r="D842" s="14">
        <v>44000</v>
      </c>
      <c r="E842" s="14">
        <f t="shared" si="27"/>
        <v>25</v>
      </c>
      <c r="F842" s="14">
        <f t="shared" si="26"/>
        <v>3400</v>
      </c>
    </row>
    <row r="843" spans="1:6">
      <c r="A843" s="14">
        <v>20917</v>
      </c>
      <c r="B843" s="14">
        <v>50</v>
      </c>
      <c r="C843" s="14">
        <v>2000</v>
      </c>
      <c r="D843" s="14">
        <v>44050</v>
      </c>
      <c r="E843" s="14">
        <f t="shared" si="27"/>
        <v>25</v>
      </c>
      <c r="F843" s="14">
        <f t="shared" si="26"/>
        <v>3400</v>
      </c>
    </row>
    <row r="844" spans="1:6">
      <c r="A844" s="14">
        <v>20942</v>
      </c>
      <c r="B844" s="14">
        <v>50</v>
      </c>
      <c r="C844" s="14">
        <v>2000</v>
      </c>
      <c r="D844" s="14">
        <v>44100</v>
      </c>
      <c r="E844" s="14">
        <f t="shared" si="27"/>
        <v>25</v>
      </c>
      <c r="F844" s="14">
        <f t="shared" si="26"/>
        <v>3400</v>
      </c>
    </row>
    <row r="845" spans="1:6">
      <c r="A845" s="14">
        <v>20967</v>
      </c>
      <c r="B845" s="14">
        <v>50</v>
      </c>
      <c r="C845" s="14">
        <v>2000</v>
      </c>
      <c r="D845" s="14">
        <v>44150</v>
      </c>
      <c r="E845" s="14">
        <f t="shared" si="27"/>
        <v>25</v>
      </c>
      <c r="F845" s="14">
        <f t="shared" si="26"/>
        <v>3400</v>
      </c>
    </row>
    <row r="846" spans="1:6">
      <c r="A846" s="14">
        <v>20992</v>
      </c>
      <c r="B846" s="14">
        <v>50</v>
      </c>
      <c r="C846" s="14">
        <v>2000</v>
      </c>
      <c r="D846" s="14">
        <v>44200</v>
      </c>
      <c r="E846" s="14">
        <f t="shared" si="27"/>
        <v>25</v>
      </c>
      <c r="F846" s="14">
        <f t="shared" si="26"/>
        <v>3400</v>
      </c>
    </row>
    <row r="847" spans="1:6">
      <c r="A847" s="14">
        <v>21017</v>
      </c>
      <c r="B847" s="14">
        <v>50</v>
      </c>
      <c r="C847" s="14">
        <v>2000</v>
      </c>
      <c r="D847" s="14">
        <v>44250</v>
      </c>
      <c r="E847" s="14">
        <f t="shared" si="27"/>
        <v>25</v>
      </c>
      <c r="F847" s="14">
        <f t="shared" si="26"/>
        <v>3400</v>
      </c>
    </row>
    <row r="848" spans="1:6">
      <c r="A848" s="14">
        <v>21042</v>
      </c>
      <c r="B848" s="14">
        <v>50</v>
      </c>
      <c r="C848" s="14">
        <v>2000</v>
      </c>
      <c r="D848" s="14">
        <v>44300</v>
      </c>
      <c r="E848" s="14">
        <f t="shared" si="27"/>
        <v>25</v>
      </c>
      <c r="F848" s="14">
        <f t="shared" si="26"/>
        <v>3400</v>
      </c>
    </row>
    <row r="849" spans="1:6">
      <c r="A849" s="14">
        <v>21067</v>
      </c>
      <c r="B849" s="14">
        <v>50</v>
      </c>
      <c r="C849" s="14">
        <v>2000</v>
      </c>
      <c r="D849" s="14">
        <v>44350</v>
      </c>
      <c r="E849" s="14">
        <f t="shared" si="27"/>
        <v>25</v>
      </c>
      <c r="F849" s="14">
        <f t="shared" si="26"/>
        <v>3400</v>
      </c>
    </row>
    <row r="850" spans="1:6">
      <c r="A850" s="14">
        <v>21092</v>
      </c>
      <c r="B850" s="14">
        <v>50</v>
      </c>
      <c r="C850" s="14">
        <v>2000</v>
      </c>
      <c r="D850" s="14">
        <v>44400</v>
      </c>
      <c r="E850" s="14">
        <f t="shared" si="27"/>
        <v>25</v>
      </c>
      <c r="F850" s="14">
        <f t="shared" si="26"/>
        <v>3400</v>
      </c>
    </row>
    <row r="851" spans="1:6">
      <c r="A851" s="14">
        <v>21117</v>
      </c>
      <c r="B851" s="14">
        <v>50</v>
      </c>
      <c r="C851" s="14">
        <v>2000</v>
      </c>
      <c r="D851" s="14">
        <v>44450</v>
      </c>
      <c r="E851" s="14">
        <f t="shared" si="27"/>
        <v>25</v>
      </c>
      <c r="F851" s="14">
        <f t="shared" si="26"/>
        <v>3400</v>
      </c>
    </row>
    <row r="852" spans="1:6">
      <c r="A852" s="14">
        <v>21142</v>
      </c>
      <c r="B852" s="14">
        <v>50</v>
      </c>
      <c r="C852" s="14">
        <v>2000</v>
      </c>
      <c r="D852" s="14">
        <v>44500</v>
      </c>
      <c r="E852" s="14">
        <f t="shared" si="27"/>
        <v>25</v>
      </c>
      <c r="F852" s="14">
        <f t="shared" si="26"/>
        <v>3400</v>
      </c>
    </row>
    <row r="853" spans="1:6">
      <c r="A853" s="14">
        <v>21167</v>
      </c>
      <c r="B853" s="14">
        <v>50</v>
      </c>
      <c r="C853" s="14">
        <v>2000</v>
      </c>
      <c r="D853" s="14">
        <v>44550</v>
      </c>
      <c r="E853" s="14">
        <f t="shared" si="27"/>
        <v>25</v>
      </c>
      <c r="F853" s="14">
        <f t="shared" si="26"/>
        <v>3400</v>
      </c>
    </row>
    <row r="854" spans="1:6">
      <c r="A854" s="14">
        <v>21192</v>
      </c>
      <c r="B854" s="14">
        <v>50</v>
      </c>
      <c r="C854" s="14">
        <v>2000</v>
      </c>
      <c r="D854" s="14">
        <v>44600</v>
      </c>
      <c r="E854" s="14">
        <f t="shared" si="27"/>
        <v>25</v>
      </c>
      <c r="F854" s="14">
        <f t="shared" si="26"/>
        <v>3400</v>
      </c>
    </row>
    <row r="855" spans="1:6">
      <c r="A855" s="14">
        <v>21217</v>
      </c>
      <c r="B855" s="14">
        <v>50</v>
      </c>
      <c r="C855" s="14">
        <v>2000</v>
      </c>
      <c r="D855" s="14">
        <v>44650</v>
      </c>
      <c r="E855" s="14">
        <f t="shared" si="27"/>
        <v>25</v>
      </c>
      <c r="F855" s="14">
        <f t="shared" si="26"/>
        <v>3400</v>
      </c>
    </row>
    <row r="856" spans="1:6">
      <c r="A856" s="14">
        <v>21242</v>
      </c>
      <c r="B856" s="14">
        <v>50</v>
      </c>
      <c r="C856" s="14">
        <v>2000</v>
      </c>
      <c r="D856" s="14">
        <v>44700</v>
      </c>
      <c r="E856" s="14">
        <f t="shared" si="27"/>
        <v>25</v>
      </c>
      <c r="F856" s="14">
        <f t="shared" si="26"/>
        <v>3400</v>
      </c>
    </row>
    <row r="857" spans="1:6">
      <c r="A857" s="14">
        <v>21267</v>
      </c>
      <c r="B857" s="14">
        <v>50</v>
      </c>
      <c r="C857" s="14">
        <v>2000</v>
      </c>
      <c r="D857" s="14">
        <v>44750</v>
      </c>
      <c r="E857" s="14">
        <f t="shared" si="27"/>
        <v>25</v>
      </c>
      <c r="F857" s="14">
        <f t="shared" si="26"/>
        <v>3400</v>
      </c>
    </row>
    <row r="858" spans="1:6">
      <c r="A858" s="14">
        <v>21292</v>
      </c>
      <c r="B858" s="14">
        <v>50</v>
      </c>
      <c r="C858" s="14">
        <v>2000</v>
      </c>
      <c r="D858" s="14">
        <v>44800</v>
      </c>
      <c r="E858" s="14">
        <f t="shared" si="27"/>
        <v>25</v>
      </c>
      <c r="F858" s="14">
        <f t="shared" si="26"/>
        <v>3400</v>
      </c>
    </row>
    <row r="859" spans="1:6">
      <c r="A859" s="14">
        <v>21317</v>
      </c>
      <c r="B859" s="14">
        <v>50</v>
      </c>
      <c r="C859" s="14">
        <v>2000</v>
      </c>
      <c r="D859" s="14">
        <v>44850</v>
      </c>
      <c r="E859" s="14">
        <f t="shared" si="27"/>
        <v>25</v>
      </c>
      <c r="F859" s="14">
        <f t="shared" si="26"/>
        <v>3400</v>
      </c>
    </row>
    <row r="860" spans="1:6">
      <c r="A860" s="14">
        <v>21342</v>
      </c>
      <c r="B860" s="14">
        <v>50</v>
      </c>
      <c r="C860" s="14">
        <v>2000</v>
      </c>
      <c r="D860" s="14">
        <v>44900</v>
      </c>
      <c r="E860" s="14">
        <f t="shared" si="27"/>
        <v>25</v>
      </c>
      <c r="F860" s="14">
        <f t="shared" si="26"/>
        <v>3400</v>
      </c>
    </row>
    <row r="861" spans="1:6">
      <c r="A861" s="14">
        <v>21367</v>
      </c>
      <c r="B861" s="14">
        <v>50</v>
      </c>
      <c r="C861" s="14">
        <v>2000</v>
      </c>
      <c r="D861" s="14">
        <v>44950</v>
      </c>
      <c r="E861" s="14">
        <f t="shared" si="27"/>
        <v>25</v>
      </c>
      <c r="F861" s="14">
        <f t="shared" si="26"/>
        <v>3400</v>
      </c>
    </row>
    <row r="862" spans="1:6">
      <c r="A862" s="14">
        <v>21392</v>
      </c>
      <c r="B862" s="14">
        <v>50</v>
      </c>
      <c r="C862" s="14">
        <v>2000</v>
      </c>
      <c r="D862" s="14">
        <v>45000</v>
      </c>
      <c r="E862" s="14">
        <f t="shared" si="27"/>
        <v>25</v>
      </c>
      <c r="F862" s="14">
        <f t="shared" si="26"/>
        <v>3400</v>
      </c>
    </row>
    <row r="863" spans="1:6">
      <c r="A863" s="14">
        <v>21417</v>
      </c>
      <c r="B863" s="14">
        <v>50</v>
      </c>
      <c r="C863" s="14">
        <v>2000</v>
      </c>
      <c r="D863" s="14">
        <v>45050</v>
      </c>
      <c r="E863" s="14">
        <f t="shared" si="27"/>
        <v>25</v>
      </c>
      <c r="F863" s="14">
        <f t="shared" si="26"/>
        <v>3400</v>
      </c>
    </row>
    <row r="864" spans="1:6">
      <c r="A864" s="14">
        <v>21442</v>
      </c>
      <c r="B864" s="14">
        <v>50</v>
      </c>
      <c r="C864" s="14">
        <v>2000</v>
      </c>
      <c r="D864" s="14">
        <v>45100</v>
      </c>
      <c r="E864" s="14">
        <f t="shared" si="27"/>
        <v>25</v>
      </c>
      <c r="F864" s="14">
        <f t="shared" si="26"/>
        <v>3400</v>
      </c>
    </row>
    <row r="865" spans="1:6">
      <c r="A865" s="14">
        <v>21467</v>
      </c>
      <c r="B865" s="14">
        <v>50</v>
      </c>
      <c r="C865" s="14">
        <v>2000</v>
      </c>
      <c r="D865" s="14">
        <v>45150</v>
      </c>
      <c r="E865" s="14">
        <f t="shared" si="27"/>
        <v>25</v>
      </c>
      <c r="F865" s="14">
        <f t="shared" si="26"/>
        <v>3400</v>
      </c>
    </row>
    <row r="866" spans="1:6">
      <c r="A866" s="14">
        <v>21492</v>
      </c>
      <c r="B866" s="14">
        <v>50</v>
      </c>
      <c r="C866" s="14">
        <v>2000</v>
      </c>
      <c r="D866" s="14">
        <v>45200</v>
      </c>
      <c r="E866" s="14">
        <f t="shared" si="27"/>
        <v>25</v>
      </c>
      <c r="F866" s="14">
        <f t="shared" si="26"/>
        <v>3400</v>
      </c>
    </row>
    <row r="867" spans="1:6">
      <c r="A867" s="14">
        <v>21517</v>
      </c>
      <c r="B867" s="14">
        <v>50</v>
      </c>
      <c r="C867" s="14">
        <v>2000</v>
      </c>
      <c r="D867" s="14">
        <v>45250</v>
      </c>
      <c r="E867" s="14">
        <f t="shared" si="27"/>
        <v>25</v>
      </c>
      <c r="F867" s="14">
        <f t="shared" si="26"/>
        <v>3400</v>
      </c>
    </row>
    <row r="868" spans="1:6">
      <c r="A868" s="14">
        <v>21542</v>
      </c>
      <c r="B868" s="14">
        <v>50</v>
      </c>
      <c r="C868" s="14">
        <v>2000</v>
      </c>
      <c r="D868" s="14">
        <v>45300</v>
      </c>
      <c r="E868" s="14">
        <f t="shared" si="27"/>
        <v>25</v>
      </c>
      <c r="F868" s="14">
        <f t="shared" si="26"/>
        <v>3400</v>
      </c>
    </row>
    <row r="869" spans="1:6">
      <c r="A869" s="14">
        <v>21567</v>
      </c>
      <c r="B869" s="14">
        <v>50</v>
      </c>
      <c r="C869" s="14">
        <v>2000</v>
      </c>
      <c r="D869" s="14">
        <v>45350</v>
      </c>
      <c r="E869" s="14">
        <f t="shared" si="27"/>
        <v>25</v>
      </c>
      <c r="F869" s="14">
        <f t="shared" si="26"/>
        <v>3400</v>
      </c>
    </row>
    <row r="870" spans="1:6">
      <c r="A870" s="14">
        <v>21592</v>
      </c>
      <c r="B870" s="14">
        <v>50</v>
      </c>
      <c r="C870" s="14">
        <v>2000</v>
      </c>
      <c r="D870" s="14">
        <v>45400</v>
      </c>
      <c r="E870" s="14">
        <f t="shared" si="27"/>
        <v>25</v>
      </c>
      <c r="F870" s="14">
        <f t="shared" si="26"/>
        <v>3400</v>
      </c>
    </row>
    <row r="871" spans="1:6">
      <c r="A871" s="14">
        <v>21617</v>
      </c>
      <c r="B871" s="14">
        <v>50</v>
      </c>
      <c r="C871" s="14">
        <v>2000</v>
      </c>
      <c r="D871" s="14">
        <v>45450</v>
      </c>
      <c r="E871" s="14">
        <f t="shared" si="27"/>
        <v>25</v>
      </c>
      <c r="F871" s="14">
        <f t="shared" si="26"/>
        <v>3400</v>
      </c>
    </row>
    <row r="872" spans="1:6">
      <c r="A872" s="14">
        <v>21642</v>
      </c>
      <c r="B872" s="14">
        <v>50</v>
      </c>
      <c r="C872" s="14">
        <v>2000</v>
      </c>
      <c r="D872" s="14">
        <v>45500</v>
      </c>
      <c r="E872" s="14">
        <f t="shared" si="27"/>
        <v>25</v>
      </c>
      <c r="F872" s="14">
        <f t="shared" si="26"/>
        <v>3400</v>
      </c>
    </row>
    <row r="873" spans="1:6">
      <c r="A873" s="14">
        <v>21667</v>
      </c>
      <c r="B873" s="14">
        <v>50</v>
      </c>
      <c r="C873" s="14">
        <v>2000</v>
      </c>
      <c r="D873" s="14">
        <v>45550</v>
      </c>
      <c r="E873" s="14">
        <f t="shared" si="27"/>
        <v>25</v>
      </c>
      <c r="F873" s="14">
        <f t="shared" si="26"/>
        <v>3400</v>
      </c>
    </row>
    <row r="874" spans="1:6">
      <c r="A874" s="14">
        <v>21692</v>
      </c>
      <c r="B874" s="14">
        <v>50</v>
      </c>
      <c r="C874" s="14">
        <v>2000</v>
      </c>
      <c r="D874" s="14">
        <v>45600</v>
      </c>
      <c r="E874" s="14">
        <f t="shared" si="27"/>
        <v>25</v>
      </c>
      <c r="F874" s="14">
        <f t="shared" si="26"/>
        <v>3400</v>
      </c>
    </row>
    <row r="875" spans="1:6">
      <c r="A875" s="14">
        <v>21717</v>
      </c>
      <c r="B875" s="14">
        <v>50</v>
      </c>
      <c r="C875" s="14">
        <v>2000</v>
      </c>
      <c r="D875" s="14">
        <v>45650</v>
      </c>
      <c r="E875" s="14">
        <f t="shared" si="27"/>
        <v>25</v>
      </c>
      <c r="F875" s="14">
        <f t="shared" si="26"/>
        <v>3400</v>
      </c>
    </row>
    <row r="876" spans="1:6">
      <c r="A876" s="14">
        <v>21742</v>
      </c>
      <c r="B876" s="14">
        <v>50</v>
      </c>
      <c r="C876" s="14">
        <v>2000</v>
      </c>
      <c r="D876" s="14">
        <v>45700</v>
      </c>
      <c r="E876" s="14">
        <f t="shared" si="27"/>
        <v>25</v>
      </c>
      <c r="F876" s="14">
        <f t="shared" si="26"/>
        <v>3400</v>
      </c>
    </row>
    <row r="877" spans="1:6">
      <c r="A877" s="14">
        <v>21767</v>
      </c>
      <c r="B877" s="14">
        <v>50</v>
      </c>
      <c r="C877" s="14">
        <v>2000</v>
      </c>
      <c r="D877" s="14">
        <v>45750</v>
      </c>
      <c r="E877" s="14">
        <f t="shared" si="27"/>
        <v>25</v>
      </c>
      <c r="F877" s="14">
        <f t="shared" si="26"/>
        <v>3400</v>
      </c>
    </row>
    <row r="878" spans="1:6">
      <c r="A878" s="14">
        <v>21792</v>
      </c>
      <c r="B878" s="14">
        <v>50</v>
      </c>
      <c r="C878" s="14">
        <v>2000</v>
      </c>
      <c r="D878" s="14">
        <v>45800</v>
      </c>
      <c r="E878" s="14">
        <f t="shared" si="27"/>
        <v>25</v>
      </c>
      <c r="F878" s="14">
        <f t="shared" si="26"/>
        <v>3400</v>
      </c>
    </row>
    <row r="879" spans="1:6">
      <c r="A879" s="14">
        <v>21817</v>
      </c>
      <c r="B879" s="14">
        <v>50</v>
      </c>
      <c r="C879" s="14">
        <v>2000</v>
      </c>
      <c r="D879" s="14">
        <v>45850</v>
      </c>
      <c r="E879" s="14">
        <f t="shared" si="27"/>
        <v>25</v>
      </c>
      <c r="F879" s="14">
        <f t="shared" si="26"/>
        <v>3400</v>
      </c>
    </row>
    <row r="880" spans="1:6">
      <c r="A880" s="14">
        <v>21842</v>
      </c>
      <c r="B880" s="14">
        <v>50</v>
      </c>
      <c r="C880" s="14">
        <v>2000</v>
      </c>
      <c r="D880" s="14">
        <v>45900</v>
      </c>
      <c r="E880" s="14">
        <f t="shared" si="27"/>
        <v>25</v>
      </c>
      <c r="F880" s="14">
        <f t="shared" si="26"/>
        <v>3400</v>
      </c>
    </row>
    <row r="881" spans="1:6">
      <c r="A881" s="14">
        <v>21867</v>
      </c>
      <c r="B881" s="14">
        <v>50</v>
      </c>
      <c r="C881" s="14">
        <v>2000</v>
      </c>
      <c r="D881" s="14">
        <v>45950</v>
      </c>
      <c r="E881" s="14">
        <f t="shared" si="27"/>
        <v>25</v>
      </c>
      <c r="F881" s="14">
        <f t="shared" si="26"/>
        <v>3400</v>
      </c>
    </row>
    <row r="882" spans="1:6">
      <c r="A882" s="14">
        <v>21892</v>
      </c>
      <c r="B882" s="14">
        <v>50</v>
      </c>
      <c r="C882" s="14">
        <v>2000</v>
      </c>
      <c r="D882" s="14">
        <v>46000</v>
      </c>
      <c r="E882" s="14">
        <f t="shared" si="27"/>
        <v>25</v>
      </c>
      <c r="F882" s="14">
        <f t="shared" si="26"/>
        <v>3400</v>
      </c>
    </row>
    <row r="883" spans="1:6">
      <c r="A883" s="14">
        <v>21917</v>
      </c>
      <c r="B883" s="14">
        <v>50</v>
      </c>
      <c r="C883" s="14">
        <v>2000</v>
      </c>
      <c r="D883" s="14">
        <v>46050</v>
      </c>
      <c r="E883" s="14">
        <f t="shared" si="27"/>
        <v>25</v>
      </c>
      <c r="F883" s="14">
        <f t="shared" si="26"/>
        <v>3400</v>
      </c>
    </row>
    <row r="884" spans="1:6">
      <c r="A884" s="14">
        <v>21942</v>
      </c>
      <c r="B884" s="14">
        <v>50</v>
      </c>
      <c r="C884" s="14">
        <v>2000</v>
      </c>
      <c r="D884" s="14">
        <v>46100</v>
      </c>
      <c r="E884" s="14">
        <f t="shared" si="27"/>
        <v>25</v>
      </c>
      <c r="F884" s="14">
        <f t="shared" si="26"/>
        <v>3400</v>
      </c>
    </row>
    <row r="885" spans="1:6">
      <c r="A885" s="14">
        <v>21967</v>
      </c>
      <c r="B885" s="14">
        <v>50</v>
      </c>
      <c r="C885" s="14">
        <v>2000</v>
      </c>
      <c r="D885" s="14">
        <v>46150</v>
      </c>
      <c r="E885" s="14">
        <f t="shared" si="27"/>
        <v>25</v>
      </c>
      <c r="F885" s="14">
        <f t="shared" si="26"/>
        <v>3400</v>
      </c>
    </row>
    <row r="886" spans="1:6">
      <c r="A886" s="14">
        <v>21992</v>
      </c>
      <c r="B886" s="14">
        <v>50</v>
      </c>
      <c r="C886" s="14">
        <v>2000</v>
      </c>
      <c r="D886" s="14">
        <v>46200</v>
      </c>
      <c r="E886" s="14">
        <f t="shared" si="27"/>
        <v>25</v>
      </c>
      <c r="F886" s="14">
        <f t="shared" si="26"/>
        <v>3400</v>
      </c>
    </row>
    <row r="887" spans="1:6">
      <c r="A887" s="14">
        <v>22017</v>
      </c>
      <c r="B887" s="14">
        <v>50</v>
      </c>
      <c r="C887" s="14">
        <v>2000</v>
      </c>
      <c r="D887" s="14">
        <v>46250</v>
      </c>
      <c r="E887" s="14">
        <f t="shared" si="27"/>
        <v>25</v>
      </c>
      <c r="F887" s="14">
        <f t="shared" si="26"/>
        <v>3400</v>
      </c>
    </row>
    <row r="888" spans="1:6">
      <c r="A888" s="14">
        <v>22042</v>
      </c>
      <c r="B888" s="14">
        <v>50</v>
      </c>
      <c r="C888" s="14">
        <v>2000</v>
      </c>
      <c r="D888" s="14">
        <v>46300</v>
      </c>
      <c r="E888" s="14">
        <f t="shared" si="27"/>
        <v>25</v>
      </c>
      <c r="F888" s="14">
        <f t="shared" si="26"/>
        <v>3400</v>
      </c>
    </row>
    <row r="889" spans="1:6">
      <c r="A889" s="14">
        <v>22067</v>
      </c>
      <c r="B889" s="14">
        <v>50</v>
      </c>
      <c r="C889" s="14">
        <v>2000</v>
      </c>
      <c r="D889" s="14">
        <v>46350</v>
      </c>
      <c r="E889" s="14">
        <f t="shared" si="27"/>
        <v>25</v>
      </c>
      <c r="F889" s="14">
        <f t="shared" si="26"/>
        <v>3400</v>
      </c>
    </row>
    <row r="890" spans="1:6">
      <c r="A890" s="14">
        <v>22092</v>
      </c>
      <c r="B890" s="14">
        <v>50</v>
      </c>
      <c r="C890" s="14">
        <v>2000</v>
      </c>
      <c r="D890" s="14">
        <v>46400</v>
      </c>
      <c r="E890" s="14">
        <f t="shared" si="27"/>
        <v>25</v>
      </c>
      <c r="F890" s="14">
        <f t="shared" si="26"/>
        <v>3400</v>
      </c>
    </row>
    <row r="891" spans="1:6">
      <c r="A891" s="14">
        <v>22117</v>
      </c>
      <c r="B891" s="14">
        <v>50</v>
      </c>
      <c r="C891" s="14">
        <v>2000</v>
      </c>
      <c r="D891" s="14">
        <v>46450</v>
      </c>
      <c r="E891" s="14">
        <f t="shared" si="27"/>
        <v>25</v>
      </c>
      <c r="F891" s="14">
        <f t="shared" si="26"/>
        <v>3400</v>
      </c>
    </row>
    <row r="892" spans="1:6">
      <c r="A892" s="14">
        <v>22142</v>
      </c>
      <c r="B892" s="14">
        <v>50</v>
      </c>
      <c r="C892" s="14">
        <v>2000</v>
      </c>
      <c r="D892" s="14">
        <v>46500</v>
      </c>
      <c r="E892" s="14">
        <f t="shared" si="27"/>
        <v>25</v>
      </c>
      <c r="F892" s="14">
        <f t="shared" si="26"/>
        <v>3400</v>
      </c>
    </row>
    <row r="893" spans="1:6">
      <c r="A893" s="14">
        <v>22167</v>
      </c>
      <c r="B893" s="14">
        <v>50</v>
      </c>
      <c r="C893" s="14">
        <v>2000</v>
      </c>
      <c r="D893" s="14">
        <v>46550</v>
      </c>
      <c r="E893" s="14">
        <f t="shared" si="27"/>
        <v>25</v>
      </c>
      <c r="F893" s="14">
        <f t="shared" si="26"/>
        <v>3400</v>
      </c>
    </row>
    <row r="894" spans="1:6">
      <c r="A894" s="14">
        <v>22192</v>
      </c>
      <c r="B894" s="14">
        <v>50</v>
      </c>
      <c r="C894" s="14">
        <v>2000</v>
      </c>
      <c r="D894" s="14">
        <v>46600</v>
      </c>
      <c r="E894" s="14">
        <f t="shared" si="27"/>
        <v>25</v>
      </c>
      <c r="F894" s="14">
        <f t="shared" si="26"/>
        <v>3400</v>
      </c>
    </row>
    <row r="895" spans="1:6">
      <c r="A895" s="14">
        <v>22217</v>
      </c>
      <c r="B895" s="14">
        <v>50</v>
      </c>
      <c r="C895" s="14">
        <v>2000</v>
      </c>
      <c r="D895" s="14">
        <v>46650</v>
      </c>
      <c r="E895" s="14">
        <f t="shared" si="27"/>
        <v>25</v>
      </c>
      <c r="F895" s="14">
        <f t="shared" si="26"/>
        <v>3400</v>
      </c>
    </row>
    <row r="896" spans="1:6">
      <c r="A896" s="14">
        <v>22242</v>
      </c>
      <c r="B896" s="14">
        <v>50</v>
      </c>
      <c r="C896" s="14">
        <v>2000</v>
      </c>
      <c r="D896" s="14">
        <v>46700</v>
      </c>
      <c r="E896" s="14">
        <f t="shared" si="27"/>
        <v>25</v>
      </c>
      <c r="F896" s="14">
        <f t="shared" si="26"/>
        <v>3400</v>
      </c>
    </row>
    <row r="897" spans="1:6">
      <c r="A897" s="14">
        <v>22267</v>
      </c>
      <c r="B897" s="14">
        <v>50</v>
      </c>
      <c r="C897" s="14">
        <v>2000</v>
      </c>
      <c r="D897" s="14">
        <v>46750</v>
      </c>
      <c r="E897" s="14">
        <f t="shared" si="27"/>
        <v>25</v>
      </c>
      <c r="F897" s="14">
        <f t="shared" si="26"/>
        <v>3400</v>
      </c>
    </row>
    <row r="898" spans="1:6">
      <c r="A898" s="14">
        <v>22292</v>
      </c>
      <c r="B898" s="14">
        <v>50</v>
      </c>
      <c r="C898" s="14">
        <v>2000</v>
      </c>
      <c r="D898" s="14">
        <v>46800</v>
      </c>
      <c r="E898" s="14">
        <f t="shared" si="27"/>
        <v>25</v>
      </c>
      <c r="F898" s="14">
        <f t="shared" si="26"/>
        <v>3400</v>
      </c>
    </row>
    <row r="899" spans="1:6">
      <c r="A899" s="14">
        <v>22317</v>
      </c>
      <c r="B899" s="14">
        <v>50</v>
      </c>
      <c r="C899" s="14">
        <v>2000</v>
      </c>
      <c r="D899" s="14">
        <v>46850</v>
      </c>
      <c r="E899" s="14">
        <f t="shared" si="27"/>
        <v>25</v>
      </c>
      <c r="F899" s="14">
        <f t="shared" ref="F899:F962" si="28">INDEX(levelCosts_1_v,MATCH(A899,levelCosts_k,1),1)</f>
        <v>3400</v>
      </c>
    </row>
    <row r="900" spans="1:6">
      <c r="A900" s="14">
        <v>22342</v>
      </c>
      <c r="B900" s="14">
        <v>50</v>
      </c>
      <c r="C900" s="14">
        <v>2000</v>
      </c>
      <c r="D900" s="14">
        <v>46900</v>
      </c>
      <c r="E900" s="14">
        <f t="shared" ref="E900:E963" si="29">A900-A899</f>
        <v>25</v>
      </c>
      <c r="F900" s="14">
        <f t="shared" si="28"/>
        <v>3400</v>
      </c>
    </row>
    <row r="901" spans="1:6">
      <c r="A901" s="14">
        <v>22367</v>
      </c>
      <c r="B901" s="14">
        <v>50</v>
      </c>
      <c r="C901" s="14">
        <v>2000</v>
      </c>
      <c r="D901" s="14">
        <v>46950</v>
      </c>
      <c r="E901" s="14">
        <f t="shared" si="29"/>
        <v>25</v>
      </c>
      <c r="F901" s="14">
        <f t="shared" si="28"/>
        <v>3400</v>
      </c>
    </row>
    <row r="902" spans="1:6">
      <c r="A902" s="14">
        <v>22392</v>
      </c>
      <c r="B902" s="14">
        <v>50</v>
      </c>
      <c r="C902" s="14">
        <v>2000</v>
      </c>
      <c r="D902" s="14">
        <v>47000</v>
      </c>
      <c r="E902" s="14">
        <f t="shared" si="29"/>
        <v>25</v>
      </c>
      <c r="F902" s="14">
        <f t="shared" si="28"/>
        <v>3400</v>
      </c>
    </row>
    <row r="903" spans="1:6">
      <c r="A903" s="14">
        <v>22417</v>
      </c>
      <c r="B903" s="14">
        <v>50</v>
      </c>
      <c r="C903" s="14">
        <v>2000</v>
      </c>
      <c r="D903" s="14">
        <v>47050</v>
      </c>
      <c r="E903" s="14">
        <f t="shared" si="29"/>
        <v>25</v>
      </c>
      <c r="F903" s="14">
        <f t="shared" si="28"/>
        <v>3400</v>
      </c>
    </row>
    <row r="904" spans="1:6">
      <c r="A904" s="14">
        <v>22442</v>
      </c>
      <c r="B904" s="14">
        <v>50</v>
      </c>
      <c r="C904" s="14">
        <v>2000</v>
      </c>
      <c r="D904" s="14">
        <v>47100</v>
      </c>
      <c r="E904" s="14">
        <f t="shared" si="29"/>
        <v>25</v>
      </c>
      <c r="F904" s="14">
        <f t="shared" si="28"/>
        <v>3400</v>
      </c>
    </row>
    <row r="905" spans="1:6">
      <c r="A905" s="14">
        <v>22467</v>
      </c>
      <c r="B905" s="14">
        <v>50</v>
      </c>
      <c r="C905" s="14">
        <v>2000</v>
      </c>
      <c r="D905" s="14">
        <v>47150</v>
      </c>
      <c r="E905" s="14">
        <f t="shared" si="29"/>
        <v>25</v>
      </c>
      <c r="F905" s="14">
        <f t="shared" si="28"/>
        <v>3400</v>
      </c>
    </row>
    <row r="906" spans="1:6">
      <c r="A906" s="14">
        <v>22492</v>
      </c>
      <c r="B906" s="14">
        <v>50</v>
      </c>
      <c r="C906" s="14">
        <v>2000</v>
      </c>
      <c r="D906" s="14">
        <v>47200</v>
      </c>
      <c r="E906" s="14">
        <f t="shared" si="29"/>
        <v>25</v>
      </c>
      <c r="F906" s="14">
        <f t="shared" si="28"/>
        <v>3400</v>
      </c>
    </row>
    <row r="907" spans="1:6">
      <c r="A907" s="14">
        <v>22517</v>
      </c>
      <c r="B907" s="14">
        <v>50</v>
      </c>
      <c r="C907" s="14">
        <v>2000</v>
      </c>
      <c r="D907" s="14">
        <v>47250</v>
      </c>
      <c r="E907" s="14">
        <f t="shared" si="29"/>
        <v>25</v>
      </c>
      <c r="F907" s="14">
        <f t="shared" si="28"/>
        <v>3400</v>
      </c>
    </row>
    <row r="908" spans="1:6">
      <c r="A908" s="14">
        <v>22542</v>
      </c>
      <c r="B908" s="14">
        <v>50</v>
      </c>
      <c r="C908" s="14">
        <v>2000</v>
      </c>
      <c r="D908" s="14">
        <v>47300</v>
      </c>
      <c r="E908" s="14">
        <f t="shared" si="29"/>
        <v>25</v>
      </c>
      <c r="F908" s="14">
        <f t="shared" si="28"/>
        <v>3400</v>
      </c>
    </row>
    <row r="909" spans="1:6">
      <c r="A909" s="14">
        <v>22567</v>
      </c>
      <c r="B909" s="14">
        <v>50</v>
      </c>
      <c r="C909" s="14">
        <v>2000</v>
      </c>
      <c r="D909" s="14">
        <v>47350</v>
      </c>
      <c r="E909" s="14">
        <f t="shared" si="29"/>
        <v>25</v>
      </c>
      <c r="F909" s="14">
        <f t="shared" si="28"/>
        <v>3400</v>
      </c>
    </row>
    <row r="910" spans="1:6">
      <c r="A910" s="14">
        <v>22592</v>
      </c>
      <c r="B910" s="14">
        <v>50</v>
      </c>
      <c r="C910" s="14">
        <v>2000</v>
      </c>
      <c r="D910" s="14">
        <v>47400</v>
      </c>
      <c r="E910" s="14">
        <f t="shared" si="29"/>
        <v>25</v>
      </c>
      <c r="F910" s="14">
        <f t="shared" si="28"/>
        <v>3400</v>
      </c>
    </row>
    <row r="911" spans="1:6">
      <c r="A911" s="14">
        <v>22617</v>
      </c>
      <c r="B911" s="14">
        <v>50</v>
      </c>
      <c r="C911" s="14">
        <v>2000</v>
      </c>
      <c r="D911" s="14">
        <v>47450</v>
      </c>
      <c r="E911" s="14">
        <f t="shared" si="29"/>
        <v>25</v>
      </c>
      <c r="F911" s="14">
        <f t="shared" si="28"/>
        <v>3400</v>
      </c>
    </row>
    <row r="912" spans="1:6">
      <c r="A912" s="14">
        <v>22642</v>
      </c>
      <c r="B912" s="14">
        <v>50</v>
      </c>
      <c r="C912" s="14">
        <v>2000</v>
      </c>
      <c r="D912" s="14">
        <v>47500</v>
      </c>
      <c r="E912" s="14">
        <f t="shared" si="29"/>
        <v>25</v>
      </c>
      <c r="F912" s="14">
        <f t="shared" si="28"/>
        <v>3400</v>
      </c>
    </row>
    <row r="913" spans="1:6">
      <c r="A913" s="14">
        <v>22667</v>
      </c>
      <c r="B913" s="14">
        <v>50</v>
      </c>
      <c r="C913" s="14">
        <v>2000</v>
      </c>
      <c r="D913" s="14">
        <v>47550</v>
      </c>
      <c r="E913" s="14">
        <f t="shared" si="29"/>
        <v>25</v>
      </c>
      <c r="F913" s="14">
        <f t="shared" si="28"/>
        <v>3400</v>
      </c>
    </row>
    <row r="914" spans="1:6">
      <c r="A914" s="14">
        <v>22692</v>
      </c>
      <c r="B914" s="14">
        <v>50</v>
      </c>
      <c r="C914" s="14">
        <v>2000</v>
      </c>
      <c r="D914" s="14">
        <v>47600</v>
      </c>
      <c r="E914" s="14">
        <f t="shared" si="29"/>
        <v>25</v>
      </c>
      <c r="F914" s="14">
        <f t="shared" si="28"/>
        <v>3400</v>
      </c>
    </row>
    <row r="915" spans="1:6">
      <c r="A915" s="14">
        <v>22717</v>
      </c>
      <c r="B915" s="14">
        <v>50</v>
      </c>
      <c r="C915" s="14">
        <v>2000</v>
      </c>
      <c r="D915" s="14">
        <v>47650</v>
      </c>
      <c r="E915" s="14">
        <f t="shared" si="29"/>
        <v>25</v>
      </c>
      <c r="F915" s="14">
        <f t="shared" si="28"/>
        <v>3400</v>
      </c>
    </row>
    <row r="916" spans="1:6">
      <c r="A916" s="14">
        <v>22742</v>
      </c>
      <c r="B916" s="14">
        <v>50</v>
      </c>
      <c r="C916" s="14">
        <v>2000</v>
      </c>
      <c r="D916" s="14">
        <v>47700</v>
      </c>
      <c r="E916" s="14">
        <f t="shared" si="29"/>
        <v>25</v>
      </c>
      <c r="F916" s="14">
        <f t="shared" si="28"/>
        <v>3400</v>
      </c>
    </row>
    <row r="917" spans="1:6">
      <c r="A917" s="14">
        <v>22767</v>
      </c>
      <c r="B917" s="14">
        <v>50</v>
      </c>
      <c r="C917" s="14">
        <v>2000</v>
      </c>
      <c r="D917" s="14">
        <v>47750</v>
      </c>
      <c r="E917" s="14">
        <f t="shared" si="29"/>
        <v>25</v>
      </c>
      <c r="F917" s="14">
        <f t="shared" si="28"/>
        <v>3400</v>
      </c>
    </row>
    <row r="918" spans="1:6">
      <c r="A918" s="14">
        <v>22792</v>
      </c>
      <c r="B918" s="14">
        <v>50</v>
      </c>
      <c r="C918" s="14">
        <v>2000</v>
      </c>
      <c r="D918" s="14">
        <v>47800</v>
      </c>
      <c r="E918" s="14">
        <f t="shared" si="29"/>
        <v>25</v>
      </c>
      <c r="F918" s="14">
        <f t="shared" si="28"/>
        <v>3400</v>
      </c>
    </row>
    <row r="919" spans="1:6">
      <c r="A919" s="14">
        <v>22817</v>
      </c>
      <c r="B919" s="14">
        <v>50</v>
      </c>
      <c r="C919" s="14">
        <v>2000</v>
      </c>
      <c r="D919" s="14">
        <v>47850</v>
      </c>
      <c r="E919" s="14">
        <f t="shared" si="29"/>
        <v>25</v>
      </c>
      <c r="F919" s="14">
        <f t="shared" si="28"/>
        <v>3400</v>
      </c>
    </row>
    <row r="920" spans="1:6">
      <c r="A920" s="14">
        <v>22842</v>
      </c>
      <c r="B920" s="14">
        <v>50</v>
      </c>
      <c r="C920" s="14">
        <v>2000</v>
      </c>
      <c r="D920" s="14">
        <v>47900</v>
      </c>
      <c r="E920" s="14">
        <f t="shared" si="29"/>
        <v>25</v>
      </c>
      <c r="F920" s="14">
        <f t="shared" si="28"/>
        <v>3400</v>
      </c>
    </row>
    <row r="921" spans="1:6">
      <c r="A921" s="14">
        <v>22867</v>
      </c>
      <c r="B921" s="14">
        <v>50</v>
      </c>
      <c r="C921" s="14">
        <v>2000</v>
      </c>
      <c r="D921" s="14">
        <v>47950</v>
      </c>
      <c r="E921" s="14">
        <f t="shared" si="29"/>
        <v>25</v>
      </c>
      <c r="F921" s="14">
        <f t="shared" si="28"/>
        <v>3400</v>
      </c>
    </row>
    <row r="922" spans="1:6">
      <c r="A922" s="14">
        <v>22892</v>
      </c>
      <c r="B922" s="14">
        <v>50</v>
      </c>
      <c r="C922" s="14">
        <v>2000</v>
      </c>
      <c r="D922" s="14">
        <v>48000</v>
      </c>
      <c r="E922" s="14">
        <f t="shared" si="29"/>
        <v>25</v>
      </c>
      <c r="F922" s="14">
        <f t="shared" si="28"/>
        <v>3400</v>
      </c>
    </row>
    <row r="923" spans="1:6">
      <c r="A923" s="14">
        <v>22917</v>
      </c>
      <c r="B923" s="14">
        <v>50</v>
      </c>
      <c r="C923" s="14">
        <v>2000</v>
      </c>
      <c r="D923" s="14">
        <v>48050</v>
      </c>
      <c r="E923" s="14">
        <f t="shared" si="29"/>
        <v>25</v>
      </c>
      <c r="F923" s="14">
        <f t="shared" si="28"/>
        <v>3400</v>
      </c>
    </row>
    <row r="924" spans="1:6">
      <c r="A924" s="14">
        <v>22942</v>
      </c>
      <c r="B924" s="14">
        <v>50</v>
      </c>
      <c r="C924" s="14">
        <v>2000</v>
      </c>
      <c r="D924" s="14">
        <v>48100</v>
      </c>
      <c r="E924" s="14">
        <f t="shared" si="29"/>
        <v>25</v>
      </c>
      <c r="F924" s="14">
        <f t="shared" si="28"/>
        <v>3400</v>
      </c>
    </row>
    <row r="925" spans="1:6">
      <c r="A925" s="14">
        <v>22967</v>
      </c>
      <c r="B925" s="14">
        <v>50</v>
      </c>
      <c r="C925" s="14">
        <v>2000</v>
      </c>
      <c r="D925" s="14">
        <v>48150</v>
      </c>
      <c r="E925" s="14">
        <f t="shared" si="29"/>
        <v>25</v>
      </c>
      <c r="F925" s="14">
        <f t="shared" si="28"/>
        <v>3400</v>
      </c>
    </row>
    <row r="926" spans="1:6">
      <c r="A926" s="14">
        <v>22992</v>
      </c>
      <c r="B926" s="14">
        <v>50</v>
      </c>
      <c r="C926" s="14">
        <v>2000</v>
      </c>
      <c r="D926" s="14">
        <v>48200</v>
      </c>
      <c r="E926" s="14">
        <f t="shared" si="29"/>
        <v>25</v>
      </c>
      <c r="F926" s="14">
        <f t="shared" si="28"/>
        <v>3400</v>
      </c>
    </row>
    <row r="927" spans="1:6">
      <c r="A927" s="14">
        <v>23017</v>
      </c>
      <c r="B927" s="14">
        <v>50</v>
      </c>
      <c r="C927" s="14">
        <v>2000</v>
      </c>
      <c r="D927" s="14">
        <v>48250</v>
      </c>
      <c r="E927" s="14">
        <f t="shared" si="29"/>
        <v>25</v>
      </c>
      <c r="F927" s="14">
        <f t="shared" si="28"/>
        <v>3400</v>
      </c>
    </row>
    <row r="928" spans="1:6">
      <c r="A928" s="14">
        <v>23042</v>
      </c>
      <c r="B928" s="14">
        <v>50</v>
      </c>
      <c r="C928" s="14">
        <v>2000</v>
      </c>
      <c r="D928" s="14">
        <v>48300</v>
      </c>
      <c r="E928" s="14">
        <f t="shared" si="29"/>
        <v>25</v>
      </c>
      <c r="F928" s="14">
        <f t="shared" si="28"/>
        <v>3400</v>
      </c>
    </row>
    <row r="929" spans="1:6">
      <c r="A929" s="14">
        <v>23067</v>
      </c>
      <c r="B929" s="14">
        <v>50</v>
      </c>
      <c r="C929" s="14">
        <v>2000</v>
      </c>
      <c r="D929" s="14">
        <v>48350</v>
      </c>
      <c r="E929" s="14">
        <f t="shared" si="29"/>
        <v>25</v>
      </c>
      <c r="F929" s="14">
        <f t="shared" si="28"/>
        <v>3400</v>
      </c>
    </row>
    <row r="930" spans="1:6">
      <c r="A930" s="14">
        <v>23092</v>
      </c>
      <c r="B930" s="14">
        <v>50</v>
      </c>
      <c r="C930" s="14">
        <v>2000</v>
      </c>
      <c r="D930" s="14">
        <v>48400</v>
      </c>
      <c r="E930" s="14">
        <f t="shared" si="29"/>
        <v>25</v>
      </c>
      <c r="F930" s="14">
        <f t="shared" si="28"/>
        <v>3400</v>
      </c>
    </row>
    <row r="931" spans="1:6">
      <c r="A931" s="14">
        <v>23117</v>
      </c>
      <c r="B931" s="14">
        <v>50</v>
      </c>
      <c r="C931" s="14">
        <v>2000</v>
      </c>
      <c r="D931" s="14">
        <v>48450</v>
      </c>
      <c r="E931" s="14">
        <f t="shared" si="29"/>
        <v>25</v>
      </c>
      <c r="F931" s="14">
        <f t="shared" si="28"/>
        <v>3400</v>
      </c>
    </row>
    <row r="932" spans="1:6">
      <c r="A932" s="14">
        <v>23142</v>
      </c>
      <c r="B932" s="14">
        <v>50</v>
      </c>
      <c r="C932" s="14">
        <v>2000</v>
      </c>
      <c r="D932" s="14">
        <v>48500</v>
      </c>
      <c r="E932" s="14">
        <f t="shared" si="29"/>
        <v>25</v>
      </c>
      <c r="F932" s="14">
        <f t="shared" si="28"/>
        <v>3400</v>
      </c>
    </row>
    <row r="933" spans="1:6">
      <c r="A933" s="14">
        <v>23167</v>
      </c>
      <c r="B933" s="14">
        <v>50</v>
      </c>
      <c r="C933" s="14">
        <v>2000</v>
      </c>
      <c r="D933" s="14">
        <v>48550</v>
      </c>
      <c r="E933" s="14">
        <f t="shared" si="29"/>
        <v>25</v>
      </c>
      <c r="F933" s="14">
        <f t="shared" si="28"/>
        <v>3400</v>
      </c>
    </row>
    <row r="934" spans="1:6">
      <c r="A934" s="14">
        <v>23192</v>
      </c>
      <c r="B934" s="14">
        <v>50</v>
      </c>
      <c r="C934" s="14">
        <v>2000</v>
      </c>
      <c r="D934" s="14">
        <v>48600</v>
      </c>
      <c r="E934" s="14">
        <f t="shared" si="29"/>
        <v>25</v>
      </c>
      <c r="F934" s="14">
        <f t="shared" si="28"/>
        <v>3400</v>
      </c>
    </row>
    <row r="935" spans="1:6">
      <c r="A935" s="14">
        <v>23217</v>
      </c>
      <c r="B935" s="14">
        <v>50</v>
      </c>
      <c r="C935" s="14">
        <v>2000</v>
      </c>
      <c r="D935" s="14">
        <v>48650</v>
      </c>
      <c r="E935" s="14">
        <f t="shared" si="29"/>
        <v>25</v>
      </c>
      <c r="F935" s="14">
        <f t="shared" si="28"/>
        <v>3400</v>
      </c>
    </row>
    <row r="936" spans="1:6">
      <c r="A936" s="14">
        <v>23242</v>
      </c>
      <c r="B936" s="14">
        <v>50</v>
      </c>
      <c r="C936" s="14">
        <v>2000</v>
      </c>
      <c r="D936" s="14">
        <v>48700</v>
      </c>
      <c r="E936" s="14">
        <f t="shared" si="29"/>
        <v>25</v>
      </c>
      <c r="F936" s="14">
        <f t="shared" si="28"/>
        <v>3400</v>
      </c>
    </row>
    <row r="937" spans="1:6">
      <c r="A937" s="14">
        <v>23267</v>
      </c>
      <c r="B937" s="14">
        <v>50</v>
      </c>
      <c r="C937" s="14">
        <v>2000</v>
      </c>
      <c r="D937" s="14">
        <v>48750</v>
      </c>
      <c r="E937" s="14">
        <f t="shared" si="29"/>
        <v>25</v>
      </c>
      <c r="F937" s="14">
        <f t="shared" si="28"/>
        <v>3400</v>
      </c>
    </row>
    <row r="938" spans="1:6">
      <c r="A938" s="14">
        <v>23292</v>
      </c>
      <c r="B938" s="14">
        <v>50</v>
      </c>
      <c r="C938" s="14">
        <v>2000</v>
      </c>
      <c r="D938" s="14">
        <v>48800</v>
      </c>
      <c r="E938" s="14">
        <f t="shared" si="29"/>
        <v>25</v>
      </c>
      <c r="F938" s="14">
        <f t="shared" si="28"/>
        <v>3400</v>
      </c>
    </row>
    <row r="939" spans="1:6">
      <c r="A939" s="14">
        <v>23317</v>
      </c>
      <c r="B939" s="14">
        <v>50</v>
      </c>
      <c r="C939" s="14">
        <v>2000</v>
      </c>
      <c r="D939" s="14">
        <v>48850</v>
      </c>
      <c r="E939" s="14">
        <f t="shared" si="29"/>
        <v>25</v>
      </c>
      <c r="F939" s="14">
        <f t="shared" si="28"/>
        <v>3400</v>
      </c>
    </row>
    <row r="940" spans="1:6">
      <c r="A940" s="14">
        <v>23342</v>
      </c>
      <c r="B940" s="14">
        <v>50</v>
      </c>
      <c r="C940" s="14">
        <v>2000</v>
      </c>
      <c r="D940" s="14">
        <v>48900</v>
      </c>
      <c r="E940" s="14">
        <f t="shared" si="29"/>
        <v>25</v>
      </c>
      <c r="F940" s="14">
        <f t="shared" si="28"/>
        <v>3400</v>
      </c>
    </row>
    <row r="941" spans="1:6">
      <c r="A941" s="14">
        <v>23367</v>
      </c>
      <c r="B941" s="14">
        <v>50</v>
      </c>
      <c r="C941" s="14">
        <v>2000</v>
      </c>
      <c r="D941" s="14">
        <v>48950</v>
      </c>
      <c r="E941" s="14">
        <f t="shared" si="29"/>
        <v>25</v>
      </c>
      <c r="F941" s="14">
        <f t="shared" si="28"/>
        <v>3400</v>
      </c>
    </row>
    <row r="942" spans="1:6">
      <c r="A942" s="14">
        <v>23392</v>
      </c>
      <c r="B942" s="14">
        <v>50</v>
      </c>
      <c r="C942" s="14">
        <v>2000</v>
      </c>
      <c r="D942" s="14">
        <v>49000</v>
      </c>
      <c r="E942" s="14">
        <f t="shared" si="29"/>
        <v>25</v>
      </c>
      <c r="F942" s="14">
        <f t="shared" si="28"/>
        <v>3400</v>
      </c>
    </row>
    <row r="943" spans="1:6">
      <c r="A943" s="14">
        <v>23417</v>
      </c>
      <c r="B943" s="14">
        <v>50</v>
      </c>
      <c r="C943" s="14">
        <v>2000</v>
      </c>
      <c r="D943" s="14">
        <v>49050</v>
      </c>
      <c r="E943" s="14">
        <f t="shared" si="29"/>
        <v>25</v>
      </c>
      <c r="F943" s="14">
        <f t="shared" si="28"/>
        <v>3400</v>
      </c>
    </row>
    <row r="944" spans="1:6">
      <c r="A944" s="14">
        <v>23442</v>
      </c>
      <c r="B944" s="14">
        <v>50</v>
      </c>
      <c r="C944" s="14">
        <v>2000</v>
      </c>
      <c r="D944" s="14">
        <v>49100</v>
      </c>
      <c r="E944" s="14">
        <f t="shared" si="29"/>
        <v>25</v>
      </c>
      <c r="F944" s="14">
        <f t="shared" si="28"/>
        <v>3400</v>
      </c>
    </row>
    <row r="945" spans="1:6">
      <c r="A945" s="14">
        <v>23467</v>
      </c>
      <c r="B945" s="14">
        <v>50</v>
      </c>
      <c r="C945" s="14">
        <v>2000</v>
      </c>
      <c r="D945" s="14">
        <v>49150</v>
      </c>
      <c r="E945" s="14">
        <f t="shared" si="29"/>
        <v>25</v>
      </c>
      <c r="F945" s="14">
        <f t="shared" si="28"/>
        <v>3400</v>
      </c>
    </row>
    <row r="946" spans="1:6">
      <c r="A946" s="14">
        <v>23492</v>
      </c>
      <c r="B946" s="14">
        <v>50</v>
      </c>
      <c r="C946" s="14">
        <v>2000</v>
      </c>
      <c r="D946" s="14">
        <v>49200</v>
      </c>
      <c r="E946" s="14">
        <f t="shared" si="29"/>
        <v>25</v>
      </c>
      <c r="F946" s="14">
        <f t="shared" si="28"/>
        <v>3400</v>
      </c>
    </row>
    <row r="947" spans="1:6">
      <c r="A947" s="14">
        <v>23517</v>
      </c>
      <c r="B947" s="14">
        <v>50</v>
      </c>
      <c r="C947" s="14">
        <v>2000</v>
      </c>
      <c r="D947" s="14">
        <v>49250</v>
      </c>
      <c r="E947" s="14">
        <f t="shared" si="29"/>
        <v>25</v>
      </c>
      <c r="F947" s="14">
        <f t="shared" si="28"/>
        <v>3400</v>
      </c>
    </row>
    <row r="948" spans="1:6">
      <c r="A948" s="14">
        <v>23542</v>
      </c>
      <c r="B948" s="14">
        <v>50</v>
      </c>
      <c r="C948" s="14">
        <v>2000</v>
      </c>
      <c r="D948" s="14">
        <v>49300</v>
      </c>
      <c r="E948" s="14">
        <f t="shared" si="29"/>
        <v>25</v>
      </c>
      <c r="F948" s="14">
        <f t="shared" si="28"/>
        <v>3400</v>
      </c>
    </row>
    <row r="949" spans="1:6">
      <c r="A949" s="14">
        <v>23567</v>
      </c>
      <c r="B949" s="14">
        <v>50</v>
      </c>
      <c r="C949" s="14">
        <v>2000</v>
      </c>
      <c r="D949" s="14">
        <v>49350</v>
      </c>
      <c r="E949" s="14">
        <f t="shared" si="29"/>
        <v>25</v>
      </c>
      <c r="F949" s="14">
        <f t="shared" si="28"/>
        <v>3400</v>
      </c>
    </row>
    <row r="950" spans="1:6">
      <c r="A950" s="14">
        <v>23592</v>
      </c>
      <c r="B950" s="14">
        <v>50</v>
      </c>
      <c r="C950" s="14">
        <v>2000</v>
      </c>
      <c r="D950" s="14">
        <v>49400</v>
      </c>
      <c r="E950" s="14">
        <f t="shared" si="29"/>
        <v>25</v>
      </c>
      <c r="F950" s="14">
        <f t="shared" si="28"/>
        <v>3400</v>
      </c>
    </row>
    <row r="951" spans="1:6">
      <c r="A951" s="14">
        <v>23617</v>
      </c>
      <c r="B951" s="14">
        <v>50</v>
      </c>
      <c r="C951" s="14">
        <v>2000</v>
      </c>
      <c r="D951" s="14">
        <v>49450</v>
      </c>
      <c r="E951" s="14">
        <f t="shared" si="29"/>
        <v>25</v>
      </c>
      <c r="F951" s="14">
        <f t="shared" si="28"/>
        <v>3400</v>
      </c>
    </row>
    <row r="952" spans="1:6">
      <c r="A952" s="14">
        <v>23642</v>
      </c>
      <c r="B952" s="14">
        <v>50</v>
      </c>
      <c r="C952" s="14">
        <v>2000</v>
      </c>
      <c r="D952" s="14">
        <v>49500</v>
      </c>
      <c r="E952" s="14">
        <f t="shared" si="29"/>
        <v>25</v>
      </c>
      <c r="F952" s="14">
        <f t="shared" si="28"/>
        <v>3400</v>
      </c>
    </row>
    <row r="953" spans="1:6">
      <c r="A953" s="14">
        <v>23667</v>
      </c>
      <c r="B953" s="14">
        <v>50</v>
      </c>
      <c r="C953" s="14">
        <v>2000</v>
      </c>
      <c r="D953" s="14">
        <v>49550</v>
      </c>
      <c r="E953" s="14">
        <f t="shared" si="29"/>
        <v>25</v>
      </c>
      <c r="F953" s="14">
        <f t="shared" si="28"/>
        <v>3400</v>
      </c>
    </row>
    <row r="954" spans="1:6">
      <c r="A954" s="14">
        <v>23692</v>
      </c>
      <c r="B954" s="14">
        <v>50</v>
      </c>
      <c r="C954" s="14">
        <v>2000</v>
      </c>
      <c r="D954" s="14">
        <v>49600</v>
      </c>
      <c r="E954" s="14">
        <f t="shared" si="29"/>
        <v>25</v>
      </c>
      <c r="F954" s="14">
        <f t="shared" si="28"/>
        <v>3400</v>
      </c>
    </row>
    <row r="955" spans="1:6">
      <c r="A955" s="14">
        <v>23717</v>
      </c>
      <c r="B955" s="14">
        <v>50</v>
      </c>
      <c r="C955" s="14">
        <v>2000</v>
      </c>
      <c r="D955" s="14">
        <v>49650</v>
      </c>
      <c r="E955" s="14">
        <f t="shared" si="29"/>
        <v>25</v>
      </c>
      <c r="F955" s="14">
        <f t="shared" si="28"/>
        <v>3400</v>
      </c>
    </row>
    <row r="956" spans="1:6">
      <c r="A956" s="14">
        <v>23742</v>
      </c>
      <c r="B956" s="14">
        <v>50</v>
      </c>
      <c r="C956" s="14">
        <v>2000</v>
      </c>
      <c r="D956" s="14">
        <v>49700</v>
      </c>
      <c r="E956" s="14">
        <f t="shared" si="29"/>
        <v>25</v>
      </c>
      <c r="F956" s="14">
        <f t="shared" si="28"/>
        <v>3400</v>
      </c>
    </row>
    <row r="957" spans="1:6">
      <c r="A957" s="14">
        <v>23767</v>
      </c>
      <c r="B957" s="14">
        <v>50</v>
      </c>
      <c r="C957" s="14">
        <v>2000</v>
      </c>
      <c r="D957" s="14">
        <v>49750</v>
      </c>
      <c r="E957" s="14">
        <f t="shared" si="29"/>
        <v>25</v>
      </c>
      <c r="F957" s="14">
        <f t="shared" si="28"/>
        <v>3400</v>
      </c>
    </row>
    <row r="958" spans="1:6">
      <c r="A958" s="14">
        <v>23792</v>
      </c>
      <c r="B958" s="14">
        <v>50</v>
      </c>
      <c r="C958" s="14">
        <v>2000</v>
      </c>
      <c r="D958" s="14">
        <v>49800</v>
      </c>
      <c r="E958" s="14">
        <f t="shared" si="29"/>
        <v>25</v>
      </c>
      <c r="F958" s="14">
        <f t="shared" si="28"/>
        <v>3400</v>
      </c>
    </row>
    <row r="959" spans="1:6">
      <c r="A959" s="14">
        <v>23817</v>
      </c>
      <c r="B959" s="14">
        <v>50</v>
      </c>
      <c r="C959" s="14">
        <v>2000</v>
      </c>
      <c r="D959" s="14">
        <v>49850</v>
      </c>
      <c r="E959" s="14">
        <f t="shared" si="29"/>
        <v>25</v>
      </c>
      <c r="F959" s="14">
        <f t="shared" si="28"/>
        <v>3400</v>
      </c>
    </row>
    <row r="960" spans="1:6">
      <c r="A960" s="14">
        <v>23842</v>
      </c>
      <c r="B960" s="14">
        <v>50</v>
      </c>
      <c r="C960" s="14">
        <v>2000</v>
      </c>
      <c r="D960" s="14">
        <v>49900</v>
      </c>
      <c r="E960" s="14">
        <f t="shared" si="29"/>
        <v>25</v>
      </c>
      <c r="F960" s="14">
        <f t="shared" si="28"/>
        <v>3400</v>
      </c>
    </row>
    <row r="961" spans="1:6">
      <c r="A961" s="14">
        <v>23867</v>
      </c>
      <c r="B961" s="14">
        <v>50</v>
      </c>
      <c r="C961" s="14">
        <v>2000</v>
      </c>
      <c r="D961" s="14">
        <v>49950</v>
      </c>
      <c r="E961" s="14">
        <f t="shared" si="29"/>
        <v>25</v>
      </c>
      <c r="F961" s="14">
        <f t="shared" si="28"/>
        <v>3400</v>
      </c>
    </row>
    <row r="962" spans="1:6">
      <c r="A962" s="14">
        <v>23892</v>
      </c>
      <c r="B962" s="14">
        <v>50</v>
      </c>
      <c r="C962" s="14">
        <v>2000</v>
      </c>
      <c r="D962" s="14">
        <v>50000</v>
      </c>
      <c r="E962" s="14">
        <f t="shared" si="29"/>
        <v>25</v>
      </c>
      <c r="F962" s="14">
        <f t="shared" si="28"/>
        <v>3400</v>
      </c>
    </row>
    <row r="963" spans="1:6">
      <c r="A963" s="14">
        <v>23917</v>
      </c>
      <c r="B963" s="14">
        <v>50</v>
      </c>
      <c r="C963" s="14">
        <v>2000</v>
      </c>
      <c r="D963" s="14">
        <v>50050</v>
      </c>
      <c r="E963" s="14">
        <f t="shared" si="29"/>
        <v>25</v>
      </c>
      <c r="F963" s="14">
        <f t="shared" ref="F963:F1026" si="30">INDEX(levelCosts_1_v,MATCH(A963,levelCosts_k,1),1)</f>
        <v>3400</v>
      </c>
    </row>
    <row r="964" spans="1:6">
      <c r="A964" s="14">
        <v>23942</v>
      </c>
      <c r="B964" s="14">
        <v>50</v>
      </c>
      <c r="C964" s="14">
        <v>2000</v>
      </c>
      <c r="D964" s="14">
        <v>50100</v>
      </c>
      <c r="E964" s="14">
        <f t="shared" ref="E964:E1027" si="31">A964-A963</f>
        <v>25</v>
      </c>
      <c r="F964" s="14">
        <f t="shared" si="30"/>
        <v>3400</v>
      </c>
    </row>
    <row r="965" spans="1:6">
      <c r="A965" s="14">
        <v>23967</v>
      </c>
      <c r="B965" s="14">
        <v>50</v>
      </c>
      <c r="C965" s="14">
        <v>2000</v>
      </c>
      <c r="D965" s="14">
        <v>50150</v>
      </c>
      <c r="E965" s="14">
        <f t="shared" si="31"/>
        <v>25</v>
      </c>
      <c r="F965" s="14">
        <f t="shared" si="30"/>
        <v>3400</v>
      </c>
    </row>
    <row r="966" spans="1:6">
      <c r="A966" s="14">
        <v>23992</v>
      </c>
      <c r="B966" s="14">
        <v>50</v>
      </c>
      <c r="C966" s="14">
        <v>2000</v>
      </c>
      <c r="D966" s="14">
        <v>50200</v>
      </c>
      <c r="E966" s="14">
        <f t="shared" si="31"/>
        <v>25</v>
      </c>
      <c r="F966" s="14">
        <f t="shared" si="30"/>
        <v>3400</v>
      </c>
    </row>
    <row r="967" spans="1:6">
      <c r="A967" s="14">
        <v>24017</v>
      </c>
      <c r="B967" s="14">
        <v>50</v>
      </c>
      <c r="C967" s="14">
        <v>2000</v>
      </c>
      <c r="D967" s="14">
        <v>50250</v>
      </c>
      <c r="E967" s="14">
        <f t="shared" si="31"/>
        <v>25</v>
      </c>
      <c r="F967" s="14">
        <f t="shared" si="30"/>
        <v>3400</v>
      </c>
    </row>
    <row r="968" spans="1:6">
      <c r="A968" s="14">
        <v>24042</v>
      </c>
      <c r="B968" s="14">
        <v>50</v>
      </c>
      <c r="C968" s="14">
        <v>2000</v>
      </c>
      <c r="D968" s="14">
        <v>50300</v>
      </c>
      <c r="E968" s="14">
        <f t="shared" si="31"/>
        <v>25</v>
      </c>
      <c r="F968" s="14">
        <f t="shared" si="30"/>
        <v>3400</v>
      </c>
    </row>
    <row r="969" spans="1:6">
      <c r="A969" s="14">
        <v>24067</v>
      </c>
      <c r="B969" s="14">
        <v>50</v>
      </c>
      <c r="C969" s="14">
        <v>2000</v>
      </c>
      <c r="D969" s="14">
        <v>50350</v>
      </c>
      <c r="E969" s="14">
        <f t="shared" si="31"/>
        <v>25</v>
      </c>
      <c r="F969" s="14">
        <f t="shared" si="30"/>
        <v>3400</v>
      </c>
    </row>
    <row r="970" spans="1:6">
      <c r="A970" s="14">
        <v>24092</v>
      </c>
      <c r="B970" s="14">
        <v>50</v>
      </c>
      <c r="C970" s="14">
        <v>2000</v>
      </c>
      <c r="D970" s="14">
        <v>50400</v>
      </c>
      <c r="E970" s="14">
        <f t="shared" si="31"/>
        <v>25</v>
      </c>
      <c r="F970" s="14">
        <f t="shared" si="30"/>
        <v>3400</v>
      </c>
    </row>
    <row r="971" spans="1:6">
      <c r="A971" s="14">
        <v>24117</v>
      </c>
      <c r="B971" s="14">
        <v>50</v>
      </c>
      <c r="C971" s="14">
        <v>2000</v>
      </c>
      <c r="D971" s="14">
        <v>50450</v>
      </c>
      <c r="E971" s="14">
        <f t="shared" si="31"/>
        <v>25</v>
      </c>
      <c r="F971" s="14">
        <f t="shared" si="30"/>
        <v>3400</v>
      </c>
    </row>
    <row r="972" spans="1:6">
      <c r="A972" s="14">
        <v>24142</v>
      </c>
      <c r="B972" s="14">
        <v>50</v>
      </c>
      <c r="C972" s="14">
        <v>2000</v>
      </c>
      <c r="D972" s="14">
        <v>50500</v>
      </c>
      <c r="E972" s="14">
        <f t="shared" si="31"/>
        <v>25</v>
      </c>
      <c r="F972" s="14">
        <f t="shared" si="30"/>
        <v>3400</v>
      </c>
    </row>
    <row r="973" spans="1:6">
      <c r="A973" s="14">
        <v>24167</v>
      </c>
      <c r="B973" s="14">
        <v>50</v>
      </c>
      <c r="C973" s="14">
        <v>2000</v>
      </c>
      <c r="D973" s="14">
        <v>50550</v>
      </c>
      <c r="E973" s="14">
        <f t="shared" si="31"/>
        <v>25</v>
      </c>
      <c r="F973" s="14">
        <f t="shared" si="30"/>
        <v>3400</v>
      </c>
    </row>
    <row r="974" spans="1:6">
      <c r="A974" s="14">
        <v>24192</v>
      </c>
      <c r="B974" s="14">
        <v>50</v>
      </c>
      <c r="C974" s="14">
        <v>2000</v>
      </c>
      <c r="D974" s="14">
        <v>50600</v>
      </c>
      <c r="E974" s="14">
        <f t="shared" si="31"/>
        <v>25</v>
      </c>
      <c r="F974" s="14">
        <f t="shared" si="30"/>
        <v>3400</v>
      </c>
    </row>
    <row r="975" spans="1:6">
      <c r="A975" s="14">
        <v>24217</v>
      </c>
      <c r="B975" s="14">
        <v>50</v>
      </c>
      <c r="C975" s="14">
        <v>2000</v>
      </c>
      <c r="D975" s="14">
        <v>50650</v>
      </c>
      <c r="E975" s="14">
        <f t="shared" si="31"/>
        <v>25</v>
      </c>
      <c r="F975" s="14">
        <f t="shared" si="30"/>
        <v>3400</v>
      </c>
    </row>
    <row r="976" spans="1:6">
      <c r="A976" s="14">
        <v>24242</v>
      </c>
      <c r="B976" s="14">
        <v>50</v>
      </c>
      <c r="C976" s="14">
        <v>2000</v>
      </c>
      <c r="D976" s="14">
        <v>50700</v>
      </c>
      <c r="E976" s="14">
        <f t="shared" si="31"/>
        <v>25</v>
      </c>
      <c r="F976" s="14">
        <f t="shared" si="30"/>
        <v>3400</v>
      </c>
    </row>
    <row r="977" spans="1:6">
      <c r="A977" s="14">
        <v>24267</v>
      </c>
      <c r="B977" s="14">
        <v>50</v>
      </c>
      <c r="C977" s="14">
        <v>2000</v>
      </c>
      <c r="D977" s="14">
        <v>50750</v>
      </c>
      <c r="E977" s="14">
        <f t="shared" si="31"/>
        <v>25</v>
      </c>
      <c r="F977" s="14">
        <f t="shared" si="30"/>
        <v>3400</v>
      </c>
    </row>
    <row r="978" spans="1:6">
      <c r="A978" s="14">
        <v>24292</v>
      </c>
      <c r="B978" s="14">
        <v>50</v>
      </c>
      <c r="C978" s="14">
        <v>2000</v>
      </c>
      <c r="D978" s="14">
        <v>50800</v>
      </c>
      <c r="E978" s="14">
        <f t="shared" si="31"/>
        <v>25</v>
      </c>
      <c r="F978" s="14">
        <f t="shared" si="30"/>
        <v>3400</v>
      </c>
    </row>
    <row r="979" spans="1:6">
      <c r="A979" s="14">
        <v>24317</v>
      </c>
      <c r="B979" s="14">
        <v>50</v>
      </c>
      <c r="C979" s="14">
        <v>2000</v>
      </c>
      <c r="D979" s="14">
        <v>50850</v>
      </c>
      <c r="E979" s="14">
        <f t="shared" si="31"/>
        <v>25</v>
      </c>
      <c r="F979" s="14">
        <f t="shared" si="30"/>
        <v>3400</v>
      </c>
    </row>
    <row r="980" spans="1:6">
      <c r="A980" s="14">
        <v>24342</v>
      </c>
      <c r="B980" s="14">
        <v>50</v>
      </c>
      <c r="C980" s="14">
        <v>2000</v>
      </c>
      <c r="D980" s="14">
        <v>50900</v>
      </c>
      <c r="E980" s="14">
        <f t="shared" si="31"/>
        <v>25</v>
      </c>
      <c r="F980" s="14">
        <f t="shared" si="30"/>
        <v>3400</v>
      </c>
    </row>
    <row r="981" spans="1:6">
      <c r="A981" s="14">
        <v>24367</v>
      </c>
      <c r="B981" s="14">
        <v>50</v>
      </c>
      <c r="C981" s="14">
        <v>2000</v>
      </c>
      <c r="D981" s="14">
        <v>50950</v>
      </c>
      <c r="E981" s="14">
        <f t="shared" si="31"/>
        <v>25</v>
      </c>
      <c r="F981" s="14">
        <f t="shared" si="30"/>
        <v>3400</v>
      </c>
    </row>
    <row r="982" spans="1:6">
      <c r="A982" s="14">
        <v>24392</v>
      </c>
      <c r="B982" s="14">
        <v>50</v>
      </c>
      <c r="C982" s="14">
        <v>2000</v>
      </c>
      <c r="D982" s="14">
        <v>51000</v>
      </c>
      <c r="E982" s="14">
        <f t="shared" si="31"/>
        <v>25</v>
      </c>
      <c r="F982" s="14">
        <f t="shared" si="30"/>
        <v>3400</v>
      </c>
    </row>
    <row r="983" spans="1:6">
      <c r="A983" s="14">
        <v>24417</v>
      </c>
      <c r="B983" s="14">
        <v>50</v>
      </c>
      <c r="C983" s="14">
        <v>2000</v>
      </c>
      <c r="D983" s="14">
        <v>51050</v>
      </c>
      <c r="E983" s="14">
        <f t="shared" si="31"/>
        <v>25</v>
      </c>
      <c r="F983" s="14">
        <f t="shared" si="30"/>
        <v>3400</v>
      </c>
    </row>
    <row r="984" spans="1:6">
      <c r="A984" s="14">
        <v>24442</v>
      </c>
      <c r="B984" s="14">
        <v>50</v>
      </c>
      <c r="C984" s="14">
        <v>2000</v>
      </c>
      <c r="D984" s="14">
        <v>51100</v>
      </c>
      <c r="E984" s="14">
        <f t="shared" si="31"/>
        <v>25</v>
      </c>
      <c r="F984" s="14">
        <f t="shared" si="30"/>
        <v>3400</v>
      </c>
    </row>
    <row r="985" spans="1:6">
      <c r="A985" s="14">
        <v>24467</v>
      </c>
      <c r="B985" s="14">
        <v>50</v>
      </c>
      <c r="C985" s="14">
        <v>2000</v>
      </c>
      <c r="D985" s="14">
        <v>51150</v>
      </c>
      <c r="E985" s="14">
        <f t="shared" si="31"/>
        <v>25</v>
      </c>
      <c r="F985" s="14">
        <f t="shared" si="30"/>
        <v>3400</v>
      </c>
    </row>
    <row r="986" spans="1:6">
      <c r="A986" s="14">
        <v>24492</v>
      </c>
      <c r="B986" s="14">
        <v>50</v>
      </c>
      <c r="C986" s="14">
        <v>2000</v>
      </c>
      <c r="D986" s="14">
        <v>51200</v>
      </c>
      <c r="E986" s="14">
        <f t="shared" si="31"/>
        <v>25</v>
      </c>
      <c r="F986" s="14">
        <f t="shared" si="30"/>
        <v>3400</v>
      </c>
    </row>
    <row r="987" spans="1:6">
      <c r="A987" s="14">
        <v>24517</v>
      </c>
      <c r="B987" s="14">
        <v>50</v>
      </c>
      <c r="C987" s="14">
        <v>2000</v>
      </c>
      <c r="D987" s="14">
        <v>51250</v>
      </c>
      <c r="E987" s="14">
        <f t="shared" si="31"/>
        <v>25</v>
      </c>
      <c r="F987" s="14">
        <f t="shared" si="30"/>
        <v>3400</v>
      </c>
    </row>
    <row r="988" spans="1:6">
      <c r="A988" s="14">
        <v>24542</v>
      </c>
      <c r="B988" s="14">
        <v>50</v>
      </c>
      <c r="C988" s="14">
        <v>2000</v>
      </c>
      <c r="D988" s="14">
        <v>51300</v>
      </c>
      <c r="E988" s="14">
        <f t="shared" si="31"/>
        <v>25</v>
      </c>
      <c r="F988" s="14">
        <f t="shared" si="30"/>
        <v>3400</v>
      </c>
    </row>
    <row r="989" spans="1:6">
      <c r="A989" s="14">
        <v>24567</v>
      </c>
      <c r="B989" s="14">
        <v>50</v>
      </c>
      <c r="C989" s="14">
        <v>2000</v>
      </c>
      <c r="D989" s="14">
        <v>51350</v>
      </c>
      <c r="E989" s="14">
        <f t="shared" si="31"/>
        <v>25</v>
      </c>
      <c r="F989" s="14">
        <f t="shared" si="30"/>
        <v>3400</v>
      </c>
    </row>
    <row r="990" spans="1:6">
      <c r="A990" s="14">
        <v>24592</v>
      </c>
      <c r="B990" s="14">
        <v>50</v>
      </c>
      <c r="C990" s="14">
        <v>2000</v>
      </c>
      <c r="D990" s="14">
        <v>51400</v>
      </c>
      <c r="E990" s="14">
        <f t="shared" si="31"/>
        <v>25</v>
      </c>
      <c r="F990" s="14">
        <f t="shared" si="30"/>
        <v>3400</v>
      </c>
    </row>
    <row r="991" spans="1:6">
      <c r="A991" s="14">
        <v>24617</v>
      </c>
      <c r="B991" s="14">
        <v>50</v>
      </c>
      <c r="C991" s="14">
        <v>2000</v>
      </c>
      <c r="D991" s="14">
        <v>51450</v>
      </c>
      <c r="E991" s="14">
        <f t="shared" si="31"/>
        <v>25</v>
      </c>
      <c r="F991" s="14">
        <f t="shared" si="30"/>
        <v>3400</v>
      </c>
    </row>
    <row r="992" spans="1:6">
      <c r="A992" s="14">
        <v>24642</v>
      </c>
      <c r="B992" s="14">
        <v>50</v>
      </c>
      <c r="C992" s="14">
        <v>2000</v>
      </c>
      <c r="D992" s="14">
        <v>51500</v>
      </c>
      <c r="E992" s="14">
        <f t="shared" si="31"/>
        <v>25</v>
      </c>
      <c r="F992" s="14">
        <f t="shared" si="30"/>
        <v>3400</v>
      </c>
    </row>
    <row r="993" spans="1:6">
      <c r="A993" s="14">
        <v>24667</v>
      </c>
      <c r="B993" s="14">
        <v>50</v>
      </c>
      <c r="C993" s="14">
        <v>2000</v>
      </c>
      <c r="D993" s="14">
        <v>51550</v>
      </c>
      <c r="E993" s="14">
        <f t="shared" si="31"/>
        <v>25</v>
      </c>
      <c r="F993" s="14">
        <f t="shared" si="30"/>
        <v>3400</v>
      </c>
    </row>
    <row r="994" spans="1:6">
      <c r="A994" s="14">
        <v>24692</v>
      </c>
      <c r="B994" s="14">
        <v>50</v>
      </c>
      <c r="C994" s="14">
        <v>2000</v>
      </c>
      <c r="D994" s="14">
        <v>51600</v>
      </c>
      <c r="E994" s="14">
        <f t="shared" si="31"/>
        <v>25</v>
      </c>
      <c r="F994" s="14">
        <f t="shared" si="30"/>
        <v>3400</v>
      </c>
    </row>
    <row r="995" spans="1:6">
      <c r="A995" s="14">
        <v>24717</v>
      </c>
      <c r="B995" s="14">
        <v>50</v>
      </c>
      <c r="C995" s="14">
        <v>2000</v>
      </c>
      <c r="D995" s="14">
        <v>51650</v>
      </c>
      <c r="E995" s="14">
        <f t="shared" si="31"/>
        <v>25</v>
      </c>
      <c r="F995" s="14">
        <f t="shared" si="30"/>
        <v>3400</v>
      </c>
    </row>
    <row r="996" spans="1:6">
      <c r="A996" s="14">
        <v>24742</v>
      </c>
      <c r="B996" s="14">
        <v>50</v>
      </c>
      <c r="C996" s="14">
        <v>2000</v>
      </c>
      <c r="D996" s="14">
        <v>51700</v>
      </c>
      <c r="E996" s="14">
        <f t="shared" si="31"/>
        <v>25</v>
      </c>
      <c r="F996" s="14">
        <f t="shared" si="30"/>
        <v>3400</v>
      </c>
    </row>
    <row r="997" spans="1:6">
      <c r="A997" s="14">
        <v>24767</v>
      </c>
      <c r="B997" s="14">
        <v>50</v>
      </c>
      <c r="C997" s="14">
        <v>2000</v>
      </c>
      <c r="D997" s="14">
        <v>51750</v>
      </c>
      <c r="E997" s="14">
        <f t="shared" si="31"/>
        <v>25</v>
      </c>
      <c r="F997" s="14">
        <f t="shared" si="30"/>
        <v>3400</v>
      </c>
    </row>
    <row r="998" spans="1:6">
      <c r="A998" s="14">
        <v>24792</v>
      </c>
      <c r="B998" s="14">
        <v>50</v>
      </c>
      <c r="C998" s="14">
        <v>2000</v>
      </c>
      <c r="D998" s="14">
        <v>51800</v>
      </c>
      <c r="E998" s="14">
        <f t="shared" si="31"/>
        <v>25</v>
      </c>
      <c r="F998" s="14">
        <f t="shared" si="30"/>
        <v>3400</v>
      </c>
    </row>
    <row r="999" spans="1:6">
      <c r="A999" s="14">
        <v>24817</v>
      </c>
      <c r="B999" s="14">
        <v>50</v>
      </c>
      <c r="C999" s="14">
        <v>2000</v>
      </c>
      <c r="D999" s="14">
        <v>51850</v>
      </c>
      <c r="E999" s="14">
        <f t="shared" si="31"/>
        <v>25</v>
      </c>
      <c r="F999" s="14">
        <f t="shared" si="30"/>
        <v>3400</v>
      </c>
    </row>
    <row r="1000" spans="1:6">
      <c r="A1000" s="14">
        <v>24842</v>
      </c>
      <c r="B1000" s="14">
        <v>50</v>
      </c>
      <c r="C1000" s="14">
        <v>2000</v>
      </c>
      <c r="D1000" s="14">
        <v>51900</v>
      </c>
      <c r="E1000" s="14">
        <f t="shared" si="31"/>
        <v>25</v>
      </c>
      <c r="F1000" s="14">
        <f t="shared" si="30"/>
        <v>3400</v>
      </c>
    </row>
    <row r="1001" spans="1:6">
      <c r="A1001" s="14">
        <v>24867</v>
      </c>
      <c r="B1001" s="14">
        <v>50</v>
      </c>
      <c r="C1001" s="14">
        <v>2000</v>
      </c>
      <c r="D1001" s="14">
        <v>51950</v>
      </c>
      <c r="E1001" s="14">
        <f t="shared" si="31"/>
        <v>25</v>
      </c>
      <c r="F1001" s="14">
        <f t="shared" si="30"/>
        <v>3400</v>
      </c>
    </row>
    <row r="1002" spans="1:6">
      <c r="A1002" s="14">
        <v>24892</v>
      </c>
      <c r="B1002" s="14">
        <v>50</v>
      </c>
      <c r="C1002" s="14">
        <v>2000</v>
      </c>
      <c r="D1002" s="14">
        <v>52000</v>
      </c>
      <c r="E1002" s="14">
        <f t="shared" si="31"/>
        <v>25</v>
      </c>
      <c r="F1002" s="14">
        <f t="shared" si="30"/>
        <v>3400</v>
      </c>
    </row>
    <row r="1003" spans="1:6">
      <c r="A1003" s="14">
        <v>24917</v>
      </c>
      <c r="B1003" s="14">
        <v>50</v>
      </c>
      <c r="C1003" s="14">
        <v>2000</v>
      </c>
      <c r="D1003" s="14">
        <v>52050</v>
      </c>
      <c r="E1003" s="14">
        <f t="shared" si="31"/>
        <v>25</v>
      </c>
      <c r="F1003" s="14">
        <f t="shared" si="30"/>
        <v>3400</v>
      </c>
    </row>
    <row r="1004" spans="1:6">
      <c r="A1004" s="14">
        <v>24942</v>
      </c>
      <c r="B1004" s="14">
        <v>50</v>
      </c>
      <c r="C1004" s="14">
        <v>2000</v>
      </c>
      <c r="D1004" s="14">
        <v>52100</v>
      </c>
      <c r="E1004" s="14">
        <f t="shared" si="31"/>
        <v>25</v>
      </c>
      <c r="F1004" s="14">
        <f t="shared" si="30"/>
        <v>3400</v>
      </c>
    </row>
    <row r="1005" spans="1:6">
      <c r="A1005" s="14">
        <v>24967</v>
      </c>
      <c r="B1005" s="14">
        <v>50</v>
      </c>
      <c r="C1005" s="14">
        <v>2000</v>
      </c>
      <c r="D1005" s="14">
        <v>52150</v>
      </c>
      <c r="E1005" s="14">
        <f t="shared" si="31"/>
        <v>25</v>
      </c>
      <c r="F1005" s="14">
        <f t="shared" si="30"/>
        <v>3400</v>
      </c>
    </row>
    <row r="1006" spans="1:6">
      <c r="A1006" s="14">
        <v>24992</v>
      </c>
      <c r="B1006" s="14">
        <v>50</v>
      </c>
      <c r="C1006" s="14">
        <v>2000</v>
      </c>
      <c r="D1006" s="14">
        <v>52200</v>
      </c>
      <c r="E1006" s="14">
        <f t="shared" si="31"/>
        <v>25</v>
      </c>
      <c r="F1006" s="14">
        <f t="shared" si="30"/>
        <v>3400</v>
      </c>
    </row>
    <row r="1007" spans="1:6">
      <c r="A1007" s="14">
        <v>25017</v>
      </c>
      <c r="B1007" s="14">
        <v>50</v>
      </c>
      <c r="C1007" s="14">
        <v>2000</v>
      </c>
      <c r="D1007" s="14">
        <v>52250</v>
      </c>
      <c r="E1007" s="14">
        <f t="shared" si="31"/>
        <v>25</v>
      </c>
      <c r="F1007" s="14">
        <f t="shared" si="30"/>
        <v>3400</v>
      </c>
    </row>
    <row r="1008" spans="1:6">
      <c r="A1008" s="14">
        <v>25042</v>
      </c>
      <c r="B1008" s="14">
        <v>50</v>
      </c>
      <c r="C1008" s="14">
        <v>2000</v>
      </c>
      <c r="D1008" s="14">
        <v>52300</v>
      </c>
      <c r="E1008" s="14">
        <f t="shared" si="31"/>
        <v>25</v>
      </c>
      <c r="F1008" s="14">
        <f t="shared" si="30"/>
        <v>3400</v>
      </c>
    </row>
    <row r="1009" spans="1:6">
      <c r="A1009" s="14">
        <v>25067</v>
      </c>
      <c r="B1009" s="14">
        <v>50</v>
      </c>
      <c r="C1009" s="14">
        <v>2000</v>
      </c>
      <c r="D1009" s="14">
        <v>52350</v>
      </c>
      <c r="E1009" s="14">
        <f t="shared" si="31"/>
        <v>25</v>
      </c>
      <c r="F1009" s="14">
        <f t="shared" si="30"/>
        <v>3400</v>
      </c>
    </row>
    <row r="1010" spans="1:6">
      <c r="A1010" s="14">
        <v>25092</v>
      </c>
      <c r="B1010" s="14">
        <v>50</v>
      </c>
      <c r="C1010" s="14">
        <v>2000</v>
      </c>
      <c r="D1010" s="14">
        <v>52400</v>
      </c>
      <c r="E1010" s="14">
        <f t="shared" si="31"/>
        <v>25</v>
      </c>
      <c r="F1010" s="14">
        <f t="shared" si="30"/>
        <v>3400</v>
      </c>
    </row>
    <row r="1011" spans="1:6">
      <c r="A1011" s="14">
        <v>25117</v>
      </c>
      <c r="B1011" s="14">
        <v>50</v>
      </c>
      <c r="C1011" s="14">
        <v>2000</v>
      </c>
      <c r="D1011" s="14">
        <v>52450</v>
      </c>
      <c r="E1011" s="14">
        <f t="shared" si="31"/>
        <v>25</v>
      </c>
      <c r="F1011" s="14">
        <f t="shared" si="30"/>
        <v>3400</v>
      </c>
    </row>
    <row r="1012" spans="1:6">
      <c r="A1012" s="14">
        <v>25142</v>
      </c>
      <c r="B1012" s="14">
        <v>50</v>
      </c>
      <c r="C1012" s="14">
        <v>2000</v>
      </c>
      <c r="D1012" s="14">
        <v>52500</v>
      </c>
      <c r="E1012" s="14">
        <f t="shared" si="31"/>
        <v>25</v>
      </c>
      <c r="F1012" s="14">
        <f t="shared" si="30"/>
        <v>3400</v>
      </c>
    </row>
    <row r="1013" spans="1:6">
      <c r="A1013" s="14">
        <v>25167</v>
      </c>
      <c r="B1013" s="14">
        <v>50</v>
      </c>
      <c r="C1013" s="14">
        <v>2000</v>
      </c>
      <c r="D1013" s="14">
        <v>52550</v>
      </c>
      <c r="E1013" s="14">
        <f t="shared" si="31"/>
        <v>25</v>
      </c>
      <c r="F1013" s="14">
        <f t="shared" si="30"/>
        <v>3400</v>
      </c>
    </row>
    <row r="1014" spans="1:6">
      <c r="A1014" s="14">
        <v>25192</v>
      </c>
      <c r="B1014" s="14">
        <v>50</v>
      </c>
      <c r="C1014" s="14">
        <v>2000</v>
      </c>
      <c r="D1014" s="14">
        <v>52600</v>
      </c>
      <c r="E1014" s="14">
        <f t="shared" si="31"/>
        <v>25</v>
      </c>
      <c r="F1014" s="14">
        <f t="shared" si="30"/>
        <v>3400</v>
      </c>
    </row>
    <row r="1015" spans="1:6">
      <c r="A1015" s="14">
        <v>25217</v>
      </c>
      <c r="B1015" s="14">
        <v>50</v>
      </c>
      <c r="C1015" s="14">
        <v>2000</v>
      </c>
      <c r="D1015" s="14">
        <v>52650</v>
      </c>
      <c r="E1015" s="14">
        <f t="shared" si="31"/>
        <v>25</v>
      </c>
      <c r="F1015" s="14">
        <f t="shared" si="30"/>
        <v>3400</v>
      </c>
    </row>
    <row r="1016" spans="1:6">
      <c r="A1016" s="14">
        <v>25242</v>
      </c>
      <c r="B1016" s="14">
        <v>50</v>
      </c>
      <c r="C1016" s="14">
        <v>2000</v>
      </c>
      <c r="D1016" s="14">
        <v>52700</v>
      </c>
      <c r="E1016" s="14">
        <f t="shared" si="31"/>
        <v>25</v>
      </c>
      <c r="F1016" s="14">
        <f t="shared" si="30"/>
        <v>3400</v>
      </c>
    </row>
    <row r="1017" spans="1:6">
      <c r="A1017" s="14">
        <v>25267</v>
      </c>
      <c r="B1017" s="14">
        <v>50</v>
      </c>
      <c r="C1017" s="14">
        <v>2000</v>
      </c>
      <c r="D1017" s="14">
        <v>52750</v>
      </c>
      <c r="E1017" s="14">
        <f t="shared" si="31"/>
        <v>25</v>
      </c>
      <c r="F1017" s="14">
        <f t="shared" si="30"/>
        <v>3400</v>
      </c>
    </row>
    <row r="1018" spans="1:6">
      <c r="A1018" s="14">
        <v>25292</v>
      </c>
      <c r="B1018" s="14">
        <v>50</v>
      </c>
      <c r="C1018" s="14">
        <v>2000</v>
      </c>
      <c r="D1018" s="14">
        <v>52800</v>
      </c>
      <c r="E1018" s="14">
        <f t="shared" si="31"/>
        <v>25</v>
      </c>
      <c r="F1018" s="14">
        <f t="shared" si="30"/>
        <v>3400</v>
      </c>
    </row>
    <row r="1019" spans="1:6">
      <c r="A1019" s="14">
        <v>25317</v>
      </c>
      <c r="B1019" s="14">
        <v>50</v>
      </c>
      <c r="C1019" s="14">
        <v>2000</v>
      </c>
      <c r="D1019" s="14">
        <v>52850</v>
      </c>
      <c r="E1019" s="14">
        <f t="shared" si="31"/>
        <v>25</v>
      </c>
      <c r="F1019" s="14">
        <f t="shared" si="30"/>
        <v>3400</v>
      </c>
    </row>
    <row r="1020" spans="1:6">
      <c r="A1020" s="14">
        <v>25342</v>
      </c>
      <c r="B1020" s="14">
        <v>50</v>
      </c>
      <c r="C1020" s="14">
        <v>2000</v>
      </c>
      <c r="D1020" s="14">
        <v>52900</v>
      </c>
      <c r="E1020" s="14">
        <f t="shared" si="31"/>
        <v>25</v>
      </c>
      <c r="F1020" s="14">
        <f t="shared" si="30"/>
        <v>3400</v>
      </c>
    </row>
    <row r="1021" spans="1:6">
      <c r="A1021" s="14">
        <v>25367</v>
      </c>
      <c r="B1021" s="14">
        <v>50</v>
      </c>
      <c r="C1021" s="14">
        <v>2000</v>
      </c>
      <c r="D1021" s="14">
        <v>52950</v>
      </c>
      <c r="E1021" s="14">
        <f t="shared" si="31"/>
        <v>25</v>
      </c>
      <c r="F1021" s="14">
        <f t="shared" si="30"/>
        <v>3400</v>
      </c>
    </row>
    <row r="1022" spans="1:6">
      <c r="A1022" s="14">
        <v>25392</v>
      </c>
      <c r="B1022" s="14">
        <v>50</v>
      </c>
      <c r="C1022" s="14">
        <v>2000</v>
      </c>
      <c r="D1022" s="14">
        <v>53000</v>
      </c>
      <c r="E1022" s="14">
        <f t="shared" si="31"/>
        <v>25</v>
      </c>
      <c r="F1022" s="14">
        <f t="shared" si="30"/>
        <v>3400</v>
      </c>
    </row>
    <row r="1023" spans="1:6">
      <c r="A1023" s="14">
        <v>25417</v>
      </c>
      <c r="B1023" s="14">
        <v>50</v>
      </c>
      <c r="C1023" s="14">
        <v>2000</v>
      </c>
      <c r="D1023" s="14">
        <v>53050</v>
      </c>
      <c r="E1023" s="14">
        <f t="shared" si="31"/>
        <v>25</v>
      </c>
      <c r="F1023" s="14">
        <f t="shared" si="30"/>
        <v>3400</v>
      </c>
    </row>
    <row r="1024" spans="1:6">
      <c r="A1024" s="14">
        <v>25442</v>
      </c>
      <c r="B1024" s="14">
        <v>50</v>
      </c>
      <c r="C1024" s="14">
        <v>2000</v>
      </c>
      <c r="D1024" s="14">
        <v>53100</v>
      </c>
      <c r="E1024" s="14">
        <f t="shared" si="31"/>
        <v>25</v>
      </c>
      <c r="F1024" s="14">
        <f t="shared" si="30"/>
        <v>3400</v>
      </c>
    </row>
    <row r="1025" spans="1:6">
      <c r="A1025" s="14">
        <v>25467</v>
      </c>
      <c r="B1025" s="14">
        <v>50</v>
      </c>
      <c r="C1025" s="14">
        <v>2000</v>
      </c>
      <c r="D1025" s="14">
        <v>53150</v>
      </c>
      <c r="E1025" s="14">
        <f t="shared" si="31"/>
        <v>25</v>
      </c>
      <c r="F1025" s="14">
        <f t="shared" si="30"/>
        <v>3400</v>
      </c>
    </row>
    <row r="1026" spans="1:6">
      <c r="A1026" s="14">
        <v>25492</v>
      </c>
      <c r="B1026" s="14">
        <v>50</v>
      </c>
      <c r="C1026" s="14">
        <v>2000</v>
      </c>
      <c r="D1026" s="14">
        <v>53200</v>
      </c>
      <c r="E1026" s="14">
        <f t="shared" si="31"/>
        <v>25</v>
      </c>
      <c r="F1026" s="14">
        <f t="shared" si="30"/>
        <v>3400</v>
      </c>
    </row>
    <row r="1027" spans="1:6">
      <c r="A1027" s="14">
        <v>25517</v>
      </c>
      <c r="B1027" s="14">
        <v>50</v>
      </c>
      <c r="C1027" s="14">
        <v>2000</v>
      </c>
      <c r="D1027" s="14">
        <v>53250</v>
      </c>
      <c r="E1027" s="14">
        <f t="shared" si="31"/>
        <v>25</v>
      </c>
      <c r="F1027" s="14">
        <f t="shared" ref="F1027:F1090" si="32">INDEX(levelCosts_1_v,MATCH(A1027,levelCosts_k,1),1)</f>
        <v>3400</v>
      </c>
    </row>
    <row r="1028" spans="1:6">
      <c r="A1028" s="14">
        <v>25542</v>
      </c>
      <c r="B1028" s="14">
        <v>50</v>
      </c>
      <c r="C1028" s="14">
        <v>2000</v>
      </c>
      <c r="D1028" s="14">
        <v>53300</v>
      </c>
      <c r="E1028" s="14">
        <f t="shared" ref="E1028:E1091" si="33">A1028-A1027</f>
        <v>25</v>
      </c>
      <c r="F1028" s="14">
        <f t="shared" si="32"/>
        <v>3400</v>
      </c>
    </row>
    <row r="1029" spans="1:6">
      <c r="A1029" s="14">
        <v>25567</v>
      </c>
      <c r="B1029" s="14">
        <v>50</v>
      </c>
      <c r="C1029" s="14">
        <v>2000</v>
      </c>
      <c r="D1029" s="14">
        <v>53350</v>
      </c>
      <c r="E1029" s="14">
        <f t="shared" si="33"/>
        <v>25</v>
      </c>
      <c r="F1029" s="14">
        <f t="shared" si="32"/>
        <v>3400</v>
      </c>
    </row>
    <row r="1030" spans="1:6">
      <c r="A1030" s="14">
        <v>25592</v>
      </c>
      <c r="B1030" s="14">
        <v>50</v>
      </c>
      <c r="C1030" s="14">
        <v>2000</v>
      </c>
      <c r="D1030" s="14">
        <v>53400</v>
      </c>
      <c r="E1030" s="14">
        <f t="shared" si="33"/>
        <v>25</v>
      </c>
      <c r="F1030" s="14">
        <f t="shared" si="32"/>
        <v>3400</v>
      </c>
    </row>
    <row r="1031" spans="1:6">
      <c r="A1031" s="14">
        <v>25617</v>
      </c>
      <c r="B1031" s="14">
        <v>50</v>
      </c>
      <c r="C1031" s="14">
        <v>2000</v>
      </c>
      <c r="D1031" s="14">
        <v>53450</v>
      </c>
      <c r="E1031" s="14">
        <f t="shared" si="33"/>
        <v>25</v>
      </c>
      <c r="F1031" s="14">
        <f t="shared" si="32"/>
        <v>3400</v>
      </c>
    </row>
    <row r="1032" spans="1:6">
      <c r="A1032" s="14">
        <v>25642</v>
      </c>
      <c r="B1032" s="14">
        <v>50</v>
      </c>
      <c r="C1032" s="14">
        <v>2000</v>
      </c>
      <c r="D1032" s="14">
        <v>53500</v>
      </c>
      <c r="E1032" s="14">
        <f t="shared" si="33"/>
        <v>25</v>
      </c>
      <c r="F1032" s="14">
        <f t="shared" si="32"/>
        <v>3400</v>
      </c>
    </row>
    <row r="1033" spans="1:6">
      <c r="A1033" s="14">
        <v>25667</v>
      </c>
      <c r="B1033" s="14">
        <v>50</v>
      </c>
      <c r="C1033" s="14">
        <v>2000</v>
      </c>
      <c r="D1033" s="14">
        <v>53550</v>
      </c>
      <c r="E1033" s="14">
        <f t="shared" si="33"/>
        <v>25</v>
      </c>
      <c r="F1033" s="14">
        <f t="shared" si="32"/>
        <v>3400</v>
      </c>
    </row>
    <row r="1034" spans="1:6">
      <c r="A1034" s="14">
        <v>25692</v>
      </c>
      <c r="B1034" s="14">
        <v>50</v>
      </c>
      <c r="C1034" s="14">
        <v>2000</v>
      </c>
      <c r="D1034" s="14">
        <v>53600</v>
      </c>
      <c r="E1034" s="14">
        <f t="shared" si="33"/>
        <v>25</v>
      </c>
      <c r="F1034" s="14">
        <f t="shared" si="32"/>
        <v>3400</v>
      </c>
    </row>
    <row r="1035" spans="1:6">
      <c r="A1035" s="14">
        <v>25717</v>
      </c>
      <c r="B1035" s="14">
        <v>50</v>
      </c>
      <c r="C1035" s="14">
        <v>2000</v>
      </c>
      <c r="D1035" s="14">
        <v>53650</v>
      </c>
      <c r="E1035" s="14">
        <f t="shared" si="33"/>
        <v>25</v>
      </c>
      <c r="F1035" s="14">
        <f t="shared" si="32"/>
        <v>3400</v>
      </c>
    </row>
    <row r="1036" spans="1:6">
      <c r="A1036" s="14">
        <v>25742</v>
      </c>
      <c r="B1036" s="14">
        <v>50</v>
      </c>
      <c r="C1036" s="14">
        <v>2000</v>
      </c>
      <c r="D1036" s="14">
        <v>53700</v>
      </c>
      <c r="E1036" s="14">
        <f t="shared" si="33"/>
        <v>25</v>
      </c>
      <c r="F1036" s="14">
        <f t="shared" si="32"/>
        <v>3400</v>
      </c>
    </row>
    <row r="1037" spans="1:6">
      <c r="A1037" s="14">
        <v>25767</v>
      </c>
      <c r="B1037" s="14">
        <v>50</v>
      </c>
      <c r="C1037" s="14">
        <v>2000</v>
      </c>
      <c r="D1037" s="14">
        <v>53750</v>
      </c>
      <c r="E1037" s="14">
        <f t="shared" si="33"/>
        <v>25</v>
      </c>
      <c r="F1037" s="14">
        <f t="shared" si="32"/>
        <v>3400</v>
      </c>
    </row>
    <row r="1038" spans="1:6">
      <c r="A1038" s="14">
        <v>25792</v>
      </c>
      <c r="B1038" s="14">
        <v>50</v>
      </c>
      <c r="C1038" s="14">
        <v>2000</v>
      </c>
      <c r="D1038" s="14">
        <v>53800</v>
      </c>
      <c r="E1038" s="14">
        <f t="shared" si="33"/>
        <v>25</v>
      </c>
      <c r="F1038" s="14">
        <f t="shared" si="32"/>
        <v>3400</v>
      </c>
    </row>
    <row r="1039" spans="1:6">
      <c r="A1039" s="14">
        <v>25817</v>
      </c>
      <c r="B1039" s="14">
        <v>50</v>
      </c>
      <c r="C1039" s="14">
        <v>2000</v>
      </c>
      <c r="D1039" s="14">
        <v>53850</v>
      </c>
      <c r="E1039" s="14">
        <f t="shared" si="33"/>
        <v>25</v>
      </c>
      <c r="F1039" s="14">
        <f t="shared" si="32"/>
        <v>3400</v>
      </c>
    </row>
    <row r="1040" spans="1:6">
      <c r="A1040" s="14">
        <v>25842</v>
      </c>
      <c r="B1040" s="14">
        <v>50</v>
      </c>
      <c r="C1040" s="14">
        <v>2000</v>
      </c>
      <c r="D1040" s="14">
        <v>53900</v>
      </c>
      <c r="E1040" s="14">
        <f t="shared" si="33"/>
        <v>25</v>
      </c>
      <c r="F1040" s="14">
        <f t="shared" si="32"/>
        <v>3400</v>
      </c>
    </row>
    <row r="1041" spans="1:6">
      <c r="A1041" s="14">
        <v>25867</v>
      </c>
      <c r="B1041" s="14">
        <v>50</v>
      </c>
      <c r="C1041" s="14">
        <v>2000</v>
      </c>
      <c r="D1041" s="14">
        <v>53950</v>
      </c>
      <c r="E1041" s="14">
        <f t="shared" si="33"/>
        <v>25</v>
      </c>
      <c r="F1041" s="14">
        <f t="shared" si="32"/>
        <v>3400</v>
      </c>
    </row>
    <row r="1042" spans="1:6">
      <c r="A1042" s="14">
        <v>25892</v>
      </c>
      <c r="B1042" s="14">
        <v>50</v>
      </c>
      <c r="C1042" s="14">
        <v>2000</v>
      </c>
      <c r="D1042" s="14">
        <v>54000</v>
      </c>
      <c r="E1042" s="14">
        <f t="shared" si="33"/>
        <v>25</v>
      </c>
      <c r="F1042" s="14">
        <f t="shared" si="32"/>
        <v>3400</v>
      </c>
    </row>
    <row r="1043" spans="1:6">
      <c r="A1043" s="14">
        <v>25917</v>
      </c>
      <c r="B1043" s="14">
        <v>50</v>
      </c>
      <c r="C1043" s="14">
        <v>2000</v>
      </c>
      <c r="D1043" s="14">
        <v>54050</v>
      </c>
      <c r="E1043" s="14">
        <f t="shared" si="33"/>
        <v>25</v>
      </c>
      <c r="F1043" s="14">
        <f t="shared" si="32"/>
        <v>3400</v>
      </c>
    </row>
    <row r="1044" spans="1:6">
      <c r="A1044" s="14">
        <v>25942</v>
      </c>
      <c r="B1044" s="14">
        <v>50</v>
      </c>
      <c r="C1044" s="14">
        <v>2000</v>
      </c>
      <c r="D1044" s="14">
        <v>54100</v>
      </c>
      <c r="E1044" s="14">
        <f t="shared" si="33"/>
        <v>25</v>
      </c>
      <c r="F1044" s="14">
        <f t="shared" si="32"/>
        <v>3400</v>
      </c>
    </row>
    <row r="1045" spans="1:6">
      <c r="A1045" s="14">
        <v>25967</v>
      </c>
      <c r="B1045" s="14">
        <v>50</v>
      </c>
      <c r="C1045" s="14">
        <v>2000</v>
      </c>
      <c r="D1045" s="14">
        <v>54150</v>
      </c>
      <c r="E1045" s="14">
        <f t="shared" si="33"/>
        <v>25</v>
      </c>
      <c r="F1045" s="14">
        <f t="shared" si="32"/>
        <v>3400</v>
      </c>
    </row>
    <row r="1046" spans="1:6">
      <c r="A1046" s="14">
        <v>25992</v>
      </c>
      <c r="B1046" s="14">
        <v>50</v>
      </c>
      <c r="C1046" s="14">
        <v>2000</v>
      </c>
      <c r="D1046" s="14">
        <v>54200</v>
      </c>
      <c r="E1046" s="14">
        <f t="shared" si="33"/>
        <v>25</v>
      </c>
      <c r="F1046" s="14">
        <f t="shared" si="32"/>
        <v>3400</v>
      </c>
    </row>
    <row r="1047" spans="1:6">
      <c r="A1047" s="14">
        <v>26017</v>
      </c>
      <c r="B1047" s="14">
        <v>50</v>
      </c>
      <c r="C1047" s="14">
        <v>2000</v>
      </c>
      <c r="D1047" s="14">
        <v>54250</v>
      </c>
      <c r="E1047" s="14">
        <f t="shared" si="33"/>
        <v>25</v>
      </c>
      <c r="F1047" s="14">
        <f t="shared" si="32"/>
        <v>3400</v>
      </c>
    </row>
    <row r="1048" spans="1:6">
      <c r="A1048" s="14">
        <v>26042</v>
      </c>
      <c r="B1048" s="14">
        <v>50</v>
      </c>
      <c r="C1048" s="14">
        <v>2000</v>
      </c>
      <c r="D1048" s="14">
        <v>54300</v>
      </c>
      <c r="E1048" s="14">
        <f t="shared" si="33"/>
        <v>25</v>
      </c>
      <c r="F1048" s="14">
        <f t="shared" si="32"/>
        <v>3400</v>
      </c>
    </row>
    <row r="1049" spans="1:6">
      <c r="A1049" s="14">
        <v>26067</v>
      </c>
      <c r="B1049" s="14">
        <v>50</v>
      </c>
      <c r="C1049" s="14">
        <v>2000</v>
      </c>
      <c r="D1049" s="14">
        <v>54350</v>
      </c>
      <c r="E1049" s="14">
        <f t="shared" si="33"/>
        <v>25</v>
      </c>
      <c r="F1049" s="14">
        <f t="shared" si="32"/>
        <v>3400</v>
      </c>
    </row>
    <row r="1050" spans="1:6">
      <c r="A1050" s="14">
        <v>26092</v>
      </c>
      <c r="B1050" s="14">
        <v>50</v>
      </c>
      <c r="C1050" s="14">
        <v>2000</v>
      </c>
      <c r="D1050" s="14">
        <v>54400</v>
      </c>
      <c r="E1050" s="14">
        <f t="shared" si="33"/>
        <v>25</v>
      </c>
      <c r="F1050" s="14">
        <f t="shared" si="32"/>
        <v>3400</v>
      </c>
    </row>
    <row r="1051" spans="1:6">
      <c r="A1051" s="14">
        <v>26117</v>
      </c>
      <c r="B1051" s="14">
        <v>50</v>
      </c>
      <c r="C1051" s="14">
        <v>2000</v>
      </c>
      <c r="D1051" s="14">
        <v>54450</v>
      </c>
      <c r="E1051" s="14">
        <f t="shared" si="33"/>
        <v>25</v>
      </c>
      <c r="F1051" s="14">
        <f t="shared" si="32"/>
        <v>3400</v>
      </c>
    </row>
    <row r="1052" spans="1:6">
      <c r="A1052" s="14">
        <v>26142</v>
      </c>
      <c r="B1052" s="14">
        <v>50</v>
      </c>
      <c r="C1052" s="14">
        <v>2000</v>
      </c>
      <c r="D1052" s="14">
        <v>54500</v>
      </c>
      <c r="E1052" s="14">
        <f t="shared" si="33"/>
        <v>25</v>
      </c>
      <c r="F1052" s="14">
        <f t="shared" si="32"/>
        <v>3400</v>
      </c>
    </row>
    <row r="1053" spans="1:6">
      <c r="A1053" s="14">
        <v>26167</v>
      </c>
      <c r="B1053" s="14">
        <v>50</v>
      </c>
      <c r="C1053" s="14">
        <v>2000</v>
      </c>
      <c r="D1053" s="14">
        <v>54550</v>
      </c>
      <c r="E1053" s="14">
        <f t="shared" si="33"/>
        <v>25</v>
      </c>
      <c r="F1053" s="14">
        <f t="shared" si="32"/>
        <v>3400</v>
      </c>
    </row>
    <row r="1054" spans="1:6">
      <c r="A1054" s="14">
        <v>26192</v>
      </c>
      <c r="B1054" s="14">
        <v>50</v>
      </c>
      <c r="C1054" s="14">
        <v>2000</v>
      </c>
      <c r="D1054" s="14">
        <v>54600</v>
      </c>
      <c r="E1054" s="14">
        <f t="shared" si="33"/>
        <v>25</v>
      </c>
      <c r="F1054" s="14">
        <f t="shared" si="32"/>
        <v>3400</v>
      </c>
    </row>
    <row r="1055" spans="1:6">
      <c r="A1055" s="14">
        <v>26217</v>
      </c>
      <c r="B1055" s="14">
        <v>50</v>
      </c>
      <c r="C1055" s="14">
        <v>2000</v>
      </c>
      <c r="D1055" s="14">
        <v>54650</v>
      </c>
      <c r="E1055" s="14">
        <f t="shared" si="33"/>
        <v>25</v>
      </c>
      <c r="F1055" s="14">
        <f t="shared" si="32"/>
        <v>3400</v>
      </c>
    </row>
    <row r="1056" spans="1:6">
      <c r="A1056" s="14">
        <v>26242</v>
      </c>
      <c r="B1056" s="14">
        <v>50</v>
      </c>
      <c r="C1056" s="14">
        <v>2000</v>
      </c>
      <c r="D1056" s="14">
        <v>54700</v>
      </c>
      <c r="E1056" s="14">
        <f t="shared" si="33"/>
        <v>25</v>
      </c>
      <c r="F1056" s="14">
        <f t="shared" si="32"/>
        <v>3400</v>
      </c>
    </row>
    <row r="1057" spans="1:6">
      <c r="A1057" s="14">
        <v>26267</v>
      </c>
      <c r="B1057" s="14">
        <v>50</v>
      </c>
      <c r="C1057" s="14">
        <v>2000</v>
      </c>
      <c r="D1057" s="14">
        <v>54750</v>
      </c>
      <c r="E1057" s="14">
        <f t="shared" si="33"/>
        <v>25</v>
      </c>
      <c r="F1057" s="14">
        <f t="shared" si="32"/>
        <v>3400</v>
      </c>
    </row>
    <row r="1058" spans="1:6">
      <c r="A1058" s="14">
        <v>26292</v>
      </c>
      <c r="B1058" s="14">
        <v>50</v>
      </c>
      <c r="C1058" s="14">
        <v>2000</v>
      </c>
      <c r="D1058" s="14">
        <v>54800</v>
      </c>
      <c r="E1058" s="14">
        <f t="shared" si="33"/>
        <v>25</v>
      </c>
      <c r="F1058" s="14">
        <f t="shared" si="32"/>
        <v>3400</v>
      </c>
    </row>
    <row r="1059" spans="1:6">
      <c r="A1059" s="14">
        <v>26317</v>
      </c>
      <c r="B1059" s="14">
        <v>50</v>
      </c>
      <c r="C1059" s="14">
        <v>2000</v>
      </c>
      <c r="D1059" s="14">
        <v>54850</v>
      </c>
      <c r="E1059" s="14">
        <f t="shared" si="33"/>
        <v>25</v>
      </c>
      <c r="F1059" s="14">
        <f t="shared" si="32"/>
        <v>3400</v>
      </c>
    </row>
    <row r="1060" spans="1:6">
      <c r="A1060" s="14">
        <v>26342</v>
      </c>
      <c r="B1060" s="14">
        <v>50</v>
      </c>
      <c r="C1060" s="14">
        <v>2000</v>
      </c>
      <c r="D1060" s="14">
        <v>54900</v>
      </c>
      <c r="E1060" s="14">
        <f t="shared" si="33"/>
        <v>25</v>
      </c>
      <c r="F1060" s="14">
        <f t="shared" si="32"/>
        <v>3400</v>
      </c>
    </row>
    <row r="1061" spans="1:6">
      <c r="A1061" s="14">
        <v>26367</v>
      </c>
      <c r="B1061" s="14">
        <v>50</v>
      </c>
      <c r="C1061" s="14">
        <v>2000</v>
      </c>
      <c r="D1061" s="14">
        <v>54950</v>
      </c>
      <c r="E1061" s="14">
        <f t="shared" si="33"/>
        <v>25</v>
      </c>
      <c r="F1061" s="14">
        <f t="shared" si="32"/>
        <v>3400</v>
      </c>
    </row>
    <row r="1062" spans="1:6">
      <c r="A1062" s="14">
        <v>26392</v>
      </c>
      <c r="B1062" s="14">
        <v>50</v>
      </c>
      <c r="C1062" s="14">
        <v>2000</v>
      </c>
      <c r="D1062" s="14">
        <v>55000</v>
      </c>
      <c r="E1062" s="14">
        <f t="shared" si="33"/>
        <v>25</v>
      </c>
      <c r="F1062" s="14">
        <f t="shared" si="32"/>
        <v>3400</v>
      </c>
    </row>
    <row r="1063" spans="1:6">
      <c r="A1063" s="14">
        <v>26417</v>
      </c>
      <c r="B1063" s="14">
        <v>50</v>
      </c>
      <c r="C1063" s="14">
        <v>2000</v>
      </c>
      <c r="D1063" s="14">
        <v>55050</v>
      </c>
      <c r="E1063" s="14">
        <f t="shared" si="33"/>
        <v>25</v>
      </c>
      <c r="F1063" s="14">
        <f t="shared" si="32"/>
        <v>3400</v>
      </c>
    </row>
    <row r="1064" spans="1:6">
      <c r="A1064" s="14">
        <v>26442</v>
      </c>
      <c r="B1064" s="14">
        <v>50</v>
      </c>
      <c r="C1064" s="14">
        <v>2000</v>
      </c>
      <c r="D1064" s="14">
        <v>55100</v>
      </c>
      <c r="E1064" s="14">
        <f t="shared" si="33"/>
        <v>25</v>
      </c>
      <c r="F1064" s="14">
        <f t="shared" si="32"/>
        <v>3400</v>
      </c>
    </row>
    <row r="1065" spans="1:6">
      <c r="A1065" s="14">
        <v>26467</v>
      </c>
      <c r="B1065" s="14">
        <v>50</v>
      </c>
      <c r="C1065" s="14">
        <v>2000</v>
      </c>
      <c r="D1065" s="14">
        <v>55150</v>
      </c>
      <c r="E1065" s="14">
        <f t="shared" si="33"/>
        <v>25</v>
      </c>
      <c r="F1065" s="14">
        <f t="shared" si="32"/>
        <v>3400</v>
      </c>
    </row>
    <row r="1066" spans="1:6">
      <c r="A1066" s="14">
        <v>26492</v>
      </c>
      <c r="B1066" s="14">
        <v>50</v>
      </c>
      <c r="C1066" s="14">
        <v>2000</v>
      </c>
      <c r="D1066" s="14">
        <v>55200</v>
      </c>
      <c r="E1066" s="14">
        <f t="shared" si="33"/>
        <v>25</v>
      </c>
      <c r="F1066" s="14">
        <f t="shared" si="32"/>
        <v>3400</v>
      </c>
    </row>
    <row r="1067" spans="1:6">
      <c r="A1067" s="14">
        <v>26517</v>
      </c>
      <c r="B1067" s="14">
        <v>50</v>
      </c>
      <c r="C1067" s="14">
        <v>2000</v>
      </c>
      <c r="D1067" s="14">
        <v>55250</v>
      </c>
      <c r="E1067" s="14">
        <f t="shared" si="33"/>
        <v>25</v>
      </c>
      <c r="F1067" s="14">
        <f t="shared" si="32"/>
        <v>3400</v>
      </c>
    </row>
    <row r="1068" spans="1:6">
      <c r="A1068" s="14">
        <v>26542</v>
      </c>
      <c r="B1068" s="14">
        <v>50</v>
      </c>
      <c r="C1068" s="14">
        <v>2000</v>
      </c>
      <c r="D1068" s="14">
        <v>55300</v>
      </c>
      <c r="E1068" s="14">
        <f t="shared" si="33"/>
        <v>25</v>
      </c>
      <c r="F1068" s="14">
        <f t="shared" si="32"/>
        <v>3400</v>
      </c>
    </row>
    <row r="1069" spans="1:6">
      <c r="A1069" s="14">
        <v>26567</v>
      </c>
      <c r="B1069" s="14">
        <v>50</v>
      </c>
      <c r="C1069" s="14">
        <v>2000</v>
      </c>
      <c r="D1069" s="14">
        <v>55350</v>
      </c>
      <c r="E1069" s="14">
        <f t="shared" si="33"/>
        <v>25</v>
      </c>
      <c r="F1069" s="14">
        <f t="shared" si="32"/>
        <v>3400</v>
      </c>
    </row>
    <row r="1070" spans="1:6">
      <c r="A1070" s="14">
        <v>26592</v>
      </c>
      <c r="B1070" s="14">
        <v>50</v>
      </c>
      <c r="C1070" s="14">
        <v>2000</v>
      </c>
      <c r="D1070" s="14">
        <v>55400</v>
      </c>
      <c r="E1070" s="14">
        <f t="shared" si="33"/>
        <v>25</v>
      </c>
      <c r="F1070" s="14">
        <f t="shared" si="32"/>
        <v>3400</v>
      </c>
    </row>
    <row r="1071" spans="1:6">
      <c r="A1071" s="14">
        <v>26617</v>
      </c>
      <c r="B1071" s="14">
        <v>50</v>
      </c>
      <c r="C1071" s="14">
        <v>2000</v>
      </c>
      <c r="D1071" s="14">
        <v>55450</v>
      </c>
      <c r="E1071" s="14">
        <f t="shared" si="33"/>
        <v>25</v>
      </c>
      <c r="F1071" s="14">
        <f t="shared" si="32"/>
        <v>3400</v>
      </c>
    </row>
    <row r="1072" spans="1:6">
      <c r="A1072" s="14">
        <v>26642</v>
      </c>
      <c r="B1072" s="14">
        <v>50</v>
      </c>
      <c r="C1072" s="14">
        <v>2000</v>
      </c>
      <c r="D1072" s="14">
        <v>55500</v>
      </c>
      <c r="E1072" s="14">
        <f t="shared" si="33"/>
        <v>25</v>
      </c>
      <c r="F1072" s="14">
        <f t="shared" si="32"/>
        <v>3400</v>
      </c>
    </row>
    <row r="1073" spans="1:6">
      <c r="A1073" s="14">
        <v>26667</v>
      </c>
      <c r="B1073" s="14">
        <v>50</v>
      </c>
      <c r="C1073" s="14">
        <v>2000</v>
      </c>
      <c r="D1073" s="14">
        <v>55550</v>
      </c>
      <c r="E1073" s="14">
        <f t="shared" si="33"/>
        <v>25</v>
      </c>
      <c r="F1073" s="14">
        <f t="shared" si="32"/>
        <v>3400</v>
      </c>
    </row>
    <row r="1074" spans="1:6">
      <c r="A1074" s="14">
        <v>26692</v>
      </c>
      <c r="B1074" s="14">
        <v>50</v>
      </c>
      <c r="C1074" s="14">
        <v>2000</v>
      </c>
      <c r="D1074" s="14">
        <v>55600</v>
      </c>
      <c r="E1074" s="14">
        <f t="shared" si="33"/>
        <v>25</v>
      </c>
      <c r="F1074" s="14">
        <f t="shared" si="32"/>
        <v>3400</v>
      </c>
    </row>
    <row r="1075" spans="1:6">
      <c r="A1075" s="14">
        <v>26717</v>
      </c>
      <c r="B1075" s="14">
        <v>50</v>
      </c>
      <c r="C1075" s="14">
        <v>2000</v>
      </c>
      <c r="D1075" s="14">
        <v>55650</v>
      </c>
      <c r="E1075" s="14">
        <f t="shared" si="33"/>
        <v>25</v>
      </c>
      <c r="F1075" s="14">
        <f t="shared" si="32"/>
        <v>3400</v>
      </c>
    </row>
    <row r="1076" spans="1:6">
      <c r="A1076" s="14">
        <v>26742</v>
      </c>
      <c r="B1076" s="14">
        <v>50</v>
      </c>
      <c r="C1076" s="14">
        <v>2000</v>
      </c>
      <c r="D1076" s="14">
        <v>55700</v>
      </c>
      <c r="E1076" s="14">
        <f t="shared" si="33"/>
        <v>25</v>
      </c>
      <c r="F1076" s="14">
        <f t="shared" si="32"/>
        <v>3400</v>
      </c>
    </row>
    <row r="1077" spans="1:6">
      <c r="A1077" s="14">
        <v>26767</v>
      </c>
      <c r="B1077" s="14">
        <v>50</v>
      </c>
      <c r="C1077" s="14">
        <v>2000</v>
      </c>
      <c r="D1077" s="14">
        <v>55750</v>
      </c>
      <c r="E1077" s="14">
        <f t="shared" si="33"/>
        <v>25</v>
      </c>
      <c r="F1077" s="14">
        <f t="shared" si="32"/>
        <v>3400</v>
      </c>
    </row>
    <row r="1078" spans="1:6">
      <c r="A1078" s="14">
        <v>26792</v>
      </c>
      <c r="B1078" s="14">
        <v>50</v>
      </c>
      <c r="C1078" s="14">
        <v>2000</v>
      </c>
      <c r="D1078" s="14">
        <v>55800</v>
      </c>
      <c r="E1078" s="14">
        <f t="shared" si="33"/>
        <v>25</v>
      </c>
      <c r="F1078" s="14">
        <f t="shared" si="32"/>
        <v>3400</v>
      </c>
    </row>
    <row r="1079" spans="1:6">
      <c r="A1079" s="14">
        <v>26817</v>
      </c>
      <c r="B1079" s="14">
        <v>50</v>
      </c>
      <c r="C1079" s="14">
        <v>2000</v>
      </c>
      <c r="D1079" s="14">
        <v>55850</v>
      </c>
      <c r="E1079" s="14">
        <f t="shared" si="33"/>
        <v>25</v>
      </c>
      <c r="F1079" s="14">
        <f t="shared" si="32"/>
        <v>3400</v>
      </c>
    </row>
    <row r="1080" spans="1:6">
      <c r="A1080" s="14">
        <v>26842</v>
      </c>
      <c r="B1080" s="14">
        <v>50</v>
      </c>
      <c r="C1080" s="14">
        <v>2000</v>
      </c>
      <c r="D1080" s="14">
        <v>55900</v>
      </c>
      <c r="E1080" s="14">
        <f t="shared" si="33"/>
        <v>25</v>
      </c>
      <c r="F1080" s="14">
        <f t="shared" si="32"/>
        <v>3400</v>
      </c>
    </row>
    <row r="1081" spans="1:6">
      <c r="A1081" s="14">
        <v>26867</v>
      </c>
      <c r="B1081" s="14">
        <v>50</v>
      </c>
      <c r="C1081" s="14">
        <v>2000</v>
      </c>
      <c r="D1081" s="14">
        <v>55950</v>
      </c>
      <c r="E1081" s="14">
        <f t="shared" si="33"/>
        <v>25</v>
      </c>
      <c r="F1081" s="14">
        <f t="shared" si="32"/>
        <v>3400</v>
      </c>
    </row>
    <row r="1082" spans="1:6">
      <c r="A1082" s="14">
        <v>26892</v>
      </c>
      <c r="B1082" s="14">
        <v>50</v>
      </c>
      <c r="C1082" s="14">
        <v>2000</v>
      </c>
      <c r="D1082" s="14">
        <v>56000</v>
      </c>
      <c r="E1082" s="14">
        <f t="shared" si="33"/>
        <v>25</v>
      </c>
      <c r="F1082" s="14">
        <f t="shared" si="32"/>
        <v>3400</v>
      </c>
    </row>
    <row r="1083" spans="1:6">
      <c r="A1083" s="14">
        <v>26917</v>
      </c>
      <c r="B1083" s="14">
        <v>50</v>
      </c>
      <c r="C1083" s="14">
        <v>2000</v>
      </c>
      <c r="D1083" s="14">
        <v>56050</v>
      </c>
      <c r="E1083" s="14">
        <f t="shared" si="33"/>
        <v>25</v>
      </c>
      <c r="F1083" s="14">
        <f t="shared" si="32"/>
        <v>3400</v>
      </c>
    </row>
    <row r="1084" spans="1:6">
      <c r="A1084" s="14">
        <v>26942</v>
      </c>
      <c r="B1084" s="14">
        <v>50</v>
      </c>
      <c r="C1084" s="14">
        <v>2000</v>
      </c>
      <c r="D1084" s="14">
        <v>56100</v>
      </c>
      <c r="E1084" s="14">
        <f t="shared" si="33"/>
        <v>25</v>
      </c>
      <c r="F1084" s="14">
        <f t="shared" si="32"/>
        <v>3400</v>
      </c>
    </row>
    <row r="1085" spans="1:6">
      <c r="A1085" s="14">
        <v>26967</v>
      </c>
      <c r="B1085" s="14">
        <v>50</v>
      </c>
      <c r="C1085" s="14">
        <v>2000</v>
      </c>
      <c r="D1085" s="14">
        <v>56150</v>
      </c>
      <c r="E1085" s="14">
        <f t="shared" si="33"/>
        <v>25</v>
      </c>
      <c r="F1085" s="14">
        <f t="shared" si="32"/>
        <v>3400</v>
      </c>
    </row>
    <row r="1086" spans="1:6">
      <c r="A1086" s="14">
        <v>26992</v>
      </c>
      <c r="B1086" s="14">
        <v>50</v>
      </c>
      <c r="C1086" s="14">
        <v>2000</v>
      </c>
      <c r="D1086" s="14">
        <v>56200</v>
      </c>
      <c r="E1086" s="14">
        <f t="shared" si="33"/>
        <v>25</v>
      </c>
      <c r="F1086" s="14">
        <f t="shared" si="32"/>
        <v>3400</v>
      </c>
    </row>
    <row r="1087" spans="1:6">
      <c r="A1087" s="14">
        <v>27017</v>
      </c>
      <c r="B1087" s="14">
        <v>50</v>
      </c>
      <c r="C1087" s="14">
        <v>2000</v>
      </c>
      <c r="D1087" s="14">
        <v>56250</v>
      </c>
      <c r="E1087" s="14">
        <f t="shared" si="33"/>
        <v>25</v>
      </c>
      <c r="F1087" s="14">
        <f t="shared" si="32"/>
        <v>3400</v>
      </c>
    </row>
    <row r="1088" spans="1:6">
      <c r="A1088" s="14">
        <v>27042</v>
      </c>
      <c r="B1088" s="14">
        <v>50</v>
      </c>
      <c r="C1088" s="14">
        <v>2000</v>
      </c>
      <c r="D1088" s="14">
        <v>56300</v>
      </c>
      <c r="E1088" s="14">
        <f t="shared" si="33"/>
        <v>25</v>
      </c>
      <c r="F1088" s="14">
        <f t="shared" si="32"/>
        <v>3400</v>
      </c>
    </row>
    <row r="1089" spans="1:6">
      <c r="A1089" s="14">
        <v>27067</v>
      </c>
      <c r="B1089" s="14">
        <v>50</v>
      </c>
      <c r="C1089" s="14">
        <v>2000</v>
      </c>
      <c r="D1089" s="14">
        <v>56350</v>
      </c>
      <c r="E1089" s="14">
        <f t="shared" si="33"/>
        <v>25</v>
      </c>
      <c r="F1089" s="14">
        <f t="shared" si="32"/>
        <v>3400</v>
      </c>
    </row>
    <row r="1090" spans="1:6">
      <c r="A1090" s="14">
        <v>27092</v>
      </c>
      <c r="B1090" s="14">
        <v>50</v>
      </c>
      <c r="C1090" s="14">
        <v>2000</v>
      </c>
      <c r="D1090" s="14">
        <v>56400</v>
      </c>
      <c r="E1090" s="14">
        <f t="shared" si="33"/>
        <v>25</v>
      </c>
      <c r="F1090" s="14">
        <f t="shared" si="32"/>
        <v>3400</v>
      </c>
    </row>
    <row r="1091" spans="1:6">
      <c r="A1091" s="14">
        <v>27117</v>
      </c>
      <c r="B1091" s="14">
        <v>50</v>
      </c>
      <c r="C1091" s="14">
        <v>2000</v>
      </c>
      <c r="D1091" s="14">
        <v>56450</v>
      </c>
      <c r="E1091" s="14">
        <f t="shared" si="33"/>
        <v>25</v>
      </c>
      <c r="F1091" s="14">
        <f t="shared" ref="F1091:F1121" si="34">INDEX(levelCosts_1_v,MATCH(A1091,levelCosts_k,1),1)</f>
        <v>3400</v>
      </c>
    </row>
    <row r="1092" spans="1:6">
      <c r="A1092" s="14">
        <v>27142</v>
      </c>
      <c r="B1092" s="14">
        <v>50</v>
      </c>
      <c r="C1092" s="14">
        <v>2000</v>
      </c>
      <c r="D1092" s="14">
        <v>56500</v>
      </c>
      <c r="E1092" s="14">
        <f t="shared" ref="E1092:E1121" si="35">A1092-A1091</f>
        <v>25</v>
      </c>
      <c r="F1092" s="14">
        <f t="shared" si="34"/>
        <v>3400</v>
      </c>
    </row>
    <row r="1093" spans="1:6">
      <c r="A1093" s="14">
        <v>27167</v>
      </c>
      <c r="B1093" s="14">
        <v>50</v>
      </c>
      <c r="C1093" s="14">
        <v>2000</v>
      </c>
      <c r="D1093" s="14">
        <v>56550</v>
      </c>
      <c r="E1093" s="14">
        <f t="shared" si="35"/>
        <v>25</v>
      </c>
      <c r="F1093" s="14">
        <f t="shared" si="34"/>
        <v>3400</v>
      </c>
    </row>
    <row r="1094" spans="1:6">
      <c r="A1094" s="14">
        <v>27192</v>
      </c>
      <c r="B1094" s="14">
        <v>50</v>
      </c>
      <c r="C1094" s="14">
        <v>2000</v>
      </c>
      <c r="D1094" s="14">
        <v>56600</v>
      </c>
      <c r="E1094" s="14">
        <f t="shared" si="35"/>
        <v>25</v>
      </c>
      <c r="F1094" s="14">
        <f t="shared" si="34"/>
        <v>3400</v>
      </c>
    </row>
    <row r="1095" spans="1:6">
      <c r="A1095" s="14">
        <v>27217</v>
      </c>
      <c r="B1095" s="14">
        <v>50</v>
      </c>
      <c r="C1095" s="14">
        <v>2000</v>
      </c>
      <c r="D1095" s="14">
        <v>56650</v>
      </c>
      <c r="E1095" s="14">
        <f t="shared" si="35"/>
        <v>25</v>
      </c>
      <c r="F1095" s="14">
        <f t="shared" si="34"/>
        <v>3400</v>
      </c>
    </row>
    <row r="1096" spans="1:6">
      <c r="A1096" s="14">
        <v>27242</v>
      </c>
      <c r="B1096" s="14">
        <v>50</v>
      </c>
      <c r="C1096" s="14">
        <v>2000</v>
      </c>
      <c r="D1096" s="14">
        <v>56700</v>
      </c>
      <c r="E1096" s="14">
        <f t="shared" si="35"/>
        <v>25</v>
      </c>
      <c r="F1096" s="14">
        <f t="shared" si="34"/>
        <v>3400</v>
      </c>
    </row>
    <row r="1097" spans="1:6">
      <c r="A1097" s="14">
        <v>27267</v>
      </c>
      <c r="B1097" s="14">
        <v>50</v>
      </c>
      <c r="C1097" s="14">
        <v>2000</v>
      </c>
      <c r="D1097" s="14">
        <v>56750</v>
      </c>
      <c r="E1097" s="14">
        <f t="shared" si="35"/>
        <v>25</v>
      </c>
      <c r="F1097" s="14">
        <f t="shared" si="34"/>
        <v>3400</v>
      </c>
    </row>
    <row r="1098" spans="1:6">
      <c r="A1098" s="14">
        <v>27292</v>
      </c>
      <c r="B1098" s="14">
        <v>50</v>
      </c>
      <c r="C1098" s="14">
        <v>2000</v>
      </c>
      <c r="D1098" s="14">
        <v>56800</v>
      </c>
      <c r="E1098" s="14">
        <f t="shared" si="35"/>
        <v>25</v>
      </c>
      <c r="F1098" s="14">
        <f t="shared" si="34"/>
        <v>3400</v>
      </c>
    </row>
    <row r="1099" spans="1:6">
      <c r="A1099" s="14">
        <v>27317</v>
      </c>
      <c r="B1099" s="14">
        <v>50</v>
      </c>
      <c r="C1099" s="14">
        <v>2000</v>
      </c>
      <c r="D1099" s="14">
        <v>56850</v>
      </c>
      <c r="E1099" s="14">
        <f t="shared" si="35"/>
        <v>25</v>
      </c>
      <c r="F1099" s="14">
        <f t="shared" si="34"/>
        <v>3400</v>
      </c>
    </row>
    <row r="1100" spans="1:6">
      <c r="A1100" s="14">
        <v>27342</v>
      </c>
      <c r="B1100" s="14">
        <v>50</v>
      </c>
      <c r="C1100" s="14">
        <v>2000</v>
      </c>
      <c r="D1100" s="14">
        <v>56900</v>
      </c>
      <c r="E1100" s="14">
        <f t="shared" si="35"/>
        <v>25</v>
      </c>
      <c r="F1100" s="14">
        <f t="shared" si="34"/>
        <v>3400</v>
      </c>
    </row>
    <row r="1101" spans="1:6">
      <c r="A1101" s="14">
        <v>27367</v>
      </c>
      <c r="B1101" s="14">
        <v>50</v>
      </c>
      <c r="C1101" s="14">
        <v>2000</v>
      </c>
      <c r="D1101" s="14">
        <v>56950</v>
      </c>
      <c r="E1101" s="14">
        <f t="shared" si="35"/>
        <v>25</v>
      </c>
      <c r="F1101" s="14">
        <f t="shared" si="34"/>
        <v>3400</v>
      </c>
    </row>
    <row r="1102" spans="1:6">
      <c r="A1102" s="14">
        <v>27392</v>
      </c>
      <c r="B1102" s="14">
        <v>50</v>
      </c>
      <c r="C1102" s="14">
        <v>2000</v>
      </c>
      <c r="D1102" s="14">
        <v>57000</v>
      </c>
      <c r="E1102" s="14">
        <f t="shared" si="35"/>
        <v>25</v>
      </c>
      <c r="F1102" s="14">
        <f t="shared" si="34"/>
        <v>3400</v>
      </c>
    </row>
    <row r="1103" spans="1:6">
      <c r="A1103" s="14">
        <v>27417</v>
      </c>
      <c r="B1103" s="14">
        <v>50</v>
      </c>
      <c r="C1103" s="14">
        <v>2000</v>
      </c>
      <c r="D1103" s="14">
        <v>57050</v>
      </c>
      <c r="E1103" s="14">
        <f t="shared" si="35"/>
        <v>25</v>
      </c>
      <c r="F1103" s="14">
        <f t="shared" si="34"/>
        <v>3400</v>
      </c>
    </row>
    <row r="1104" spans="1:6">
      <c r="A1104" s="14">
        <v>27442</v>
      </c>
      <c r="B1104" s="14">
        <v>50</v>
      </c>
      <c r="C1104" s="14">
        <v>2000</v>
      </c>
      <c r="D1104" s="14">
        <v>57100</v>
      </c>
      <c r="E1104" s="14">
        <f t="shared" si="35"/>
        <v>25</v>
      </c>
      <c r="F1104" s="14">
        <f t="shared" si="34"/>
        <v>3400</v>
      </c>
    </row>
    <row r="1105" spans="1:6">
      <c r="A1105" s="14">
        <v>27467</v>
      </c>
      <c r="B1105" s="14">
        <v>50</v>
      </c>
      <c r="C1105" s="14">
        <v>2000</v>
      </c>
      <c r="D1105" s="14">
        <v>57150</v>
      </c>
      <c r="E1105" s="14">
        <f t="shared" si="35"/>
        <v>25</v>
      </c>
      <c r="F1105" s="14">
        <f t="shared" si="34"/>
        <v>3400</v>
      </c>
    </row>
    <row r="1106" spans="1:6">
      <c r="A1106" s="14">
        <v>27492</v>
      </c>
      <c r="B1106" s="14">
        <v>50</v>
      </c>
      <c r="C1106" s="14">
        <v>2000</v>
      </c>
      <c r="D1106" s="14">
        <v>57200</v>
      </c>
      <c r="E1106" s="14">
        <f t="shared" si="35"/>
        <v>25</v>
      </c>
      <c r="F1106" s="14">
        <f t="shared" si="34"/>
        <v>3400</v>
      </c>
    </row>
    <row r="1107" spans="1:6">
      <c r="A1107" s="14">
        <v>27517</v>
      </c>
      <c r="B1107" s="14">
        <v>50</v>
      </c>
      <c r="C1107" s="14">
        <v>2000</v>
      </c>
      <c r="D1107" s="14">
        <v>57250</v>
      </c>
      <c r="E1107" s="14">
        <f t="shared" si="35"/>
        <v>25</v>
      </c>
      <c r="F1107" s="14">
        <f t="shared" si="34"/>
        <v>3400</v>
      </c>
    </row>
    <row r="1108" spans="1:6">
      <c r="A1108" s="14">
        <v>27542</v>
      </c>
      <c r="B1108" s="14">
        <v>50</v>
      </c>
      <c r="C1108" s="14">
        <v>2000</v>
      </c>
      <c r="D1108" s="14">
        <v>57300</v>
      </c>
      <c r="E1108" s="14">
        <f t="shared" si="35"/>
        <v>25</v>
      </c>
      <c r="F1108" s="14">
        <f t="shared" si="34"/>
        <v>3400</v>
      </c>
    </row>
    <row r="1109" spans="1:6">
      <c r="A1109" s="14">
        <v>27567</v>
      </c>
      <c r="B1109" s="14">
        <v>50</v>
      </c>
      <c r="C1109" s="14">
        <v>2000</v>
      </c>
      <c r="D1109" s="14">
        <v>57350</v>
      </c>
      <c r="E1109" s="14">
        <f t="shared" si="35"/>
        <v>25</v>
      </c>
      <c r="F1109" s="14">
        <f t="shared" si="34"/>
        <v>3400</v>
      </c>
    </row>
    <row r="1110" spans="1:6">
      <c r="A1110" s="14">
        <v>27592</v>
      </c>
      <c r="B1110" s="14">
        <v>50</v>
      </c>
      <c r="C1110" s="14">
        <v>2000</v>
      </c>
      <c r="D1110" s="14">
        <v>57400</v>
      </c>
      <c r="E1110" s="14">
        <f t="shared" si="35"/>
        <v>25</v>
      </c>
      <c r="F1110" s="14">
        <f t="shared" si="34"/>
        <v>3400</v>
      </c>
    </row>
    <row r="1111" spans="1:6">
      <c r="A1111" s="14">
        <v>27617</v>
      </c>
      <c r="B1111" s="14">
        <v>50</v>
      </c>
      <c r="C1111" s="14">
        <v>2000</v>
      </c>
      <c r="D1111" s="14">
        <v>57450</v>
      </c>
      <c r="E1111" s="14">
        <f t="shared" si="35"/>
        <v>25</v>
      </c>
      <c r="F1111" s="14">
        <f t="shared" si="34"/>
        <v>3400</v>
      </c>
    </row>
    <row r="1112" spans="1:6">
      <c r="A1112" s="14">
        <v>27642</v>
      </c>
      <c r="B1112" s="14">
        <v>50</v>
      </c>
      <c r="C1112" s="14">
        <v>2000</v>
      </c>
      <c r="D1112" s="14">
        <v>57500</v>
      </c>
      <c r="E1112" s="14">
        <f t="shared" si="35"/>
        <v>25</v>
      </c>
      <c r="F1112" s="14">
        <f t="shared" si="34"/>
        <v>3400</v>
      </c>
    </row>
    <row r="1113" spans="1:6">
      <c r="A1113" s="14">
        <v>27667</v>
      </c>
      <c r="B1113" s="14">
        <v>50</v>
      </c>
      <c r="C1113" s="14">
        <v>2000</v>
      </c>
      <c r="D1113" s="14">
        <v>57550</v>
      </c>
      <c r="E1113" s="14">
        <f t="shared" si="35"/>
        <v>25</v>
      </c>
      <c r="F1113" s="14">
        <f t="shared" si="34"/>
        <v>3400</v>
      </c>
    </row>
    <row r="1114" spans="1:6">
      <c r="A1114" s="14">
        <v>27692</v>
      </c>
      <c r="B1114" s="14">
        <v>50</v>
      </c>
      <c r="C1114" s="14">
        <v>2000</v>
      </c>
      <c r="D1114" s="14">
        <v>57600</v>
      </c>
      <c r="E1114" s="14">
        <f t="shared" si="35"/>
        <v>25</v>
      </c>
      <c r="F1114" s="14">
        <f t="shared" si="34"/>
        <v>3400</v>
      </c>
    </row>
    <row r="1115" spans="1:6">
      <c r="A1115" s="14">
        <v>27717</v>
      </c>
      <c r="B1115" s="14">
        <v>50</v>
      </c>
      <c r="C1115" s="14">
        <v>2000</v>
      </c>
      <c r="D1115" s="14">
        <v>57650</v>
      </c>
      <c r="E1115" s="14">
        <f t="shared" si="35"/>
        <v>25</v>
      </c>
      <c r="F1115" s="14">
        <f t="shared" si="34"/>
        <v>3400</v>
      </c>
    </row>
    <row r="1116" spans="1:6">
      <c r="A1116" s="14">
        <v>27742</v>
      </c>
      <c r="B1116" s="14">
        <v>50</v>
      </c>
      <c r="C1116" s="14">
        <v>2000</v>
      </c>
      <c r="D1116" s="14">
        <v>57700</v>
      </c>
      <c r="E1116" s="14">
        <f t="shared" si="35"/>
        <v>25</v>
      </c>
      <c r="F1116" s="14">
        <f t="shared" si="34"/>
        <v>3400</v>
      </c>
    </row>
    <row r="1117" spans="1:6">
      <c r="A1117" s="14">
        <v>27767</v>
      </c>
      <c r="B1117" s="14">
        <v>50</v>
      </c>
      <c r="C1117" s="14">
        <v>2000</v>
      </c>
      <c r="D1117" s="14">
        <v>57750</v>
      </c>
      <c r="E1117" s="14">
        <f t="shared" si="35"/>
        <v>25</v>
      </c>
      <c r="F1117" s="14">
        <f t="shared" si="34"/>
        <v>3400</v>
      </c>
    </row>
    <row r="1118" spans="1:6">
      <c r="A1118" s="14">
        <v>27792</v>
      </c>
      <c r="B1118" s="14">
        <v>50</v>
      </c>
      <c r="C1118" s="14">
        <v>2000</v>
      </c>
      <c r="D1118" s="14">
        <v>57800</v>
      </c>
      <c r="E1118" s="14">
        <f t="shared" si="35"/>
        <v>25</v>
      </c>
      <c r="F1118" s="14">
        <f t="shared" si="34"/>
        <v>3400</v>
      </c>
    </row>
    <row r="1119" spans="1:6">
      <c r="A1119" s="14">
        <v>27817</v>
      </c>
      <c r="B1119" s="14">
        <v>50</v>
      </c>
      <c r="C1119" s="14">
        <v>2000</v>
      </c>
      <c r="D1119" s="14">
        <v>57850</v>
      </c>
      <c r="E1119" s="14">
        <f t="shared" si="35"/>
        <v>25</v>
      </c>
      <c r="F1119" s="14">
        <f t="shared" si="34"/>
        <v>3400</v>
      </c>
    </row>
    <row r="1120" spans="1:6">
      <c r="A1120" s="14">
        <v>27842</v>
      </c>
      <c r="B1120" s="14">
        <v>50</v>
      </c>
      <c r="C1120" s="14">
        <v>2000</v>
      </c>
      <c r="D1120" s="14">
        <v>57900</v>
      </c>
      <c r="E1120" s="14">
        <f t="shared" si="35"/>
        <v>25</v>
      </c>
      <c r="F1120" s="14">
        <f t="shared" si="34"/>
        <v>3400</v>
      </c>
    </row>
    <row r="1121" spans="1:6">
      <c r="A1121" s="14">
        <v>27867</v>
      </c>
      <c r="B1121" s="14">
        <v>50</v>
      </c>
      <c r="C1121" s="14">
        <v>2000</v>
      </c>
      <c r="D1121" s="14">
        <v>57950</v>
      </c>
      <c r="E1121" s="14">
        <f t="shared" si="35"/>
        <v>25</v>
      </c>
      <c r="F1121" s="14">
        <f t="shared" si="34"/>
        <v>3400</v>
      </c>
    </row>
  </sheetData>
  <phoneticPr fontId="19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W42"/>
  <sheetViews>
    <sheetView topLeftCell="H1" workbookViewId="0">
      <selection activeCell="N41" sqref="N41"/>
    </sheetView>
  </sheetViews>
  <sheetFormatPr defaultRowHeight="16.5" outlineLevelCol="1"/>
  <cols>
    <col min="1" max="1" width="6.375" style="16" bestFit="1" customWidth="1"/>
    <col min="2" max="2" width="11.875" style="16" bestFit="1" customWidth="1"/>
    <col min="3" max="3" width="7.125" style="16" bestFit="1" customWidth="1"/>
    <col min="4" max="4" width="16.625" style="16" customWidth="1"/>
    <col min="5" max="13" width="16.625" style="16" customWidth="1" outlineLevel="1"/>
    <col min="14" max="23" width="9" style="16"/>
    <col min="24" max="25" width="8" style="16" bestFit="1" customWidth="1"/>
    <col min="26" max="27" width="9.625" style="16" bestFit="1" customWidth="1"/>
    <col min="28" max="36" width="9" style="16"/>
    <col min="37" max="38" width="9" style="33"/>
    <col min="39" max="42" width="9" style="16"/>
    <col min="43" max="44" width="12.75" style="16" bestFit="1" customWidth="1"/>
    <col min="45" max="16384" width="9" style="16"/>
  </cols>
  <sheetData>
    <row r="1" spans="1:49">
      <c r="A1" s="29" t="s">
        <v>2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24</v>
      </c>
      <c r="G1" s="29" t="s">
        <v>25</v>
      </c>
      <c r="H1" s="29" t="s">
        <v>28</v>
      </c>
      <c r="I1" s="29" t="s">
        <v>29</v>
      </c>
      <c r="J1" s="29" t="s">
        <v>26</v>
      </c>
      <c r="K1" s="29" t="s">
        <v>30</v>
      </c>
      <c r="L1" s="29" t="s">
        <v>31</v>
      </c>
      <c r="M1" s="29" t="s">
        <v>32</v>
      </c>
      <c r="T1" s="30" t="s">
        <v>229</v>
      </c>
      <c r="U1" s="30" t="s">
        <v>230</v>
      </c>
      <c r="V1" s="30" t="s">
        <v>231</v>
      </c>
      <c r="W1" s="30" t="s">
        <v>233</v>
      </c>
      <c r="X1" s="30" t="s">
        <v>232</v>
      </c>
      <c r="Y1" s="30" t="s">
        <v>234</v>
      </c>
      <c r="Z1" s="30" t="s">
        <v>235</v>
      </c>
      <c r="AA1" s="30" t="s">
        <v>236</v>
      </c>
      <c r="AB1" s="16" t="str">
        <f>T1</f>
        <v>金币</v>
      </c>
      <c r="AC1" s="16" t="str">
        <f>U1</f>
        <v>双倍结算</v>
      </c>
      <c r="AD1" s="16" t="str">
        <f>V1</f>
        <v>手牌+5</v>
      </c>
      <c r="AE1" s="16" t="str">
        <f>W1</f>
        <v>万能牌</v>
      </c>
      <c r="AF1" s="30" t="s">
        <v>249</v>
      </c>
      <c r="AG1" s="16" t="str">
        <f>Y1</f>
        <v>农场加速</v>
      </c>
      <c r="AH1" s="16" t="str">
        <f>Z1</f>
        <v>开局消三张</v>
      </c>
      <c r="AI1" s="16" t="str">
        <f>AA1</f>
        <v>开局万能牌</v>
      </c>
      <c r="AJ1" s="30" t="s">
        <v>237</v>
      </c>
      <c r="AK1" s="32" t="s">
        <v>239</v>
      </c>
      <c r="AL1" s="32"/>
      <c r="AM1" s="30" t="s">
        <v>246</v>
      </c>
      <c r="AN1" s="30" t="s">
        <v>238</v>
      </c>
      <c r="AO1" s="30" t="s">
        <v>240</v>
      </c>
      <c r="AP1" s="30" t="s">
        <v>241</v>
      </c>
      <c r="AQ1" s="30" t="s">
        <v>243</v>
      </c>
      <c r="AR1" s="30" t="s">
        <v>244</v>
      </c>
      <c r="AS1" s="30" t="s">
        <v>242</v>
      </c>
      <c r="AT1" s="30" t="s">
        <v>245</v>
      </c>
      <c r="AU1" s="30" t="s">
        <v>247</v>
      </c>
      <c r="AV1" s="30" t="s">
        <v>248</v>
      </c>
      <c r="AW1" s="30"/>
    </row>
    <row r="2" spans="1:49">
      <c r="A2" s="16">
        <v>1</v>
      </c>
      <c r="B2" s="16">
        <v>0</v>
      </c>
      <c r="C2" s="16">
        <v>3</v>
      </c>
      <c r="D2" s="16" t="s">
        <v>33</v>
      </c>
      <c r="E2" s="16">
        <v>85</v>
      </c>
      <c r="N2" s="16">
        <v>0</v>
      </c>
      <c r="O2" s="16">
        <v>156</v>
      </c>
      <c r="P2" s="94">
        <f>INDEX(levelCosts_1_v,MATCH($O2,levelCosts_k,1),1)</f>
        <v>2200</v>
      </c>
      <c r="Q2" s="94">
        <f>INDEX(levelCosts_1_v,MATCH($O2,levelCosts_k,1),1)</f>
        <v>2200</v>
      </c>
      <c r="R2" s="94">
        <f t="shared" ref="R2:R41" si="0">T2/P2</f>
        <v>86.36363636363636</v>
      </c>
      <c r="S2" s="94"/>
      <c r="T2" s="31">
        <v>190000</v>
      </c>
      <c r="U2" s="31"/>
      <c r="V2" s="31"/>
      <c r="W2" s="31"/>
      <c r="X2" s="31"/>
      <c r="Y2" s="31"/>
      <c r="Z2" s="31"/>
      <c r="AA2" s="31"/>
      <c r="AB2" s="31">
        <f t="shared" ref="AB2:AB25" si="1">T2*1</f>
        <v>190000</v>
      </c>
      <c r="AC2" s="31">
        <f t="shared" ref="AC2:AC41" si="2">INDEX(levelCosts_1_v,MATCH($O2,levelCosts_k,1),2)*U2</f>
        <v>0</v>
      </c>
      <c r="AD2" s="31">
        <f t="shared" ref="AD2:AD41" si="3">INDEX(levelCosts_1_v,MATCH($O2,levelCosts_k,1),5)*V2</f>
        <v>0</v>
      </c>
      <c r="AE2" s="31">
        <f t="shared" ref="AE2:AE41" si="4">INDEX(levelCosts_1_v,MATCH($O2,levelCosts_k,1),3)*W2</f>
        <v>0</v>
      </c>
      <c r="AF2" s="31">
        <f t="shared" ref="AF2:AF41" si="5">INDEX(levelCosts_1_v,MATCH($O2,levelCosts_k,1),1)*X2</f>
        <v>0</v>
      </c>
      <c r="AG2" s="31">
        <f t="shared" ref="AG2:AG41" si="6">INDEX(farm_v,MATCH($O2,farm_k,1),0)*Y2/3</f>
        <v>0</v>
      </c>
      <c r="AH2" s="31">
        <f t="shared" ref="AH2:AH41" si="7">INDEX(levelCosts_1_v,MATCH($O2,levelCosts_k,1),6)*Z2</f>
        <v>0</v>
      </c>
      <c r="AI2" s="31">
        <f t="shared" ref="AI2:AI41" si="8">INDEX(levelCosts_1_v,MATCH($O2,levelCosts_k,1),8)*AA2</f>
        <v>0</v>
      </c>
      <c r="AJ2" s="31">
        <f>SUM(AB2:AI2)</f>
        <v>190000</v>
      </c>
      <c r="AK2" s="33">
        <f t="shared" ref="AK2:AK9" si="9">C2/SUM($C$2:$C$9)</f>
        <v>0.03</v>
      </c>
      <c r="AM2" s="31">
        <f>O2</f>
        <v>156</v>
      </c>
      <c r="AN2" s="31">
        <f>SUMPRODUCT(AJ2:AJ9,AK2:AK9)</f>
        <v>70151</v>
      </c>
      <c r="AO2" s="16">
        <f>INDEX(levelCosts_1_v,MATCH(AM2,levelCosts_k,1),1)</f>
        <v>2200</v>
      </c>
      <c r="AP2" s="16">
        <f>INDEX(farm_v,MATCH(AM2,farm_k,1))</f>
        <v>2450</v>
      </c>
      <c r="AQ2" s="43">
        <f>AN2/AO2</f>
        <v>31.886818181818182</v>
      </c>
      <c r="AR2" s="43">
        <f>AN2/AP2</f>
        <v>28.633061224489797</v>
      </c>
      <c r="AS2" s="16">
        <v>2.99</v>
      </c>
      <c r="AT2" s="43">
        <f>INDEX(shop_v,MATCH(AM2,shop_k,1))</f>
        <v>7.5</v>
      </c>
      <c r="AU2" s="31">
        <f>AT2*gold*$AS$2</f>
        <v>22425</v>
      </c>
      <c r="AV2" s="43">
        <f>AU2/AN2</f>
        <v>0.31966757423272657</v>
      </c>
    </row>
    <row r="3" spans="1:49">
      <c r="A3" s="16">
        <v>1</v>
      </c>
      <c r="B3" s="16">
        <v>1</v>
      </c>
      <c r="C3" s="16">
        <v>5</v>
      </c>
      <c r="D3" s="16" t="s">
        <v>27</v>
      </c>
      <c r="F3" s="16">
        <v>10</v>
      </c>
      <c r="N3" s="16">
        <v>1</v>
      </c>
      <c r="O3" s="16">
        <v>156</v>
      </c>
      <c r="P3" s="94">
        <f t="shared" ref="P3:P41" si="10">INDEX(levelCosts_1_v,MATCH($O3,levelCosts_k,1),1)</f>
        <v>2200</v>
      </c>
      <c r="Q3" s="94"/>
      <c r="R3" s="94">
        <f t="shared" si="0"/>
        <v>0</v>
      </c>
      <c r="S3" s="94"/>
      <c r="T3" s="31"/>
      <c r="U3" s="31">
        <v>10</v>
      </c>
      <c r="V3" s="31"/>
      <c r="W3" s="31"/>
      <c r="X3" s="31"/>
      <c r="Y3" s="31"/>
      <c r="Z3" s="31"/>
      <c r="AA3" s="31"/>
      <c r="AB3" s="31">
        <f t="shared" si="1"/>
        <v>0</v>
      </c>
      <c r="AC3" s="31">
        <f t="shared" si="2"/>
        <v>24420</v>
      </c>
      <c r="AD3" s="31">
        <f t="shared" si="3"/>
        <v>0</v>
      </c>
      <c r="AE3" s="31">
        <f t="shared" si="4"/>
        <v>0</v>
      </c>
      <c r="AF3" s="31">
        <f t="shared" si="5"/>
        <v>0</v>
      </c>
      <c r="AG3" s="31">
        <f t="shared" si="6"/>
        <v>0</v>
      </c>
      <c r="AH3" s="31">
        <f t="shared" si="7"/>
        <v>0</v>
      </c>
      <c r="AI3" s="31">
        <f t="shared" si="8"/>
        <v>0</v>
      </c>
      <c r="AJ3" s="31">
        <f t="shared" ref="AJ3:AJ33" si="11">SUM(AB3:AI3)</f>
        <v>24420</v>
      </c>
      <c r="AK3" s="33">
        <f t="shared" si="9"/>
        <v>0.05</v>
      </c>
      <c r="AM3" s="31">
        <f>O20</f>
        <v>428</v>
      </c>
      <c r="AN3" s="31">
        <f>SUMPRODUCT(AJ18:AJ25,AK18:AK25)</f>
        <v>84230</v>
      </c>
      <c r="AO3" s="16">
        <f>INDEX(levelCosts_1_v,MATCH(AM3,levelCosts_k,1),1)</f>
        <v>3000</v>
      </c>
      <c r="AP3" s="16">
        <f>INDEX(farm_v,MATCH(AM3,farm_k,1))</f>
        <v>3050</v>
      </c>
      <c r="AQ3" s="43">
        <f t="shared" ref="AQ3:AQ5" si="12">AN3/AO3</f>
        <v>28.076666666666668</v>
      </c>
      <c r="AR3" s="43">
        <f t="shared" ref="AR3:AR4" si="13">AN3/AP3</f>
        <v>27.61639344262295</v>
      </c>
      <c r="AT3" s="43">
        <f>INDEX(shop_v,MATCH(AM3,shop_k,1))</f>
        <v>9</v>
      </c>
      <c r="AU3" s="31">
        <f>AT3*gold*$AS$2</f>
        <v>26910.000000000004</v>
      </c>
      <c r="AV3" s="43">
        <f>AU3/AN3</f>
        <v>0.31948236970200644</v>
      </c>
    </row>
    <row r="4" spans="1:49">
      <c r="A4" s="16">
        <v>1</v>
      </c>
      <c r="B4" s="16">
        <v>2</v>
      </c>
      <c r="C4" s="16">
        <v>20</v>
      </c>
      <c r="D4" s="16" t="s">
        <v>27</v>
      </c>
      <c r="E4" s="16">
        <v>30</v>
      </c>
      <c r="N4" s="16">
        <v>2</v>
      </c>
      <c r="O4" s="16">
        <v>156</v>
      </c>
      <c r="P4" s="94">
        <f t="shared" si="10"/>
        <v>2200</v>
      </c>
      <c r="Q4" s="94"/>
      <c r="R4" s="94">
        <f t="shared" si="0"/>
        <v>31.818181818181817</v>
      </c>
      <c r="S4" s="94"/>
      <c r="T4" s="31">
        <v>70000</v>
      </c>
      <c r="U4" s="31"/>
      <c r="V4" s="31"/>
      <c r="W4" s="31"/>
      <c r="X4" s="31"/>
      <c r="Y4" s="31"/>
      <c r="Z4" s="31"/>
      <c r="AA4" s="31"/>
      <c r="AB4" s="31">
        <f t="shared" si="1"/>
        <v>70000</v>
      </c>
      <c r="AC4" s="31">
        <f t="shared" si="2"/>
        <v>0</v>
      </c>
      <c r="AD4" s="31">
        <f t="shared" si="3"/>
        <v>0</v>
      </c>
      <c r="AE4" s="31">
        <f t="shared" si="4"/>
        <v>0</v>
      </c>
      <c r="AF4" s="31">
        <f t="shared" si="5"/>
        <v>0</v>
      </c>
      <c r="AG4" s="31">
        <f t="shared" si="6"/>
        <v>0</v>
      </c>
      <c r="AH4" s="31">
        <f t="shared" si="7"/>
        <v>0</v>
      </c>
      <c r="AI4" s="31">
        <f t="shared" si="8"/>
        <v>0</v>
      </c>
      <c r="AJ4" s="31">
        <f t="shared" si="11"/>
        <v>70000</v>
      </c>
      <c r="AK4" s="33">
        <f t="shared" si="9"/>
        <v>0.2</v>
      </c>
      <c r="AM4" s="31">
        <f>O10</f>
        <v>453</v>
      </c>
      <c r="AN4" s="31">
        <f>SUMPRODUCT(AJ10:AJ17,AK10:AK17)</f>
        <v>87915</v>
      </c>
      <c r="AO4" s="16">
        <f>INDEX(levelCosts_1_v,MATCH(AM4,levelCosts_k,1),1)</f>
        <v>3100</v>
      </c>
      <c r="AP4" s="16">
        <f>INDEX(farm_v,MATCH(AM4,farm_k,1))</f>
        <v>3100</v>
      </c>
      <c r="AQ4" s="43">
        <f t="shared" si="12"/>
        <v>28.359677419354838</v>
      </c>
      <c r="AR4" s="43">
        <f t="shared" si="13"/>
        <v>28.359677419354838</v>
      </c>
      <c r="AT4" s="43">
        <f>INDEX(shop_v,MATCH(AM4,shop_k,1))</f>
        <v>9.3000000000000007</v>
      </c>
      <c r="AU4" s="31">
        <f>AT4*gold*$AS$2</f>
        <v>27807.000000000004</v>
      </c>
      <c r="AV4" s="43">
        <f>AU4/AN4</f>
        <v>0.31629414775635561</v>
      </c>
    </row>
    <row r="5" spans="1:49">
      <c r="A5" s="16">
        <v>1</v>
      </c>
      <c r="B5" s="16">
        <v>3</v>
      </c>
      <c r="C5" s="16">
        <v>19</v>
      </c>
      <c r="D5" s="16" t="s">
        <v>27</v>
      </c>
      <c r="G5" s="16">
        <v>10</v>
      </c>
      <c r="H5" s="16">
        <v>10</v>
      </c>
      <c r="N5" s="16">
        <v>3</v>
      </c>
      <c r="O5" s="16">
        <v>156</v>
      </c>
      <c r="P5" s="94">
        <f t="shared" si="10"/>
        <v>2200</v>
      </c>
      <c r="Q5" s="94"/>
      <c r="R5" s="94">
        <f t="shared" si="0"/>
        <v>0</v>
      </c>
      <c r="S5" s="94"/>
      <c r="T5" s="31"/>
      <c r="U5" s="31"/>
      <c r="V5" s="31">
        <v>10</v>
      </c>
      <c r="W5" s="31"/>
      <c r="X5" s="31">
        <v>10</v>
      </c>
      <c r="Y5" s="31"/>
      <c r="Z5" s="31"/>
      <c r="AA5" s="31"/>
      <c r="AB5" s="31">
        <f t="shared" si="1"/>
        <v>0</v>
      </c>
      <c r="AC5" s="31">
        <f t="shared" si="2"/>
        <v>0</v>
      </c>
      <c r="AD5" s="31">
        <f t="shared" si="3"/>
        <v>44000</v>
      </c>
      <c r="AE5" s="31">
        <f t="shared" si="4"/>
        <v>0</v>
      </c>
      <c r="AF5" s="31">
        <f t="shared" si="5"/>
        <v>22000</v>
      </c>
      <c r="AG5" s="31">
        <f t="shared" si="6"/>
        <v>0</v>
      </c>
      <c r="AH5" s="31">
        <f t="shared" si="7"/>
        <v>0</v>
      </c>
      <c r="AI5" s="31">
        <f t="shared" si="8"/>
        <v>0</v>
      </c>
      <c r="AJ5" s="31">
        <f t="shared" si="11"/>
        <v>66000</v>
      </c>
      <c r="AK5" s="33">
        <f t="shared" si="9"/>
        <v>0.19</v>
      </c>
      <c r="AM5" s="31">
        <v>116</v>
      </c>
      <c r="AN5" s="31">
        <f>SUMPRODUCT($AK$26:$AK$33,AJ26:AJ33)</f>
        <v>69991</v>
      </c>
      <c r="AO5" s="16">
        <f>INDEX(levelCosts_1_v,MATCH(AM5,levelCosts_k,1),1)</f>
        <v>2200</v>
      </c>
      <c r="AP5" s="16">
        <f>INDEX(farm_v,MATCH(AM5,farm_k,1))</f>
        <v>2350</v>
      </c>
      <c r="AQ5" s="43">
        <f t="shared" si="12"/>
        <v>31.814090909090908</v>
      </c>
      <c r="AR5" s="43">
        <f>AN5/AP5</f>
        <v>29.783404255319148</v>
      </c>
      <c r="AS5" s="16">
        <v>2.99</v>
      </c>
      <c r="AT5" s="43">
        <f>INDEX(shop_v,MATCH(AM5,shop_k,1))</f>
        <v>7.5</v>
      </c>
      <c r="AU5" s="31">
        <f>AT5*gold*$AS$2</f>
        <v>22425</v>
      </c>
      <c r="AV5" s="43">
        <f>AU5/AN5</f>
        <v>0.32039833692903374</v>
      </c>
    </row>
    <row r="6" spans="1:49">
      <c r="A6" s="16">
        <v>1</v>
      </c>
      <c r="B6" s="16">
        <v>4</v>
      </c>
      <c r="C6" s="16">
        <v>3</v>
      </c>
      <c r="D6" s="16" t="s">
        <v>27</v>
      </c>
      <c r="E6" s="16">
        <v>21</v>
      </c>
      <c r="N6" s="16">
        <v>4</v>
      </c>
      <c r="O6" s="16">
        <v>156</v>
      </c>
      <c r="P6" s="94">
        <f t="shared" si="10"/>
        <v>2200</v>
      </c>
      <c r="Q6" s="94"/>
      <c r="R6" s="94">
        <f t="shared" si="0"/>
        <v>8.6363636363636367</v>
      </c>
      <c r="S6" s="94"/>
      <c r="T6" s="31">
        <v>19000</v>
      </c>
      <c r="U6" s="31"/>
      <c r="V6" s="31"/>
      <c r="W6" s="31"/>
      <c r="X6" s="31"/>
      <c r="Y6" s="31"/>
      <c r="Z6" s="31"/>
      <c r="AA6" s="31"/>
      <c r="AB6" s="31">
        <f t="shared" si="1"/>
        <v>19000</v>
      </c>
      <c r="AC6" s="31">
        <f t="shared" si="2"/>
        <v>0</v>
      </c>
      <c r="AD6" s="31">
        <f t="shared" si="3"/>
        <v>0</v>
      </c>
      <c r="AE6" s="31">
        <f t="shared" si="4"/>
        <v>0</v>
      </c>
      <c r="AF6" s="31">
        <f t="shared" si="5"/>
        <v>0</v>
      </c>
      <c r="AG6" s="31">
        <f t="shared" si="6"/>
        <v>0</v>
      </c>
      <c r="AH6" s="31">
        <f t="shared" si="7"/>
        <v>0</v>
      </c>
      <c r="AI6" s="31">
        <f t="shared" si="8"/>
        <v>0</v>
      </c>
      <c r="AJ6" s="31">
        <f t="shared" si="11"/>
        <v>19000</v>
      </c>
      <c r="AK6" s="33">
        <f t="shared" si="9"/>
        <v>0.03</v>
      </c>
      <c r="AM6" s="31">
        <v>76</v>
      </c>
      <c r="AN6" s="31">
        <f>SUMPRODUCT(AJ34:AJ41,AK34:AK41)</f>
        <v>63560.5</v>
      </c>
      <c r="AO6" s="16">
        <f>INDEX(levelCosts_1_v,MATCH(AM6,levelCosts_k,1),1)</f>
        <v>2000</v>
      </c>
      <c r="AP6" s="16">
        <f>INDEX(farm_v,MATCH(AM6,farm_k,1))</f>
        <v>2250</v>
      </c>
      <c r="AQ6" s="43">
        <f t="shared" ref="AQ6" si="14">AN6/AO6</f>
        <v>31.780249999999999</v>
      </c>
      <c r="AR6" s="43">
        <f>AN6/AP6</f>
        <v>28.249111111111112</v>
      </c>
      <c r="AS6" s="16">
        <v>2.99</v>
      </c>
      <c r="AT6" s="43">
        <f>INDEX(shop_v,MATCH(AM6,shop_k,1))</f>
        <v>7.5</v>
      </c>
      <c r="AU6" s="31">
        <f>AT6*gold*$AS$2</f>
        <v>22425</v>
      </c>
      <c r="AV6" s="43">
        <f>AU6/AN6</f>
        <v>0.35281346119051926</v>
      </c>
    </row>
    <row r="7" spans="1:49">
      <c r="A7" s="16">
        <v>1</v>
      </c>
      <c r="B7" s="16">
        <v>5</v>
      </c>
      <c r="C7" s="16">
        <v>10</v>
      </c>
      <c r="D7" s="16" t="s">
        <v>27</v>
      </c>
      <c r="H7" s="16">
        <v>10</v>
      </c>
      <c r="I7" s="16">
        <v>10</v>
      </c>
      <c r="N7" s="16">
        <v>5</v>
      </c>
      <c r="O7" s="16">
        <v>156</v>
      </c>
      <c r="P7" s="94">
        <f t="shared" si="10"/>
        <v>2200</v>
      </c>
      <c r="Q7" s="94"/>
      <c r="R7" s="94">
        <f t="shared" si="0"/>
        <v>0</v>
      </c>
      <c r="S7" s="94"/>
      <c r="T7" s="31"/>
      <c r="U7" s="31"/>
      <c r="V7" s="31">
        <v>10</v>
      </c>
      <c r="W7" s="31">
        <v>10</v>
      </c>
      <c r="X7" s="31"/>
      <c r="Y7" s="31"/>
      <c r="Z7" s="31"/>
      <c r="AA7" s="31"/>
      <c r="AB7" s="31">
        <f t="shared" si="1"/>
        <v>0</v>
      </c>
      <c r="AC7" s="31">
        <f t="shared" si="2"/>
        <v>0</v>
      </c>
      <c r="AD7" s="31">
        <f t="shared" si="3"/>
        <v>44000</v>
      </c>
      <c r="AE7" s="31">
        <f t="shared" si="4"/>
        <v>66000</v>
      </c>
      <c r="AF7" s="31">
        <f t="shared" si="5"/>
        <v>0</v>
      </c>
      <c r="AG7" s="31">
        <f t="shared" si="6"/>
        <v>0</v>
      </c>
      <c r="AH7" s="31">
        <f t="shared" si="7"/>
        <v>0</v>
      </c>
      <c r="AI7" s="31">
        <f t="shared" si="8"/>
        <v>0</v>
      </c>
      <c r="AJ7" s="31">
        <f t="shared" si="11"/>
        <v>110000</v>
      </c>
      <c r="AK7" s="33">
        <f t="shared" si="9"/>
        <v>0.1</v>
      </c>
      <c r="AM7" s="31"/>
      <c r="AN7" s="16">
        <v>7699.7</v>
      </c>
    </row>
    <row r="8" spans="1:49">
      <c r="A8" s="16">
        <v>1</v>
      </c>
      <c r="B8" s="16">
        <v>6</v>
      </c>
      <c r="C8" s="16">
        <v>20</v>
      </c>
      <c r="D8" s="16" t="s">
        <v>27</v>
      </c>
      <c r="E8" s="16">
        <v>16</v>
      </c>
      <c r="N8" s="16">
        <v>6</v>
      </c>
      <c r="O8" s="16">
        <v>156</v>
      </c>
      <c r="P8" s="94">
        <f t="shared" si="10"/>
        <v>2200</v>
      </c>
      <c r="Q8" s="94"/>
      <c r="R8" s="94">
        <f t="shared" si="0"/>
        <v>18.181818181818183</v>
      </c>
      <c r="S8" s="94"/>
      <c r="T8" s="31">
        <v>40000</v>
      </c>
      <c r="U8" s="31"/>
      <c r="V8" s="31"/>
      <c r="W8" s="31"/>
      <c r="X8" s="31"/>
      <c r="Y8" s="31"/>
      <c r="Z8" s="31"/>
      <c r="AA8" s="31"/>
      <c r="AB8" s="31">
        <f t="shared" si="1"/>
        <v>40000</v>
      </c>
      <c r="AC8" s="31">
        <f t="shared" si="2"/>
        <v>0</v>
      </c>
      <c r="AD8" s="31">
        <f t="shared" si="3"/>
        <v>0</v>
      </c>
      <c r="AE8" s="31">
        <f t="shared" si="4"/>
        <v>0</v>
      </c>
      <c r="AF8" s="31">
        <f t="shared" si="5"/>
        <v>0</v>
      </c>
      <c r="AG8" s="31">
        <f t="shared" si="6"/>
        <v>0</v>
      </c>
      <c r="AH8" s="31">
        <f t="shared" si="7"/>
        <v>0</v>
      </c>
      <c r="AI8" s="31">
        <f t="shared" si="8"/>
        <v>0</v>
      </c>
      <c r="AJ8" s="31">
        <f t="shared" si="11"/>
        <v>40000</v>
      </c>
      <c r="AK8" s="33">
        <f t="shared" si="9"/>
        <v>0.2</v>
      </c>
      <c r="AM8" s="31"/>
      <c r="AN8" s="16">
        <f>AN6/A7</f>
        <v>63560.5</v>
      </c>
    </row>
    <row r="9" spans="1:49">
      <c r="A9" s="16">
        <v>1</v>
      </c>
      <c r="B9" s="16">
        <v>7</v>
      </c>
      <c r="C9" s="16">
        <v>20</v>
      </c>
      <c r="D9" s="16" t="s">
        <v>27</v>
      </c>
      <c r="I9" s="16">
        <v>10</v>
      </c>
      <c r="J9" s="16">
        <v>86400000</v>
      </c>
      <c r="N9" s="16">
        <v>7</v>
      </c>
      <c r="O9" s="16">
        <v>156</v>
      </c>
      <c r="P9" s="94">
        <f t="shared" si="10"/>
        <v>2200</v>
      </c>
      <c r="Q9" s="94"/>
      <c r="R9" s="94">
        <f t="shared" si="0"/>
        <v>0</v>
      </c>
      <c r="S9" s="94"/>
      <c r="T9" s="31"/>
      <c r="U9" s="31"/>
      <c r="V9" s="31"/>
      <c r="W9" s="31">
        <v>10</v>
      </c>
      <c r="X9" s="31"/>
      <c r="Y9" s="31">
        <v>24</v>
      </c>
      <c r="Z9" s="31"/>
      <c r="AA9" s="31"/>
      <c r="AB9" s="31">
        <f t="shared" si="1"/>
        <v>0</v>
      </c>
      <c r="AC9" s="31">
        <f t="shared" si="2"/>
        <v>0</v>
      </c>
      <c r="AD9" s="31">
        <f t="shared" si="3"/>
        <v>0</v>
      </c>
      <c r="AE9" s="31">
        <f t="shared" si="4"/>
        <v>66000</v>
      </c>
      <c r="AF9" s="31">
        <f t="shared" si="5"/>
        <v>0</v>
      </c>
      <c r="AG9" s="31">
        <f t="shared" si="6"/>
        <v>19600</v>
      </c>
      <c r="AH9" s="31">
        <f t="shared" si="7"/>
        <v>0</v>
      </c>
      <c r="AI9" s="31">
        <f t="shared" si="8"/>
        <v>0</v>
      </c>
      <c r="AJ9" s="31">
        <f t="shared" si="11"/>
        <v>85600</v>
      </c>
      <c r="AK9" s="33">
        <f t="shared" si="9"/>
        <v>0.2</v>
      </c>
      <c r="AM9" s="31"/>
    </row>
    <row r="10" spans="1:49" ht="17.25" customHeight="1">
      <c r="A10" s="16">
        <v>2</v>
      </c>
      <c r="B10" s="16">
        <v>0</v>
      </c>
      <c r="C10" s="16">
        <v>3</v>
      </c>
      <c r="D10" s="16" t="s">
        <v>33</v>
      </c>
      <c r="E10" s="16">
        <v>85</v>
      </c>
      <c r="N10" s="95">
        <v>0</v>
      </c>
      <c r="O10" s="95">
        <v>453</v>
      </c>
      <c r="P10" s="96">
        <f t="shared" si="10"/>
        <v>3100</v>
      </c>
      <c r="Q10" s="96"/>
      <c r="R10" s="96">
        <f t="shared" si="0"/>
        <v>120.96774193548387</v>
      </c>
      <c r="S10" s="96"/>
      <c r="T10" s="97">
        <v>375000</v>
      </c>
      <c r="U10" s="97"/>
      <c r="V10" s="97"/>
      <c r="W10" s="97"/>
      <c r="X10" s="97"/>
      <c r="Y10" s="97"/>
      <c r="Z10" s="97"/>
      <c r="AA10" s="97"/>
      <c r="AB10" s="31">
        <f t="shared" si="1"/>
        <v>375000</v>
      </c>
      <c r="AC10" s="31">
        <f t="shared" si="2"/>
        <v>0</v>
      </c>
      <c r="AD10" s="31">
        <f t="shared" si="3"/>
        <v>0</v>
      </c>
      <c r="AE10" s="31">
        <f t="shared" si="4"/>
        <v>0</v>
      </c>
      <c r="AF10" s="31">
        <f t="shared" si="5"/>
        <v>0</v>
      </c>
      <c r="AG10" s="31">
        <f t="shared" si="6"/>
        <v>0</v>
      </c>
      <c r="AH10" s="31">
        <f t="shared" si="7"/>
        <v>0</v>
      </c>
      <c r="AI10" s="31">
        <f t="shared" si="8"/>
        <v>0</v>
      </c>
      <c r="AJ10" s="31">
        <f t="shared" si="11"/>
        <v>375000</v>
      </c>
      <c r="AK10" s="33">
        <f>AK2</f>
        <v>0.03</v>
      </c>
      <c r="AM10" s="31"/>
      <c r="AP10" s="16">
        <v>30</v>
      </c>
    </row>
    <row r="11" spans="1:49">
      <c r="A11" s="16">
        <v>2</v>
      </c>
      <c r="B11" s="16">
        <v>1</v>
      </c>
      <c r="C11" s="16">
        <v>5</v>
      </c>
      <c r="D11" s="16" t="s">
        <v>27</v>
      </c>
      <c r="F11" s="16">
        <v>10</v>
      </c>
      <c r="N11" s="95">
        <v>1</v>
      </c>
      <c r="O11" s="95">
        <v>453</v>
      </c>
      <c r="P11" s="96">
        <f t="shared" si="10"/>
        <v>3100</v>
      </c>
      <c r="Q11" s="96"/>
      <c r="R11" s="96">
        <f t="shared" si="0"/>
        <v>0</v>
      </c>
      <c r="S11" s="96"/>
      <c r="T11" s="97"/>
      <c r="U11" s="97"/>
      <c r="V11" s="97"/>
      <c r="W11" s="97"/>
      <c r="X11" s="97">
        <v>5</v>
      </c>
      <c r="Y11" s="97"/>
      <c r="Z11" s="97">
        <v>5</v>
      </c>
      <c r="AA11" s="97"/>
      <c r="AB11" s="31">
        <f t="shared" si="1"/>
        <v>0</v>
      </c>
      <c r="AC11" s="31">
        <f t="shared" si="2"/>
        <v>0</v>
      </c>
      <c r="AD11" s="31">
        <f t="shared" si="3"/>
        <v>0</v>
      </c>
      <c r="AE11" s="31">
        <f t="shared" si="4"/>
        <v>0</v>
      </c>
      <c r="AF11" s="31">
        <f t="shared" si="5"/>
        <v>15500</v>
      </c>
      <c r="AG11" s="31">
        <f t="shared" si="6"/>
        <v>0</v>
      </c>
      <c r="AH11" s="31">
        <f t="shared" si="7"/>
        <v>26000</v>
      </c>
      <c r="AI11" s="31">
        <f t="shared" si="8"/>
        <v>0</v>
      </c>
      <c r="AJ11" s="31">
        <f t="shared" si="11"/>
        <v>41500</v>
      </c>
      <c r="AK11" s="33">
        <f t="shared" ref="AK11:AK41" si="15">AK3</f>
        <v>0.05</v>
      </c>
      <c r="AM11" s="31"/>
      <c r="AP11" s="16">
        <f>AP10/8</f>
        <v>3.75</v>
      </c>
    </row>
    <row r="12" spans="1:49">
      <c r="A12" s="16">
        <v>2</v>
      </c>
      <c r="B12" s="16">
        <v>2</v>
      </c>
      <c r="C12" s="16">
        <v>20</v>
      </c>
      <c r="D12" s="16" t="s">
        <v>27</v>
      </c>
      <c r="E12" s="16">
        <v>30</v>
      </c>
      <c r="N12" s="95">
        <v>2</v>
      </c>
      <c r="O12" s="95">
        <v>453</v>
      </c>
      <c r="P12" s="96">
        <f t="shared" si="10"/>
        <v>3100</v>
      </c>
      <c r="Q12" s="96"/>
      <c r="R12" s="96">
        <f t="shared" si="0"/>
        <v>25.806451612903224</v>
      </c>
      <c r="S12" s="96"/>
      <c r="T12" s="97">
        <v>80000</v>
      </c>
      <c r="U12" s="97"/>
      <c r="V12" s="97"/>
      <c r="W12" s="97"/>
      <c r="X12" s="97"/>
      <c r="Y12" s="97"/>
      <c r="Z12" s="97"/>
      <c r="AA12" s="97"/>
      <c r="AB12" s="31">
        <f t="shared" si="1"/>
        <v>80000</v>
      </c>
      <c r="AC12" s="31">
        <f t="shared" si="2"/>
        <v>0</v>
      </c>
      <c r="AD12" s="31">
        <f t="shared" si="3"/>
        <v>0</v>
      </c>
      <c r="AE12" s="31">
        <f t="shared" si="4"/>
        <v>0</v>
      </c>
      <c r="AF12" s="31">
        <f t="shared" si="5"/>
        <v>0</v>
      </c>
      <c r="AG12" s="31">
        <f t="shared" si="6"/>
        <v>0</v>
      </c>
      <c r="AH12" s="31">
        <f t="shared" si="7"/>
        <v>0</v>
      </c>
      <c r="AI12" s="31">
        <f t="shared" si="8"/>
        <v>0</v>
      </c>
      <c r="AJ12" s="31">
        <f t="shared" si="11"/>
        <v>80000</v>
      </c>
      <c r="AK12" s="33">
        <f t="shared" si="15"/>
        <v>0.2</v>
      </c>
      <c r="AM12" s="31"/>
    </row>
    <row r="13" spans="1:49">
      <c r="A13" s="16">
        <v>2</v>
      </c>
      <c r="B13" s="16">
        <v>3</v>
      </c>
      <c r="C13" s="16">
        <v>19</v>
      </c>
      <c r="D13" s="16" t="s">
        <v>27</v>
      </c>
      <c r="G13" s="16">
        <v>10</v>
      </c>
      <c r="H13" s="16">
        <v>10</v>
      </c>
      <c r="N13" s="95">
        <v>3</v>
      </c>
      <c r="O13" s="95">
        <v>453</v>
      </c>
      <c r="P13" s="96">
        <f t="shared" si="10"/>
        <v>3100</v>
      </c>
      <c r="Q13" s="96"/>
      <c r="R13" s="96">
        <f t="shared" si="0"/>
        <v>0</v>
      </c>
      <c r="S13" s="96"/>
      <c r="T13" s="97"/>
      <c r="U13" s="97"/>
      <c r="V13" s="97"/>
      <c r="W13" s="97"/>
      <c r="X13" s="97">
        <v>5</v>
      </c>
      <c r="Y13" s="97"/>
      <c r="Z13" s="97"/>
      <c r="AA13" s="97">
        <v>5</v>
      </c>
      <c r="AB13" s="31">
        <f t="shared" si="1"/>
        <v>0</v>
      </c>
      <c r="AC13" s="31">
        <f t="shared" si="2"/>
        <v>0</v>
      </c>
      <c r="AD13" s="31">
        <f t="shared" si="3"/>
        <v>0</v>
      </c>
      <c r="AE13" s="31">
        <f t="shared" si="4"/>
        <v>0</v>
      </c>
      <c r="AF13" s="31">
        <f t="shared" si="5"/>
        <v>15500</v>
      </c>
      <c r="AG13" s="31">
        <f t="shared" si="6"/>
        <v>0</v>
      </c>
      <c r="AH13" s="31">
        <f t="shared" si="7"/>
        <v>0</v>
      </c>
      <c r="AI13" s="31">
        <f t="shared" si="8"/>
        <v>41500</v>
      </c>
      <c r="AJ13" s="31">
        <f t="shared" si="11"/>
        <v>57000</v>
      </c>
      <c r="AK13" s="33">
        <f t="shared" si="15"/>
        <v>0.19</v>
      </c>
      <c r="AM13" s="31"/>
    </row>
    <row r="14" spans="1:49">
      <c r="A14" s="16">
        <v>2</v>
      </c>
      <c r="B14" s="16">
        <v>4</v>
      </c>
      <c r="C14" s="16">
        <v>10</v>
      </c>
      <c r="D14" s="16" t="s">
        <v>27</v>
      </c>
      <c r="E14" s="16">
        <v>21</v>
      </c>
      <c r="N14" s="95">
        <v>4</v>
      </c>
      <c r="O14" s="95">
        <v>453</v>
      </c>
      <c r="P14" s="96">
        <f t="shared" si="10"/>
        <v>3100</v>
      </c>
      <c r="Q14" s="96"/>
      <c r="R14" s="96">
        <f t="shared" si="0"/>
        <v>40.322580645161288</v>
      </c>
      <c r="S14" s="96"/>
      <c r="T14" s="97">
        <v>125000</v>
      </c>
      <c r="U14" s="97"/>
      <c r="V14" s="97"/>
      <c r="W14" s="97"/>
      <c r="X14" s="97"/>
      <c r="Y14" s="97"/>
      <c r="Z14" s="97"/>
      <c r="AA14" s="97"/>
      <c r="AB14" s="31">
        <f t="shared" si="1"/>
        <v>125000</v>
      </c>
      <c r="AC14" s="31">
        <f t="shared" si="2"/>
        <v>0</v>
      </c>
      <c r="AD14" s="31">
        <f t="shared" si="3"/>
        <v>0</v>
      </c>
      <c r="AE14" s="31">
        <f t="shared" si="4"/>
        <v>0</v>
      </c>
      <c r="AF14" s="31">
        <f t="shared" si="5"/>
        <v>0</v>
      </c>
      <c r="AG14" s="31">
        <f t="shared" si="6"/>
        <v>0</v>
      </c>
      <c r="AH14" s="31">
        <f t="shared" si="7"/>
        <v>0</v>
      </c>
      <c r="AI14" s="31">
        <f t="shared" si="8"/>
        <v>0</v>
      </c>
      <c r="AJ14" s="31">
        <f t="shared" si="11"/>
        <v>125000</v>
      </c>
      <c r="AK14" s="33">
        <f t="shared" si="15"/>
        <v>0.03</v>
      </c>
      <c r="AM14" s="31"/>
    </row>
    <row r="15" spans="1:49">
      <c r="A15" s="16">
        <v>2</v>
      </c>
      <c r="B15" s="16">
        <v>5</v>
      </c>
      <c r="C15" s="16">
        <v>10</v>
      </c>
      <c r="D15" s="16" t="s">
        <v>27</v>
      </c>
      <c r="H15" s="16">
        <v>10</v>
      </c>
      <c r="I15" s="16">
        <v>10</v>
      </c>
      <c r="N15" s="95">
        <v>5</v>
      </c>
      <c r="O15" s="95">
        <v>453</v>
      </c>
      <c r="P15" s="96">
        <f t="shared" si="10"/>
        <v>3100</v>
      </c>
      <c r="Q15" s="96"/>
      <c r="R15" s="96">
        <f t="shared" si="0"/>
        <v>0</v>
      </c>
      <c r="S15" s="96"/>
      <c r="T15" s="97"/>
      <c r="U15" s="97"/>
      <c r="V15" s="97">
        <v>5</v>
      </c>
      <c r="W15" s="97">
        <v>5</v>
      </c>
      <c r="X15" s="97"/>
      <c r="Y15" s="97"/>
      <c r="Z15" s="97"/>
      <c r="AA15" s="97"/>
      <c r="AB15" s="31">
        <f t="shared" si="1"/>
        <v>0</v>
      </c>
      <c r="AC15" s="31">
        <f t="shared" si="2"/>
        <v>0</v>
      </c>
      <c r="AD15" s="31">
        <f t="shared" si="3"/>
        <v>31000</v>
      </c>
      <c r="AE15" s="31">
        <f t="shared" si="4"/>
        <v>46500</v>
      </c>
      <c r="AF15" s="31">
        <f t="shared" si="5"/>
        <v>0</v>
      </c>
      <c r="AG15" s="31">
        <f t="shared" si="6"/>
        <v>0</v>
      </c>
      <c r="AH15" s="31">
        <f t="shared" si="7"/>
        <v>0</v>
      </c>
      <c r="AI15" s="31">
        <f t="shared" si="8"/>
        <v>0</v>
      </c>
      <c r="AJ15" s="31">
        <f t="shared" si="11"/>
        <v>77500</v>
      </c>
      <c r="AK15" s="33">
        <f t="shared" si="15"/>
        <v>0.1</v>
      </c>
      <c r="AM15" s="31"/>
    </row>
    <row r="16" spans="1:49">
      <c r="A16" s="16">
        <v>2</v>
      </c>
      <c r="B16" s="16">
        <v>6</v>
      </c>
      <c r="C16" s="16">
        <v>20</v>
      </c>
      <c r="D16" s="16" t="s">
        <v>27</v>
      </c>
      <c r="E16" s="16">
        <v>16</v>
      </c>
      <c r="N16" s="95">
        <v>6</v>
      </c>
      <c r="O16" s="95">
        <v>453</v>
      </c>
      <c r="P16" s="96">
        <f t="shared" si="10"/>
        <v>3100</v>
      </c>
      <c r="Q16" s="96"/>
      <c r="R16" s="96">
        <f t="shared" si="0"/>
        <v>35.483870967741936</v>
      </c>
      <c r="S16" s="96"/>
      <c r="T16" s="97">
        <v>110000</v>
      </c>
      <c r="U16" s="97"/>
      <c r="V16" s="97"/>
      <c r="W16" s="97"/>
      <c r="X16" s="97"/>
      <c r="Y16" s="97"/>
      <c r="Z16" s="97"/>
      <c r="AA16" s="97"/>
      <c r="AB16" s="31">
        <f t="shared" si="1"/>
        <v>110000</v>
      </c>
      <c r="AC16" s="31">
        <f t="shared" si="2"/>
        <v>0</v>
      </c>
      <c r="AD16" s="31">
        <f t="shared" si="3"/>
        <v>0</v>
      </c>
      <c r="AE16" s="31">
        <f t="shared" si="4"/>
        <v>0</v>
      </c>
      <c r="AF16" s="31">
        <f t="shared" si="5"/>
        <v>0</v>
      </c>
      <c r="AG16" s="31">
        <f t="shared" si="6"/>
        <v>0</v>
      </c>
      <c r="AH16" s="31">
        <f t="shared" si="7"/>
        <v>0</v>
      </c>
      <c r="AI16" s="31">
        <f t="shared" si="8"/>
        <v>0</v>
      </c>
      <c r="AJ16" s="31">
        <f t="shared" si="11"/>
        <v>110000</v>
      </c>
      <c r="AK16" s="33">
        <f t="shared" si="15"/>
        <v>0.2</v>
      </c>
      <c r="AM16" s="31"/>
    </row>
    <row r="17" spans="1:39" ht="17.25" customHeight="1">
      <c r="A17" s="16">
        <v>2</v>
      </c>
      <c r="B17" s="16">
        <v>7</v>
      </c>
      <c r="C17" s="16">
        <v>20</v>
      </c>
      <c r="D17" s="16" t="s">
        <v>27</v>
      </c>
      <c r="I17" s="16">
        <v>10</v>
      </c>
      <c r="J17" s="16">
        <v>86400000</v>
      </c>
      <c r="N17" s="95">
        <v>7</v>
      </c>
      <c r="O17" s="95">
        <v>453</v>
      </c>
      <c r="P17" s="96">
        <f t="shared" si="10"/>
        <v>3100</v>
      </c>
      <c r="Q17" s="96"/>
      <c r="R17" s="96">
        <f t="shared" si="0"/>
        <v>0</v>
      </c>
      <c r="S17" s="96"/>
      <c r="T17" s="97"/>
      <c r="U17" s="97"/>
      <c r="V17" s="97"/>
      <c r="W17" s="97">
        <v>5</v>
      </c>
      <c r="X17" s="97"/>
      <c r="Y17" s="97">
        <v>24</v>
      </c>
      <c r="Z17" s="97"/>
      <c r="AA17" s="97"/>
      <c r="AB17" s="31">
        <f t="shared" si="1"/>
        <v>0</v>
      </c>
      <c r="AC17" s="31">
        <f t="shared" si="2"/>
        <v>0</v>
      </c>
      <c r="AD17" s="31">
        <f t="shared" si="3"/>
        <v>0</v>
      </c>
      <c r="AE17" s="31">
        <f t="shared" si="4"/>
        <v>46500</v>
      </c>
      <c r="AF17" s="31">
        <f t="shared" si="5"/>
        <v>0</v>
      </c>
      <c r="AG17" s="31">
        <f t="shared" si="6"/>
        <v>24800</v>
      </c>
      <c r="AH17" s="31">
        <f t="shared" si="7"/>
        <v>0</v>
      </c>
      <c r="AI17" s="31">
        <f t="shared" si="8"/>
        <v>0</v>
      </c>
      <c r="AJ17" s="31">
        <f t="shared" si="11"/>
        <v>71300</v>
      </c>
      <c r="AK17" s="33">
        <f t="shared" si="15"/>
        <v>0.2</v>
      </c>
      <c r="AM17" s="31"/>
    </row>
    <row r="18" spans="1:39">
      <c r="A18" s="16">
        <v>3</v>
      </c>
      <c r="B18" s="16">
        <v>0</v>
      </c>
      <c r="C18" s="16">
        <v>20</v>
      </c>
      <c r="D18" s="16" t="s">
        <v>33</v>
      </c>
      <c r="E18" s="16">
        <v>25</v>
      </c>
      <c r="N18" s="16">
        <v>0</v>
      </c>
      <c r="O18" s="16">
        <v>428</v>
      </c>
      <c r="P18" s="94">
        <f t="shared" si="10"/>
        <v>3000</v>
      </c>
      <c r="Q18" s="94"/>
      <c r="R18" s="94">
        <f t="shared" si="0"/>
        <v>120</v>
      </c>
      <c r="S18" s="94"/>
      <c r="T18" s="31">
        <v>360000</v>
      </c>
      <c r="U18" s="31"/>
      <c r="V18" s="31"/>
      <c r="W18" s="31"/>
      <c r="X18" s="31"/>
      <c r="Y18" s="31"/>
      <c r="Z18" s="31"/>
      <c r="AA18" s="31"/>
      <c r="AB18" s="31">
        <f t="shared" si="1"/>
        <v>360000</v>
      </c>
      <c r="AC18" s="31">
        <f t="shared" si="2"/>
        <v>0</v>
      </c>
      <c r="AD18" s="31">
        <f t="shared" si="3"/>
        <v>0</v>
      </c>
      <c r="AE18" s="31">
        <f t="shared" si="4"/>
        <v>0</v>
      </c>
      <c r="AF18" s="31">
        <f t="shared" si="5"/>
        <v>0</v>
      </c>
      <c r="AG18" s="31">
        <f t="shared" si="6"/>
        <v>0</v>
      </c>
      <c r="AH18" s="31">
        <f t="shared" si="7"/>
        <v>0</v>
      </c>
      <c r="AI18" s="31">
        <f t="shared" si="8"/>
        <v>0</v>
      </c>
      <c r="AJ18" s="31">
        <f t="shared" si="11"/>
        <v>360000</v>
      </c>
      <c r="AK18" s="33">
        <f t="shared" si="15"/>
        <v>0.03</v>
      </c>
      <c r="AM18" s="31"/>
    </row>
    <row r="19" spans="1:39">
      <c r="A19" s="16">
        <v>3</v>
      </c>
      <c r="B19" s="16">
        <v>1</v>
      </c>
      <c r="C19" s="16">
        <v>50</v>
      </c>
      <c r="D19" s="16" t="s">
        <v>27</v>
      </c>
      <c r="F19" s="16">
        <v>15</v>
      </c>
      <c r="N19" s="16">
        <v>1</v>
      </c>
      <c r="O19" s="16">
        <v>428</v>
      </c>
      <c r="P19" s="94">
        <f t="shared" si="10"/>
        <v>3000</v>
      </c>
      <c r="Q19" s="94"/>
      <c r="R19" s="94">
        <f t="shared" si="0"/>
        <v>0</v>
      </c>
      <c r="S19" s="94"/>
      <c r="T19" s="31"/>
      <c r="U19" s="31"/>
      <c r="V19" s="31"/>
      <c r="W19" s="31"/>
      <c r="X19" s="31">
        <v>5</v>
      </c>
      <c r="Y19" s="31"/>
      <c r="Z19" s="31">
        <v>5</v>
      </c>
      <c r="AA19" s="31"/>
      <c r="AB19" s="31">
        <f t="shared" si="1"/>
        <v>0</v>
      </c>
      <c r="AC19" s="31">
        <f t="shared" si="2"/>
        <v>0</v>
      </c>
      <c r="AD19" s="31">
        <f t="shared" si="3"/>
        <v>0</v>
      </c>
      <c r="AE19" s="31">
        <f t="shared" si="4"/>
        <v>0</v>
      </c>
      <c r="AF19" s="31">
        <f t="shared" si="5"/>
        <v>15000</v>
      </c>
      <c r="AG19" s="31">
        <f t="shared" si="6"/>
        <v>0</v>
      </c>
      <c r="AH19" s="31">
        <f t="shared" si="7"/>
        <v>25000</v>
      </c>
      <c r="AI19" s="31">
        <f t="shared" si="8"/>
        <v>0</v>
      </c>
      <c r="AJ19" s="31">
        <f t="shared" si="11"/>
        <v>40000</v>
      </c>
      <c r="AK19" s="33">
        <f t="shared" si="15"/>
        <v>0.05</v>
      </c>
      <c r="AM19" s="31"/>
    </row>
    <row r="20" spans="1:39">
      <c r="A20" s="16">
        <v>3</v>
      </c>
      <c r="B20" s="16">
        <v>2</v>
      </c>
      <c r="C20" s="16">
        <v>18</v>
      </c>
      <c r="D20" s="16" t="s">
        <v>27</v>
      </c>
      <c r="E20" s="16">
        <v>5</v>
      </c>
      <c r="N20" s="16">
        <v>2</v>
      </c>
      <c r="O20" s="16">
        <v>428</v>
      </c>
      <c r="P20" s="94">
        <f t="shared" si="10"/>
        <v>3000</v>
      </c>
      <c r="Q20" s="94"/>
      <c r="R20" s="94">
        <f t="shared" si="0"/>
        <v>25</v>
      </c>
      <c r="S20" s="94"/>
      <c r="T20" s="31">
        <v>75000</v>
      </c>
      <c r="U20" s="31"/>
      <c r="V20" s="31"/>
      <c r="W20" s="31"/>
      <c r="X20" s="31"/>
      <c r="Y20" s="31"/>
      <c r="Z20" s="31"/>
      <c r="AA20" s="31"/>
      <c r="AB20" s="31">
        <f t="shared" si="1"/>
        <v>75000</v>
      </c>
      <c r="AC20" s="31">
        <f t="shared" si="2"/>
        <v>0</v>
      </c>
      <c r="AD20" s="31">
        <f t="shared" si="3"/>
        <v>0</v>
      </c>
      <c r="AE20" s="31">
        <f t="shared" si="4"/>
        <v>0</v>
      </c>
      <c r="AF20" s="31">
        <f t="shared" si="5"/>
        <v>0</v>
      </c>
      <c r="AG20" s="31">
        <f t="shared" si="6"/>
        <v>0</v>
      </c>
      <c r="AH20" s="31">
        <f t="shared" si="7"/>
        <v>0</v>
      </c>
      <c r="AI20" s="31">
        <f t="shared" si="8"/>
        <v>0</v>
      </c>
      <c r="AJ20" s="31">
        <f t="shared" si="11"/>
        <v>75000</v>
      </c>
      <c r="AK20" s="33">
        <f t="shared" si="15"/>
        <v>0.2</v>
      </c>
      <c r="AM20" s="31"/>
    </row>
    <row r="21" spans="1:39">
      <c r="A21" s="16">
        <v>3</v>
      </c>
      <c r="B21" s="16">
        <v>3</v>
      </c>
      <c r="C21" s="16">
        <v>150</v>
      </c>
      <c r="D21" s="16" t="s">
        <v>27</v>
      </c>
      <c r="G21" s="16">
        <v>10</v>
      </c>
      <c r="H21" s="16">
        <v>10</v>
      </c>
      <c r="N21" s="16">
        <v>3</v>
      </c>
      <c r="O21" s="16">
        <v>428</v>
      </c>
      <c r="P21" s="94">
        <f t="shared" si="10"/>
        <v>3000</v>
      </c>
      <c r="Q21" s="94"/>
      <c r="R21" s="94">
        <f t="shared" si="0"/>
        <v>0</v>
      </c>
      <c r="S21" s="94"/>
      <c r="T21" s="31"/>
      <c r="U21" s="31"/>
      <c r="V21" s="31"/>
      <c r="W21" s="31"/>
      <c r="X21" s="31">
        <v>5</v>
      </c>
      <c r="Y21" s="31"/>
      <c r="Z21" s="31"/>
      <c r="AA21" s="31">
        <v>5</v>
      </c>
      <c r="AB21" s="31">
        <f t="shared" si="1"/>
        <v>0</v>
      </c>
      <c r="AC21" s="31">
        <f t="shared" si="2"/>
        <v>0</v>
      </c>
      <c r="AD21" s="31">
        <f t="shared" si="3"/>
        <v>0</v>
      </c>
      <c r="AE21" s="31">
        <f t="shared" si="4"/>
        <v>0</v>
      </c>
      <c r="AF21" s="31">
        <f t="shared" si="5"/>
        <v>15000</v>
      </c>
      <c r="AG21" s="31">
        <f t="shared" si="6"/>
        <v>0</v>
      </c>
      <c r="AH21" s="31">
        <f t="shared" si="7"/>
        <v>0</v>
      </c>
      <c r="AI21" s="31">
        <f t="shared" si="8"/>
        <v>40000</v>
      </c>
      <c r="AJ21" s="31">
        <f t="shared" si="11"/>
        <v>55000</v>
      </c>
      <c r="AK21" s="33">
        <f t="shared" si="15"/>
        <v>0.19</v>
      </c>
      <c r="AM21" s="31"/>
    </row>
    <row r="22" spans="1:39">
      <c r="A22" s="16">
        <v>3</v>
      </c>
      <c r="B22" s="16">
        <v>4</v>
      </c>
      <c r="C22" s="16">
        <v>120</v>
      </c>
      <c r="D22" s="16" t="s">
        <v>27</v>
      </c>
      <c r="I22" s="16">
        <v>12</v>
      </c>
      <c r="J22" s="16">
        <v>43200000</v>
      </c>
      <c r="N22" s="16">
        <v>4</v>
      </c>
      <c r="O22" s="16">
        <v>428</v>
      </c>
      <c r="P22" s="94">
        <f t="shared" si="10"/>
        <v>3000</v>
      </c>
      <c r="Q22" s="94"/>
      <c r="R22" s="94">
        <f t="shared" si="0"/>
        <v>40</v>
      </c>
      <c r="S22" s="94"/>
      <c r="T22" s="31">
        <v>120000</v>
      </c>
      <c r="U22" s="31"/>
      <c r="V22" s="31"/>
      <c r="W22" s="31"/>
      <c r="X22" s="31"/>
      <c r="Y22" s="31"/>
      <c r="Z22" s="31"/>
      <c r="AA22" s="31"/>
      <c r="AB22" s="31">
        <f t="shared" si="1"/>
        <v>120000</v>
      </c>
      <c r="AC22" s="31">
        <f t="shared" si="2"/>
        <v>0</v>
      </c>
      <c r="AD22" s="31">
        <f t="shared" si="3"/>
        <v>0</v>
      </c>
      <c r="AE22" s="31">
        <f t="shared" si="4"/>
        <v>0</v>
      </c>
      <c r="AF22" s="31">
        <f t="shared" si="5"/>
        <v>0</v>
      </c>
      <c r="AG22" s="31">
        <f t="shared" si="6"/>
        <v>0</v>
      </c>
      <c r="AH22" s="31">
        <f t="shared" si="7"/>
        <v>0</v>
      </c>
      <c r="AI22" s="31">
        <f t="shared" si="8"/>
        <v>0</v>
      </c>
      <c r="AJ22" s="31">
        <f t="shared" si="11"/>
        <v>120000</v>
      </c>
      <c r="AK22" s="33">
        <f t="shared" si="15"/>
        <v>0.03</v>
      </c>
      <c r="AM22" s="31"/>
    </row>
    <row r="23" spans="1:39">
      <c r="A23" s="16">
        <v>3</v>
      </c>
      <c r="B23" s="16">
        <v>5</v>
      </c>
      <c r="C23" s="16">
        <v>238</v>
      </c>
      <c r="D23" s="16" t="s">
        <v>27</v>
      </c>
      <c r="H23" s="16">
        <v>10</v>
      </c>
      <c r="I23" s="16">
        <v>10</v>
      </c>
      <c r="N23" s="16">
        <v>5</v>
      </c>
      <c r="O23" s="16">
        <v>428</v>
      </c>
      <c r="P23" s="94">
        <f t="shared" si="10"/>
        <v>3000</v>
      </c>
      <c r="Q23" s="94"/>
      <c r="R23" s="94">
        <f t="shared" si="0"/>
        <v>0</v>
      </c>
      <c r="S23" s="94"/>
      <c r="T23" s="31"/>
      <c r="U23" s="31"/>
      <c r="V23" s="31">
        <v>5</v>
      </c>
      <c r="W23" s="31">
        <v>5</v>
      </c>
      <c r="X23" s="31"/>
      <c r="Y23" s="31"/>
      <c r="Z23" s="31"/>
      <c r="AA23" s="31"/>
      <c r="AB23" s="31">
        <f t="shared" si="1"/>
        <v>0</v>
      </c>
      <c r="AC23" s="31">
        <f t="shared" si="2"/>
        <v>0</v>
      </c>
      <c r="AD23" s="31">
        <f t="shared" si="3"/>
        <v>30000</v>
      </c>
      <c r="AE23" s="31">
        <f t="shared" si="4"/>
        <v>45000</v>
      </c>
      <c r="AF23" s="31">
        <f t="shared" si="5"/>
        <v>0</v>
      </c>
      <c r="AG23" s="31">
        <f t="shared" si="6"/>
        <v>0</v>
      </c>
      <c r="AH23" s="31">
        <f t="shared" si="7"/>
        <v>0</v>
      </c>
      <c r="AI23" s="31">
        <f t="shared" si="8"/>
        <v>0</v>
      </c>
      <c r="AJ23" s="31">
        <f t="shared" si="11"/>
        <v>75000</v>
      </c>
      <c r="AK23" s="33">
        <f t="shared" si="15"/>
        <v>0.1</v>
      </c>
      <c r="AM23" s="31"/>
    </row>
    <row r="24" spans="1:39">
      <c r="A24" s="16">
        <v>3</v>
      </c>
      <c r="B24" s="16">
        <v>6</v>
      </c>
      <c r="C24" s="16">
        <v>160</v>
      </c>
      <c r="D24" s="16" t="s">
        <v>27</v>
      </c>
      <c r="E24" s="16">
        <v>2</v>
      </c>
      <c r="N24" s="16">
        <v>6</v>
      </c>
      <c r="O24" s="16">
        <v>428</v>
      </c>
      <c r="P24" s="94">
        <f t="shared" si="10"/>
        <v>3000</v>
      </c>
      <c r="Q24" s="94"/>
      <c r="R24" s="94">
        <f t="shared" si="0"/>
        <v>35</v>
      </c>
      <c r="S24" s="94"/>
      <c r="T24" s="31">
        <v>105000</v>
      </c>
      <c r="U24" s="31"/>
      <c r="V24" s="31"/>
      <c r="W24" s="31"/>
      <c r="X24" s="31"/>
      <c r="Y24" s="31"/>
      <c r="Z24" s="31"/>
      <c r="AA24" s="31"/>
      <c r="AB24" s="31">
        <f t="shared" si="1"/>
        <v>105000</v>
      </c>
      <c r="AC24" s="31">
        <f t="shared" si="2"/>
        <v>0</v>
      </c>
      <c r="AD24" s="31">
        <f t="shared" si="3"/>
        <v>0</v>
      </c>
      <c r="AE24" s="31">
        <f t="shared" si="4"/>
        <v>0</v>
      </c>
      <c r="AF24" s="31">
        <f t="shared" si="5"/>
        <v>0</v>
      </c>
      <c r="AG24" s="31">
        <f t="shared" si="6"/>
        <v>0</v>
      </c>
      <c r="AH24" s="31">
        <f t="shared" si="7"/>
        <v>0</v>
      </c>
      <c r="AI24" s="31">
        <f t="shared" si="8"/>
        <v>0</v>
      </c>
      <c r="AJ24" s="31">
        <f t="shared" si="11"/>
        <v>105000</v>
      </c>
      <c r="AK24" s="33">
        <f t="shared" si="15"/>
        <v>0.2</v>
      </c>
      <c r="AM24" s="31"/>
    </row>
    <row r="25" spans="1:39">
      <c r="A25" s="16">
        <v>3</v>
      </c>
      <c r="B25" s="16">
        <v>7</v>
      </c>
      <c r="C25" s="16">
        <v>156</v>
      </c>
      <c r="D25" s="16" t="s">
        <v>27</v>
      </c>
      <c r="K25" s="16">
        <v>4</v>
      </c>
      <c r="L25" s="16">
        <v>4</v>
      </c>
      <c r="M25" s="16">
        <v>4</v>
      </c>
      <c r="N25" s="16">
        <v>7</v>
      </c>
      <c r="O25" s="16">
        <v>428</v>
      </c>
      <c r="P25" s="94">
        <f t="shared" si="10"/>
        <v>3000</v>
      </c>
      <c r="Q25" s="94"/>
      <c r="R25" s="94">
        <f t="shared" si="0"/>
        <v>0</v>
      </c>
      <c r="S25" s="94"/>
      <c r="T25" s="31"/>
      <c r="U25" s="31"/>
      <c r="V25" s="31"/>
      <c r="W25" s="31">
        <v>5</v>
      </c>
      <c r="X25" s="31"/>
      <c r="Y25" s="31">
        <v>24</v>
      </c>
      <c r="Z25" s="31"/>
      <c r="AA25" s="31"/>
      <c r="AB25" s="31">
        <f t="shared" si="1"/>
        <v>0</v>
      </c>
      <c r="AC25" s="31">
        <f t="shared" si="2"/>
        <v>0</v>
      </c>
      <c r="AD25" s="31">
        <f t="shared" si="3"/>
        <v>0</v>
      </c>
      <c r="AE25" s="31">
        <f t="shared" si="4"/>
        <v>45000</v>
      </c>
      <c r="AF25" s="31">
        <f t="shared" si="5"/>
        <v>0</v>
      </c>
      <c r="AG25" s="31">
        <f t="shared" si="6"/>
        <v>24400</v>
      </c>
      <c r="AH25" s="31">
        <f t="shared" si="7"/>
        <v>0</v>
      </c>
      <c r="AI25" s="31">
        <f t="shared" si="8"/>
        <v>0</v>
      </c>
      <c r="AJ25" s="31">
        <f t="shared" si="11"/>
        <v>69400</v>
      </c>
      <c r="AK25" s="33">
        <f t="shared" si="15"/>
        <v>0.2</v>
      </c>
      <c r="AM25" s="31"/>
    </row>
    <row r="26" spans="1:39">
      <c r="N26" s="16">
        <v>0</v>
      </c>
      <c r="O26" s="16">
        <v>116</v>
      </c>
      <c r="P26" s="94">
        <f t="shared" si="10"/>
        <v>2200</v>
      </c>
      <c r="Q26" s="94"/>
      <c r="R26" s="94">
        <f t="shared" si="0"/>
        <v>86.36363636363636</v>
      </c>
      <c r="S26" s="94"/>
      <c r="T26" s="31">
        <v>190000</v>
      </c>
      <c r="U26" s="31"/>
      <c r="V26" s="31"/>
      <c r="W26" s="31"/>
      <c r="X26" s="31"/>
      <c r="Y26" s="31"/>
      <c r="Z26" s="31"/>
      <c r="AA26" s="31"/>
      <c r="AB26" s="31">
        <f t="shared" ref="AB26:AB33" si="16">T26*1</f>
        <v>190000</v>
      </c>
      <c r="AC26" s="31">
        <f t="shared" si="2"/>
        <v>0</v>
      </c>
      <c r="AD26" s="31">
        <f t="shared" si="3"/>
        <v>0</v>
      </c>
      <c r="AE26" s="31">
        <f t="shared" si="4"/>
        <v>0</v>
      </c>
      <c r="AF26" s="31">
        <f t="shared" si="5"/>
        <v>0</v>
      </c>
      <c r="AG26" s="31">
        <f t="shared" si="6"/>
        <v>0</v>
      </c>
      <c r="AH26" s="31">
        <f t="shared" si="7"/>
        <v>0</v>
      </c>
      <c r="AI26" s="31">
        <f t="shared" si="8"/>
        <v>0</v>
      </c>
      <c r="AJ26" s="31">
        <f t="shared" si="11"/>
        <v>190000</v>
      </c>
      <c r="AK26" s="33">
        <f t="shared" si="15"/>
        <v>0.03</v>
      </c>
    </row>
    <row r="27" spans="1:39">
      <c r="N27" s="16">
        <v>1</v>
      </c>
      <c r="O27" s="16">
        <v>116</v>
      </c>
      <c r="P27" s="94">
        <f t="shared" si="10"/>
        <v>2200</v>
      </c>
      <c r="Q27" s="94"/>
      <c r="R27" s="94">
        <f t="shared" si="0"/>
        <v>0</v>
      </c>
      <c r="S27" s="94"/>
      <c r="T27" s="31"/>
      <c r="U27" s="31">
        <v>10</v>
      </c>
      <c r="V27" s="31"/>
      <c r="W27" s="31"/>
      <c r="X27" s="31"/>
      <c r="Y27" s="31"/>
      <c r="Z27" s="31"/>
      <c r="AA27" s="31"/>
      <c r="AB27" s="31">
        <f t="shared" si="16"/>
        <v>0</v>
      </c>
      <c r="AC27" s="31">
        <f t="shared" si="2"/>
        <v>24420</v>
      </c>
      <c r="AD27" s="31">
        <f t="shared" si="3"/>
        <v>0</v>
      </c>
      <c r="AE27" s="31">
        <f t="shared" si="4"/>
        <v>0</v>
      </c>
      <c r="AF27" s="31">
        <f t="shared" si="5"/>
        <v>0</v>
      </c>
      <c r="AG27" s="31">
        <f t="shared" si="6"/>
        <v>0</v>
      </c>
      <c r="AH27" s="31">
        <f t="shared" si="7"/>
        <v>0</v>
      </c>
      <c r="AI27" s="31">
        <f t="shared" si="8"/>
        <v>0</v>
      </c>
      <c r="AJ27" s="31">
        <f t="shared" si="11"/>
        <v>24420</v>
      </c>
      <c r="AK27" s="33">
        <f t="shared" si="15"/>
        <v>0.05</v>
      </c>
    </row>
    <row r="28" spans="1:39">
      <c r="N28" s="16">
        <v>2</v>
      </c>
      <c r="O28" s="16">
        <v>116</v>
      </c>
      <c r="P28" s="94">
        <f t="shared" si="10"/>
        <v>2200</v>
      </c>
      <c r="Q28" s="94"/>
      <c r="R28" s="94">
        <f t="shared" si="0"/>
        <v>31.818181818181817</v>
      </c>
      <c r="S28" s="94"/>
      <c r="T28" s="31">
        <v>70000</v>
      </c>
      <c r="U28" s="31"/>
      <c r="Y28" s="31"/>
      <c r="Z28" s="31"/>
      <c r="AA28" s="31"/>
      <c r="AB28" s="31">
        <f t="shared" si="16"/>
        <v>70000</v>
      </c>
      <c r="AC28" s="31">
        <f t="shared" si="2"/>
        <v>0</v>
      </c>
      <c r="AD28" s="31">
        <f t="shared" si="3"/>
        <v>0</v>
      </c>
      <c r="AE28" s="31">
        <f t="shared" si="4"/>
        <v>0</v>
      </c>
      <c r="AF28" s="31">
        <f t="shared" si="5"/>
        <v>0</v>
      </c>
      <c r="AG28" s="31">
        <f t="shared" si="6"/>
        <v>0</v>
      </c>
      <c r="AH28" s="31">
        <f t="shared" si="7"/>
        <v>0</v>
      </c>
      <c r="AI28" s="31">
        <f t="shared" si="8"/>
        <v>0</v>
      </c>
      <c r="AJ28" s="31">
        <f t="shared" si="11"/>
        <v>70000</v>
      </c>
      <c r="AK28" s="33">
        <f t="shared" si="15"/>
        <v>0.2</v>
      </c>
    </row>
    <row r="29" spans="1:39">
      <c r="N29" s="16">
        <v>3</v>
      </c>
      <c r="O29" s="16">
        <v>116</v>
      </c>
      <c r="P29" s="94">
        <f t="shared" si="10"/>
        <v>2200</v>
      </c>
      <c r="Q29" s="94"/>
      <c r="R29" s="94">
        <f t="shared" si="0"/>
        <v>0</v>
      </c>
      <c r="S29" s="94"/>
      <c r="T29" s="31"/>
      <c r="U29" s="31"/>
      <c r="V29" s="31">
        <v>10</v>
      </c>
      <c r="W29" s="31"/>
      <c r="X29" s="31">
        <v>10</v>
      </c>
      <c r="Y29" s="31"/>
      <c r="Z29" s="31"/>
      <c r="AA29" s="31"/>
      <c r="AB29" s="31">
        <f t="shared" si="16"/>
        <v>0</v>
      </c>
      <c r="AC29" s="31">
        <f t="shared" si="2"/>
        <v>0</v>
      </c>
      <c r="AD29" s="31">
        <f t="shared" si="3"/>
        <v>44000</v>
      </c>
      <c r="AE29" s="31">
        <f t="shared" si="4"/>
        <v>0</v>
      </c>
      <c r="AF29" s="31">
        <f t="shared" si="5"/>
        <v>22000</v>
      </c>
      <c r="AG29" s="31">
        <f t="shared" si="6"/>
        <v>0</v>
      </c>
      <c r="AH29" s="31">
        <f t="shared" si="7"/>
        <v>0</v>
      </c>
      <c r="AI29" s="31">
        <f t="shared" si="8"/>
        <v>0</v>
      </c>
      <c r="AJ29" s="31">
        <f t="shared" si="11"/>
        <v>66000</v>
      </c>
      <c r="AK29" s="33">
        <f t="shared" si="15"/>
        <v>0.19</v>
      </c>
    </row>
    <row r="30" spans="1:39">
      <c r="N30" s="16">
        <v>4</v>
      </c>
      <c r="O30" s="16">
        <v>116</v>
      </c>
      <c r="P30" s="94">
        <f t="shared" si="10"/>
        <v>2200</v>
      </c>
      <c r="Q30" s="94"/>
      <c r="R30" s="94">
        <f t="shared" si="0"/>
        <v>8.6363636363636367</v>
      </c>
      <c r="S30" s="94"/>
      <c r="T30" s="31">
        <v>19000</v>
      </c>
      <c r="U30" s="31"/>
      <c r="V30" s="31"/>
      <c r="W30" s="31"/>
      <c r="X30" s="31"/>
      <c r="Y30" s="31"/>
      <c r="Z30" s="31"/>
      <c r="AA30" s="31"/>
      <c r="AB30" s="31">
        <f t="shared" si="16"/>
        <v>19000</v>
      </c>
      <c r="AC30" s="31">
        <f t="shared" si="2"/>
        <v>0</v>
      </c>
      <c r="AD30" s="31">
        <f t="shared" si="3"/>
        <v>0</v>
      </c>
      <c r="AE30" s="31">
        <f t="shared" si="4"/>
        <v>0</v>
      </c>
      <c r="AF30" s="31">
        <f t="shared" si="5"/>
        <v>0</v>
      </c>
      <c r="AG30" s="31">
        <f t="shared" si="6"/>
        <v>0</v>
      </c>
      <c r="AH30" s="31">
        <f t="shared" si="7"/>
        <v>0</v>
      </c>
      <c r="AI30" s="31">
        <f t="shared" si="8"/>
        <v>0</v>
      </c>
      <c r="AJ30" s="31">
        <f t="shared" si="11"/>
        <v>19000</v>
      </c>
      <c r="AK30" s="33">
        <f t="shared" si="15"/>
        <v>0.03</v>
      </c>
    </row>
    <row r="31" spans="1:39">
      <c r="N31" s="16">
        <v>5</v>
      </c>
      <c r="O31" s="16">
        <v>116</v>
      </c>
      <c r="P31" s="94">
        <f t="shared" si="10"/>
        <v>2200</v>
      </c>
      <c r="Q31" s="94"/>
      <c r="R31" s="94">
        <f t="shared" si="0"/>
        <v>0</v>
      </c>
      <c r="S31" s="94"/>
      <c r="T31" s="31"/>
      <c r="U31" s="31"/>
      <c r="V31" s="31">
        <v>10</v>
      </c>
      <c r="W31" s="31">
        <v>10</v>
      </c>
      <c r="X31" s="31"/>
      <c r="Y31" s="31"/>
      <c r="Z31" s="31"/>
      <c r="AA31" s="31"/>
      <c r="AB31" s="31">
        <f t="shared" si="16"/>
        <v>0</v>
      </c>
      <c r="AC31" s="31">
        <f t="shared" si="2"/>
        <v>0</v>
      </c>
      <c r="AD31" s="31">
        <f t="shared" si="3"/>
        <v>44000</v>
      </c>
      <c r="AE31" s="31">
        <f t="shared" si="4"/>
        <v>66000</v>
      </c>
      <c r="AF31" s="31">
        <f t="shared" si="5"/>
        <v>0</v>
      </c>
      <c r="AG31" s="31">
        <f t="shared" si="6"/>
        <v>0</v>
      </c>
      <c r="AH31" s="31">
        <f t="shared" si="7"/>
        <v>0</v>
      </c>
      <c r="AI31" s="31">
        <f t="shared" si="8"/>
        <v>0</v>
      </c>
      <c r="AJ31" s="31">
        <f t="shared" si="11"/>
        <v>110000</v>
      </c>
      <c r="AK31" s="33">
        <f t="shared" si="15"/>
        <v>0.1</v>
      </c>
    </row>
    <row r="32" spans="1:39">
      <c r="N32" s="16">
        <v>6</v>
      </c>
      <c r="O32" s="16">
        <v>116</v>
      </c>
      <c r="P32" s="94">
        <f t="shared" si="10"/>
        <v>2200</v>
      </c>
      <c r="Q32" s="94"/>
      <c r="R32" s="94">
        <f t="shared" si="0"/>
        <v>18.181818181818183</v>
      </c>
      <c r="S32" s="94"/>
      <c r="T32" s="31">
        <v>40000</v>
      </c>
      <c r="U32" s="31"/>
      <c r="V32" s="31"/>
      <c r="W32" s="31"/>
      <c r="X32" s="31"/>
      <c r="Y32" s="31"/>
      <c r="Z32" s="31"/>
      <c r="AA32" s="31"/>
      <c r="AB32" s="31">
        <f t="shared" si="16"/>
        <v>40000</v>
      </c>
      <c r="AC32" s="31">
        <f t="shared" si="2"/>
        <v>0</v>
      </c>
      <c r="AD32" s="31">
        <f t="shared" si="3"/>
        <v>0</v>
      </c>
      <c r="AE32" s="31">
        <f t="shared" si="4"/>
        <v>0</v>
      </c>
      <c r="AF32" s="31">
        <f t="shared" si="5"/>
        <v>0</v>
      </c>
      <c r="AG32" s="31">
        <f t="shared" si="6"/>
        <v>0</v>
      </c>
      <c r="AH32" s="31">
        <f t="shared" si="7"/>
        <v>0</v>
      </c>
      <c r="AI32" s="31">
        <f t="shared" si="8"/>
        <v>0</v>
      </c>
      <c r="AJ32" s="31">
        <f t="shared" si="11"/>
        <v>40000</v>
      </c>
      <c r="AK32" s="33">
        <f t="shared" si="15"/>
        <v>0.2</v>
      </c>
    </row>
    <row r="33" spans="14:37">
      <c r="N33" s="16">
        <v>7</v>
      </c>
      <c r="O33" s="16">
        <v>116</v>
      </c>
      <c r="P33" s="94">
        <f t="shared" si="10"/>
        <v>2200</v>
      </c>
      <c r="Q33" s="94"/>
      <c r="R33" s="94">
        <f t="shared" si="0"/>
        <v>0</v>
      </c>
      <c r="S33" s="94"/>
      <c r="T33" s="31"/>
      <c r="U33" s="31"/>
      <c r="V33" s="31"/>
      <c r="W33" s="31">
        <v>10</v>
      </c>
      <c r="X33" s="31"/>
      <c r="Y33" s="31">
        <v>24</v>
      </c>
      <c r="Z33" s="31"/>
      <c r="AA33" s="31"/>
      <c r="AB33" s="31">
        <f t="shared" si="16"/>
        <v>0</v>
      </c>
      <c r="AC33" s="31">
        <f t="shared" si="2"/>
        <v>0</v>
      </c>
      <c r="AD33" s="31">
        <f t="shared" si="3"/>
        <v>0</v>
      </c>
      <c r="AE33" s="31">
        <f t="shared" si="4"/>
        <v>66000</v>
      </c>
      <c r="AF33" s="31">
        <f t="shared" si="5"/>
        <v>0</v>
      </c>
      <c r="AG33" s="31">
        <f t="shared" si="6"/>
        <v>18800</v>
      </c>
      <c r="AH33" s="31">
        <f t="shared" si="7"/>
        <v>0</v>
      </c>
      <c r="AI33" s="31">
        <f t="shared" si="8"/>
        <v>0</v>
      </c>
      <c r="AJ33" s="31">
        <f t="shared" si="11"/>
        <v>84800</v>
      </c>
      <c r="AK33" s="33">
        <f t="shared" si="15"/>
        <v>0.2</v>
      </c>
    </row>
    <row r="34" spans="14:37">
      <c r="N34" s="16">
        <v>0</v>
      </c>
      <c r="O34" s="16">
        <v>76</v>
      </c>
      <c r="P34" s="94">
        <f t="shared" si="10"/>
        <v>2000</v>
      </c>
      <c r="Q34" s="94"/>
      <c r="R34" s="94">
        <f t="shared" si="0"/>
        <v>85</v>
      </c>
      <c r="S34" s="94"/>
      <c r="T34" s="31">
        <v>170000</v>
      </c>
      <c r="U34" s="31"/>
      <c r="V34" s="31"/>
      <c r="W34" s="31"/>
      <c r="X34" s="31"/>
      <c r="Y34" s="31"/>
      <c r="Z34" s="31"/>
      <c r="AA34" s="31"/>
      <c r="AB34" s="31">
        <f t="shared" ref="AB34:AB41" si="17">T34*1</f>
        <v>170000</v>
      </c>
      <c r="AC34" s="31">
        <f t="shared" si="2"/>
        <v>0</v>
      </c>
      <c r="AD34" s="31">
        <f t="shared" si="3"/>
        <v>0</v>
      </c>
      <c r="AE34" s="31">
        <f t="shared" si="4"/>
        <v>0</v>
      </c>
      <c r="AF34" s="31">
        <f t="shared" si="5"/>
        <v>0</v>
      </c>
      <c r="AG34" s="31">
        <f t="shared" si="6"/>
        <v>0</v>
      </c>
      <c r="AH34" s="31">
        <f t="shared" si="7"/>
        <v>0</v>
      </c>
      <c r="AI34" s="31">
        <f t="shared" si="8"/>
        <v>0</v>
      </c>
      <c r="AJ34" s="31">
        <f t="shared" ref="AJ34:AJ41" si="18">SUM(AB34:AI34)</f>
        <v>170000</v>
      </c>
      <c r="AK34" s="33">
        <f t="shared" si="15"/>
        <v>0.03</v>
      </c>
    </row>
    <row r="35" spans="14:37">
      <c r="N35" s="16">
        <v>1</v>
      </c>
      <c r="O35" s="16">
        <v>76</v>
      </c>
      <c r="P35" s="94">
        <f t="shared" si="10"/>
        <v>2000</v>
      </c>
      <c r="Q35" s="94"/>
      <c r="R35" s="94">
        <f t="shared" si="0"/>
        <v>0</v>
      </c>
      <c r="S35" s="94"/>
      <c r="T35" s="31"/>
      <c r="U35" s="31">
        <v>10</v>
      </c>
      <c r="V35" s="31"/>
      <c r="W35" s="31"/>
      <c r="X35" s="31"/>
      <c r="Y35" s="31"/>
      <c r="Z35" s="31"/>
      <c r="AA35" s="31"/>
      <c r="AB35" s="31">
        <f t="shared" si="17"/>
        <v>0</v>
      </c>
      <c r="AC35" s="31">
        <f t="shared" si="2"/>
        <v>22210</v>
      </c>
      <c r="AD35" s="31">
        <f t="shared" si="3"/>
        <v>0</v>
      </c>
      <c r="AE35" s="31">
        <f t="shared" si="4"/>
        <v>0</v>
      </c>
      <c r="AF35" s="31">
        <f t="shared" si="5"/>
        <v>0</v>
      </c>
      <c r="AG35" s="31">
        <f t="shared" si="6"/>
        <v>0</v>
      </c>
      <c r="AH35" s="31">
        <f t="shared" si="7"/>
        <v>0</v>
      </c>
      <c r="AI35" s="31">
        <f t="shared" si="8"/>
        <v>0</v>
      </c>
      <c r="AJ35" s="31">
        <f t="shared" si="18"/>
        <v>22210</v>
      </c>
      <c r="AK35" s="33">
        <f t="shared" si="15"/>
        <v>0.05</v>
      </c>
    </row>
    <row r="36" spans="14:37">
      <c r="N36" s="16">
        <v>2</v>
      </c>
      <c r="O36" s="16">
        <v>76</v>
      </c>
      <c r="P36" s="94">
        <f t="shared" si="10"/>
        <v>2000</v>
      </c>
      <c r="Q36" s="94"/>
      <c r="R36" s="94">
        <f t="shared" si="0"/>
        <v>30</v>
      </c>
      <c r="S36" s="94"/>
      <c r="T36" s="31">
        <v>60000</v>
      </c>
      <c r="U36" s="31"/>
      <c r="Y36" s="31"/>
      <c r="Z36" s="31"/>
      <c r="AA36" s="31"/>
      <c r="AB36" s="31">
        <f t="shared" si="17"/>
        <v>60000</v>
      </c>
      <c r="AC36" s="31">
        <f t="shared" si="2"/>
        <v>0</v>
      </c>
      <c r="AD36" s="31">
        <f t="shared" si="3"/>
        <v>0</v>
      </c>
      <c r="AE36" s="31">
        <f t="shared" si="4"/>
        <v>0</v>
      </c>
      <c r="AF36" s="31">
        <f t="shared" si="5"/>
        <v>0</v>
      </c>
      <c r="AG36" s="31">
        <f t="shared" si="6"/>
        <v>0</v>
      </c>
      <c r="AH36" s="31">
        <f t="shared" si="7"/>
        <v>0</v>
      </c>
      <c r="AI36" s="31">
        <f t="shared" si="8"/>
        <v>0</v>
      </c>
      <c r="AJ36" s="31">
        <f t="shared" si="18"/>
        <v>60000</v>
      </c>
      <c r="AK36" s="33">
        <f t="shared" si="15"/>
        <v>0.2</v>
      </c>
    </row>
    <row r="37" spans="14:37">
      <c r="N37" s="16">
        <v>3</v>
      </c>
      <c r="O37" s="16">
        <v>76</v>
      </c>
      <c r="P37" s="94">
        <f t="shared" si="10"/>
        <v>2000</v>
      </c>
      <c r="Q37" s="94"/>
      <c r="R37" s="94">
        <f t="shared" si="0"/>
        <v>0</v>
      </c>
      <c r="S37" s="94"/>
      <c r="T37" s="31"/>
      <c r="U37" s="31"/>
      <c r="V37" s="31">
        <v>10</v>
      </c>
      <c r="W37" s="31"/>
      <c r="X37" s="31">
        <v>10</v>
      </c>
      <c r="Y37" s="31"/>
      <c r="Z37" s="31"/>
      <c r="AA37" s="31"/>
      <c r="AB37" s="31">
        <f t="shared" si="17"/>
        <v>0</v>
      </c>
      <c r="AC37" s="31">
        <f t="shared" si="2"/>
        <v>0</v>
      </c>
      <c r="AD37" s="31">
        <f t="shared" si="3"/>
        <v>40000</v>
      </c>
      <c r="AE37" s="31">
        <f t="shared" si="4"/>
        <v>0</v>
      </c>
      <c r="AF37" s="31">
        <f t="shared" si="5"/>
        <v>20000</v>
      </c>
      <c r="AG37" s="31">
        <f t="shared" si="6"/>
        <v>0</v>
      </c>
      <c r="AH37" s="31">
        <f t="shared" si="7"/>
        <v>0</v>
      </c>
      <c r="AI37" s="31">
        <f t="shared" si="8"/>
        <v>0</v>
      </c>
      <c r="AJ37" s="31">
        <f t="shared" si="18"/>
        <v>60000</v>
      </c>
      <c r="AK37" s="33">
        <f t="shared" si="15"/>
        <v>0.19</v>
      </c>
    </row>
    <row r="38" spans="14:37">
      <c r="N38" s="16">
        <v>4</v>
      </c>
      <c r="O38" s="16">
        <v>76</v>
      </c>
      <c r="P38" s="94">
        <f t="shared" si="10"/>
        <v>2000</v>
      </c>
      <c r="Q38" s="94"/>
      <c r="R38" s="94">
        <f t="shared" si="0"/>
        <v>22.5</v>
      </c>
      <c r="S38" s="94"/>
      <c r="T38" s="31">
        <v>45000</v>
      </c>
      <c r="U38" s="31"/>
      <c r="V38" s="31"/>
      <c r="W38" s="31"/>
      <c r="X38" s="31"/>
      <c r="Y38" s="31"/>
      <c r="Z38" s="31"/>
      <c r="AA38" s="31"/>
      <c r="AB38" s="31">
        <f t="shared" si="17"/>
        <v>45000</v>
      </c>
      <c r="AC38" s="31">
        <f t="shared" si="2"/>
        <v>0</v>
      </c>
      <c r="AD38" s="31">
        <f t="shared" si="3"/>
        <v>0</v>
      </c>
      <c r="AE38" s="31">
        <f t="shared" si="4"/>
        <v>0</v>
      </c>
      <c r="AF38" s="31">
        <f t="shared" si="5"/>
        <v>0</v>
      </c>
      <c r="AG38" s="31">
        <f t="shared" si="6"/>
        <v>0</v>
      </c>
      <c r="AH38" s="31">
        <f t="shared" si="7"/>
        <v>0</v>
      </c>
      <c r="AI38" s="31">
        <f t="shared" si="8"/>
        <v>0</v>
      </c>
      <c r="AJ38" s="31">
        <f t="shared" si="18"/>
        <v>45000</v>
      </c>
      <c r="AK38" s="33">
        <f t="shared" si="15"/>
        <v>0.03</v>
      </c>
    </row>
    <row r="39" spans="14:37">
      <c r="N39" s="16">
        <v>5</v>
      </c>
      <c r="O39" s="16">
        <v>76</v>
      </c>
      <c r="P39" s="94">
        <f t="shared" si="10"/>
        <v>2000</v>
      </c>
      <c r="Q39" s="94"/>
      <c r="R39" s="94">
        <f t="shared" si="0"/>
        <v>0</v>
      </c>
      <c r="S39" s="94"/>
      <c r="T39" s="31"/>
      <c r="U39" s="31"/>
      <c r="V39" s="31">
        <v>10</v>
      </c>
      <c r="W39" s="31">
        <v>10</v>
      </c>
      <c r="X39" s="31"/>
      <c r="Y39" s="31"/>
      <c r="Z39" s="31"/>
      <c r="AA39" s="31"/>
      <c r="AB39" s="31">
        <f t="shared" si="17"/>
        <v>0</v>
      </c>
      <c r="AC39" s="31">
        <f t="shared" si="2"/>
        <v>0</v>
      </c>
      <c r="AD39" s="31">
        <f t="shared" si="3"/>
        <v>40000</v>
      </c>
      <c r="AE39" s="31">
        <f t="shared" si="4"/>
        <v>60000</v>
      </c>
      <c r="AF39" s="31">
        <f t="shared" si="5"/>
        <v>0</v>
      </c>
      <c r="AG39" s="31">
        <f t="shared" si="6"/>
        <v>0</v>
      </c>
      <c r="AH39" s="31">
        <f t="shared" si="7"/>
        <v>0</v>
      </c>
      <c r="AI39" s="31">
        <f t="shared" si="8"/>
        <v>0</v>
      </c>
      <c r="AJ39" s="31">
        <f t="shared" si="18"/>
        <v>100000</v>
      </c>
      <c r="AK39" s="33">
        <f t="shared" si="15"/>
        <v>0.1</v>
      </c>
    </row>
    <row r="40" spans="14:37">
      <c r="N40" s="16">
        <v>6</v>
      </c>
      <c r="O40" s="16">
        <v>76</v>
      </c>
      <c r="P40" s="94">
        <f t="shared" si="10"/>
        <v>2000</v>
      </c>
      <c r="Q40" s="94"/>
      <c r="R40" s="94">
        <f t="shared" si="0"/>
        <v>17.5</v>
      </c>
      <c r="S40" s="94"/>
      <c r="T40" s="31">
        <v>35000</v>
      </c>
      <c r="U40" s="31"/>
      <c r="V40" s="31"/>
      <c r="W40" s="31"/>
      <c r="X40" s="31"/>
      <c r="Y40" s="31"/>
      <c r="Z40" s="31"/>
      <c r="AA40" s="31"/>
      <c r="AB40" s="31">
        <f t="shared" si="17"/>
        <v>35000</v>
      </c>
      <c r="AC40" s="31">
        <f t="shared" si="2"/>
        <v>0</v>
      </c>
      <c r="AD40" s="31">
        <f t="shared" si="3"/>
        <v>0</v>
      </c>
      <c r="AE40" s="31">
        <f t="shared" si="4"/>
        <v>0</v>
      </c>
      <c r="AF40" s="31">
        <f t="shared" si="5"/>
        <v>0</v>
      </c>
      <c r="AG40" s="31">
        <f t="shared" si="6"/>
        <v>0</v>
      </c>
      <c r="AH40" s="31">
        <f t="shared" si="7"/>
        <v>0</v>
      </c>
      <c r="AI40" s="31">
        <f t="shared" si="8"/>
        <v>0</v>
      </c>
      <c r="AJ40" s="31">
        <f t="shared" si="18"/>
        <v>35000</v>
      </c>
      <c r="AK40" s="33">
        <f t="shared" si="15"/>
        <v>0.2</v>
      </c>
    </row>
    <row r="41" spans="14:37">
      <c r="N41" s="16">
        <v>7</v>
      </c>
      <c r="O41" s="16">
        <v>76</v>
      </c>
      <c r="P41" s="94">
        <f t="shared" si="10"/>
        <v>2000</v>
      </c>
      <c r="Q41" s="94"/>
      <c r="R41" s="94">
        <f t="shared" si="0"/>
        <v>0</v>
      </c>
      <c r="S41" s="94"/>
      <c r="T41" s="31"/>
      <c r="U41" s="31"/>
      <c r="V41" s="31"/>
      <c r="W41" s="31">
        <v>10</v>
      </c>
      <c r="X41" s="31"/>
      <c r="Y41" s="31">
        <v>24</v>
      </c>
      <c r="Z41" s="31"/>
      <c r="AA41" s="31"/>
      <c r="AB41" s="31">
        <f t="shared" si="17"/>
        <v>0</v>
      </c>
      <c r="AC41" s="31">
        <f t="shared" si="2"/>
        <v>0</v>
      </c>
      <c r="AD41" s="31">
        <f t="shared" si="3"/>
        <v>0</v>
      </c>
      <c r="AE41" s="31">
        <f t="shared" si="4"/>
        <v>60000</v>
      </c>
      <c r="AF41" s="31">
        <f t="shared" si="5"/>
        <v>0</v>
      </c>
      <c r="AG41" s="31">
        <f t="shared" si="6"/>
        <v>18000</v>
      </c>
      <c r="AH41" s="31">
        <f t="shared" si="7"/>
        <v>0</v>
      </c>
      <c r="AI41" s="31">
        <f t="shared" si="8"/>
        <v>0</v>
      </c>
      <c r="AJ41" s="31">
        <f t="shared" si="18"/>
        <v>78000</v>
      </c>
      <c r="AK41" s="33">
        <f t="shared" si="15"/>
        <v>0.2</v>
      </c>
    </row>
    <row r="42" spans="14:37">
      <c r="Z42" s="16">
        <v>22</v>
      </c>
    </row>
  </sheetData>
  <phoneticPr fontId="19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16"/>
  <sheetViews>
    <sheetView workbookViewId="0">
      <selection activeCell="K26" sqref="K26"/>
    </sheetView>
  </sheetViews>
  <sheetFormatPr defaultRowHeight="16.5"/>
  <cols>
    <col min="1" max="1" width="3.5" style="25" bestFit="1" customWidth="1"/>
    <col min="2" max="2" width="5.5" style="25" bestFit="1" customWidth="1"/>
    <col min="3" max="3" width="22.625" style="25" bestFit="1" customWidth="1"/>
    <col min="4" max="16384" width="9" style="25"/>
  </cols>
  <sheetData>
    <row r="1" spans="1:4">
      <c r="B1" s="2" t="s">
        <v>0</v>
      </c>
      <c r="C1" s="2" t="s">
        <v>36</v>
      </c>
    </row>
    <row r="2" spans="1:4">
      <c r="A2" s="2">
        <v>0</v>
      </c>
      <c r="B2" s="25">
        <v>1</v>
      </c>
      <c r="C2" s="27" t="s">
        <v>213</v>
      </c>
      <c r="D2" s="27"/>
    </row>
    <row r="3" spans="1:4">
      <c r="A3" s="2">
        <v>1</v>
      </c>
      <c r="B3" s="25">
        <v>8</v>
      </c>
      <c r="C3" s="27" t="s">
        <v>205</v>
      </c>
      <c r="D3" s="27" t="s">
        <v>190</v>
      </c>
    </row>
    <row r="4" spans="1:4">
      <c r="A4" s="2">
        <v>2</v>
      </c>
      <c r="B4" s="25">
        <v>16</v>
      </c>
      <c r="C4" s="25" t="s">
        <v>37</v>
      </c>
      <c r="D4" s="27" t="s">
        <v>207</v>
      </c>
    </row>
    <row r="5" spans="1:4">
      <c r="A5" s="2">
        <v>3</v>
      </c>
      <c r="B5" s="25">
        <v>33</v>
      </c>
      <c r="C5" s="27" t="s">
        <v>206</v>
      </c>
      <c r="D5" s="27" t="s">
        <v>191</v>
      </c>
    </row>
    <row r="6" spans="1:4">
      <c r="A6" s="2">
        <v>4</v>
      </c>
      <c r="B6" s="25">
        <v>46</v>
      </c>
      <c r="C6" s="27" t="s">
        <v>192</v>
      </c>
      <c r="D6" s="27" t="s">
        <v>208</v>
      </c>
    </row>
    <row r="7" spans="1:4">
      <c r="A7" s="2">
        <v>5</v>
      </c>
      <c r="B7" s="25">
        <v>53</v>
      </c>
      <c r="C7" s="25" t="s">
        <v>38</v>
      </c>
      <c r="D7" s="27" t="s">
        <v>193</v>
      </c>
    </row>
    <row r="8" spans="1:4">
      <c r="A8" s="2">
        <v>6</v>
      </c>
      <c r="B8" s="25">
        <v>64</v>
      </c>
      <c r="C8" s="27" t="s">
        <v>209</v>
      </c>
      <c r="D8" s="27" t="s">
        <v>210</v>
      </c>
    </row>
    <row r="9" spans="1:4">
      <c r="A9" s="2">
        <v>7</v>
      </c>
      <c r="B9" s="25">
        <v>73</v>
      </c>
      <c r="C9" s="25" t="s">
        <v>39</v>
      </c>
      <c r="D9" s="27" t="s">
        <v>194</v>
      </c>
    </row>
    <row r="10" spans="1:4">
      <c r="A10" s="2">
        <v>8</v>
      </c>
      <c r="B10" s="25">
        <v>93</v>
      </c>
      <c r="C10" s="25" t="s">
        <v>40</v>
      </c>
      <c r="D10" s="27" t="s">
        <v>211</v>
      </c>
    </row>
    <row r="11" spans="1:4">
      <c r="A11" s="2">
        <v>9</v>
      </c>
      <c r="B11" s="25">
        <v>108</v>
      </c>
      <c r="C11" s="27" t="s">
        <v>204</v>
      </c>
      <c r="D11" s="27" t="s">
        <v>212</v>
      </c>
    </row>
    <row r="12" spans="1:4">
      <c r="A12" s="2">
        <v>10</v>
      </c>
      <c r="B12" s="25">
        <v>128</v>
      </c>
      <c r="C12" s="87" t="s">
        <v>197</v>
      </c>
      <c r="D12" s="27" t="s">
        <v>198</v>
      </c>
    </row>
    <row r="13" spans="1:4">
      <c r="A13" s="2">
        <v>11</v>
      </c>
      <c r="B13" s="25">
        <v>148</v>
      </c>
      <c r="C13" s="27" t="s">
        <v>196</v>
      </c>
      <c r="D13" s="27" t="s">
        <v>203</v>
      </c>
    </row>
    <row r="14" spans="1:4">
      <c r="A14" s="2">
        <v>12</v>
      </c>
      <c r="B14" s="25">
        <v>190</v>
      </c>
      <c r="C14" s="27" t="s">
        <v>195</v>
      </c>
      <c r="D14" s="27" t="s">
        <v>201</v>
      </c>
    </row>
    <row r="15" spans="1:4">
      <c r="A15" s="2">
        <v>13</v>
      </c>
      <c r="B15" s="25">
        <v>230</v>
      </c>
      <c r="C15" s="25" t="s">
        <v>41</v>
      </c>
      <c r="D15" s="27" t="s">
        <v>202</v>
      </c>
    </row>
    <row r="16" spans="1:4">
      <c r="A16" s="2">
        <v>14</v>
      </c>
      <c r="B16" s="25">
        <v>273</v>
      </c>
      <c r="C16" s="27" t="s">
        <v>199</v>
      </c>
      <c r="D16" s="27" t="s">
        <v>200</v>
      </c>
    </row>
  </sheetData>
  <phoneticPr fontId="19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H6"/>
  <sheetViews>
    <sheetView workbookViewId="0">
      <selection activeCell="N50" sqref="N50"/>
    </sheetView>
  </sheetViews>
  <sheetFormatPr defaultRowHeight="16.5"/>
  <cols>
    <col min="1" max="16384" width="9" style="16"/>
  </cols>
  <sheetData>
    <row r="1" spans="1:8">
      <c r="A1" s="29" t="s">
        <v>290</v>
      </c>
      <c r="B1" s="60" t="s">
        <v>347</v>
      </c>
      <c r="C1" s="60" t="s">
        <v>345</v>
      </c>
      <c r="D1" s="60" t="s">
        <v>390</v>
      </c>
      <c r="E1" s="60" t="s">
        <v>391</v>
      </c>
      <c r="F1" s="60" t="s">
        <v>348</v>
      </c>
      <c r="G1" s="60" t="s">
        <v>352</v>
      </c>
      <c r="H1" s="60" t="s">
        <v>392</v>
      </c>
    </row>
    <row r="2" spans="1:8">
      <c r="A2" s="16">
        <v>10</v>
      </c>
      <c r="B2" s="16">
        <v>1000</v>
      </c>
      <c r="C2" s="16">
        <v>1</v>
      </c>
      <c r="E2" s="16">
        <v>3</v>
      </c>
    </row>
    <row r="3" spans="1:8">
      <c r="A3" s="16">
        <v>25</v>
      </c>
      <c r="B3" s="16">
        <v>1500</v>
      </c>
      <c r="C3" s="16">
        <v>1</v>
      </c>
      <c r="D3" s="16">
        <v>3</v>
      </c>
    </row>
    <row r="4" spans="1:8">
      <c r="A4" s="16">
        <v>50</v>
      </c>
      <c r="B4" s="16">
        <v>2000</v>
      </c>
      <c r="E4" s="16">
        <v>3</v>
      </c>
      <c r="F4" s="16">
        <v>1</v>
      </c>
    </row>
    <row r="5" spans="1:8">
      <c r="A5" s="16">
        <v>100</v>
      </c>
      <c r="B5" s="16">
        <v>2500</v>
      </c>
      <c r="G5" s="16">
        <v>1</v>
      </c>
      <c r="H5" s="16">
        <v>1</v>
      </c>
    </row>
    <row r="6" spans="1:8">
      <c r="A6" s="16">
        <v>300</v>
      </c>
      <c r="B6" s="16">
        <v>3000</v>
      </c>
      <c r="C6" s="16">
        <v>2</v>
      </c>
      <c r="D6" s="16">
        <v>3</v>
      </c>
    </row>
  </sheetData>
  <phoneticPr fontId="19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6272-225F-4A49-A19A-D51463FFEA83}">
  <dimension ref="A1:BY48"/>
  <sheetViews>
    <sheetView workbookViewId="0">
      <selection activeCell="K21" sqref="K21"/>
    </sheetView>
  </sheetViews>
  <sheetFormatPr defaultRowHeight="16.5"/>
  <cols>
    <col min="1" max="1" width="16.75" style="69" customWidth="1"/>
    <col min="2" max="4" width="6.5" style="69" customWidth="1"/>
    <col min="5" max="6" width="16.75" style="69" customWidth="1"/>
    <col min="7" max="7" width="13.625" style="69" customWidth="1"/>
    <col min="8" max="8" width="11.625" style="69" customWidth="1"/>
    <col min="9" max="9" width="9" style="70" customWidth="1"/>
    <col min="10" max="10" width="4.75" style="69" customWidth="1"/>
    <col min="11" max="11" width="8" style="69" customWidth="1"/>
    <col min="12" max="12" width="4.75" style="69" customWidth="1"/>
    <col min="13" max="13" width="8" style="69" customWidth="1"/>
    <col min="14" max="14" width="11.625" style="69" customWidth="1"/>
    <col min="15" max="16" width="8.375" style="69" customWidth="1"/>
    <col min="17" max="17" width="9.625" style="69" customWidth="1"/>
    <col min="18" max="18" width="8.375" style="69" customWidth="1"/>
    <col min="19" max="19" width="4.75" style="69" bestFit="1" customWidth="1"/>
    <col min="20" max="20" width="8.875" style="69" customWidth="1"/>
    <col min="21" max="21" width="6.375" style="69" bestFit="1" customWidth="1"/>
    <col min="22" max="22" width="11.625" style="69" bestFit="1" customWidth="1"/>
    <col min="23" max="23" width="5.5" style="69" bestFit="1" customWidth="1"/>
    <col min="24" max="24" width="3.5" style="69" bestFit="1" customWidth="1"/>
    <col min="25" max="25" width="8" style="69" bestFit="1" customWidth="1"/>
    <col min="26" max="26" width="8.125" style="69" bestFit="1" customWidth="1"/>
    <col min="27" max="28" width="8.125" style="69" customWidth="1"/>
    <col min="29" max="29" width="13.375" style="69" customWidth="1"/>
    <col min="30" max="30" width="14.375" style="69" bestFit="1" customWidth="1"/>
    <col min="31" max="31" width="8.125" style="69" bestFit="1" customWidth="1"/>
    <col min="32" max="33" width="13.375" style="69" bestFit="1" customWidth="1"/>
    <col min="34" max="34" width="13.375" style="69" customWidth="1"/>
    <col min="35" max="35" width="13.375" style="69" bestFit="1" customWidth="1"/>
    <col min="36" max="36" width="13.375" style="69" customWidth="1"/>
    <col min="37" max="39" width="13.375" style="69" bestFit="1" customWidth="1"/>
    <col min="40" max="41" width="13.375" style="69" customWidth="1"/>
    <col min="42" max="43" width="13.375" style="69" bestFit="1" customWidth="1"/>
    <col min="44" max="49" width="13.375" style="69" customWidth="1"/>
    <col min="50" max="51" width="14.375" style="69" bestFit="1" customWidth="1"/>
    <col min="52" max="61" width="9" style="69"/>
    <col min="62" max="62" width="13.375" style="69" customWidth="1"/>
    <col min="63" max="16384" width="9" style="69"/>
  </cols>
  <sheetData>
    <row r="1" spans="1:77" s="3" customFormat="1">
      <c r="W1" s="69"/>
      <c r="X1" s="69"/>
      <c r="Y1" s="69"/>
      <c r="Z1" s="69"/>
      <c r="AA1" s="69"/>
      <c r="AB1" s="69"/>
      <c r="AC1" s="69"/>
      <c r="AD1" s="69"/>
      <c r="AE1" s="69"/>
      <c r="AF1" s="69"/>
      <c r="AK1" s="69"/>
      <c r="AL1" s="69"/>
      <c r="AM1" s="69"/>
      <c r="AN1" s="69"/>
      <c r="AO1" s="69"/>
      <c r="AP1" s="69"/>
      <c r="AQ1" s="69"/>
      <c r="BJ1" s="69"/>
    </row>
    <row r="2" spans="1:77">
      <c r="A2" s="69" t="s">
        <v>97</v>
      </c>
      <c r="B2" s="69">
        <v>68</v>
      </c>
      <c r="AR2" s="3" t="s">
        <v>459</v>
      </c>
      <c r="AS2" s="69">
        <v>100</v>
      </c>
      <c r="AV2" s="3" t="s">
        <v>459</v>
      </c>
      <c r="AW2" s="69">
        <v>51</v>
      </c>
      <c r="AZ2" s="3" t="s">
        <v>459</v>
      </c>
      <c r="BA2" s="69">
        <v>207</v>
      </c>
      <c r="BG2" s="3" t="s">
        <v>459</v>
      </c>
      <c r="BH2" s="69">
        <v>308</v>
      </c>
      <c r="BK2" s="3" t="s">
        <v>383</v>
      </c>
      <c r="BL2" s="69">
        <v>505</v>
      </c>
      <c r="BO2" s="3" t="s">
        <v>383</v>
      </c>
      <c r="BP2" s="69">
        <v>708</v>
      </c>
    </row>
    <row r="3" spans="1:77">
      <c r="A3" s="69" t="s">
        <v>98</v>
      </c>
      <c r="B3" s="69">
        <v>14</v>
      </c>
      <c r="O3" s="69">
        <f>SUM(O5:O80)</f>
        <v>495</v>
      </c>
      <c r="P3" s="69">
        <f t="shared" ref="P3:Q3" si="0">SUM(P5:P80)</f>
        <v>200</v>
      </c>
      <c r="Q3" s="69">
        <f t="shared" si="0"/>
        <v>0</v>
      </c>
      <c r="T3" s="69">
        <f>SUM(T5:T80)</f>
        <v>3560</v>
      </c>
      <c r="AI3" s="69" t="s">
        <v>439</v>
      </c>
      <c r="AJ3" s="69" t="s">
        <v>440</v>
      </c>
      <c r="AK3" s="69" t="s">
        <v>441</v>
      </c>
      <c r="AL3" s="69" t="s">
        <v>442</v>
      </c>
      <c r="AM3" s="69" t="s">
        <v>443</v>
      </c>
      <c r="AN3" s="69" t="s">
        <v>444</v>
      </c>
      <c r="AO3" s="69" t="s">
        <v>445</v>
      </c>
      <c r="AP3" s="69" t="s">
        <v>446</v>
      </c>
      <c r="AR3" s="3" t="s">
        <v>452</v>
      </c>
      <c r="AS3" s="82">
        <v>2200</v>
      </c>
      <c r="AV3" s="3" t="s">
        <v>439</v>
      </c>
      <c r="AW3" s="82">
        <v>1800</v>
      </c>
      <c r="AX3" s="69">
        <f>AW3*1.2/2</f>
        <v>1080</v>
      </c>
      <c r="AZ3" s="3" t="s">
        <v>439</v>
      </c>
      <c r="BA3" s="82">
        <v>2500</v>
      </c>
      <c r="BB3" s="69">
        <f>BA3*1.1</f>
        <v>2750</v>
      </c>
      <c r="BG3" s="3" t="s">
        <v>439</v>
      </c>
      <c r="BH3" s="82">
        <v>2800</v>
      </c>
      <c r="BI3" s="69">
        <f>BH3*1.4</f>
        <v>3919.9999999999995</v>
      </c>
      <c r="BK3" s="3" t="s">
        <v>439</v>
      </c>
      <c r="BL3" s="82">
        <v>3200</v>
      </c>
      <c r="BM3" s="69">
        <f>BL3*1.4</f>
        <v>4480</v>
      </c>
      <c r="BO3" s="3" t="s">
        <v>439</v>
      </c>
      <c r="BP3" s="82">
        <v>3600</v>
      </c>
      <c r="BQ3" s="69">
        <f>BP3*1.4</f>
        <v>5040</v>
      </c>
      <c r="BR3" s="69">
        <f>BP3*8</f>
        <v>28800</v>
      </c>
    </row>
    <row r="4" spans="1:77">
      <c r="A4" s="69" t="s">
        <v>99</v>
      </c>
      <c r="B4" s="69">
        <v>30</v>
      </c>
      <c r="K4" s="3" t="s">
        <v>142</v>
      </c>
      <c r="L4" s="3" t="s">
        <v>99</v>
      </c>
      <c r="M4" s="3" t="s">
        <v>145</v>
      </c>
      <c r="N4" s="3" t="s">
        <v>126</v>
      </c>
      <c r="O4" s="71" t="s">
        <v>125</v>
      </c>
      <c r="P4" s="71" t="s">
        <v>148</v>
      </c>
      <c r="Q4" s="71" t="s">
        <v>149</v>
      </c>
      <c r="S4" s="3" t="s">
        <v>80</v>
      </c>
      <c r="T4" s="71" t="s">
        <v>80</v>
      </c>
      <c r="U4" s="72" t="s">
        <v>140</v>
      </c>
      <c r="W4" s="69" t="s">
        <v>447</v>
      </c>
      <c r="X4" s="69" t="s">
        <v>144</v>
      </c>
      <c r="Y4" s="69" t="s">
        <v>145</v>
      </c>
      <c r="Z4" s="69" t="s">
        <v>126</v>
      </c>
      <c r="AA4" s="69" t="s">
        <v>146</v>
      </c>
      <c r="AB4" s="69" t="s">
        <v>130</v>
      </c>
      <c r="AD4" s="69" t="s">
        <v>103</v>
      </c>
      <c r="AE4" s="69">
        <v>6</v>
      </c>
      <c r="AH4" s="69">
        <v>627</v>
      </c>
      <c r="AI4" s="69">
        <v>3400</v>
      </c>
      <c r="AJ4" s="69">
        <v>2</v>
      </c>
      <c r="AK4" s="69">
        <v>114</v>
      </c>
      <c r="AL4" s="69">
        <v>3754</v>
      </c>
      <c r="AM4" s="69">
        <f>AL4-AK4</f>
        <v>3640</v>
      </c>
      <c r="AN4" s="73">
        <f t="shared" ref="AN4:AO4" si="1">AK4/$AI4</f>
        <v>3.3529411764705884E-2</v>
      </c>
      <c r="AO4" s="73">
        <f t="shared" si="1"/>
        <v>1.1041176470588234</v>
      </c>
      <c r="AP4" s="73">
        <f>AM4/$AI4</f>
        <v>1.0705882352941176</v>
      </c>
      <c r="AR4" s="3" t="s">
        <v>461</v>
      </c>
      <c r="AV4" s="3" t="s">
        <v>461</v>
      </c>
      <c r="AW4" s="69">
        <v>28</v>
      </c>
      <c r="AZ4" s="3" t="s">
        <v>461</v>
      </c>
      <c r="BA4" s="69">
        <v>24</v>
      </c>
      <c r="BG4" s="3" t="s">
        <v>461</v>
      </c>
      <c r="BH4" s="69">
        <v>27</v>
      </c>
      <c r="BK4" s="3" t="s">
        <v>99</v>
      </c>
      <c r="BL4" s="69">
        <v>27</v>
      </c>
      <c r="BO4" s="3" t="s">
        <v>99</v>
      </c>
      <c r="BP4" s="69">
        <v>27</v>
      </c>
      <c r="BR4" s="69">
        <f>30984/BR3</f>
        <v>1.0758333333333334</v>
      </c>
    </row>
    <row r="5" spans="1:77">
      <c r="F5" s="69" t="s">
        <v>150</v>
      </c>
      <c r="G5" s="69" t="s">
        <v>151</v>
      </c>
      <c r="K5" s="69">
        <f t="shared" ref="K5:K34" si="2">$B$4-L5+1</f>
        <v>30</v>
      </c>
      <c r="L5" s="3">
        <v>1</v>
      </c>
      <c r="M5" s="69">
        <f t="shared" ref="M5:M34" si="3">IFERROR(INDEX($AA$5:$AA$14,MATCH(L5,$AA$5:$AA$14,0)),0)</f>
        <v>0</v>
      </c>
      <c r="N5" s="69">
        <f t="shared" ref="N5:N34" si="4">IFERROR(INDEX($Z$5:$Z$14,MATCH(L5,$AA$5:$AA$14,0)),0)</f>
        <v>0</v>
      </c>
      <c r="O5" s="69">
        <f>B16</f>
        <v>2</v>
      </c>
      <c r="S5" s="3">
        <v>1</v>
      </c>
      <c r="T5" s="69">
        <f t="shared" ref="T5:T21" si="5">ROUND($B$15*S5,-1)*(U5+1)</f>
        <v>20</v>
      </c>
      <c r="W5" s="69">
        <v>1</v>
      </c>
      <c r="X5" s="69">
        <v>1</v>
      </c>
      <c r="Y5" s="69">
        <f t="shared" ref="Y5:Y14" si="6">INDEX($AE$4:$AE$23,X5)</f>
        <v>6</v>
      </c>
      <c r="Z5" s="69" t="str">
        <f t="shared" ref="Z5:Z14" si="7">INDEX($AE$4:$AE$23,X5+1)</f>
        <v>wildCard</v>
      </c>
      <c r="AA5" s="69">
        <f>SUM($Y$5:Y5)</f>
        <v>6</v>
      </c>
      <c r="AB5" s="69">
        <f>Y5*100-100</f>
        <v>500</v>
      </c>
      <c r="AD5" s="69" t="s">
        <v>104</v>
      </c>
      <c r="AE5" s="69" t="s">
        <v>141</v>
      </c>
      <c r="AI5" s="69">
        <v>3400</v>
      </c>
      <c r="AJ5" s="69">
        <v>1</v>
      </c>
      <c r="AK5" s="69">
        <v>807</v>
      </c>
      <c r="AL5" s="69">
        <v>3657</v>
      </c>
      <c r="AM5" s="69">
        <f>AL5-AK5</f>
        <v>2850</v>
      </c>
      <c r="AN5" s="73">
        <f t="shared" ref="AN5:AN7" si="8">AK5/$AI5</f>
        <v>0.2373529411764706</v>
      </c>
      <c r="AO5" s="73">
        <f t="shared" ref="AO5:AO7" si="9">AL5/$AI5</f>
        <v>1.0755882352941177</v>
      </c>
      <c r="AP5" s="73">
        <f t="shared" ref="AP5:AP7" si="10">AM5/$AI5</f>
        <v>0.83823529411764708</v>
      </c>
      <c r="AR5" s="3" t="s">
        <v>450</v>
      </c>
      <c r="AS5" s="69">
        <v>220</v>
      </c>
      <c r="AV5" s="3" t="s">
        <v>450</v>
      </c>
      <c r="AW5" s="69">
        <v>360</v>
      </c>
      <c r="AZ5" s="3" t="s">
        <v>450</v>
      </c>
      <c r="BA5" s="69">
        <v>500</v>
      </c>
      <c r="BG5" s="3" t="s">
        <v>450</v>
      </c>
      <c r="BH5" s="69">
        <v>560</v>
      </c>
      <c r="BK5" s="3" t="s">
        <v>450</v>
      </c>
      <c r="BL5" s="69">
        <v>640</v>
      </c>
      <c r="BO5" s="3" t="s">
        <v>450</v>
      </c>
      <c r="BP5" s="69">
        <v>360</v>
      </c>
      <c r="BX5" s="77"/>
      <c r="BY5" s="77"/>
    </row>
    <row r="6" spans="1:77">
      <c r="A6" s="69" t="s">
        <v>3</v>
      </c>
      <c r="B6" s="69">
        <v>2000</v>
      </c>
      <c r="E6" s="69" t="s">
        <v>124</v>
      </c>
      <c r="F6" s="69">
        <v>2082603447</v>
      </c>
      <c r="K6" s="69">
        <f t="shared" si="2"/>
        <v>29</v>
      </c>
      <c r="L6" s="3">
        <v>2</v>
      </c>
      <c r="M6" s="69">
        <f t="shared" si="3"/>
        <v>0</v>
      </c>
      <c r="N6" s="69">
        <f t="shared" si="4"/>
        <v>0</v>
      </c>
      <c r="O6" s="69">
        <v>3</v>
      </c>
      <c r="S6" s="3">
        <v>2</v>
      </c>
      <c r="T6" s="69">
        <f t="shared" si="5"/>
        <v>40</v>
      </c>
      <c r="W6" s="69">
        <v>2</v>
      </c>
      <c r="X6" s="69">
        <v>3</v>
      </c>
      <c r="Y6" s="69">
        <f t="shared" si="6"/>
        <v>5</v>
      </c>
      <c r="Z6" s="69" t="str">
        <f t="shared" si="7"/>
        <v>plus+1</v>
      </c>
      <c r="AA6" s="69">
        <f>SUM($Y$5:Y6)</f>
        <v>11</v>
      </c>
      <c r="AB6" s="69">
        <f t="shared" ref="AB6:AB14" si="11">Y6*100-100</f>
        <v>400</v>
      </c>
      <c r="AD6" s="69" t="s">
        <v>105</v>
      </c>
      <c r="AE6" s="69">
        <v>5</v>
      </c>
      <c r="AI6" s="69">
        <v>3400</v>
      </c>
      <c r="AJ6" s="69">
        <v>3</v>
      </c>
      <c r="AK6" s="69">
        <v>6627</v>
      </c>
      <c r="AL6" s="69">
        <v>7717</v>
      </c>
      <c r="AM6" s="69">
        <f>AL6-AK6</f>
        <v>1090</v>
      </c>
      <c r="AN6" s="73">
        <f t="shared" si="8"/>
        <v>1.9491176470588236</v>
      </c>
      <c r="AO6" s="73">
        <f t="shared" si="9"/>
        <v>2.269705882352941</v>
      </c>
      <c r="AP6" s="73">
        <f t="shared" si="10"/>
        <v>0.32058823529411767</v>
      </c>
      <c r="AR6" s="3" t="s">
        <v>451</v>
      </c>
      <c r="AS6" s="69">
        <v>220</v>
      </c>
      <c r="AV6" s="3" t="s">
        <v>451</v>
      </c>
      <c r="AW6" s="69">
        <v>0</v>
      </c>
      <c r="AZ6" s="3" t="s">
        <v>451</v>
      </c>
      <c r="BA6" s="69">
        <v>0</v>
      </c>
      <c r="BG6" s="3" t="s">
        <v>451</v>
      </c>
      <c r="BH6" s="69">
        <v>0</v>
      </c>
      <c r="BK6" s="3" t="s">
        <v>451</v>
      </c>
      <c r="BL6" s="69">
        <v>0</v>
      </c>
      <c r="BO6" s="3" t="s">
        <v>451</v>
      </c>
      <c r="BP6" s="69">
        <v>0</v>
      </c>
    </row>
    <row r="7" spans="1:77">
      <c r="A7" s="69" t="s">
        <v>4</v>
      </c>
      <c r="B7" s="69">
        <v>2221</v>
      </c>
      <c r="E7" s="69" t="s">
        <v>134</v>
      </c>
      <c r="F7" s="69">
        <v>2082529702</v>
      </c>
      <c r="G7" s="69">
        <f>F6-G11+G12+G13</f>
        <v>2082529702</v>
      </c>
      <c r="H7" s="69">
        <f>G7/F7</f>
        <v>1</v>
      </c>
      <c r="K7" s="69">
        <f t="shared" si="2"/>
        <v>28</v>
      </c>
      <c r="L7" s="3">
        <v>3</v>
      </c>
      <c r="M7" s="69">
        <f t="shared" si="3"/>
        <v>0</v>
      </c>
      <c r="N7" s="69">
        <f t="shared" si="4"/>
        <v>0</v>
      </c>
      <c r="O7" s="69">
        <v>4</v>
      </c>
      <c r="S7" s="3">
        <v>3</v>
      </c>
      <c r="T7" s="69">
        <f t="shared" si="5"/>
        <v>60</v>
      </c>
      <c r="W7" s="69">
        <v>3</v>
      </c>
      <c r="X7" s="69">
        <v>5</v>
      </c>
      <c r="Y7" s="69">
        <f t="shared" si="6"/>
        <v>4</v>
      </c>
      <c r="Z7" s="69" t="str">
        <f t="shared" si="7"/>
        <v>gold</v>
      </c>
      <c r="AA7" s="69">
        <f>SUM($Y$5:Y7)</f>
        <v>15</v>
      </c>
      <c r="AB7" s="69">
        <f t="shared" si="11"/>
        <v>300</v>
      </c>
      <c r="AD7" s="69" t="s">
        <v>106</v>
      </c>
      <c r="AE7" s="69" t="s">
        <v>123</v>
      </c>
      <c r="AH7" s="69">
        <v>100</v>
      </c>
      <c r="AI7" s="69">
        <v>2200</v>
      </c>
      <c r="AJ7" s="69">
        <v>3</v>
      </c>
      <c r="AK7" s="69">
        <v>326</v>
      </c>
      <c r="AL7" s="69">
        <v>2296</v>
      </c>
      <c r="AM7" s="69">
        <f>AL7-AK7</f>
        <v>1970</v>
      </c>
      <c r="AN7" s="73">
        <f t="shared" si="8"/>
        <v>0.14818181818181819</v>
      </c>
      <c r="AO7" s="73">
        <f t="shared" si="9"/>
        <v>1.0436363636363637</v>
      </c>
      <c r="AP7" s="73">
        <f t="shared" si="10"/>
        <v>0.8954545454545455</v>
      </c>
      <c r="AR7" s="3" t="s">
        <v>460</v>
      </c>
      <c r="AS7" s="69">
        <v>495</v>
      </c>
      <c r="AV7" s="3" t="s">
        <v>460</v>
      </c>
      <c r="AW7" s="69">
        <v>434</v>
      </c>
      <c r="AZ7" s="3" t="s">
        <v>460</v>
      </c>
      <c r="BA7" s="69">
        <v>434</v>
      </c>
      <c r="BG7" s="3" t="s">
        <v>460</v>
      </c>
      <c r="BH7" s="69">
        <v>434</v>
      </c>
      <c r="BK7" s="3" t="s">
        <v>460</v>
      </c>
      <c r="BL7" s="69">
        <v>434</v>
      </c>
      <c r="BO7" s="3" t="s">
        <v>460</v>
      </c>
      <c r="BP7" s="69">
        <v>434</v>
      </c>
    </row>
    <row r="8" spans="1:77">
      <c r="A8" s="69" t="s">
        <v>5</v>
      </c>
      <c r="B8" s="69">
        <v>6000</v>
      </c>
      <c r="E8" s="69" t="s">
        <v>135</v>
      </c>
      <c r="F8" s="70">
        <v>4655</v>
      </c>
      <c r="K8" s="69">
        <f t="shared" si="2"/>
        <v>27</v>
      </c>
      <c r="L8" s="3">
        <v>4</v>
      </c>
      <c r="M8" s="69">
        <f t="shared" si="3"/>
        <v>0</v>
      </c>
      <c r="N8" s="69">
        <f t="shared" si="4"/>
        <v>0</v>
      </c>
      <c r="O8" s="69">
        <v>5</v>
      </c>
      <c r="S8" s="3">
        <v>4</v>
      </c>
      <c r="T8" s="69">
        <f t="shared" si="5"/>
        <v>80</v>
      </c>
      <c r="W8" s="69">
        <v>4</v>
      </c>
      <c r="X8" s="69">
        <v>7</v>
      </c>
      <c r="Y8" s="69">
        <f t="shared" si="6"/>
        <v>5</v>
      </c>
      <c r="Z8" s="69" t="str">
        <f t="shared" si="7"/>
        <v>plus+1</v>
      </c>
      <c r="AA8" s="69">
        <f>SUM($Y$5:Y8)</f>
        <v>20</v>
      </c>
      <c r="AB8" s="69">
        <f t="shared" si="11"/>
        <v>400</v>
      </c>
      <c r="AD8" s="69" t="s">
        <v>107</v>
      </c>
      <c r="AE8" s="69">
        <v>4</v>
      </c>
    </row>
    <row r="9" spans="1:77">
      <c r="A9" s="69" t="s">
        <v>136</v>
      </c>
      <c r="B9" s="69">
        <v>13</v>
      </c>
      <c r="E9" s="69" t="s">
        <v>127</v>
      </c>
      <c r="F9" s="69">
        <v>2082530102</v>
      </c>
      <c r="K9" s="69">
        <f t="shared" si="2"/>
        <v>26</v>
      </c>
      <c r="L9" s="3">
        <v>5</v>
      </c>
      <c r="M9" s="69">
        <f t="shared" si="3"/>
        <v>0</v>
      </c>
      <c r="N9" s="69">
        <f t="shared" si="4"/>
        <v>0</v>
      </c>
      <c r="O9" s="69">
        <v>6</v>
      </c>
      <c r="S9" s="3">
        <v>5</v>
      </c>
      <c r="T9" s="69">
        <f t="shared" si="5"/>
        <v>100</v>
      </c>
      <c r="W9" s="69">
        <v>5</v>
      </c>
      <c r="X9" s="69">
        <v>9</v>
      </c>
      <c r="Y9" s="69">
        <f t="shared" si="6"/>
        <v>5</v>
      </c>
      <c r="Z9" s="69" t="str">
        <f t="shared" si="7"/>
        <v>plus+1</v>
      </c>
      <c r="AA9" s="69">
        <f>SUM($Y$5:Y9)</f>
        <v>25</v>
      </c>
      <c r="AB9" s="69">
        <f t="shared" si="11"/>
        <v>400</v>
      </c>
      <c r="AD9" s="69" t="s">
        <v>108</v>
      </c>
      <c r="AE9" s="69" t="s">
        <v>72</v>
      </c>
    </row>
    <row r="10" spans="1:77">
      <c r="K10" s="69">
        <f t="shared" si="2"/>
        <v>25</v>
      </c>
      <c r="L10" s="3">
        <v>6</v>
      </c>
      <c r="M10" s="69">
        <f t="shared" si="3"/>
        <v>6</v>
      </c>
      <c r="N10" s="69" t="str">
        <f t="shared" si="4"/>
        <v>wildCard</v>
      </c>
      <c r="O10" s="69">
        <v>7</v>
      </c>
      <c r="S10" s="3">
        <v>6</v>
      </c>
      <c r="T10" s="69">
        <f t="shared" si="5"/>
        <v>120</v>
      </c>
      <c r="W10" s="69">
        <v>6</v>
      </c>
      <c r="X10" s="69">
        <v>11</v>
      </c>
      <c r="Y10" s="69">
        <f t="shared" si="6"/>
        <v>5</v>
      </c>
      <c r="Z10" s="69" t="str">
        <f t="shared" si="7"/>
        <v>plus+1</v>
      </c>
      <c r="AA10" s="69">
        <f>SUM($Y$5:Y10)</f>
        <v>30</v>
      </c>
      <c r="AB10" s="69">
        <f t="shared" si="11"/>
        <v>400</v>
      </c>
      <c r="AD10" s="69" t="s">
        <v>109</v>
      </c>
      <c r="AE10" s="69">
        <v>5</v>
      </c>
      <c r="AR10" s="77" t="s">
        <v>440</v>
      </c>
      <c r="AS10" s="77" t="s">
        <v>441</v>
      </c>
      <c r="AT10" s="77" t="s">
        <v>162</v>
      </c>
      <c r="AV10" s="77" t="s">
        <v>440</v>
      </c>
      <c r="AW10" s="77" t="s">
        <v>441</v>
      </c>
      <c r="AX10" s="77" t="s">
        <v>162</v>
      </c>
      <c r="AZ10" s="77" t="s">
        <v>440</v>
      </c>
      <c r="BA10" s="77" t="s">
        <v>441</v>
      </c>
      <c r="BB10" s="77" t="s">
        <v>162</v>
      </c>
      <c r="BC10" s="77"/>
      <c r="BD10" s="77"/>
      <c r="BE10" s="77"/>
      <c r="BG10" s="77" t="s">
        <v>440</v>
      </c>
      <c r="BH10" s="77" t="s">
        <v>441</v>
      </c>
      <c r="BI10" s="77" t="s">
        <v>162</v>
      </c>
      <c r="BK10" s="77" t="s">
        <v>440</v>
      </c>
      <c r="BL10" s="77" t="s">
        <v>441</v>
      </c>
      <c r="BM10" s="77" t="s">
        <v>162</v>
      </c>
      <c r="BO10" s="77" t="s">
        <v>440</v>
      </c>
      <c r="BP10" s="77" t="s">
        <v>441</v>
      </c>
      <c r="BQ10" s="77" t="s">
        <v>162</v>
      </c>
    </row>
    <row r="11" spans="1:77">
      <c r="A11" s="69" t="s">
        <v>100</v>
      </c>
      <c r="B11" s="69">
        <v>1.899</v>
      </c>
      <c r="E11" s="69" t="s">
        <v>137</v>
      </c>
      <c r="G11" s="69">
        <f>B9*B8</f>
        <v>78000</v>
      </c>
      <c r="K11" s="69">
        <f t="shared" si="2"/>
        <v>24</v>
      </c>
      <c r="L11" s="3">
        <v>7</v>
      </c>
      <c r="M11" s="69">
        <f t="shared" si="3"/>
        <v>0</v>
      </c>
      <c r="N11" s="69">
        <f t="shared" si="4"/>
        <v>0</v>
      </c>
      <c r="O11" s="69">
        <v>8</v>
      </c>
      <c r="S11" s="3">
        <v>7</v>
      </c>
      <c r="T11" s="69">
        <f t="shared" si="5"/>
        <v>280</v>
      </c>
      <c r="U11" s="72">
        <v>1</v>
      </c>
      <c r="W11" s="69">
        <v>7</v>
      </c>
      <c r="X11" s="69">
        <v>13</v>
      </c>
      <c r="Y11" s="69">
        <f t="shared" si="6"/>
        <v>5</v>
      </c>
      <c r="Z11" s="69" t="str">
        <f t="shared" si="7"/>
        <v>plus+1</v>
      </c>
      <c r="AA11" s="69">
        <f>SUM($Y$5:Y11)</f>
        <v>35</v>
      </c>
      <c r="AB11" s="69">
        <f t="shared" si="11"/>
        <v>400</v>
      </c>
      <c r="AD11" s="69" t="s">
        <v>110</v>
      </c>
      <c r="AE11" s="69" t="s">
        <v>123</v>
      </c>
      <c r="AR11" s="69">
        <v>3</v>
      </c>
      <c r="AS11" s="69">
        <v>96</v>
      </c>
      <c r="AT11" s="69">
        <v>2150</v>
      </c>
      <c r="AV11" s="69">
        <v>3</v>
      </c>
      <c r="AW11" s="69">
        <v>4954</v>
      </c>
      <c r="AX11" s="69">
        <v>40</v>
      </c>
      <c r="BA11" s="69">
        <v>1365</v>
      </c>
      <c r="BB11" s="69">
        <v>1810</v>
      </c>
      <c r="BC11" s="69">
        <f>BB11+BA11</f>
        <v>3175</v>
      </c>
      <c r="BG11" s="69">
        <v>3</v>
      </c>
      <c r="BH11" s="69">
        <v>1263</v>
      </c>
      <c r="BI11" s="69">
        <v>1930</v>
      </c>
      <c r="BK11" s="69">
        <v>3</v>
      </c>
      <c r="BL11" s="69">
        <v>513</v>
      </c>
      <c r="BM11" s="69">
        <v>2780</v>
      </c>
      <c r="BO11" s="69">
        <v>3</v>
      </c>
      <c r="BP11" s="69">
        <v>3714</v>
      </c>
      <c r="BQ11" s="69">
        <v>1970</v>
      </c>
    </row>
    <row r="12" spans="1:77">
      <c r="A12" s="69" t="s">
        <v>101</v>
      </c>
      <c r="B12" s="69">
        <v>4.4000000000000004</v>
      </c>
      <c r="E12" s="69" t="s">
        <v>138</v>
      </c>
      <c r="G12" s="69">
        <f>SUM(O3:Q3)</f>
        <v>695</v>
      </c>
      <c r="K12" s="69">
        <f t="shared" si="2"/>
        <v>23</v>
      </c>
      <c r="L12" s="3">
        <v>8</v>
      </c>
      <c r="M12" s="69">
        <f t="shared" si="3"/>
        <v>0</v>
      </c>
      <c r="N12" s="69">
        <f t="shared" si="4"/>
        <v>0</v>
      </c>
      <c r="O12" s="74">
        <v>9</v>
      </c>
      <c r="P12" s="74"/>
      <c r="Q12" s="74"/>
      <c r="S12" s="3">
        <v>8</v>
      </c>
      <c r="T12" s="69">
        <f t="shared" si="5"/>
        <v>160</v>
      </c>
      <c r="W12" s="69">
        <v>8</v>
      </c>
      <c r="X12" s="69">
        <v>15</v>
      </c>
      <c r="Y12" s="69">
        <f t="shared" si="6"/>
        <v>5</v>
      </c>
      <c r="Z12" s="69" t="str">
        <f t="shared" si="7"/>
        <v>plus+1</v>
      </c>
      <c r="AA12" s="69">
        <f>SUM($Y$5:Y12)</f>
        <v>40</v>
      </c>
      <c r="AB12" s="69">
        <f t="shared" si="11"/>
        <v>400</v>
      </c>
      <c r="AD12" s="69" t="s">
        <v>111</v>
      </c>
      <c r="AE12" s="69">
        <v>5</v>
      </c>
      <c r="AR12" s="69">
        <v>3</v>
      </c>
      <c r="AS12" s="69">
        <v>119</v>
      </c>
      <c r="AT12" s="69">
        <v>2070</v>
      </c>
      <c r="AV12" s="69">
        <v>3</v>
      </c>
      <c r="AW12" s="69">
        <v>441</v>
      </c>
      <c r="AX12" s="69">
        <v>1560</v>
      </c>
      <c r="BA12" s="82">
        <v>1960</v>
      </c>
      <c r="BB12" s="69">
        <v>1600</v>
      </c>
      <c r="BC12" s="69">
        <f t="shared" ref="BC12:BC26" si="12">BB12+BA12</f>
        <v>3560</v>
      </c>
      <c r="BG12" s="69">
        <v>3</v>
      </c>
      <c r="BH12" s="82">
        <v>1758</v>
      </c>
      <c r="BI12" s="69">
        <v>1850</v>
      </c>
      <c r="BK12" s="69">
        <v>3</v>
      </c>
      <c r="BL12" s="82">
        <v>3540</v>
      </c>
      <c r="BM12" s="69">
        <v>1440</v>
      </c>
      <c r="BO12" s="69">
        <v>3</v>
      </c>
      <c r="BP12" s="82">
        <v>575</v>
      </c>
      <c r="BQ12" s="69">
        <v>3040</v>
      </c>
    </row>
    <row r="13" spans="1:77">
      <c r="A13" s="70" t="s">
        <v>102</v>
      </c>
      <c r="B13" s="70">
        <v>5.36</v>
      </c>
      <c r="C13" s="70"/>
      <c r="D13" s="70"/>
      <c r="E13" s="69" t="s">
        <v>128</v>
      </c>
      <c r="G13" s="69">
        <f>T3</f>
        <v>3560</v>
      </c>
      <c r="K13" s="69">
        <f t="shared" si="2"/>
        <v>22</v>
      </c>
      <c r="L13" s="3">
        <v>9</v>
      </c>
      <c r="M13" s="69">
        <f t="shared" si="3"/>
        <v>0</v>
      </c>
      <c r="N13" s="69">
        <f t="shared" si="4"/>
        <v>0</v>
      </c>
      <c r="O13" s="69">
        <v>10</v>
      </c>
      <c r="S13" s="3">
        <v>9</v>
      </c>
      <c r="T13" s="69">
        <f t="shared" si="5"/>
        <v>180</v>
      </c>
      <c r="W13" s="69">
        <v>9</v>
      </c>
      <c r="X13" s="69">
        <v>17</v>
      </c>
      <c r="Y13" s="69">
        <f t="shared" si="6"/>
        <v>5</v>
      </c>
      <c r="Z13" s="69" t="str">
        <f t="shared" si="7"/>
        <v>plus+1</v>
      </c>
      <c r="AA13" s="69">
        <f>SUM($Y$5:Y13)</f>
        <v>45</v>
      </c>
      <c r="AB13" s="69">
        <f t="shared" si="11"/>
        <v>400</v>
      </c>
      <c r="AD13" s="69" t="s">
        <v>112</v>
      </c>
      <c r="AE13" s="69" t="s">
        <v>123</v>
      </c>
      <c r="AR13" s="69">
        <v>3</v>
      </c>
      <c r="AS13" s="69">
        <v>158</v>
      </c>
      <c r="AT13" s="69">
        <v>2000</v>
      </c>
      <c r="AV13" s="69">
        <v>3</v>
      </c>
      <c r="AW13" s="69">
        <v>1679</v>
      </c>
      <c r="AX13" s="69">
        <v>1220</v>
      </c>
      <c r="BA13" s="69">
        <v>1700</v>
      </c>
      <c r="BB13" s="69">
        <v>1640</v>
      </c>
      <c r="BC13" s="69">
        <f t="shared" si="12"/>
        <v>3340</v>
      </c>
      <c r="BG13" s="69">
        <v>3</v>
      </c>
      <c r="BH13" s="69">
        <v>726</v>
      </c>
      <c r="BI13" s="69">
        <v>2380</v>
      </c>
      <c r="BK13" s="69">
        <v>3</v>
      </c>
      <c r="BL13" s="69">
        <v>1296</v>
      </c>
      <c r="BM13" s="69">
        <v>2430</v>
      </c>
      <c r="BO13" s="69">
        <v>3</v>
      </c>
      <c r="BP13" s="69">
        <v>2626</v>
      </c>
      <c r="BQ13" s="69">
        <v>2370</v>
      </c>
    </row>
    <row r="14" spans="1:77">
      <c r="E14" s="69" t="s">
        <v>129</v>
      </c>
      <c r="F14" s="69">
        <f>F9-F7</f>
        <v>400</v>
      </c>
      <c r="G14" s="69">
        <f>F9-F6+G11-G13-G12</f>
        <v>400</v>
      </c>
      <c r="H14" s="69">
        <f>G14/F14</f>
        <v>1</v>
      </c>
      <c r="K14" s="69">
        <f t="shared" si="2"/>
        <v>21</v>
      </c>
      <c r="L14" s="3">
        <v>10</v>
      </c>
      <c r="M14" s="69">
        <f t="shared" si="3"/>
        <v>0</v>
      </c>
      <c r="N14" s="69">
        <f t="shared" si="4"/>
        <v>0</v>
      </c>
      <c r="O14" s="69">
        <v>11</v>
      </c>
      <c r="S14" s="3">
        <v>10</v>
      </c>
      <c r="T14" s="69">
        <f t="shared" si="5"/>
        <v>200</v>
      </c>
      <c r="W14" s="69">
        <v>10</v>
      </c>
      <c r="X14" s="69">
        <v>19</v>
      </c>
      <c r="Y14" s="69">
        <f t="shared" si="6"/>
        <v>5</v>
      </c>
      <c r="Z14" s="69" t="str">
        <f t="shared" si="7"/>
        <v>plus+1</v>
      </c>
      <c r="AA14" s="69">
        <f>SUM($Y$5:Y14)</f>
        <v>50</v>
      </c>
      <c r="AB14" s="69">
        <f t="shared" si="11"/>
        <v>400</v>
      </c>
      <c r="AD14" s="69" t="s">
        <v>113</v>
      </c>
      <c r="AE14" s="69">
        <v>5</v>
      </c>
      <c r="AR14" s="69">
        <v>3</v>
      </c>
      <c r="AS14" s="69">
        <v>328</v>
      </c>
      <c r="AT14" s="69">
        <v>1870</v>
      </c>
      <c r="AV14" s="69">
        <v>3</v>
      </c>
      <c r="AW14" s="69">
        <v>1314</v>
      </c>
      <c r="AX14" s="69">
        <v>1290</v>
      </c>
      <c r="BA14" s="69">
        <v>678</v>
      </c>
      <c r="BB14" s="69">
        <v>1960</v>
      </c>
      <c r="BC14" s="69">
        <f t="shared" si="12"/>
        <v>2638</v>
      </c>
      <c r="BG14" s="69">
        <v>3</v>
      </c>
      <c r="BH14" s="69">
        <v>755</v>
      </c>
      <c r="BI14" s="69">
        <v>2280</v>
      </c>
      <c r="BK14" s="69">
        <v>3</v>
      </c>
      <c r="BL14" s="69">
        <v>2217</v>
      </c>
      <c r="BM14" s="69">
        <v>2320</v>
      </c>
      <c r="BO14" s="69">
        <v>3</v>
      </c>
      <c r="BP14" s="69">
        <v>1941</v>
      </c>
      <c r="BQ14" s="69">
        <v>2780</v>
      </c>
    </row>
    <row r="15" spans="1:77">
      <c r="A15" s="69" t="s">
        <v>147</v>
      </c>
      <c r="B15" s="69">
        <f>B6*0.01</f>
        <v>20</v>
      </c>
      <c r="C15" s="69">
        <v>0.01</v>
      </c>
      <c r="E15" s="69" t="s">
        <v>139</v>
      </c>
      <c r="F15" s="69">
        <f>F9-F6+G11</f>
        <v>4655</v>
      </c>
      <c r="G15" s="69">
        <f>G14+G13+G12</f>
        <v>4655</v>
      </c>
      <c r="H15" s="69">
        <f>G15/F15</f>
        <v>1</v>
      </c>
      <c r="K15" s="69">
        <f t="shared" si="2"/>
        <v>20</v>
      </c>
      <c r="L15" s="3">
        <v>11</v>
      </c>
      <c r="M15" s="69">
        <f t="shared" si="3"/>
        <v>11</v>
      </c>
      <c r="N15" s="69" t="str">
        <f t="shared" si="4"/>
        <v>plus+1</v>
      </c>
      <c r="O15" s="69">
        <v>12</v>
      </c>
      <c r="S15" s="3">
        <v>11</v>
      </c>
      <c r="T15" s="69">
        <f t="shared" si="5"/>
        <v>220</v>
      </c>
      <c r="AD15" s="69" t="s">
        <v>114</v>
      </c>
      <c r="AE15" s="69" t="s">
        <v>123</v>
      </c>
      <c r="AR15" s="69">
        <v>3</v>
      </c>
      <c r="AS15" s="69">
        <v>421</v>
      </c>
      <c r="AT15" s="69">
        <v>1810</v>
      </c>
      <c r="AV15" s="69">
        <v>3</v>
      </c>
      <c r="AW15" s="69">
        <v>3311</v>
      </c>
      <c r="AX15" s="69">
        <v>330</v>
      </c>
      <c r="BA15" s="69">
        <v>1780</v>
      </c>
      <c r="BB15" s="69">
        <v>1640</v>
      </c>
      <c r="BC15" s="69">
        <f t="shared" si="12"/>
        <v>3420</v>
      </c>
      <c r="BG15" s="69">
        <v>3</v>
      </c>
      <c r="BH15" s="69">
        <v>6514</v>
      </c>
      <c r="BI15" s="69">
        <v>220</v>
      </c>
      <c r="BK15" s="69">
        <v>3</v>
      </c>
      <c r="BL15" s="69">
        <v>2607</v>
      </c>
      <c r="BM15" s="69">
        <v>2020</v>
      </c>
      <c r="BO15" s="69">
        <v>3</v>
      </c>
      <c r="BP15" s="84"/>
      <c r="BQ15" s="84"/>
    </row>
    <row r="16" spans="1:77">
      <c r="A16" s="69" t="s">
        <v>217</v>
      </c>
      <c r="B16" s="69">
        <f>B15*0.1</f>
        <v>2</v>
      </c>
      <c r="C16" s="69">
        <f>C15/10</f>
        <v>1E-3</v>
      </c>
      <c r="G16" s="69">
        <f>G15/B6</f>
        <v>2.3275000000000001</v>
      </c>
      <c r="K16" s="69">
        <f t="shared" si="2"/>
        <v>19</v>
      </c>
      <c r="L16" s="3">
        <v>12</v>
      </c>
      <c r="M16" s="69">
        <f t="shared" si="3"/>
        <v>0</v>
      </c>
      <c r="N16" s="69">
        <f t="shared" si="4"/>
        <v>0</v>
      </c>
      <c r="O16" s="69">
        <v>13</v>
      </c>
      <c r="S16" s="3">
        <v>12</v>
      </c>
      <c r="T16" s="69">
        <f t="shared" si="5"/>
        <v>240</v>
      </c>
      <c r="AD16" s="69" t="s">
        <v>115</v>
      </c>
      <c r="AE16" s="69">
        <v>5</v>
      </c>
      <c r="AR16" s="69">
        <v>3</v>
      </c>
      <c r="AS16" s="69">
        <v>422</v>
      </c>
      <c r="AT16" s="69">
        <v>2010</v>
      </c>
      <c r="AV16" s="69">
        <v>3</v>
      </c>
      <c r="AW16" s="69">
        <v>1743</v>
      </c>
      <c r="AX16" s="69">
        <v>1160</v>
      </c>
      <c r="BA16" s="69">
        <v>1580</v>
      </c>
      <c r="BB16" s="69">
        <v>1810</v>
      </c>
      <c r="BC16" s="69">
        <f t="shared" si="12"/>
        <v>3390</v>
      </c>
      <c r="BG16" s="69">
        <v>3</v>
      </c>
      <c r="BH16" s="84"/>
      <c r="BI16" s="84"/>
      <c r="BK16" s="69">
        <v>3</v>
      </c>
      <c r="BL16" s="84"/>
      <c r="BM16" s="84"/>
      <c r="BO16" s="69">
        <v>3</v>
      </c>
    </row>
    <row r="17" spans="1:69">
      <c r="A17" s="69" t="s">
        <v>126</v>
      </c>
      <c r="B17" s="69">
        <f>B15*10</f>
        <v>200</v>
      </c>
      <c r="C17" s="69">
        <f>C15*20</f>
        <v>0.2</v>
      </c>
      <c r="K17" s="69">
        <f t="shared" si="2"/>
        <v>18</v>
      </c>
      <c r="L17" s="3">
        <v>13</v>
      </c>
      <c r="M17" s="69">
        <f t="shared" si="3"/>
        <v>0</v>
      </c>
      <c r="N17" s="69">
        <f t="shared" si="4"/>
        <v>0</v>
      </c>
      <c r="O17" s="69">
        <v>14</v>
      </c>
      <c r="S17" s="3">
        <v>13</v>
      </c>
      <c r="T17" s="69">
        <f t="shared" si="5"/>
        <v>260</v>
      </c>
      <c r="AD17" s="69" t="s">
        <v>116</v>
      </c>
      <c r="AE17" s="69" t="s">
        <v>123</v>
      </c>
      <c r="AR17" s="69">
        <v>3</v>
      </c>
      <c r="AS17" s="69">
        <v>564</v>
      </c>
      <c r="AT17" s="69">
        <v>1750</v>
      </c>
      <c r="AV17" s="69">
        <v>3</v>
      </c>
      <c r="AW17" s="69">
        <v>1982</v>
      </c>
      <c r="AX17" s="69">
        <v>900</v>
      </c>
      <c r="BA17" s="69">
        <v>2115</v>
      </c>
      <c r="BB17" s="69">
        <v>1490</v>
      </c>
      <c r="BC17" s="69">
        <f t="shared" si="12"/>
        <v>3605</v>
      </c>
      <c r="BG17" s="69">
        <v>3</v>
      </c>
      <c r="BK17" s="69">
        <v>3</v>
      </c>
      <c r="BO17" s="69">
        <v>3</v>
      </c>
    </row>
    <row r="18" spans="1:69">
      <c r="A18" s="69" t="s">
        <v>129</v>
      </c>
      <c r="B18" s="69">
        <f>B17*2</f>
        <v>400</v>
      </c>
      <c r="C18" s="58">
        <f>C17*2</f>
        <v>0.4</v>
      </c>
      <c r="K18" s="69">
        <f t="shared" si="2"/>
        <v>17</v>
      </c>
      <c r="L18" s="3">
        <v>14</v>
      </c>
      <c r="M18" s="69">
        <f t="shared" si="3"/>
        <v>0</v>
      </c>
      <c r="N18" s="69">
        <f t="shared" si="4"/>
        <v>0</v>
      </c>
      <c r="O18" s="69">
        <v>15</v>
      </c>
      <c r="S18" s="3">
        <v>14</v>
      </c>
      <c r="T18" s="69">
        <f t="shared" si="5"/>
        <v>280</v>
      </c>
      <c r="AD18" s="69" t="s">
        <v>117</v>
      </c>
      <c r="AE18" s="69">
        <v>5</v>
      </c>
      <c r="AR18" s="69">
        <v>3</v>
      </c>
      <c r="AS18" s="69">
        <v>663</v>
      </c>
      <c r="AT18" s="69">
        <v>1900</v>
      </c>
      <c r="AV18" s="69">
        <v>3</v>
      </c>
      <c r="AW18" s="69">
        <v>1686</v>
      </c>
      <c r="AX18" s="69">
        <v>1110</v>
      </c>
      <c r="BA18" s="69">
        <v>1250</v>
      </c>
      <c r="BB18" s="69">
        <v>1740</v>
      </c>
      <c r="BC18" s="69">
        <f t="shared" si="12"/>
        <v>2990</v>
      </c>
      <c r="BG18" s="69">
        <v>3</v>
      </c>
      <c r="BK18" s="69">
        <v>3</v>
      </c>
      <c r="BO18" s="69">
        <v>3</v>
      </c>
    </row>
    <row r="19" spans="1:69">
      <c r="K19" s="69">
        <f t="shared" si="2"/>
        <v>16</v>
      </c>
      <c r="L19" s="3">
        <v>15</v>
      </c>
      <c r="M19" s="69">
        <f t="shared" si="3"/>
        <v>15</v>
      </c>
      <c r="N19" s="69" t="str">
        <f t="shared" si="4"/>
        <v>gold</v>
      </c>
      <c r="O19" s="75">
        <v>16</v>
      </c>
      <c r="P19" s="75">
        <v>200</v>
      </c>
      <c r="Q19" s="75"/>
      <c r="S19" s="3">
        <v>15</v>
      </c>
      <c r="T19" s="69">
        <f t="shared" si="5"/>
        <v>300</v>
      </c>
      <c r="AD19" s="69" t="s">
        <v>118</v>
      </c>
      <c r="AE19" s="69" t="s">
        <v>123</v>
      </c>
      <c r="AR19" s="69">
        <v>3</v>
      </c>
      <c r="AS19" s="69">
        <v>1116</v>
      </c>
      <c r="AT19" s="69">
        <v>1610</v>
      </c>
      <c r="AU19" s="73"/>
      <c r="AV19" s="69">
        <v>3</v>
      </c>
      <c r="AW19" s="69">
        <v>1346</v>
      </c>
      <c r="AX19" s="69">
        <v>1160</v>
      </c>
      <c r="AY19" s="73"/>
      <c r="BA19" s="84"/>
      <c r="BB19" s="84"/>
      <c r="BC19" s="69">
        <f t="shared" si="12"/>
        <v>0</v>
      </c>
      <c r="BD19" s="84"/>
      <c r="BE19" s="84"/>
      <c r="BF19" s="73"/>
      <c r="BG19" s="69">
        <v>3</v>
      </c>
      <c r="BJ19" s="73"/>
      <c r="BK19" s="69">
        <v>3</v>
      </c>
      <c r="BO19" s="69">
        <v>3</v>
      </c>
    </row>
    <row r="20" spans="1:69">
      <c r="K20" s="69">
        <f t="shared" si="2"/>
        <v>15</v>
      </c>
      <c r="L20" s="3">
        <v>16</v>
      </c>
      <c r="M20" s="69">
        <f t="shared" si="3"/>
        <v>0</v>
      </c>
      <c r="N20" s="69">
        <f t="shared" si="4"/>
        <v>0</v>
      </c>
      <c r="O20" s="76">
        <v>17</v>
      </c>
      <c r="P20" s="76"/>
      <c r="Q20" s="76"/>
      <c r="S20" s="3">
        <v>16</v>
      </c>
      <c r="T20" s="69">
        <f t="shared" si="5"/>
        <v>320</v>
      </c>
      <c r="AD20" s="69" t="s">
        <v>119</v>
      </c>
      <c r="AE20" s="69">
        <v>5</v>
      </c>
      <c r="AR20" s="69">
        <v>3</v>
      </c>
      <c r="AS20" s="69">
        <v>1331</v>
      </c>
      <c r="AT20" s="69">
        <v>1320</v>
      </c>
      <c r="AU20" s="73"/>
      <c r="AV20" s="69">
        <v>3</v>
      </c>
      <c r="AW20" s="84"/>
      <c r="AX20" s="84"/>
      <c r="AY20" s="73"/>
      <c r="BA20" s="69">
        <v>622</v>
      </c>
      <c r="BB20" s="69">
        <v>2030</v>
      </c>
      <c r="BC20" s="69">
        <f t="shared" si="12"/>
        <v>2652</v>
      </c>
      <c r="BF20" s="73"/>
      <c r="BG20" s="69">
        <v>3</v>
      </c>
      <c r="BJ20" s="73"/>
      <c r="BK20" s="69">
        <v>3</v>
      </c>
      <c r="BO20" s="69">
        <v>3</v>
      </c>
    </row>
    <row r="21" spans="1:69">
      <c r="K21" s="69">
        <f t="shared" si="2"/>
        <v>14</v>
      </c>
      <c r="L21" s="3">
        <v>17</v>
      </c>
      <c r="M21" s="69">
        <f t="shared" si="3"/>
        <v>0</v>
      </c>
      <c r="N21" s="69">
        <f t="shared" si="4"/>
        <v>0</v>
      </c>
      <c r="O21" s="69">
        <v>18</v>
      </c>
      <c r="S21" s="3">
        <v>17</v>
      </c>
      <c r="T21" s="69">
        <f t="shared" si="5"/>
        <v>340</v>
      </c>
      <c r="AD21" s="69" t="s">
        <v>120</v>
      </c>
      <c r="AE21" s="69" t="s">
        <v>123</v>
      </c>
      <c r="AR21" s="69">
        <v>3</v>
      </c>
      <c r="AS21" s="69">
        <v>4177</v>
      </c>
      <c r="AT21" s="69">
        <v>540</v>
      </c>
      <c r="AU21" s="73"/>
      <c r="AV21" s="69">
        <v>3</v>
      </c>
      <c r="AY21" s="73"/>
      <c r="BA21" s="69">
        <v>792</v>
      </c>
      <c r="BB21" s="69">
        <v>2010</v>
      </c>
      <c r="BC21" s="69">
        <f t="shared" si="12"/>
        <v>2802</v>
      </c>
      <c r="BF21" s="73"/>
      <c r="BG21" s="69">
        <v>3</v>
      </c>
      <c r="BJ21" s="73"/>
      <c r="BK21" s="69">
        <v>3</v>
      </c>
      <c r="BO21" s="69">
        <v>3</v>
      </c>
    </row>
    <row r="22" spans="1:69">
      <c r="K22" s="69">
        <f t="shared" si="2"/>
        <v>13</v>
      </c>
      <c r="L22" s="3">
        <v>18</v>
      </c>
      <c r="M22" s="69">
        <f t="shared" si="3"/>
        <v>0</v>
      </c>
      <c r="N22" s="69">
        <f t="shared" si="4"/>
        <v>0</v>
      </c>
      <c r="O22" s="69">
        <v>19</v>
      </c>
      <c r="S22" s="3">
        <v>18</v>
      </c>
      <c r="T22" s="69">
        <f>ROUND($B$15*S22,-1)*(U22+1)</f>
        <v>360</v>
      </c>
      <c r="AD22" s="69" t="s">
        <v>121</v>
      </c>
      <c r="AE22" s="69">
        <v>5</v>
      </c>
      <c r="AR22" s="69">
        <v>3</v>
      </c>
      <c r="AS22" s="69">
        <v>4517</v>
      </c>
      <c r="AT22" s="69">
        <v>350</v>
      </c>
      <c r="AU22" s="73"/>
      <c r="AV22" s="69">
        <v>3</v>
      </c>
      <c r="AY22" s="73"/>
      <c r="BA22" s="69">
        <v>635</v>
      </c>
      <c r="BB22" s="69">
        <v>2170</v>
      </c>
      <c r="BC22" s="69">
        <f t="shared" si="12"/>
        <v>2805</v>
      </c>
      <c r="BF22" s="73"/>
      <c r="BG22" s="69">
        <v>3</v>
      </c>
      <c r="BJ22" s="73"/>
      <c r="BK22" s="69">
        <v>3</v>
      </c>
      <c r="BO22" s="69">
        <v>3</v>
      </c>
    </row>
    <row r="23" spans="1:69">
      <c r="K23" s="69">
        <f t="shared" si="2"/>
        <v>12</v>
      </c>
      <c r="L23" s="3">
        <v>19</v>
      </c>
      <c r="M23" s="69">
        <f t="shared" si="3"/>
        <v>0</v>
      </c>
      <c r="N23" s="69">
        <f t="shared" si="4"/>
        <v>0</v>
      </c>
      <c r="O23" s="69">
        <v>20</v>
      </c>
      <c r="AD23" s="69" t="s">
        <v>122</v>
      </c>
      <c r="AE23" s="69" t="s">
        <v>123</v>
      </c>
      <c r="AR23" s="69">
        <v>3</v>
      </c>
      <c r="AS23" s="69">
        <v>5097</v>
      </c>
      <c r="AT23" s="69">
        <v>120</v>
      </c>
      <c r="AV23" s="69">
        <v>3</v>
      </c>
      <c r="BA23" s="69">
        <v>99</v>
      </c>
      <c r="BB23" s="69">
        <v>2480</v>
      </c>
      <c r="BC23" s="69">
        <f t="shared" si="12"/>
        <v>2579</v>
      </c>
      <c r="BG23" s="69">
        <v>3</v>
      </c>
      <c r="BK23" s="69">
        <v>3</v>
      </c>
      <c r="BO23" s="69">
        <v>3</v>
      </c>
    </row>
    <row r="24" spans="1:69">
      <c r="K24" s="69">
        <f t="shared" si="2"/>
        <v>11</v>
      </c>
      <c r="L24" s="3">
        <v>20</v>
      </c>
      <c r="M24" s="69">
        <f t="shared" si="3"/>
        <v>20</v>
      </c>
      <c r="N24" s="69" t="str">
        <f t="shared" si="4"/>
        <v>plus+1</v>
      </c>
      <c r="O24" s="69">
        <v>21</v>
      </c>
      <c r="AR24" s="69">
        <v>3</v>
      </c>
      <c r="AS24" s="69">
        <v>5885</v>
      </c>
      <c r="AT24" s="69">
        <v>50</v>
      </c>
      <c r="AV24" s="69">
        <v>3</v>
      </c>
      <c r="BA24" s="69">
        <v>1197</v>
      </c>
      <c r="BB24" s="69">
        <v>1730</v>
      </c>
      <c r="BC24" s="69">
        <f t="shared" si="12"/>
        <v>2927</v>
      </c>
      <c r="BG24" s="69">
        <v>3</v>
      </c>
      <c r="BK24" s="69">
        <v>3</v>
      </c>
      <c r="BO24" s="69">
        <v>3</v>
      </c>
    </row>
    <row r="25" spans="1:69">
      <c r="K25" s="69">
        <f t="shared" si="2"/>
        <v>10</v>
      </c>
      <c r="L25" s="3">
        <v>21</v>
      </c>
      <c r="M25" s="69">
        <f t="shared" si="3"/>
        <v>0</v>
      </c>
      <c r="N25" s="69">
        <f t="shared" si="4"/>
        <v>0</v>
      </c>
      <c r="O25" s="69">
        <v>22</v>
      </c>
      <c r="AR25" s="69">
        <v>3</v>
      </c>
      <c r="AS25" s="69">
        <v>6174</v>
      </c>
      <c r="AT25" s="69">
        <v>50</v>
      </c>
      <c r="AV25" s="69">
        <v>3</v>
      </c>
      <c r="AZ25" s="69">
        <v>3</v>
      </c>
      <c r="BA25" s="69">
        <v>1161</v>
      </c>
      <c r="BB25" s="69">
        <v>1980</v>
      </c>
      <c r="BC25" s="69">
        <f t="shared" si="12"/>
        <v>3141</v>
      </c>
      <c r="BD25" s="69">
        <f>BC25/BC26</f>
        <v>1.1331168831168832</v>
      </c>
      <c r="BG25" s="69">
        <v>3</v>
      </c>
      <c r="BK25" s="69">
        <v>3</v>
      </c>
      <c r="BO25" s="69">
        <v>3</v>
      </c>
    </row>
    <row r="26" spans="1:69">
      <c r="K26" s="69">
        <f t="shared" si="2"/>
        <v>9</v>
      </c>
      <c r="L26" s="3">
        <v>22</v>
      </c>
      <c r="M26" s="69">
        <f t="shared" si="3"/>
        <v>0</v>
      </c>
      <c r="N26" s="69">
        <f t="shared" si="4"/>
        <v>0</v>
      </c>
      <c r="O26" s="69">
        <v>23</v>
      </c>
      <c r="AS26" s="85"/>
      <c r="AT26" s="84"/>
      <c r="AZ26" s="69">
        <v>2</v>
      </c>
      <c r="BA26" s="69">
        <v>642</v>
      </c>
      <c r="BB26" s="69">
        <v>2130</v>
      </c>
      <c r="BC26" s="69">
        <f t="shared" si="12"/>
        <v>2772</v>
      </c>
      <c r="BD26" s="69">
        <f>BC26/BC25</f>
        <v>0.88252148997134672</v>
      </c>
    </row>
    <row r="27" spans="1:69">
      <c r="K27" s="69">
        <f t="shared" si="2"/>
        <v>8</v>
      </c>
      <c r="L27" s="3">
        <v>23</v>
      </c>
      <c r="M27" s="69">
        <f t="shared" si="3"/>
        <v>0</v>
      </c>
      <c r="N27" s="69">
        <f t="shared" si="4"/>
        <v>0</v>
      </c>
      <c r="O27" s="69">
        <v>24</v>
      </c>
      <c r="AS27" s="77"/>
      <c r="AT27" s="77"/>
      <c r="AU27" s="77"/>
      <c r="AX27" s="77"/>
      <c r="AY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O27" s="77"/>
      <c r="BP27" s="77"/>
      <c r="BQ27" s="77"/>
    </row>
    <row r="28" spans="1:69">
      <c r="K28" s="69">
        <f t="shared" si="2"/>
        <v>7</v>
      </c>
      <c r="L28" s="3">
        <v>24</v>
      </c>
      <c r="M28" s="69">
        <f t="shared" si="3"/>
        <v>0</v>
      </c>
      <c r="N28" s="69">
        <f t="shared" si="4"/>
        <v>0</v>
      </c>
      <c r="O28" s="69">
        <v>25</v>
      </c>
      <c r="AU28" s="69">
        <v>1</v>
      </c>
      <c r="AV28" s="69">
        <v>18</v>
      </c>
      <c r="AW28" s="69">
        <f>SUM($AV$28:AV28)</f>
        <v>18</v>
      </c>
    </row>
    <row r="29" spans="1:69">
      <c r="K29" s="69">
        <f t="shared" si="2"/>
        <v>6</v>
      </c>
      <c r="L29" s="3">
        <v>25</v>
      </c>
      <c r="M29" s="69">
        <f t="shared" si="3"/>
        <v>25</v>
      </c>
      <c r="N29" s="69" t="str">
        <f t="shared" si="4"/>
        <v>plus+1</v>
      </c>
      <c r="O29" s="69">
        <v>26</v>
      </c>
      <c r="AU29" s="69">
        <v>2</v>
      </c>
      <c r="AV29" s="69">
        <f t="shared" ref="AV29:AV48" si="13">ROUND($AV$28*AU29,-1)</f>
        <v>40</v>
      </c>
      <c r="AW29" s="69">
        <f>SUM($AV$28:AV29)</f>
        <v>58</v>
      </c>
    </row>
    <row r="30" spans="1:69">
      <c r="K30" s="69">
        <f t="shared" si="2"/>
        <v>5</v>
      </c>
      <c r="L30" s="3">
        <v>26</v>
      </c>
      <c r="M30" s="69">
        <f t="shared" si="3"/>
        <v>0</v>
      </c>
      <c r="N30" s="69">
        <f t="shared" si="4"/>
        <v>0</v>
      </c>
      <c r="O30" s="69">
        <v>27</v>
      </c>
      <c r="AU30" s="69">
        <v>3</v>
      </c>
      <c r="AV30" s="69">
        <f t="shared" si="13"/>
        <v>50</v>
      </c>
      <c r="AW30" s="69">
        <f>SUM($AV$28:AV30)</f>
        <v>108</v>
      </c>
    </row>
    <row r="31" spans="1:69">
      <c r="K31" s="69">
        <f t="shared" si="2"/>
        <v>4</v>
      </c>
      <c r="L31" s="3">
        <v>27</v>
      </c>
      <c r="M31" s="69">
        <f t="shared" si="3"/>
        <v>0</v>
      </c>
      <c r="N31" s="69">
        <f t="shared" si="4"/>
        <v>0</v>
      </c>
      <c r="O31" s="69">
        <v>28</v>
      </c>
      <c r="AU31" s="69">
        <v>4</v>
      </c>
      <c r="AV31" s="69">
        <f t="shared" si="13"/>
        <v>70</v>
      </c>
      <c r="AW31" s="69">
        <f>SUM($AV$28:AV31)</f>
        <v>178</v>
      </c>
    </row>
    <row r="32" spans="1:69">
      <c r="K32" s="69">
        <f t="shared" si="2"/>
        <v>3</v>
      </c>
      <c r="L32" s="3">
        <v>28</v>
      </c>
      <c r="M32" s="69">
        <f t="shared" si="3"/>
        <v>0</v>
      </c>
      <c r="N32" s="69">
        <f t="shared" si="4"/>
        <v>0</v>
      </c>
      <c r="O32" s="69">
        <v>29</v>
      </c>
      <c r="AU32" s="69">
        <v>5</v>
      </c>
      <c r="AV32" s="69">
        <f t="shared" si="13"/>
        <v>90</v>
      </c>
      <c r="AW32" s="69">
        <f>SUM($AV$28:AV32)</f>
        <v>268</v>
      </c>
    </row>
    <row r="33" spans="11:50">
      <c r="K33" s="69">
        <f t="shared" si="2"/>
        <v>2</v>
      </c>
      <c r="L33" s="3">
        <v>29</v>
      </c>
      <c r="M33" s="69">
        <f t="shared" si="3"/>
        <v>0</v>
      </c>
      <c r="N33" s="69">
        <f t="shared" si="4"/>
        <v>0</v>
      </c>
      <c r="O33" s="69">
        <v>30</v>
      </c>
      <c r="AU33" s="69">
        <v>6</v>
      </c>
      <c r="AV33" s="69">
        <f t="shared" si="13"/>
        <v>110</v>
      </c>
      <c r="AW33" s="69">
        <f>SUM($AV$28:AV33)</f>
        <v>378</v>
      </c>
    </row>
    <row r="34" spans="11:50">
      <c r="K34" s="69">
        <f t="shared" si="2"/>
        <v>1</v>
      </c>
      <c r="L34" s="3">
        <v>30</v>
      </c>
      <c r="M34" s="69">
        <f t="shared" si="3"/>
        <v>30</v>
      </c>
      <c r="N34" s="69" t="str">
        <f t="shared" si="4"/>
        <v>plus+1</v>
      </c>
      <c r="O34" s="69">
        <v>31</v>
      </c>
      <c r="AU34" s="69">
        <v>7</v>
      </c>
      <c r="AV34" s="69">
        <f t="shared" si="13"/>
        <v>130</v>
      </c>
      <c r="AW34" s="69">
        <f>SUM($AV$28:AV34)</f>
        <v>508</v>
      </c>
    </row>
    <row r="35" spans="11:50">
      <c r="AU35" s="69">
        <v>8</v>
      </c>
      <c r="AV35" s="69">
        <f t="shared" si="13"/>
        <v>140</v>
      </c>
      <c r="AW35" s="69">
        <f>SUM($AV$28:AV35)</f>
        <v>648</v>
      </c>
    </row>
    <row r="36" spans="11:50">
      <c r="AU36" s="69">
        <v>9</v>
      </c>
      <c r="AV36" s="69">
        <f t="shared" si="13"/>
        <v>160</v>
      </c>
      <c r="AW36" s="69">
        <f>SUM($AV$28:AV36)</f>
        <v>808</v>
      </c>
    </row>
    <row r="37" spans="11:50">
      <c r="AU37" s="69">
        <v>10</v>
      </c>
      <c r="AV37" s="69">
        <f t="shared" si="13"/>
        <v>180</v>
      </c>
      <c r="AW37" s="69">
        <f>SUM($AV$28:AV37)</f>
        <v>988</v>
      </c>
    </row>
    <row r="38" spans="11:50">
      <c r="AU38" s="69">
        <v>11</v>
      </c>
      <c r="AV38" s="69">
        <f t="shared" si="13"/>
        <v>200</v>
      </c>
      <c r="AW38" s="69">
        <f>SUM($AV$28:AV38)</f>
        <v>1188</v>
      </c>
    </row>
    <row r="39" spans="11:50">
      <c r="AU39" s="69">
        <v>12</v>
      </c>
      <c r="AV39" s="69">
        <f t="shared" si="13"/>
        <v>220</v>
      </c>
      <c r="AW39" s="69">
        <f>SUM($AV$28:AV39)</f>
        <v>1408</v>
      </c>
    </row>
    <row r="40" spans="11:50">
      <c r="AU40" s="69">
        <v>13</v>
      </c>
      <c r="AV40" s="69">
        <f t="shared" si="13"/>
        <v>230</v>
      </c>
      <c r="AW40" s="69">
        <f>SUM($AV$28:AV40)</f>
        <v>1638</v>
      </c>
      <c r="AX40" s="77"/>
    </row>
    <row r="41" spans="11:50">
      <c r="AU41" s="69">
        <v>14</v>
      </c>
      <c r="AV41" s="69">
        <f t="shared" si="13"/>
        <v>250</v>
      </c>
      <c r="AW41" s="69">
        <f>SUM($AV$28:AV41)</f>
        <v>1888</v>
      </c>
    </row>
    <row r="42" spans="11:50">
      <c r="AU42" s="69">
        <v>15</v>
      </c>
      <c r="AV42" s="69">
        <f t="shared" si="13"/>
        <v>270</v>
      </c>
      <c r="AW42" s="69">
        <f>SUM($AV$28:AV42)</f>
        <v>2158</v>
      </c>
    </row>
    <row r="43" spans="11:50">
      <c r="AU43" s="69">
        <v>16</v>
      </c>
      <c r="AV43" s="69">
        <f t="shared" si="13"/>
        <v>290</v>
      </c>
      <c r="AW43" s="69">
        <f>SUM($AV$28:AV43)</f>
        <v>2448</v>
      </c>
    </row>
    <row r="44" spans="11:50">
      <c r="AU44" s="69">
        <v>17</v>
      </c>
      <c r="AV44" s="69">
        <f t="shared" si="13"/>
        <v>310</v>
      </c>
      <c r="AW44" s="69">
        <f>SUM($AV$28:AV44)</f>
        <v>2758</v>
      </c>
    </row>
    <row r="45" spans="11:50">
      <c r="AU45" s="69">
        <v>18</v>
      </c>
      <c r="AV45" s="69">
        <f t="shared" si="13"/>
        <v>320</v>
      </c>
      <c r="AW45" s="69">
        <f>SUM($AV$28:AV45)</f>
        <v>3078</v>
      </c>
    </row>
    <row r="46" spans="11:50">
      <c r="AU46" s="69">
        <v>19</v>
      </c>
      <c r="AV46" s="69">
        <f t="shared" si="13"/>
        <v>340</v>
      </c>
      <c r="AW46" s="69">
        <f>SUM($AV$28:AV46)</f>
        <v>3418</v>
      </c>
    </row>
    <row r="47" spans="11:50">
      <c r="AU47" s="69">
        <v>20</v>
      </c>
      <c r="AV47" s="69">
        <f t="shared" si="13"/>
        <v>360</v>
      </c>
      <c r="AW47" s="69">
        <f>SUM($AV$28:AV47)</f>
        <v>3778</v>
      </c>
    </row>
    <row r="48" spans="11:50">
      <c r="AU48" s="69">
        <v>21</v>
      </c>
      <c r="AV48" s="69">
        <f t="shared" si="13"/>
        <v>380</v>
      </c>
      <c r="AW48" s="69">
        <f>SUM($AV$28:AV48)</f>
        <v>4158</v>
      </c>
    </row>
  </sheetData>
  <sortState xmlns:xlrd2="http://schemas.microsoft.com/office/spreadsheetml/2017/richdata2" ref="BX6:BY20">
    <sortCondition ref="BX6:BX20"/>
  </sortState>
  <phoneticPr fontId="19" type="noConversion"/>
  <pageMargins left="0.75" right="0.75" top="1" bottom="1" header="0.5" footer="0.5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6"/>
  <sheetViews>
    <sheetView workbookViewId="0">
      <selection activeCell="I20" sqref="I20"/>
    </sheetView>
  </sheetViews>
  <sheetFormatPr defaultRowHeight="16.5"/>
  <cols>
    <col min="1" max="1" width="3.5" style="5" bestFit="1" customWidth="1"/>
    <col min="2" max="2" width="31.5" style="5" bestFit="1" customWidth="1"/>
    <col min="3" max="3" width="7.75" style="5" bestFit="1" customWidth="1"/>
    <col min="4" max="4" width="31.5" style="5" bestFit="1" customWidth="1"/>
    <col min="5" max="5" width="7.75" style="5" bestFit="1" customWidth="1"/>
    <col min="6" max="6" width="16.75" style="5" bestFit="1" customWidth="1"/>
    <col min="7" max="11" width="13.375" style="5" bestFit="1" customWidth="1"/>
    <col min="12" max="13" width="14.375" style="5" bestFit="1" customWidth="1"/>
    <col min="14" max="16384" width="9" style="5"/>
  </cols>
  <sheetData>
    <row r="1" spans="1:13" s="3" customFormat="1">
      <c r="B1" s="4" t="s">
        <v>42</v>
      </c>
      <c r="C1" s="4" t="s">
        <v>43</v>
      </c>
      <c r="D1" s="4" t="s">
        <v>42</v>
      </c>
      <c r="E1" s="4" t="s">
        <v>44</v>
      </c>
      <c r="G1" s="5"/>
      <c r="H1" s="5"/>
      <c r="I1" s="5"/>
      <c r="J1" s="5"/>
      <c r="K1" s="5"/>
      <c r="L1" s="5"/>
      <c r="M1" s="5"/>
    </row>
    <row r="2" spans="1:13">
      <c r="A2" s="4">
        <v>0</v>
      </c>
      <c r="B2" s="5" t="s">
        <v>75</v>
      </c>
      <c r="C2" s="5">
        <v>1</v>
      </c>
      <c r="D2" s="5" t="s">
        <v>45</v>
      </c>
      <c r="E2" s="5">
        <v>1</v>
      </c>
      <c r="F2" s="5" t="s">
        <v>81</v>
      </c>
    </row>
    <row r="3" spans="1:13">
      <c r="A3" s="4">
        <v>1</v>
      </c>
      <c r="B3" s="5" t="s">
        <v>74</v>
      </c>
      <c r="C3" s="5">
        <v>3</v>
      </c>
      <c r="D3" s="5" t="s">
        <v>46</v>
      </c>
      <c r="E3" s="5">
        <v>3</v>
      </c>
      <c r="F3" s="5" t="s">
        <v>76</v>
      </c>
    </row>
    <row r="4" spans="1:13">
      <c r="A4" s="4">
        <v>2</v>
      </c>
      <c r="B4" s="5" t="s">
        <v>77</v>
      </c>
      <c r="C4" s="5">
        <v>1</v>
      </c>
      <c r="D4" s="5" t="s">
        <v>47</v>
      </c>
      <c r="E4" s="5">
        <v>4</v>
      </c>
      <c r="F4" s="5" t="s">
        <v>82</v>
      </c>
    </row>
    <row r="5" spans="1:13">
      <c r="A5" s="4">
        <v>3</v>
      </c>
      <c r="B5" s="5" t="s">
        <v>78</v>
      </c>
      <c r="C5" s="5">
        <v>1</v>
      </c>
      <c r="D5" s="5" t="s">
        <v>48</v>
      </c>
      <c r="E5" s="5">
        <v>4</v>
      </c>
      <c r="F5" s="5" t="s">
        <v>79</v>
      </c>
    </row>
    <row r="6" spans="1:13">
      <c r="A6" s="4">
        <v>4</v>
      </c>
      <c r="B6" s="5" t="s">
        <v>49</v>
      </c>
      <c r="C6" s="5">
        <v>300</v>
      </c>
      <c r="D6" s="5" t="s">
        <v>49</v>
      </c>
      <c r="E6" s="5">
        <v>300</v>
      </c>
      <c r="F6" s="5" t="s">
        <v>96</v>
      </c>
    </row>
    <row r="7" spans="1:13">
      <c r="A7" s="4">
        <v>5</v>
      </c>
      <c r="B7" s="5" t="s">
        <v>50</v>
      </c>
      <c r="C7" s="5">
        <v>400</v>
      </c>
      <c r="D7" s="5" t="s">
        <v>50</v>
      </c>
      <c r="E7" s="5">
        <v>400</v>
      </c>
      <c r="F7" s="5" t="s">
        <v>95</v>
      </c>
    </row>
    <row r="8" spans="1:13">
      <c r="A8" s="4">
        <v>6</v>
      </c>
      <c r="B8" s="5" t="s">
        <v>51</v>
      </c>
      <c r="C8" s="5">
        <v>500</v>
      </c>
      <c r="D8" s="5" t="s">
        <v>51</v>
      </c>
      <c r="E8" s="5">
        <v>500</v>
      </c>
      <c r="F8" s="5" t="s">
        <v>94</v>
      </c>
    </row>
    <row r="9" spans="1:13">
      <c r="A9" s="4">
        <v>7</v>
      </c>
      <c r="B9" s="5" t="s">
        <v>52</v>
      </c>
      <c r="C9" s="5">
        <v>200</v>
      </c>
      <c r="D9" s="5" t="s">
        <v>52</v>
      </c>
      <c r="E9" s="5">
        <v>200</v>
      </c>
      <c r="F9" s="5" t="s">
        <v>93</v>
      </c>
    </row>
    <row r="10" spans="1:13">
      <c r="A10" s="4">
        <v>8</v>
      </c>
      <c r="B10" s="5" t="s">
        <v>53</v>
      </c>
      <c r="C10" s="5">
        <v>300</v>
      </c>
      <c r="D10" s="5" t="s">
        <v>53</v>
      </c>
      <c r="E10" s="5">
        <v>300</v>
      </c>
      <c r="F10" s="5" t="s">
        <v>92</v>
      </c>
    </row>
    <row r="11" spans="1:13">
      <c r="A11" s="4">
        <v>9</v>
      </c>
      <c r="B11" s="5" t="s">
        <v>54</v>
      </c>
      <c r="C11" s="5">
        <v>20</v>
      </c>
      <c r="D11" s="5" t="s">
        <v>54</v>
      </c>
      <c r="E11" s="5">
        <v>20</v>
      </c>
      <c r="F11" s="5" t="s">
        <v>90</v>
      </c>
    </row>
    <row r="12" spans="1:13">
      <c r="A12" s="4">
        <v>10</v>
      </c>
      <c r="B12" s="5" t="s">
        <v>55</v>
      </c>
      <c r="C12" s="5">
        <v>10</v>
      </c>
      <c r="D12" s="5" t="s">
        <v>55</v>
      </c>
      <c r="E12" s="5">
        <v>10</v>
      </c>
      <c r="F12" s="5" t="s">
        <v>91</v>
      </c>
    </row>
    <row r="13" spans="1:13">
      <c r="A13" s="4">
        <v>11</v>
      </c>
      <c r="B13" s="5" t="s">
        <v>83</v>
      </c>
      <c r="C13" s="5">
        <v>0.35</v>
      </c>
      <c r="D13" s="5" t="s">
        <v>56</v>
      </c>
      <c r="E13" s="5">
        <v>0.35</v>
      </c>
      <c r="F13" s="5" t="s">
        <v>84</v>
      </c>
    </row>
    <row r="14" spans="1:13">
      <c r="A14" s="4">
        <v>12</v>
      </c>
      <c r="B14" s="5" t="s">
        <v>85</v>
      </c>
      <c r="C14" s="5">
        <v>0.85</v>
      </c>
      <c r="D14" s="5" t="s">
        <v>57</v>
      </c>
      <c r="E14" s="5">
        <v>0.85</v>
      </c>
      <c r="F14" s="5" t="s">
        <v>89</v>
      </c>
    </row>
    <row r="15" spans="1:13">
      <c r="A15" s="4">
        <v>13</v>
      </c>
      <c r="B15" s="5" t="s">
        <v>86</v>
      </c>
      <c r="C15" s="5">
        <v>300</v>
      </c>
      <c r="F15" s="5" t="s">
        <v>87</v>
      </c>
    </row>
    <row r="16" spans="1:13">
      <c r="A16" s="4">
        <v>14</v>
      </c>
      <c r="B16" s="5" t="s">
        <v>58</v>
      </c>
      <c r="C16" s="5">
        <v>50</v>
      </c>
      <c r="F16" s="5" t="s">
        <v>88</v>
      </c>
    </row>
  </sheetData>
  <phoneticPr fontId="19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C86F-0CB7-4AF4-9FE3-AD9D3007BB0D}">
  <dimension ref="A1:BN86"/>
  <sheetViews>
    <sheetView topLeftCell="C1" workbookViewId="0">
      <selection activeCell="G47" sqref="G47"/>
    </sheetView>
  </sheetViews>
  <sheetFormatPr defaultRowHeight="16.5"/>
  <cols>
    <col min="1" max="1" width="3.5" style="5" bestFit="1" customWidth="1"/>
    <col min="2" max="2" width="31.5" style="5" bestFit="1" customWidth="1"/>
    <col min="3" max="3" width="7.75" style="5" bestFit="1" customWidth="1"/>
    <col min="4" max="4" width="31.5" style="5" bestFit="1" customWidth="1"/>
    <col min="5" max="5" width="7.75" style="5" bestFit="1" customWidth="1"/>
    <col min="6" max="6" width="16.75" style="5" bestFit="1" customWidth="1"/>
    <col min="7" max="8" width="16.75" style="5" customWidth="1"/>
    <col min="9" max="9" width="8.25" style="5" bestFit="1" customWidth="1"/>
    <col min="10" max="10" width="12.75" style="5" bestFit="1" customWidth="1"/>
    <col min="11" max="13" width="12.75" style="5" customWidth="1"/>
    <col min="14" max="14" width="9" style="6" customWidth="1"/>
    <col min="15" max="15" width="4.75" style="5" customWidth="1"/>
    <col min="16" max="16" width="8" style="5" customWidth="1"/>
    <col min="17" max="17" width="4.75" style="5" customWidth="1"/>
    <col min="18" max="18" width="8" style="5" customWidth="1"/>
    <col min="19" max="19" width="11.625" style="5" customWidth="1"/>
    <col min="20" max="21" width="8.375" style="5" customWidth="1"/>
    <col min="22" max="22" width="9.625" style="5" customWidth="1"/>
    <col min="23" max="31" width="8.375" style="5" customWidth="1"/>
    <col min="32" max="32" width="4.75" style="5" bestFit="1" customWidth="1"/>
    <col min="33" max="33" width="8.875" style="5" customWidth="1"/>
    <col min="34" max="34" width="8.375" style="5" customWidth="1"/>
    <col min="35" max="35" width="6.375" style="5" bestFit="1" customWidth="1"/>
    <col min="36" max="36" width="11.625" style="5" bestFit="1" customWidth="1"/>
    <col min="37" max="37" width="8" style="5" customWidth="1"/>
    <col min="38" max="39" width="3.5" style="5" bestFit="1" customWidth="1"/>
    <col min="40" max="40" width="8" style="5" bestFit="1" customWidth="1"/>
    <col min="41" max="41" width="8.125" style="5" bestFit="1" customWidth="1"/>
    <col min="42" max="43" width="8.125" style="5" customWidth="1"/>
    <col min="44" max="49" width="13.375" style="5" customWidth="1"/>
    <col min="50" max="50" width="14.375" style="5" bestFit="1" customWidth="1"/>
    <col min="51" max="51" width="8.125" style="5" bestFit="1" customWidth="1"/>
    <col min="52" max="53" width="13.375" style="5" bestFit="1" customWidth="1"/>
    <col min="54" max="54" width="13.375" style="5" customWidth="1"/>
    <col min="55" max="64" width="13.375" style="5" bestFit="1" customWidth="1"/>
    <col min="65" max="66" width="14.375" style="5" bestFit="1" customWidth="1"/>
    <col min="67" max="16384" width="9" style="5"/>
  </cols>
  <sheetData>
    <row r="1" spans="1:66" s="3" customFormat="1">
      <c r="B1" s="4" t="s">
        <v>42</v>
      </c>
      <c r="C1" s="4" t="s">
        <v>43</v>
      </c>
      <c r="D1" s="4" t="s">
        <v>42</v>
      </c>
      <c r="E1" s="4" t="s">
        <v>44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spans="1:66">
      <c r="A2" s="4">
        <v>0</v>
      </c>
      <c r="B2" s="5" t="s">
        <v>75</v>
      </c>
      <c r="C2" s="5">
        <v>1</v>
      </c>
      <c r="D2" s="5" t="s">
        <v>45</v>
      </c>
      <c r="E2" s="5">
        <v>1</v>
      </c>
      <c r="F2" s="5" t="s">
        <v>81</v>
      </c>
      <c r="H2" s="5" t="s">
        <v>97</v>
      </c>
      <c r="I2" s="5">
        <v>176</v>
      </c>
      <c r="L2" s="1"/>
      <c r="Z2" s="5">
        <v>4333</v>
      </c>
    </row>
    <row r="3" spans="1:66">
      <c r="A3" s="4">
        <v>1</v>
      </c>
      <c r="B3" s="5" t="s">
        <v>74</v>
      </c>
      <c r="C3" s="5">
        <v>3</v>
      </c>
      <c r="D3" s="5" t="s">
        <v>46</v>
      </c>
      <c r="E3" s="5">
        <v>3</v>
      </c>
      <c r="F3" s="12" t="s">
        <v>76</v>
      </c>
      <c r="H3" s="5" t="s">
        <v>98</v>
      </c>
      <c r="I3" s="5">
        <v>29</v>
      </c>
      <c r="L3" s="1"/>
      <c r="T3" s="5">
        <f>SUM(T5:T80)</f>
        <v>3060</v>
      </c>
      <c r="U3" s="5">
        <f t="shared" ref="U3:Y3" si="0">SUM(U5:U80)</f>
        <v>0</v>
      </c>
      <c r="V3" s="5">
        <f t="shared" si="0"/>
        <v>0</v>
      </c>
      <c r="W3" s="5">
        <f>SUM(W5:W80)</f>
        <v>30600</v>
      </c>
      <c r="X3" s="5">
        <f>SUM(X5:X80)</f>
        <v>3900</v>
      </c>
      <c r="Y3" s="5">
        <f t="shared" si="0"/>
        <v>0</v>
      </c>
      <c r="Z3" s="5">
        <f>SUM(W3:Y3)</f>
        <v>34500</v>
      </c>
      <c r="AG3" s="7">
        <f>SUM(AG5:AG80)</f>
        <v>4495</v>
      </c>
      <c r="AH3" s="5">
        <f>SUM(AH5:AH80)</f>
        <v>3600</v>
      </c>
    </row>
    <row r="4" spans="1:66">
      <c r="A4" s="4">
        <v>2</v>
      </c>
      <c r="B4" s="5" t="s">
        <v>77</v>
      </c>
      <c r="C4" s="5">
        <v>1</v>
      </c>
      <c r="D4" s="5" t="s">
        <v>47</v>
      </c>
      <c r="E4" s="5">
        <v>4</v>
      </c>
      <c r="F4" s="5" t="s">
        <v>82</v>
      </c>
      <c r="H4" s="5" t="s">
        <v>99</v>
      </c>
      <c r="I4" s="5">
        <v>68</v>
      </c>
      <c r="P4" s="3" t="s">
        <v>142</v>
      </c>
      <c r="Q4" s="3" t="s">
        <v>99</v>
      </c>
      <c r="R4" s="3" t="s">
        <v>145</v>
      </c>
      <c r="S4" s="3" t="s">
        <v>126</v>
      </c>
      <c r="T4" s="10" t="s">
        <v>125</v>
      </c>
      <c r="U4" s="10" t="s">
        <v>148</v>
      </c>
      <c r="V4" s="10" t="s">
        <v>149</v>
      </c>
      <c r="W4" s="9" t="s">
        <v>131</v>
      </c>
      <c r="X4" s="9" t="s">
        <v>132</v>
      </c>
      <c r="Y4" s="9" t="s">
        <v>133</v>
      </c>
      <c r="Z4" s="9" t="s">
        <v>152</v>
      </c>
      <c r="AA4" s="11" t="s">
        <v>154</v>
      </c>
      <c r="AB4" s="11"/>
      <c r="AC4" s="11"/>
      <c r="AD4" s="11"/>
      <c r="AF4" s="3" t="s">
        <v>80</v>
      </c>
      <c r="AG4" s="10" t="s">
        <v>80</v>
      </c>
      <c r="AH4" s="9" t="s">
        <v>80</v>
      </c>
      <c r="AI4" s="8" t="s">
        <v>140</v>
      </c>
      <c r="AL4" s="7" t="s">
        <v>143</v>
      </c>
      <c r="AM4" s="7" t="s">
        <v>144</v>
      </c>
      <c r="AN4" s="7" t="s">
        <v>145</v>
      </c>
      <c r="AO4" s="7" t="s">
        <v>126</v>
      </c>
      <c r="AP4" s="7" t="s">
        <v>146</v>
      </c>
      <c r="AQ4" s="7" t="s">
        <v>130</v>
      </c>
      <c r="AX4" s="5" t="s">
        <v>103</v>
      </c>
      <c r="AY4" s="5">
        <v>4</v>
      </c>
    </row>
    <row r="5" spans="1:66">
      <c r="A5" s="4">
        <v>3</v>
      </c>
      <c r="B5" s="5" t="s">
        <v>78</v>
      </c>
      <c r="C5" s="5">
        <v>1</v>
      </c>
      <c r="D5" s="5" t="s">
        <v>48</v>
      </c>
      <c r="E5" s="5">
        <v>4</v>
      </c>
      <c r="F5" s="5" t="s">
        <v>79</v>
      </c>
      <c r="N5" s="6">
        <f>$K$6*Q5</f>
        <v>2.5</v>
      </c>
      <c r="P5" s="5">
        <f t="shared" ref="P5:P68" si="1">$I$4-Q5+1</f>
        <v>68</v>
      </c>
      <c r="Q5" s="3">
        <v>1</v>
      </c>
      <c r="R5" s="5">
        <f>IFERROR(INDEX($AN$5:$AN$14,MATCH(S5,$AO$5:$AO$14,0)),0)</f>
        <v>0</v>
      </c>
      <c r="S5" s="5">
        <f t="shared" ref="S5:S68" si="2">IFERROR(INDEX($AO$5:$AO$14,MATCH(Q5,$AP$5:$AP$14,0)),0)</f>
        <v>0</v>
      </c>
      <c r="T5" s="7">
        <f>ROUND($K$6,0)+ROUND(($K$6/2)*(Q5-1),0)</f>
        <v>3</v>
      </c>
      <c r="W5" s="5">
        <f>(T5-2)*$C$12+$C$11</f>
        <v>30</v>
      </c>
      <c r="X5" s="5">
        <f>MAX(R5*100-100,0)</f>
        <v>0</v>
      </c>
      <c r="Z5" s="5">
        <f>SUM(W5:Y5)</f>
        <v>30</v>
      </c>
      <c r="AA5" s="7">
        <f>MATCH(Z5,$L$10:$L$13,1)-1</f>
        <v>0</v>
      </c>
      <c r="AB5" s="5">
        <f>INDEX($L$10:$L$13,AA5+1)</f>
        <v>0</v>
      </c>
      <c r="AF5" s="3">
        <v>1</v>
      </c>
      <c r="AG5" s="5">
        <f>ROUND($J$6*AF5,0)*(AI5+1)</f>
        <v>25</v>
      </c>
      <c r="AH5" s="5">
        <f>$C$9</f>
        <v>200</v>
      </c>
      <c r="AL5" s="5">
        <v>1</v>
      </c>
      <c r="AM5" s="5">
        <v>1</v>
      </c>
      <c r="AN5" s="5">
        <f t="shared" ref="AN5:AN14" si="3">INDEX($AY$4:$AY$23,AM5)</f>
        <v>4</v>
      </c>
      <c r="AO5" s="5" t="str">
        <f t="shared" ref="AO5:AO14" si="4">INDEX($AY$4:$AY$23,AM5+1)</f>
        <v>gold</v>
      </c>
      <c r="AP5" s="5">
        <f>SUM($AN$5:AN5)</f>
        <v>4</v>
      </c>
      <c r="AQ5" s="5">
        <f>AN5*100-100</f>
        <v>300</v>
      </c>
      <c r="AS5" s="5" t="str">
        <f>H11</f>
        <v>星数限制_1</v>
      </c>
      <c r="AT5" s="5">
        <f>I11</f>
        <v>2.4569999999999999</v>
      </c>
      <c r="AU5" s="5">
        <f>$AT$9*AT5</f>
        <v>675.67499999999995</v>
      </c>
      <c r="AX5" s="5" t="s">
        <v>104</v>
      </c>
      <c r="AY5" s="5" t="s">
        <v>72</v>
      </c>
    </row>
    <row r="6" spans="1:66">
      <c r="A6" s="4">
        <v>4</v>
      </c>
      <c r="B6" s="5" t="s">
        <v>49</v>
      </c>
      <c r="C6" s="5">
        <v>300</v>
      </c>
      <c r="D6" s="5" t="s">
        <v>49</v>
      </c>
      <c r="E6" s="5">
        <v>300</v>
      </c>
      <c r="F6" s="5" t="s">
        <v>96</v>
      </c>
      <c r="H6" s="5" t="s">
        <v>3</v>
      </c>
      <c r="I6" s="5">
        <v>2500</v>
      </c>
      <c r="J6" s="5">
        <f>I6*0.01</f>
        <v>25</v>
      </c>
      <c r="K6" s="5">
        <f>J6/10</f>
        <v>2.5</v>
      </c>
      <c r="N6" s="6">
        <f>$K$6*Q6</f>
        <v>5</v>
      </c>
      <c r="P6" s="5">
        <f t="shared" si="1"/>
        <v>67</v>
      </c>
      <c r="Q6" s="3">
        <v>2</v>
      </c>
      <c r="R6" s="5">
        <f t="shared" ref="R6:R69" si="5">IFERROR(INDEX($AN$5:$AN$14,MATCH(S6,$AO$5:$AO$14,0)),0)</f>
        <v>0</v>
      </c>
      <c r="S6" s="5">
        <f t="shared" si="2"/>
        <v>0</v>
      </c>
      <c r="T6" s="7">
        <f t="shared" ref="T6:T69" si="6">ROUND($K$6,0)+ROUND(($K$6/2)*(Q6-1),0)</f>
        <v>4</v>
      </c>
      <c r="W6" s="5">
        <f t="shared" ref="W6:W69" si="7">(T6-2)*$C$12+$C$11</f>
        <v>40</v>
      </c>
      <c r="X6" s="5">
        <f t="shared" ref="X6:X69" si="8">MAX(R6*100-100,0)</f>
        <v>0</v>
      </c>
      <c r="Z6" s="5">
        <f>SUM(W6:Y6)+Z5</f>
        <v>70</v>
      </c>
      <c r="AA6" s="7">
        <f t="shared" ref="AA6:AA69" si="9">MATCH(Z6,$L$10:$L$13,1)-1</f>
        <v>0</v>
      </c>
      <c r="AB6" s="5">
        <f t="shared" ref="AB6:AB69" si="10">INDEX($L$10:$L$13,AA6+1)</f>
        <v>0</v>
      </c>
      <c r="AF6" s="3">
        <v>2</v>
      </c>
      <c r="AG6" s="5">
        <f>ROUND($J$6*AF6,-1)*(AI6+1)</f>
        <v>50</v>
      </c>
      <c r="AH6" s="5">
        <f t="shared" ref="AH6:AH22" si="11">$C$9</f>
        <v>200</v>
      </c>
      <c r="AL6" s="5">
        <v>2</v>
      </c>
      <c r="AM6" s="5">
        <v>3</v>
      </c>
      <c r="AN6" s="5">
        <f t="shared" si="3"/>
        <v>5</v>
      </c>
      <c r="AO6" s="5" t="str">
        <f t="shared" si="4"/>
        <v>plus+1</v>
      </c>
      <c r="AP6" s="5">
        <f>SUM($AN$5:AN6)</f>
        <v>9</v>
      </c>
      <c r="AQ6" s="5">
        <f t="shared" ref="AQ6:AQ14" si="12">AN6*100-100</f>
        <v>400</v>
      </c>
      <c r="AS6" s="5" t="str">
        <f>H12</f>
        <v>星数限制_2</v>
      </c>
      <c r="AT6" s="5">
        <f>I12</f>
        <v>3.96</v>
      </c>
      <c r="AU6" s="5">
        <f>$AT$9*AT6</f>
        <v>1089</v>
      </c>
      <c r="AV6" s="5">
        <f>AT6/$AT$5</f>
        <v>1.6117216117216118</v>
      </c>
      <c r="AX6" s="5" t="s">
        <v>105</v>
      </c>
      <c r="AY6" s="5">
        <v>5</v>
      </c>
    </row>
    <row r="7" spans="1:66">
      <c r="A7" s="4">
        <v>5</v>
      </c>
      <c r="B7" s="5" t="s">
        <v>50</v>
      </c>
      <c r="C7" s="5">
        <v>400</v>
      </c>
      <c r="D7" s="5" t="s">
        <v>50</v>
      </c>
      <c r="E7" s="5">
        <v>400</v>
      </c>
      <c r="F7" s="5" t="s">
        <v>95</v>
      </c>
      <c r="H7" s="5" t="s">
        <v>4</v>
      </c>
      <c r="I7" s="5">
        <v>2775</v>
      </c>
      <c r="N7" s="6">
        <f>$K$6*Q7</f>
        <v>7.5</v>
      </c>
      <c r="P7" s="5">
        <f t="shared" si="1"/>
        <v>66</v>
      </c>
      <c r="Q7" s="3">
        <v>3</v>
      </c>
      <c r="R7" s="5">
        <f t="shared" si="5"/>
        <v>0</v>
      </c>
      <c r="S7" s="5">
        <f t="shared" si="2"/>
        <v>0</v>
      </c>
      <c r="T7" s="7">
        <f t="shared" si="6"/>
        <v>6</v>
      </c>
      <c r="W7" s="5">
        <f t="shared" si="7"/>
        <v>60</v>
      </c>
      <c r="X7" s="5">
        <f t="shared" si="8"/>
        <v>0</v>
      </c>
      <c r="Z7" s="5">
        <f t="shared" ref="Z7:Z33" si="13">SUM(W7:Y7)+Z6</f>
        <v>130</v>
      </c>
      <c r="AA7" s="7">
        <f t="shared" si="9"/>
        <v>0</v>
      </c>
      <c r="AB7" s="5">
        <f t="shared" si="10"/>
        <v>0</v>
      </c>
      <c r="AF7" s="3">
        <v>3</v>
      </c>
      <c r="AG7" s="5">
        <f t="shared" ref="AG7:AG22" si="14">ROUND($J$6*AF7,-1)*(AI7+1)</f>
        <v>80</v>
      </c>
      <c r="AH7" s="5">
        <f t="shared" si="11"/>
        <v>200</v>
      </c>
      <c r="AL7" s="5">
        <v>3</v>
      </c>
      <c r="AM7" s="5">
        <v>5</v>
      </c>
      <c r="AN7" s="5">
        <f t="shared" si="3"/>
        <v>6</v>
      </c>
      <c r="AO7" s="5" t="str">
        <f t="shared" si="4"/>
        <v>wildCard</v>
      </c>
      <c r="AP7" s="5">
        <f>SUM($AN$5:AN7)</f>
        <v>15</v>
      </c>
      <c r="AQ7" s="5">
        <f t="shared" si="12"/>
        <v>500</v>
      </c>
      <c r="AS7" s="5" t="str">
        <f t="shared" ref="AS7:AT7" si="15">H13</f>
        <v>星数限制_3</v>
      </c>
      <c r="AT7" s="5">
        <f t="shared" si="15"/>
        <v>4.79</v>
      </c>
      <c r="AU7" s="5">
        <f>$AT$9*AT7</f>
        <v>1317.25</v>
      </c>
      <c r="AV7" s="5">
        <f>AT7/$AT$5</f>
        <v>1.9495319495319496</v>
      </c>
      <c r="AX7" s="5" t="s">
        <v>106</v>
      </c>
      <c r="AY7" s="5" t="s">
        <v>123</v>
      </c>
    </row>
    <row r="8" spans="1:66">
      <c r="A8" s="4">
        <v>6</v>
      </c>
      <c r="B8" s="5" t="s">
        <v>51</v>
      </c>
      <c r="C8" s="5">
        <v>500</v>
      </c>
      <c r="D8" s="5" t="s">
        <v>51</v>
      </c>
      <c r="E8" s="5">
        <v>500</v>
      </c>
      <c r="F8" s="5" t="s">
        <v>94</v>
      </c>
      <c r="H8" s="5" t="s">
        <v>5</v>
      </c>
      <c r="I8" s="5">
        <v>6000</v>
      </c>
      <c r="P8" s="5">
        <f t="shared" si="1"/>
        <v>65</v>
      </c>
      <c r="Q8" s="3">
        <v>4</v>
      </c>
      <c r="R8" s="5">
        <f t="shared" si="5"/>
        <v>4</v>
      </c>
      <c r="S8" s="5" t="str">
        <f t="shared" si="2"/>
        <v>gold</v>
      </c>
      <c r="T8" s="7">
        <f t="shared" si="6"/>
        <v>7</v>
      </c>
      <c r="W8" s="5">
        <f t="shared" si="7"/>
        <v>70</v>
      </c>
      <c r="X8" s="5">
        <f t="shared" si="8"/>
        <v>300</v>
      </c>
      <c r="Z8" s="5">
        <f t="shared" si="13"/>
        <v>500</v>
      </c>
      <c r="AA8" s="7">
        <f t="shared" si="9"/>
        <v>0</v>
      </c>
      <c r="AB8" s="5">
        <f t="shared" si="10"/>
        <v>0</v>
      </c>
      <c r="AF8" s="3">
        <v>4</v>
      </c>
      <c r="AG8" s="5">
        <f t="shared" si="14"/>
        <v>100</v>
      </c>
      <c r="AH8" s="5">
        <f t="shared" si="11"/>
        <v>200</v>
      </c>
      <c r="AL8" s="5">
        <v>4</v>
      </c>
      <c r="AM8" s="5">
        <v>7</v>
      </c>
      <c r="AN8" s="5">
        <f t="shared" si="3"/>
        <v>5</v>
      </c>
      <c r="AO8" s="5" t="str">
        <f t="shared" si="4"/>
        <v>plus+1</v>
      </c>
      <c r="AP8" s="5">
        <f>SUM($AN$5:AN8)</f>
        <v>20</v>
      </c>
      <c r="AQ8" s="5">
        <f t="shared" si="12"/>
        <v>400</v>
      </c>
      <c r="AX8" s="5" t="s">
        <v>107</v>
      </c>
      <c r="AY8" s="5">
        <v>6</v>
      </c>
    </row>
    <row r="9" spans="1:66">
      <c r="A9" s="4">
        <v>7</v>
      </c>
      <c r="B9" s="12" t="s">
        <v>166</v>
      </c>
      <c r="C9" s="5">
        <v>200</v>
      </c>
      <c r="D9" s="88" t="s">
        <v>468</v>
      </c>
      <c r="E9" s="5">
        <v>200</v>
      </c>
      <c r="F9" s="5" t="s">
        <v>93</v>
      </c>
      <c r="H9" s="7" t="s">
        <v>136</v>
      </c>
      <c r="I9" s="5">
        <v>13</v>
      </c>
      <c r="P9" s="5">
        <f t="shared" si="1"/>
        <v>64</v>
      </c>
      <c r="Q9" s="3">
        <v>5</v>
      </c>
      <c r="R9" s="5">
        <f t="shared" si="5"/>
        <v>0</v>
      </c>
      <c r="S9" s="5">
        <f t="shared" si="2"/>
        <v>0</v>
      </c>
      <c r="T9" s="7">
        <f t="shared" si="6"/>
        <v>8</v>
      </c>
      <c r="W9" s="5">
        <f t="shared" si="7"/>
        <v>80</v>
      </c>
      <c r="X9" s="5">
        <f t="shared" si="8"/>
        <v>0</v>
      </c>
      <c r="Z9" s="5">
        <f t="shared" si="13"/>
        <v>580</v>
      </c>
      <c r="AA9" s="7">
        <f t="shared" si="9"/>
        <v>0</v>
      </c>
      <c r="AB9" s="5">
        <f t="shared" si="10"/>
        <v>0</v>
      </c>
      <c r="AF9" s="3">
        <v>5</v>
      </c>
      <c r="AG9" s="5">
        <f t="shared" si="14"/>
        <v>130</v>
      </c>
      <c r="AH9" s="5">
        <f t="shared" si="11"/>
        <v>200</v>
      </c>
      <c r="AL9" s="5">
        <v>5</v>
      </c>
      <c r="AM9" s="5">
        <v>9</v>
      </c>
      <c r="AN9" s="5">
        <f t="shared" si="3"/>
        <v>6</v>
      </c>
      <c r="AO9" s="5" t="str">
        <f t="shared" si="4"/>
        <v>wildCard</v>
      </c>
      <c r="AP9" s="5">
        <f>SUM($AN$5:AN9)</f>
        <v>26</v>
      </c>
      <c r="AQ9" s="5">
        <f t="shared" si="12"/>
        <v>500</v>
      </c>
      <c r="AS9" s="7" t="s">
        <v>153</v>
      </c>
      <c r="AT9" s="5">
        <f>I7-I6</f>
        <v>275</v>
      </c>
      <c r="AX9" s="5" t="s">
        <v>108</v>
      </c>
      <c r="AY9" s="5" t="s">
        <v>141</v>
      </c>
    </row>
    <row r="10" spans="1:66">
      <c r="A10" s="4">
        <v>8</v>
      </c>
      <c r="B10" s="5" t="s">
        <v>53</v>
      </c>
      <c r="C10" s="5">
        <v>300</v>
      </c>
      <c r="D10" s="5" t="s">
        <v>53</v>
      </c>
      <c r="E10" s="5">
        <v>300</v>
      </c>
      <c r="F10" s="5" t="s">
        <v>92</v>
      </c>
      <c r="L10" s="13">
        <v>0</v>
      </c>
      <c r="M10" s="13"/>
      <c r="P10" s="5">
        <f t="shared" si="1"/>
        <v>63</v>
      </c>
      <c r="Q10" s="3">
        <v>6</v>
      </c>
      <c r="R10" s="5">
        <f t="shared" si="5"/>
        <v>0</v>
      </c>
      <c r="S10" s="5">
        <f t="shared" si="2"/>
        <v>0</v>
      </c>
      <c r="T10" s="7">
        <f t="shared" si="6"/>
        <v>9</v>
      </c>
      <c r="W10" s="5">
        <f t="shared" si="7"/>
        <v>90</v>
      </c>
      <c r="X10" s="5">
        <f t="shared" si="8"/>
        <v>0</v>
      </c>
      <c r="Z10" s="5">
        <f t="shared" si="13"/>
        <v>670</v>
      </c>
      <c r="AA10" s="7">
        <f t="shared" si="9"/>
        <v>0</v>
      </c>
      <c r="AB10" s="5">
        <f t="shared" si="10"/>
        <v>0</v>
      </c>
      <c r="AF10" s="3">
        <v>6</v>
      </c>
      <c r="AG10" s="5">
        <f t="shared" si="14"/>
        <v>150</v>
      </c>
      <c r="AH10" s="5">
        <f t="shared" si="11"/>
        <v>200</v>
      </c>
      <c r="AL10" s="5">
        <v>6</v>
      </c>
      <c r="AM10" s="5">
        <v>11</v>
      </c>
      <c r="AN10" s="5">
        <f t="shared" si="3"/>
        <v>5</v>
      </c>
      <c r="AO10" s="5" t="str">
        <f t="shared" si="4"/>
        <v>plus+1</v>
      </c>
      <c r="AP10" s="5">
        <f>SUM($AN$5:AN10)</f>
        <v>31</v>
      </c>
      <c r="AQ10" s="5">
        <f t="shared" si="12"/>
        <v>400</v>
      </c>
      <c r="AT10" s="5">
        <v>0.35</v>
      </c>
      <c r="AX10" s="5" t="s">
        <v>109</v>
      </c>
      <c r="AY10" s="5">
        <v>5</v>
      </c>
    </row>
    <row r="11" spans="1:66">
      <c r="A11" s="4">
        <v>9</v>
      </c>
      <c r="B11" s="5" t="s">
        <v>54</v>
      </c>
      <c r="C11" s="5">
        <v>20</v>
      </c>
      <c r="D11" s="12" t="s">
        <v>165</v>
      </c>
      <c r="E11" s="5">
        <v>20</v>
      </c>
      <c r="F11" s="5" t="s">
        <v>90</v>
      </c>
      <c r="H11" s="5" t="s">
        <v>100</v>
      </c>
      <c r="I11" s="5">
        <v>2.4569999999999999</v>
      </c>
      <c r="J11" s="5">
        <f>I11/SUM($I$11:$I$13)</f>
        <v>0.21923797626483446</v>
      </c>
      <c r="L11" s="13">
        <f>$J$29*J11</f>
        <v>3709.506558400999</v>
      </c>
      <c r="M11" s="13"/>
      <c r="P11" s="5">
        <f t="shared" si="1"/>
        <v>62</v>
      </c>
      <c r="Q11" s="3">
        <v>7</v>
      </c>
      <c r="R11" s="5">
        <f t="shared" si="5"/>
        <v>0</v>
      </c>
      <c r="S11" s="5">
        <f t="shared" si="2"/>
        <v>0</v>
      </c>
      <c r="T11" s="7">
        <f t="shared" si="6"/>
        <v>11</v>
      </c>
      <c r="W11" s="5">
        <f t="shared" si="7"/>
        <v>110</v>
      </c>
      <c r="X11" s="5">
        <f t="shared" si="8"/>
        <v>0</v>
      </c>
      <c r="Z11" s="5">
        <f t="shared" si="13"/>
        <v>780</v>
      </c>
      <c r="AA11" s="7">
        <f t="shared" si="9"/>
        <v>0</v>
      </c>
      <c r="AB11" s="5">
        <f t="shared" si="10"/>
        <v>0</v>
      </c>
      <c r="AF11" s="3">
        <v>7</v>
      </c>
      <c r="AG11" s="5">
        <f t="shared" si="14"/>
        <v>360</v>
      </c>
      <c r="AH11" s="5">
        <f t="shared" si="11"/>
        <v>200</v>
      </c>
      <c r="AI11" s="8">
        <v>1</v>
      </c>
      <c r="AL11" s="5">
        <v>7</v>
      </c>
      <c r="AM11" s="5">
        <v>13</v>
      </c>
      <c r="AN11" s="5">
        <f t="shared" si="3"/>
        <v>6</v>
      </c>
      <c r="AO11" s="5" t="str">
        <f t="shared" si="4"/>
        <v>wildCard</v>
      </c>
      <c r="AP11" s="5">
        <f>SUM($AN$5:AN11)</f>
        <v>37</v>
      </c>
      <c r="AQ11" s="5">
        <f t="shared" si="12"/>
        <v>500</v>
      </c>
      <c r="AT11" s="5">
        <v>0.85</v>
      </c>
      <c r="AX11" s="5" t="s">
        <v>110</v>
      </c>
      <c r="AY11" s="5" t="s">
        <v>123</v>
      </c>
    </row>
    <row r="12" spans="1:66">
      <c r="A12" s="4">
        <v>10</v>
      </c>
      <c r="B12" s="5" t="s">
        <v>55</v>
      </c>
      <c r="C12" s="5">
        <v>10</v>
      </c>
      <c r="D12" s="5" t="s">
        <v>55</v>
      </c>
      <c r="E12" s="5">
        <v>10</v>
      </c>
      <c r="F12" s="5" t="s">
        <v>91</v>
      </c>
      <c r="H12" s="5" t="s">
        <v>101</v>
      </c>
      <c r="I12" s="5">
        <v>3.96</v>
      </c>
      <c r="J12" s="5">
        <f t="shared" ref="J12:J13" si="16">I12/SUM($I$11:$I$13)</f>
        <v>0.35335058445614348</v>
      </c>
      <c r="K12" s="5">
        <f>I12/I11</f>
        <v>1.6117216117216118</v>
      </c>
      <c r="L12" s="13">
        <f t="shared" ref="L12" si="17">$J$29*J12</f>
        <v>5978.6918889979479</v>
      </c>
      <c r="M12" s="13"/>
      <c r="P12" s="5">
        <f t="shared" si="1"/>
        <v>61</v>
      </c>
      <c r="Q12" s="3">
        <v>8</v>
      </c>
      <c r="R12" s="5">
        <f t="shared" si="5"/>
        <v>0</v>
      </c>
      <c r="S12" s="5">
        <f t="shared" si="2"/>
        <v>0</v>
      </c>
      <c r="T12" s="7">
        <f t="shared" si="6"/>
        <v>12</v>
      </c>
      <c r="W12" s="5">
        <f t="shared" si="7"/>
        <v>120</v>
      </c>
      <c r="X12" s="5">
        <f t="shared" si="8"/>
        <v>0</v>
      </c>
      <c r="Z12" s="5">
        <f>SUM(W12:Y12)+Z11</f>
        <v>900</v>
      </c>
      <c r="AA12" s="7">
        <f t="shared" si="9"/>
        <v>0</v>
      </c>
      <c r="AB12" s="5">
        <f t="shared" si="10"/>
        <v>0</v>
      </c>
      <c r="AF12" s="3">
        <v>8</v>
      </c>
      <c r="AG12" s="5">
        <f t="shared" si="14"/>
        <v>200</v>
      </c>
      <c r="AH12" s="5">
        <f t="shared" si="11"/>
        <v>200</v>
      </c>
      <c r="AL12" s="5">
        <v>8</v>
      </c>
      <c r="AM12" s="5">
        <v>15</v>
      </c>
      <c r="AN12" s="5">
        <f t="shared" si="3"/>
        <v>5</v>
      </c>
      <c r="AO12" s="5" t="str">
        <f t="shared" si="4"/>
        <v>plus+1</v>
      </c>
      <c r="AP12" s="5">
        <f>SUM($AN$5:AN12)</f>
        <v>42</v>
      </c>
      <c r="AQ12" s="5">
        <f t="shared" si="12"/>
        <v>400</v>
      </c>
      <c r="AX12" s="5" t="s">
        <v>111</v>
      </c>
      <c r="AY12" s="5">
        <v>6</v>
      </c>
    </row>
    <row r="13" spans="1:66">
      <c r="A13" s="4">
        <v>11</v>
      </c>
      <c r="B13" s="12" t="s">
        <v>83</v>
      </c>
      <c r="C13" s="5">
        <v>0.35</v>
      </c>
      <c r="D13" s="12" t="s">
        <v>164</v>
      </c>
      <c r="E13" s="5">
        <v>0.35</v>
      </c>
      <c r="F13" s="5" t="s">
        <v>84</v>
      </c>
      <c r="H13" s="6" t="s">
        <v>102</v>
      </c>
      <c r="I13" s="6">
        <v>4.79</v>
      </c>
      <c r="J13" s="5">
        <f t="shared" si="16"/>
        <v>0.42741143927902203</v>
      </c>
      <c r="K13" s="5">
        <f>I13/I11</f>
        <v>1.9495319495319496</v>
      </c>
      <c r="L13" s="13">
        <f>$J$29*J13</f>
        <v>7231.8015526010531</v>
      </c>
      <c r="M13" s="13"/>
      <c r="P13" s="5">
        <f t="shared" si="1"/>
        <v>60</v>
      </c>
      <c r="Q13" s="3">
        <v>9</v>
      </c>
      <c r="R13" s="5">
        <f t="shared" si="5"/>
        <v>5</v>
      </c>
      <c r="S13" s="5" t="str">
        <f t="shared" si="2"/>
        <v>plus+1</v>
      </c>
      <c r="T13" s="7">
        <f t="shared" si="6"/>
        <v>13</v>
      </c>
      <c r="W13" s="5">
        <f t="shared" si="7"/>
        <v>130</v>
      </c>
      <c r="X13" s="5">
        <f t="shared" si="8"/>
        <v>400</v>
      </c>
      <c r="Z13" s="5">
        <f t="shared" si="13"/>
        <v>1430</v>
      </c>
      <c r="AA13" s="7">
        <f t="shared" si="9"/>
        <v>0</v>
      </c>
      <c r="AB13" s="5">
        <f t="shared" si="10"/>
        <v>0</v>
      </c>
      <c r="AF13" s="3">
        <v>9</v>
      </c>
      <c r="AG13" s="5">
        <f t="shared" si="14"/>
        <v>230</v>
      </c>
      <c r="AH13" s="5">
        <f t="shared" si="11"/>
        <v>200</v>
      </c>
      <c r="AL13" s="5">
        <v>9</v>
      </c>
      <c r="AM13" s="5">
        <v>17</v>
      </c>
      <c r="AN13" s="5">
        <f t="shared" si="3"/>
        <v>6</v>
      </c>
      <c r="AO13" s="5" t="str">
        <f t="shared" si="4"/>
        <v>wildCard</v>
      </c>
      <c r="AP13" s="5">
        <f>SUM($AN$5:AN13)</f>
        <v>48</v>
      </c>
      <c r="AQ13" s="5">
        <f t="shared" si="12"/>
        <v>500</v>
      </c>
      <c r="AX13" s="5" t="s">
        <v>112</v>
      </c>
      <c r="AY13" s="5" t="s">
        <v>141</v>
      </c>
    </row>
    <row r="14" spans="1:66">
      <c r="A14" s="4">
        <v>12</v>
      </c>
      <c r="B14" s="12" t="s">
        <v>85</v>
      </c>
      <c r="C14" s="5">
        <v>0.85</v>
      </c>
      <c r="D14" s="5" t="s">
        <v>57</v>
      </c>
      <c r="E14" s="5">
        <v>0.85</v>
      </c>
      <c r="F14" s="5" t="s">
        <v>89</v>
      </c>
      <c r="P14" s="5">
        <f t="shared" si="1"/>
        <v>59</v>
      </c>
      <c r="Q14" s="3">
        <v>10</v>
      </c>
      <c r="R14" s="5">
        <f t="shared" si="5"/>
        <v>0</v>
      </c>
      <c r="S14" s="5">
        <f t="shared" si="2"/>
        <v>0</v>
      </c>
      <c r="T14" s="7">
        <f t="shared" si="6"/>
        <v>14</v>
      </c>
      <c r="W14" s="5">
        <f t="shared" si="7"/>
        <v>140</v>
      </c>
      <c r="X14" s="5">
        <f t="shared" si="8"/>
        <v>0</v>
      </c>
      <c r="Z14" s="5">
        <f t="shared" si="13"/>
        <v>1570</v>
      </c>
      <c r="AA14" s="7">
        <f t="shared" si="9"/>
        <v>0</v>
      </c>
      <c r="AB14" s="5">
        <f t="shared" si="10"/>
        <v>0</v>
      </c>
      <c r="AF14" s="3">
        <v>10</v>
      </c>
      <c r="AG14" s="5">
        <f t="shared" si="14"/>
        <v>250</v>
      </c>
      <c r="AH14" s="5">
        <f t="shared" si="11"/>
        <v>200</v>
      </c>
      <c r="AL14" s="5">
        <v>10</v>
      </c>
      <c r="AM14" s="5">
        <v>19</v>
      </c>
      <c r="AN14" s="5">
        <f t="shared" si="3"/>
        <v>0</v>
      </c>
      <c r="AO14" s="5">
        <f t="shared" si="4"/>
        <v>0</v>
      </c>
      <c r="AP14" s="5">
        <f>SUM($AN$5:AN14)</f>
        <v>48</v>
      </c>
      <c r="AQ14" s="5">
        <f t="shared" si="12"/>
        <v>-100</v>
      </c>
      <c r="AX14" s="5" t="s">
        <v>113</v>
      </c>
      <c r="AY14" s="5">
        <v>5</v>
      </c>
    </row>
    <row r="15" spans="1:66">
      <c r="A15" s="4">
        <v>13</v>
      </c>
      <c r="B15" s="5" t="s">
        <v>86</v>
      </c>
      <c r="C15" s="5">
        <v>300</v>
      </c>
      <c r="F15" s="5" t="s">
        <v>87</v>
      </c>
      <c r="H15" s="12" t="s">
        <v>155</v>
      </c>
      <c r="I15" s="5">
        <f>MAX(Q5:Q80)</f>
        <v>68</v>
      </c>
      <c r="J15" s="5">
        <f>(C11+C11+(I15-1)*C12)*I15/2</f>
        <v>24140</v>
      </c>
      <c r="P15" s="5">
        <f t="shared" si="1"/>
        <v>58</v>
      </c>
      <c r="Q15" s="3">
        <v>11</v>
      </c>
      <c r="R15" s="5">
        <f t="shared" si="5"/>
        <v>0</v>
      </c>
      <c r="S15" s="5">
        <f t="shared" si="2"/>
        <v>0</v>
      </c>
      <c r="T15" s="7">
        <f t="shared" si="6"/>
        <v>16</v>
      </c>
      <c r="W15" s="5">
        <f t="shared" si="7"/>
        <v>160</v>
      </c>
      <c r="X15" s="5">
        <f t="shared" si="8"/>
        <v>0</v>
      </c>
      <c r="Z15" s="5">
        <f t="shared" si="13"/>
        <v>1730</v>
      </c>
      <c r="AA15" s="7">
        <f t="shared" si="9"/>
        <v>0</v>
      </c>
      <c r="AB15" s="5">
        <f t="shared" si="10"/>
        <v>0</v>
      </c>
      <c r="AF15" s="3">
        <v>11</v>
      </c>
      <c r="AG15" s="5">
        <f t="shared" si="14"/>
        <v>280</v>
      </c>
      <c r="AH15" s="5">
        <f t="shared" si="11"/>
        <v>200</v>
      </c>
      <c r="AX15" s="5" t="s">
        <v>114</v>
      </c>
      <c r="AY15" s="5" t="s">
        <v>123</v>
      </c>
    </row>
    <row r="16" spans="1:66">
      <c r="A16" s="4">
        <v>14</v>
      </c>
      <c r="B16" s="5" t="s">
        <v>58</v>
      </c>
      <c r="C16" s="5">
        <v>50</v>
      </c>
      <c r="F16" s="5" t="s">
        <v>88</v>
      </c>
      <c r="H16" s="12"/>
      <c r="P16" s="5">
        <f t="shared" si="1"/>
        <v>57</v>
      </c>
      <c r="Q16" s="3">
        <v>12</v>
      </c>
      <c r="R16" s="5">
        <f t="shared" si="5"/>
        <v>0</v>
      </c>
      <c r="S16" s="5">
        <f t="shared" si="2"/>
        <v>0</v>
      </c>
      <c r="T16" s="7">
        <f t="shared" si="6"/>
        <v>17</v>
      </c>
      <c r="W16" s="5">
        <f t="shared" si="7"/>
        <v>170</v>
      </c>
      <c r="X16" s="5">
        <f t="shared" si="8"/>
        <v>0</v>
      </c>
      <c r="Z16" s="5">
        <f t="shared" si="13"/>
        <v>1900</v>
      </c>
      <c r="AA16" s="7">
        <f t="shared" si="9"/>
        <v>0</v>
      </c>
      <c r="AB16" s="5">
        <f t="shared" si="10"/>
        <v>0</v>
      </c>
      <c r="AF16" s="3">
        <v>12</v>
      </c>
      <c r="AG16" s="5">
        <f t="shared" si="14"/>
        <v>300</v>
      </c>
      <c r="AH16" s="5">
        <f t="shared" si="11"/>
        <v>200</v>
      </c>
      <c r="AX16" s="5" t="s">
        <v>115</v>
      </c>
      <c r="AY16" s="5">
        <v>6</v>
      </c>
    </row>
    <row r="17" spans="8:51">
      <c r="P17" s="5">
        <f t="shared" si="1"/>
        <v>56</v>
      </c>
      <c r="Q17" s="3">
        <v>13</v>
      </c>
      <c r="R17" s="5">
        <f t="shared" si="5"/>
        <v>0</v>
      </c>
      <c r="S17" s="5">
        <f t="shared" si="2"/>
        <v>0</v>
      </c>
      <c r="T17" s="7">
        <f t="shared" si="6"/>
        <v>18</v>
      </c>
      <c r="W17" s="5">
        <f t="shared" si="7"/>
        <v>180</v>
      </c>
      <c r="X17" s="5">
        <f t="shared" si="8"/>
        <v>0</v>
      </c>
      <c r="Z17" s="5">
        <f t="shared" si="13"/>
        <v>2080</v>
      </c>
      <c r="AA17" s="7">
        <f t="shared" si="9"/>
        <v>0</v>
      </c>
      <c r="AB17" s="5">
        <f t="shared" si="10"/>
        <v>0</v>
      </c>
      <c r="AF17" s="3">
        <v>13</v>
      </c>
      <c r="AG17" s="5">
        <f t="shared" si="14"/>
        <v>330</v>
      </c>
      <c r="AH17" s="5">
        <f t="shared" si="11"/>
        <v>200</v>
      </c>
      <c r="AX17" s="5" t="s">
        <v>116</v>
      </c>
      <c r="AY17" s="5" t="s">
        <v>141</v>
      </c>
    </row>
    <row r="18" spans="8:51">
      <c r="H18" s="12" t="s">
        <v>156</v>
      </c>
      <c r="I18" s="5">
        <f>COUNTIF($AY$4:$AY$23,4)</f>
        <v>1</v>
      </c>
      <c r="J18" s="5">
        <f t="shared" ref="J18:J20" si="18">I18*C6</f>
        <v>300</v>
      </c>
      <c r="P18" s="5">
        <f t="shared" si="1"/>
        <v>55</v>
      </c>
      <c r="Q18" s="3">
        <v>14</v>
      </c>
      <c r="R18" s="5">
        <f t="shared" si="5"/>
        <v>0</v>
      </c>
      <c r="S18" s="5">
        <f t="shared" si="2"/>
        <v>0</v>
      </c>
      <c r="T18" s="7">
        <f t="shared" si="6"/>
        <v>19</v>
      </c>
      <c r="W18" s="5">
        <f t="shared" si="7"/>
        <v>190</v>
      </c>
      <c r="X18" s="5">
        <f t="shared" si="8"/>
        <v>0</v>
      </c>
      <c r="Z18" s="5">
        <f t="shared" si="13"/>
        <v>2270</v>
      </c>
      <c r="AA18" s="7">
        <f t="shared" si="9"/>
        <v>0</v>
      </c>
      <c r="AB18" s="5">
        <f t="shared" si="10"/>
        <v>0</v>
      </c>
      <c r="AF18" s="3">
        <v>14</v>
      </c>
      <c r="AG18" s="5">
        <f t="shared" si="14"/>
        <v>350</v>
      </c>
      <c r="AH18" s="5">
        <f t="shared" si="11"/>
        <v>200</v>
      </c>
      <c r="AX18" s="5" t="s">
        <v>117</v>
      </c>
      <c r="AY18" s="5">
        <v>5</v>
      </c>
    </row>
    <row r="19" spans="8:51">
      <c r="H19" s="12" t="s">
        <v>157</v>
      </c>
      <c r="I19" s="5">
        <v>4</v>
      </c>
      <c r="J19" s="5">
        <f t="shared" si="18"/>
        <v>1600</v>
      </c>
      <c r="P19" s="5">
        <f t="shared" si="1"/>
        <v>54</v>
      </c>
      <c r="Q19" s="3">
        <v>15</v>
      </c>
      <c r="R19" s="5">
        <f t="shared" si="5"/>
        <v>6</v>
      </c>
      <c r="S19" s="5" t="str">
        <f t="shared" si="2"/>
        <v>wildCard</v>
      </c>
      <c r="T19" s="7">
        <f t="shared" si="6"/>
        <v>21</v>
      </c>
      <c r="W19" s="5">
        <f t="shared" si="7"/>
        <v>210</v>
      </c>
      <c r="X19" s="5">
        <f t="shared" si="8"/>
        <v>500</v>
      </c>
      <c r="Z19" s="5">
        <f>SUM(W19:Y19)+Z18</f>
        <v>2980</v>
      </c>
      <c r="AA19" s="7">
        <f t="shared" si="9"/>
        <v>0</v>
      </c>
      <c r="AB19" s="5">
        <f t="shared" si="10"/>
        <v>0</v>
      </c>
      <c r="AF19" s="3">
        <v>15</v>
      </c>
      <c r="AG19" s="5">
        <f t="shared" si="14"/>
        <v>380</v>
      </c>
      <c r="AH19" s="5">
        <f t="shared" si="11"/>
        <v>200</v>
      </c>
      <c r="AX19" s="5" t="s">
        <v>118</v>
      </c>
      <c r="AY19" s="5" t="s">
        <v>123</v>
      </c>
    </row>
    <row r="20" spans="8:51">
      <c r="H20" s="12" t="s">
        <v>158</v>
      </c>
      <c r="I20" s="5">
        <f>COUNTIF($AY$4:$AY$23,6)</f>
        <v>4</v>
      </c>
      <c r="J20" s="5">
        <f t="shared" si="18"/>
        <v>2000</v>
      </c>
      <c r="P20" s="5">
        <f t="shared" si="1"/>
        <v>53</v>
      </c>
      <c r="Q20" s="3">
        <v>16</v>
      </c>
      <c r="R20" s="5">
        <f t="shared" si="5"/>
        <v>0</v>
      </c>
      <c r="S20" s="5">
        <f t="shared" si="2"/>
        <v>0</v>
      </c>
      <c r="T20" s="7">
        <f t="shared" si="6"/>
        <v>22</v>
      </c>
      <c r="W20" s="5">
        <f t="shared" si="7"/>
        <v>220</v>
      </c>
      <c r="X20" s="5">
        <f t="shared" si="8"/>
        <v>0</v>
      </c>
      <c r="Z20" s="5">
        <f t="shared" si="13"/>
        <v>3200</v>
      </c>
      <c r="AA20" s="7">
        <f t="shared" si="9"/>
        <v>0</v>
      </c>
      <c r="AB20" s="5">
        <f t="shared" si="10"/>
        <v>0</v>
      </c>
      <c r="AF20" s="3">
        <v>16</v>
      </c>
      <c r="AG20" s="5">
        <f t="shared" si="14"/>
        <v>400</v>
      </c>
      <c r="AH20" s="5">
        <f t="shared" si="11"/>
        <v>200</v>
      </c>
      <c r="AX20" s="5" t="s">
        <v>119</v>
      </c>
      <c r="AY20" s="5">
        <v>6</v>
      </c>
    </row>
    <row r="21" spans="8:51">
      <c r="P21" s="5">
        <f t="shared" si="1"/>
        <v>52</v>
      </c>
      <c r="Q21" s="3">
        <v>17</v>
      </c>
      <c r="R21" s="5">
        <f t="shared" si="5"/>
        <v>0</v>
      </c>
      <c r="S21" s="5">
        <f t="shared" si="2"/>
        <v>0</v>
      </c>
      <c r="T21" s="7">
        <f t="shared" si="6"/>
        <v>23</v>
      </c>
      <c r="W21" s="5">
        <f t="shared" si="7"/>
        <v>230</v>
      </c>
      <c r="X21" s="5">
        <f t="shared" si="8"/>
        <v>0</v>
      </c>
      <c r="Z21" s="5">
        <f t="shared" si="13"/>
        <v>3430</v>
      </c>
      <c r="AA21" s="7">
        <f t="shared" si="9"/>
        <v>0</v>
      </c>
      <c r="AB21" s="5">
        <f t="shared" si="10"/>
        <v>0</v>
      </c>
      <c r="AF21" s="3">
        <v>17</v>
      </c>
      <c r="AG21" s="5">
        <f t="shared" si="14"/>
        <v>430</v>
      </c>
      <c r="AH21" s="5">
        <f t="shared" si="11"/>
        <v>200</v>
      </c>
      <c r="AX21" s="5" t="s">
        <v>120</v>
      </c>
      <c r="AY21" s="5" t="s">
        <v>141</v>
      </c>
    </row>
    <row r="22" spans="8:51">
      <c r="H22" s="12" t="s">
        <v>163</v>
      </c>
      <c r="J22" s="5">
        <f>SUM(J18:J20)</f>
        <v>3900</v>
      </c>
      <c r="P22" s="5">
        <f t="shared" si="1"/>
        <v>51</v>
      </c>
      <c r="Q22" s="3">
        <v>18</v>
      </c>
      <c r="R22" s="5">
        <f t="shared" si="5"/>
        <v>0</v>
      </c>
      <c r="S22" s="5">
        <f t="shared" si="2"/>
        <v>0</v>
      </c>
      <c r="T22" s="7">
        <f t="shared" si="6"/>
        <v>24</v>
      </c>
      <c r="W22" s="5">
        <f t="shared" si="7"/>
        <v>240</v>
      </c>
      <c r="X22" s="5">
        <f t="shared" si="8"/>
        <v>0</v>
      </c>
      <c r="Z22" s="5">
        <f t="shared" si="13"/>
        <v>3670</v>
      </c>
      <c r="AA22" s="7">
        <f t="shared" si="9"/>
        <v>0</v>
      </c>
      <c r="AB22" s="5">
        <f t="shared" si="10"/>
        <v>0</v>
      </c>
      <c r="AF22" s="3">
        <v>18</v>
      </c>
      <c r="AG22" s="5">
        <f t="shared" si="14"/>
        <v>450</v>
      </c>
      <c r="AH22" s="5">
        <f t="shared" si="11"/>
        <v>200</v>
      </c>
      <c r="AX22" s="5" t="s">
        <v>121</v>
      </c>
    </row>
    <row r="23" spans="8:51">
      <c r="P23" s="5">
        <f t="shared" si="1"/>
        <v>50</v>
      </c>
      <c r="Q23" s="3">
        <v>19</v>
      </c>
      <c r="R23" s="5">
        <f t="shared" si="5"/>
        <v>0</v>
      </c>
      <c r="S23" s="5">
        <f t="shared" si="2"/>
        <v>0</v>
      </c>
      <c r="T23" s="7">
        <f t="shared" si="6"/>
        <v>26</v>
      </c>
      <c r="W23" s="5">
        <f t="shared" si="7"/>
        <v>260</v>
      </c>
      <c r="X23" s="5">
        <f t="shared" si="8"/>
        <v>0</v>
      </c>
      <c r="Z23" s="5">
        <f t="shared" si="13"/>
        <v>3930</v>
      </c>
      <c r="AA23" s="7">
        <f t="shared" si="9"/>
        <v>1</v>
      </c>
      <c r="AB23" s="5">
        <f t="shared" si="10"/>
        <v>3709.506558400999</v>
      </c>
      <c r="AF23" s="7"/>
      <c r="AX23" s="5" t="s">
        <v>122</v>
      </c>
    </row>
    <row r="24" spans="8:51">
      <c r="H24" s="12" t="s">
        <v>159</v>
      </c>
      <c r="I24" s="5">
        <f>I20+I19</f>
        <v>8</v>
      </c>
      <c r="P24" s="5">
        <f t="shared" si="1"/>
        <v>49</v>
      </c>
      <c r="Q24" s="3">
        <v>20</v>
      </c>
      <c r="R24" s="5">
        <f t="shared" si="5"/>
        <v>5</v>
      </c>
      <c r="S24" s="5" t="str">
        <f t="shared" si="2"/>
        <v>plus+1</v>
      </c>
      <c r="T24" s="7">
        <f t="shared" si="6"/>
        <v>27</v>
      </c>
      <c r="W24" s="5">
        <f t="shared" si="7"/>
        <v>270</v>
      </c>
      <c r="X24" s="5">
        <f t="shared" si="8"/>
        <v>400</v>
      </c>
      <c r="Z24" s="5">
        <f t="shared" si="13"/>
        <v>4600</v>
      </c>
      <c r="AA24" s="7">
        <f t="shared" si="9"/>
        <v>1</v>
      </c>
      <c r="AB24" s="5">
        <f t="shared" si="10"/>
        <v>3709.506558400999</v>
      </c>
      <c r="AF24" s="7"/>
    </row>
    <row r="25" spans="8:51">
      <c r="H25" s="12" t="s">
        <v>160</v>
      </c>
      <c r="I25" s="5">
        <f>I3</f>
        <v>29</v>
      </c>
      <c r="J25" s="5">
        <f>I25*C9</f>
        <v>5800</v>
      </c>
      <c r="P25" s="5">
        <f t="shared" si="1"/>
        <v>48</v>
      </c>
      <c r="Q25" s="3">
        <v>21</v>
      </c>
      <c r="R25" s="5">
        <f t="shared" si="5"/>
        <v>0</v>
      </c>
      <c r="S25" s="5">
        <f t="shared" si="2"/>
        <v>0</v>
      </c>
      <c r="T25" s="7">
        <f t="shared" si="6"/>
        <v>28</v>
      </c>
      <c r="W25" s="5">
        <f t="shared" si="7"/>
        <v>280</v>
      </c>
      <c r="X25" s="5">
        <f t="shared" si="8"/>
        <v>0</v>
      </c>
      <c r="Z25" s="5">
        <f t="shared" si="13"/>
        <v>4880</v>
      </c>
      <c r="AA25" s="7">
        <f t="shared" si="9"/>
        <v>1</v>
      </c>
      <c r="AB25" s="5">
        <f t="shared" si="10"/>
        <v>3709.506558400999</v>
      </c>
      <c r="AF25" s="7"/>
    </row>
    <row r="26" spans="8:51">
      <c r="H26" s="12" t="s">
        <v>162</v>
      </c>
      <c r="I26" s="5">
        <v>1</v>
      </c>
      <c r="J26" s="5">
        <f>I26*C10</f>
        <v>300</v>
      </c>
      <c r="P26" s="5">
        <f t="shared" si="1"/>
        <v>47</v>
      </c>
      <c r="Q26" s="3">
        <v>22</v>
      </c>
      <c r="R26" s="5">
        <f t="shared" si="5"/>
        <v>0</v>
      </c>
      <c r="S26" s="5">
        <f t="shared" si="2"/>
        <v>0</v>
      </c>
      <c r="T26" s="7">
        <f t="shared" si="6"/>
        <v>29</v>
      </c>
      <c r="W26" s="5">
        <f t="shared" si="7"/>
        <v>290</v>
      </c>
      <c r="X26" s="5">
        <f t="shared" si="8"/>
        <v>0</v>
      </c>
      <c r="Z26" s="5">
        <f t="shared" si="13"/>
        <v>5170</v>
      </c>
      <c r="AA26" s="7">
        <f t="shared" si="9"/>
        <v>1</v>
      </c>
      <c r="AB26" s="5">
        <f t="shared" si="10"/>
        <v>3709.506558400999</v>
      </c>
      <c r="AF26" s="7"/>
    </row>
    <row r="27" spans="8:51">
      <c r="P27" s="5">
        <f t="shared" si="1"/>
        <v>46</v>
      </c>
      <c r="Q27" s="3">
        <v>23</v>
      </c>
      <c r="R27" s="5">
        <f t="shared" si="5"/>
        <v>0</v>
      </c>
      <c r="S27" s="5">
        <f t="shared" si="2"/>
        <v>0</v>
      </c>
      <c r="T27" s="7">
        <f t="shared" si="6"/>
        <v>31</v>
      </c>
      <c r="W27" s="5">
        <f t="shared" si="7"/>
        <v>310</v>
      </c>
      <c r="X27" s="5">
        <f t="shared" si="8"/>
        <v>0</v>
      </c>
      <c r="Z27" s="5">
        <f t="shared" si="13"/>
        <v>5480</v>
      </c>
      <c r="AA27" s="7">
        <f t="shared" si="9"/>
        <v>1</v>
      </c>
      <c r="AB27" s="5">
        <f t="shared" si="10"/>
        <v>3709.506558400999</v>
      </c>
      <c r="AF27" s="7"/>
    </row>
    <row r="28" spans="8:51">
      <c r="P28" s="5">
        <f t="shared" si="1"/>
        <v>45</v>
      </c>
      <c r="Q28" s="3">
        <v>24</v>
      </c>
      <c r="R28" s="5">
        <f t="shared" si="5"/>
        <v>0</v>
      </c>
      <c r="S28" s="5">
        <f t="shared" si="2"/>
        <v>0</v>
      </c>
      <c r="T28" s="7">
        <f t="shared" si="6"/>
        <v>32</v>
      </c>
      <c r="W28" s="5">
        <f t="shared" si="7"/>
        <v>320</v>
      </c>
      <c r="X28" s="5">
        <f t="shared" si="8"/>
        <v>0</v>
      </c>
      <c r="Z28" s="5">
        <f t="shared" si="13"/>
        <v>5800</v>
      </c>
      <c r="AA28" s="7">
        <f t="shared" si="9"/>
        <v>1</v>
      </c>
      <c r="AB28" s="5">
        <f t="shared" si="10"/>
        <v>3709.506558400999</v>
      </c>
      <c r="AF28" s="7"/>
    </row>
    <row r="29" spans="8:51">
      <c r="H29" s="12" t="s">
        <v>161</v>
      </c>
      <c r="J29" s="5">
        <f>(J22+J15+J25)/K29</f>
        <v>16920</v>
      </c>
      <c r="K29" s="5">
        <v>2</v>
      </c>
      <c r="P29" s="5">
        <f t="shared" si="1"/>
        <v>44</v>
      </c>
      <c r="Q29" s="3">
        <v>25</v>
      </c>
      <c r="R29" s="5">
        <f t="shared" si="5"/>
        <v>0</v>
      </c>
      <c r="S29" s="5">
        <f t="shared" si="2"/>
        <v>0</v>
      </c>
      <c r="T29" s="7">
        <f t="shared" si="6"/>
        <v>33</v>
      </c>
      <c r="W29" s="5">
        <f t="shared" si="7"/>
        <v>330</v>
      </c>
      <c r="X29" s="5">
        <f t="shared" si="8"/>
        <v>0</v>
      </c>
      <c r="Z29" s="5">
        <f t="shared" si="13"/>
        <v>6130</v>
      </c>
      <c r="AA29" s="7">
        <f t="shared" si="9"/>
        <v>2</v>
      </c>
      <c r="AB29" s="5">
        <f t="shared" si="10"/>
        <v>5978.6918889979479</v>
      </c>
      <c r="AF29" s="7"/>
    </row>
    <row r="30" spans="8:51">
      <c r="P30" s="5">
        <f t="shared" si="1"/>
        <v>43</v>
      </c>
      <c r="Q30" s="3">
        <v>26</v>
      </c>
      <c r="R30" s="5">
        <f t="shared" si="5"/>
        <v>6</v>
      </c>
      <c r="S30" s="5" t="str">
        <f t="shared" si="2"/>
        <v>wildCard</v>
      </c>
      <c r="T30" s="7">
        <f t="shared" si="6"/>
        <v>34</v>
      </c>
      <c r="W30" s="5">
        <f t="shared" si="7"/>
        <v>340</v>
      </c>
      <c r="X30" s="5">
        <f t="shared" si="8"/>
        <v>500</v>
      </c>
      <c r="Z30" s="5">
        <f t="shared" si="13"/>
        <v>6970</v>
      </c>
      <c r="AA30" s="7">
        <f t="shared" si="9"/>
        <v>2</v>
      </c>
      <c r="AB30" s="5">
        <f t="shared" si="10"/>
        <v>5978.6918889979479</v>
      </c>
      <c r="AF30" s="7"/>
    </row>
    <row r="31" spans="8:51">
      <c r="P31" s="5">
        <f t="shared" si="1"/>
        <v>42</v>
      </c>
      <c r="Q31" s="3">
        <v>27</v>
      </c>
      <c r="R31" s="5">
        <f t="shared" si="5"/>
        <v>0</v>
      </c>
      <c r="S31" s="5">
        <f t="shared" si="2"/>
        <v>0</v>
      </c>
      <c r="T31" s="7">
        <f t="shared" si="6"/>
        <v>36</v>
      </c>
      <c r="W31" s="5">
        <f t="shared" si="7"/>
        <v>360</v>
      </c>
      <c r="X31" s="5">
        <f t="shared" si="8"/>
        <v>0</v>
      </c>
      <c r="Z31" s="5">
        <f t="shared" si="13"/>
        <v>7330</v>
      </c>
      <c r="AA31" s="7">
        <f t="shared" si="9"/>
        <v>3</v>
      </c>
      <c r="AB31" s="5">
        <f t="shared" si="10"/>
        <v>7231.8015526010531</v>
      </c>
      <c r="AF31" s="7"/>
    </row>
    <row r="32" spans="8:51">
      <c r="P32" s="5">
        <f t="shared" si="1"/>
        <v>41</v>
      </c>
      <c r="Q32" s="3">
        <v>28</v>
      </c>
      <c r="R32" s="5">
        <f t="shared" si="5"/>
        <v>0</v>
      </c>
      <c r="S32" s="5">
        <f t="shared" si="2"/>
        <v>0</v>
      </c>
      <c r="T32" s="7">
        <f t="shared" si="6"/>
        <v>37</v>
      </c>
      <c r="W32" s="5">
        <f t="shared" si="7"/>
        <v>370</v>
      </c>
      <c r="X32" s="5">
        <f t="shared" si="8"/>
        <v>0</v>
      </c>
      <c r="Z32" s="5">
        <f t="shared" si="13"/>
        <v>7700</v>
      </c>
      <c r="AA32" s="7">
        <f t="shared" si="9"/>
        <v>3</v>
      </c>
      <c r="AB32" s="5">
        <f t="shared" si="10"/>
        <v>7231.8015526010531</v>
      </c>
      <c r="AF32" s="7"/>
    </row>
    <row r="33" spans="10:28">
      <c r="P33" s="5">
        <f t="shared" si="1"/>
        <v>40</v>
      </c>
      <c r="Q33" s="3">
        <v>29</v>
      </c>
      <c r="R33" s="5">
        <f t="shared" si="5"/>
        <v>0</v>
      </c>
      <c r="S33" s="5">
        <f t="shared" si="2"/>
        <v>0</v>
      </c>
      <c r="T33" s="7">
        <f t="shared" si="6"/>
        <v>38</v>
      </c>
      <c r="W33" s="5">
        <f t="shared" si="7"/>
        <v>380</v>
      </c>
      <c r="X33" s="5">
        <f t="shared" si="8"/>
        <v>0</v>
      </c>
      <c r="Z33" s="5">
        <f t="shared" si="13"/>
        <v>8080</v>
      </c>
      <c r="AA33" s="7">
        <f t="shared" si="9"/>
        <v>3</v>
      </c>
      <c r="AB33" s="5">
        <f t="shared" si="10"/>
        <v>7231.8015526010531</v>
      </c>
    </row>
    <row r="34" spans="10:28">
      <c r="P34" s="5">
        <f t="shared" si="1"/>
        <v>39</v>
      </c>
      <c r="Q34" s="3">
        <v>30</v>
      </c>
      <c r="R34" s="5">
        <f t="shared" si="5"/>
        <v>0</v>
      </c>
      <c r="S34" s="5">
        <f t="shared" si="2"/>
        <v>0</v>
      </c>
      <c r="T34" s="7">
        <f t="shared" si="6"/>
        <v>39</v>
      </c>
      <c r="W34" s="5">
        <f t="shared" si="7"/>
        <v>390</v>
      </c>
      <c r="X34" s="5">
        <f t="shared" si="8"/>
        <v>0</v>
      </c>
      <c r="Z34" s="5">
        <f>SUM(W34:Y34)+Z33</f>
        <v>8470</v>
      </c>
      <c r="AA34" s="7">
        <f t="shared" si="9"/>
        <v>3</v>
      </c>
      <c r="AB34" s="5">
        <f t="shared" si="10"/>
        <v>7231.8015526010531</v>
      </c>
    </row>
    <row r="35" spans="10:28">
      <c r="J35" s="16"/>
      <c r="P35" s="5">
        <f t="shared" si="1"/>
        <v>38</v>
      </c>
      <c r="Q35" s="3">
        <v>31</v>
      </c>
      <c r="R35" s="5">
        <f t="shared" si="5"/>
        <v>5</v>
      </c>
      <c r="S35" s="5" t="str">
        <f t="shared" si="2"/>
        <v>plus+1</v>
      </c>
      <c r="T35" s="7">
        <f t="shared" si="6"/>
        <v>41</v>
      </c>
      <c r="W35" s="5">
        <f t="shared" si="7"/>
        <v>410</v>
      </c>
      <c r="X35" s="5">
        <f t="shared" si="8"/>
        <v>400</v>
      </c>
      <c r="Z35" s="5">
        <f t="shared" ref="Z35:Z72" si="19">SUM(W35:Y35)+Z34</f>
        <v>9280</v>
      </c>
      <c r="AA35" s="7">
        <f t="shared" si="9"/>
        <v>3</v>
      </c>
      <c r="AB35" s="5">
        <f t="shared" si="10"/>
        <v>7231.8015526010531</v>
      </c>
    </row>
    <row r="36" spans="10:28">
      <c r="J36" s="16"/>
      <c r="P36" s="5">
        <f t="shared" si="1"/>
        <v>37</v>
      </c>
      <c r="Q36" s="3">
        <v>32</v>
      </c>
      <c r="R36" s="5">
        <f t="shared" si="5"/>
        <v>0</v>
      </c>
      <c r="S36" s="5">
        <f t="shared" si="2"/>
        <v>0</v>
      </c>
      <c r="T36" s="7">
        <f t="shared" si="6"/>
        <v>42</v>
      </c>
      <c r="W36" s="5">
        <f t="shared" si="7"/>
        <v>420</v>
      </c>
      <c r="X36" s="5">
        <f t="shared" si="8"/>
        <v>0</v>
      </c>
      <c r="Z36" s="5">
        <f t="shared" si="19"/>
        <v>9700</v>
      </c>
      <c r="AA36" s="7">
        <f t="shared" si="9"/>
        <v>3</v>
      </c>
      <c r="AB36" s="5">
        <f t="shared" si="10"/>
        <v>7231.8015526010531</v>
      </c>
    </row>
    <row r="37" spans="10:28">
      <c r="J37" s="16"/>
      <c r="P37" s="5">
        <f t="shared" si="1"/>
        <v>36</v>
      </c>
      <c r="Q37" s="3">
        <v>33</v>
      </c>
      <c r="R37" s="5">
        <f t="shared" si="5"/>
        <v>0</v>
      </c>
      <c r="S37" s="5">
        <f t="shared" si="2"/>
        <v>0</v>
      </c>
      <c r="T37" s="7">
        <f t="shared" si="6"/>
        <v>43</v>
      </c>
      <c r="W37" s="5">
        <f t="shared" si="7"/>
        <v>430</v>
      </c>
      <c r="X37" s="5">
        <f t="shared" si="8"/>
        <v>0</v>
      </c>
      <c r="Z37" s="5">
        <f t="shared" si="19"/>
        <v>10130</v>
      </c>
      <c r="AA37" s="7">
        <f t="shared" si="9"/>
        <v>3</v>
      </c>
      <c r="AB37" s="5">
        <f t="shared" si="10"/>
        <v>7231.8015526010531</v>
      </c>
    </row>
    <row r="38" spans="10:28">
      <c r="P38" s="5">
        <f t="shared" si="1"/>
        <v>35</v>
      </c>
      <c r="Q38" s="3">
        <v>34</v>
      </c>
      <c r="R38" s="5">
        <f t="shared" si="5"/>
        <v>0</v>
      </c>
      <c r="S38" s="5">
        <f t="shared" si="2"/>
        <v>0</v>
      </c>
      <c r="T38" s="7">
        <f t="shared" si="6"/>
        <v>44</v>
      </c>
      <c r="W38" s="5">
        <f t="shared" si="7"/>
        <v>440</v>
      </c>
      <c r="X38" s="5">
        <f t="shared" si="8"/>
        <v>0</v>
      </c>
      <c r="Z38" s="5">
        <f t="shared" si="19"/>
        <v>10570</v>
      </c>
      <c r="AA38" s="7">
        <f t="shared" si="9"/>
        <v>3</v>
      </c>
      <c r="AB38" s="5">
        <f t="shared" si="10"/>
        <v>7231.8015526010531</v>
      </c>
    </row>
    <row r="39" spans="10:28">
      <c r="P39" s="5">
        <f t="shared" si="1"/>
        <v>34</v>
      </c>
      <c r="Q39" s="3">
        <v>35</v>
      </c>
      <c r="R39" s="5">
        <f t="shared" si="5"/>
        <v>0</v>
      </c>
      <c r="S39" s="5">
        <f t="shared" si="2"/>
        <v>0</v>
      </c>
      <c r="T39" s="7">
        <f t="shared" si="6"/>
        <v>46</v>
      </c>
      <c r="W39" s="5">
        <f t="shared" si="7"/>
        <v>460</v>
      </c>
      <c r="X39" s="5">
        <f t="shared" si="8"/>
        <v>0</v>
      </c>
      <c r="Z39" s="5">
        <f t="shared" si="19"/>
        <v>11030</v>
      </c>
      <c r="AA39" s="7">
        <f t="shared" si="9"/>
        <v>3</v>
      </c>
      <c r="AB39" s="5">
        <f t="shared" si="10"/>
        <v>7231.8015526010531</v>
      </c>
    </row>
    <row r="40" spans="10:28">
      <c r="P40" s="5">
        <f t="shared" si="1"/>
        <v>33</v>
      </c>
      <c r="Q40" s="3">
        <v>36</v>
      </c>
      <c r="R40" s="5">
        <f t="shared" si="5"/>
        <v>0</v>
      </c>
      <c r="S40" s="5">
        <f t="shared" si="2"/>
        <v>0</v>
      </c>
      <c r="T40" s="7">
        <f t="shared" si="6"/>
        <v>47</v>
      </c>
      <c r="W40" s="5">
        <f t="shared" si="7"/>
        <v>470</v>
      </c>
      <c r="X40" s="5">
        <f t="shared" si="8"/>
        <v>0</v>
      </c>
      <c r="Z40" s="5">
        <f t="shared" si="19"/>
        <v>11500</v>
      </c>
      <c r="AA40" s="7">
        <f t="shared" si="9"/>
        <v>3</v>
      </c>
      <c r="AB40" s="5">
        <f>INDEX($L$10:$L$13,AA40+1)</f>
        <v>7231.8015526010531</v>
      </c>
    </row>
    <row r="41" spans="10:28">
      <c r="P41" s="5">
        <f t="shared" si="1"/>
        <v>32</v>
      </c>
      <c r="Q41" s="3">
        <v>37</v>
      </c>
      <c r="R41" s="5">
        <f t="shared" si="5"/>
        <v>6</v>
      </c>
      <c r="S41" s="5" t="str">
        <f t="shared" si="2"/>
        <v>wildCard</v>
      </c>
      <c r="T41" s="7">
        <f t="shared" si="6"/>
        <v>48</v>
      </c>
      <c r="W41" s="5">
        <f t="shared" si="7"/>
        <v>480</v>
      </c>
      <c r="X41" s="5">
        <f t="shared" si="8"/>
        <v>500</v>
      </c>
      <c r="Z41" s="5">
        <f t="shared" si="19"/>
        <v>12480</v>
      </c>
      <c r="AA41" s="7">
        <f t="shared" si="9"/>
        <v>3</v>
      </c>
      <c r="AB41" s="5">
        <f t="shared" si="10"/>
        <v>7231.8015526010531</v>
      </c>
    </row>
    <row r="42" spans="10:28">
      <c r="P42" s="5">
        <f t="shared" si="1"/>
        <v>31</v>
      </c>
      <c r="Q42" s="3">
        <v>38</v>
      </c>
      <c r="R42" s="5">
        <f t="shared" si="5"/>
        <v>0</v>
      </c>
      <c r="S42" s="5">
        <f t="shared" si="2"/>
        <v>0</v>
      </c>
      <c r="T42" s="7">
        <f t="shared" si="6"/>
        <v>49</v>
      </c>
      <c r="W42" s="5">
        <f t="shared" si="7"/>
        <v>490</v>
      </c>
      <c r="X42" s="5">
        <f t="shared" si="8"/>
        <v>0</v>
      </c>
      <c r="Z42" s="5">
        <f t="shared" si="19"/>
        <v>12970</v>
      </c>
      <c r="AA42" s="7">
        <f t="shared" si="9"/>
        <v>3</v>
      </c>
      <c r="AB42" s="5">
        <f t="shared" si="10"/>
        <v>7231.8015526010531</v>
      </c>
    </row>
    <row r="43" spans="10:28">
      <c r="P43" s="5">
        <f t="shared" si="1"/>
        <v>30</v>
      </c>
      <c r="Q43" s="3">
        <v>39</v>
      </c>
      <c r="R43" s="5">
        <f t="shared" si="5"/>
        <v>0</v>
      </c>
      <c r="S43" s="5">
        <f t="shared" si="2"/>
        <v>0</v>
      </c>
      <c r="T43" s="7">
        <f t="shared" si="6"/>
        <v>51</v>
      </c>
      <c r="W43" s="5">
        <f t="shared" si="7"/>
        <v>510</v>
      </c>
      <c r="X43" s="5">
        <f t="shared" si="8"/>
        <v>0</v>
      </c>
      <c r="Z43" s="5">
        <f t="shared" si="19"/>
        <v>13480</v>
      </c>
      <c r="AA43" s="7">
        <f t="shared" si="9"/>
        <v>3</v>
      </c>
      <c r="AB43" s="5">
        <f t="shared" si="10"/>
        <v>7231.8015526010531</v>
      </c>
    </row>
    <row r="44" spans="10:28">
      <c r="P44" s="5">
        <f t="shared" si="1"/>
        <v>29</v>
      </c>
      <c r="Q44" s="3">
        <v>40</v>
      </c>
      <c r="R44" s="5">
        <f t="shared" si="5"/>
        <v>0</v>
      </c>
      <c r="S44" s="5">
        <f t="shared" si="2"/>
        <v>0</v>
      </c>
      <c r="T44" s="7">
        <f t="shared" si="6"/>
        <v>52</v>
      </c>
      <c r="W44" s="5">
        <f t="shared" si="7"/>
        <v>520</v>
      </c>
      <c r="X44" s="5">
        <f t="shared" si="8"/>
        <v>0</v>
      </c>
      <c r="Z44" s="5">
        <f t="shared" si="19"/>
        <v>14000</v>
      </c>
      <c r="AA44" s="7">
        <f t="shared" si="9"/>
        <v>3</v>
      </c>
      <c r="AB44" s="5">
        <f t="shared" si="10"/>
        <v>7231.8015526010531</v>
      </c>
    </row>
    <row r="45" spans="10:28">
      <c r="P45" s="5">
        <f t="shared" si="1"/>
        <v>28</v>
      </c>
      <c r="Q45" s="3">
        <v>41</v>
      </c>
      <c r="R45" s="5">
        <f t="shared" si="5"/>
        <v>0</v>
      </c>
      <c r="S45" s="5">
        <f t="shared" si="2"/>
        <v>0</v>
      </c>
      <c r="T45" s="7">
        <f t="shared" si="6"/>
        <v>53</v>
      </c>
      <c r="W45" s="5">
        <f t="shared" si="7"/>
        <v>530</v>
      </c>
      <c r="X45" s="5">
        <f t="shared" si="8"/>
        <v>0</v>
      </c>
      <c r="Z45" s="5">
        <f t="shared" si="19"/>
        <v>14530</v>
      </c>
      <c r="AA45" s="7">
        <f t="shared" si="9"/>
        <v>3</v>
      </c>
      <c r="AB45" s="5">
        <f t="shared" si="10"/>
        <v>7231.8015526010531</v>
      </c>
    </row>
    <row r="46" spans="10:28">
      <c r="P46" s="5">
        <f t="shared" si="1"/>
        <v>27</v>
      </c>
      <c r="Q46" s="3">
        <v>42</v>
      </c>
      <c r="R46" s="5">
        <f t="shared" si="5"/>
        <v>5</v>
      </c>
      <c r="S46" s="5" t="str">
        <f t="shared" si="2"/>
        <v>plus+1</v>
      </c>
      <c r="T46" s="7">
        <f t="shared" si="6"/>
        <v>54</v>
      </c>
      <c r="W46" s="5">
        <f t="shared" si="7"/>
        <v>540</v>
      </c>
      <c r="X46" s="5">
        <f t="shared" si="8"/>
        <v>400</v>
      </c>
      <c r="Z46" s="5">
        <f t="shared" si="19"/>
        <v>15470</v>
      </c>
      <c r="AA46" s="7">
        <f t="shared" si="9"/>
        <v>3</v>
      </c>
      <c r="AB46" s="5">
        <f t="shared" si="10"/>
        <v>7231.8015526010531</v>
      </c>
    </row>
    <row r="47" spans="10:28">
      <c r="P47" s="5">
        <f t="shared" si="1"/>
        <v>26</v>
      </c>
      <c r="Q47" s="3">
        <v>43</v>
      </c>
      <c r="R47" s="5">
        <f t="shared" si="5"/>
        <v>0</v>
      </c>
      <c r="S47" s="5">
        <f t="shared" si="2"/>
        <v>0</v>
      </c>
      <c r="T47" s="7">
        <f t="shared" si="6"/>
        <v>56</v>
      </c>
      <c r="W47" s="5">
        <f t="shared" si="7"/>
        <v>560</v>
      </c>
      <c r="X47" s="5">
        <f t="shared" si="8"/>
        <v>0</v>
      </c>
      <c r="Z47" s="5">
        <f t="shared" si="19"/>
        <v>16030</v>
      </c>
      <c r="AA47" s="7">
        <f t="shared" si="9"/>
        <v>3</v>
      </c>
      <c r="AB47" s="5">
        <f t="shared" si="10"/>
        <v>7231.8015526010531</v>
      </c>
    </row>
    <row r="48" spans="10:28">
      <c r="P48" s="5">
        <f t="shared" si="1"/>
        <v>25</v>
      </c>
      <c r="Q48" s="3">
        <v>44</v>
      </c>
      <c r="R48" s="5">
        <f t="shared" si="5"/>
        <v>0</v>
      </c>
      <c r="S48" s="5">
        <f t="shared" si="2"/>
        <v>0</v>
      </c>
      <c r="T48" s="7">
        <f t="shared" si="6"/>
        <v>57</v>
      </c>
      <c r="W48" s="5">
        <f t="shared" si="7"/>
        <v>570</v>
      </c>
      <c r="X48" s="5">
        <f t="shared" si="8"/>
        <v>0</v>
      </c>
      <c r="Z48" s="5">
        <f t="shared" si="19"/>
        <v>16600</v>
      </c>
      <c r="AA48" s="7">
        <f t="shared" si="9"/>
        <v>3</v>
      </c>
      <c r="AB48" s="5">
        <f t="shared" si="10"/>
        <v>7231.8015526010531</v>
      </c>
    </row>
    <row r="49" spans="16:28">
      <c r="P49" s="5">
        <f t="shared" si="1"/>
        <v>24</v>
      </c>
      <c r="Q49" s="3">
        <v>45</v>
      </c>
      <c r="R49" s="5">
        <f t="shared" si="5"/>
        <v>0</v>
      </c>
      <c r="S49" s="5">
        <f t="shared" si="2"/>
        <v>0</v>
      </c>
      <c r="T49" s="7">
        <f t="shared" si="6"/>
        <v>58</v>
      </c>
      <c r="W49" s="5">
        <f t="shared" si="7"/>
        <v>580</v>
      </c>
      <c r="X49" s="5">
        <f t="shared" si="8"/>
        <v>0</v>
      </c>
      <c r="Z49" s="5">
        <f t="shared" si="19"/>
        <v>17180</v>
      </c>
      <c r="AA49" s="7">
        <f t="shared" si="9"/>
        <v>3</v>
      </c>
      <c r="AB49" s="5">
        <f t="shared" si="10"/>
        <v>7231.8015526010531</v>
      </c>
    </row>
    <row r="50" spans="16:28">
      <c r="P50" s="5">
        <f t="shared" si="1"/>
        <v>23</v>
      </c>
      <c r="Q50" s="3">
        <v>46</v>
      </c>
      <c r="R50" s="5">
        <f t="shared" si="5"/>
        <v>0</v>
      </c>
      <c r="S50" s="5">
        <f t="shared" si="2"/>
        <v>0</v>
      </c>
      <c r="T50" s="7">
        <f t="shared" si="6"/>
        <v>59</v>
      </c>
      <c r="W50" s="5">
        <f t="shared" si="7"/>
        <v>590</v>
      </c>
      <c r="X50" s="5">
        <f t="shared" si="8"/>
        <v>0</v>
      </c>
      <c r="Z50" s="5">
        <f t="shared" si="19"/>
        <v>17770</v>
      </c>
      <c r="AA50" s="7">
        <f t="shared" si="9"/>
        <v>3</v>
      </c>
      <c r="AB50" s="5">
        <f t="shared" si="10"/>
        <v>7231.8015526010531</v>
      </c>
    </row>
    <row r="51" spans="16:28">
      <c r="P51" s="5">
        <f t="shared" si="1"/>
        <v>22</v>
      </c>
      <c r="Q51" s="3">
        <v>47</v>
      </c>
      <c r="R51" s="5">
        <f t="shared" si="5"/>
        <v>0</v>
      </c>
      <c r="S51" s="5">
        <f t="shared" si="2"/>
        <v>0</v>
      </c>
      <c r="T51" s="7">
        <f t="shared" si="6"/>
        <v>61</v>
      </c>
      <c r="W51" s="5">
        <f t="shared" si="7"/>
        <v>610</v>
      </c>
      <c r="X51" s="5">
        <f t="shared" si="8"/>
        <v>0</v>
      </c>
      <c r="Z51" s="5">
        <f t="shared" si="19"/>
        <v>18380</v>
      </c>
      <c r="AA51" s="7">
        <f t="shared" si="9"/>
        <v>3</v>
      </c>
      <c r="AB51" s="5">
        <f t="shared" si="10"/>
        <v>7231.8015526010531</v>
      </c>
    </row>
    <row r="52" spans="16:28">
      <c r="P52" s="5">
        <f t="shared" si="1"/>
        <v>21</v>
      </c>
      <c r="Q52" s="3">
        <v>48</v>
      </c>
      <c r="R52" s="5">
        <f t="shared" si="5"/>
        <v>6</v>
      </c>
      <c r="S52" s="5" t="str">
        <f t="shared" si="2"/>
        <v>wildCard</v>
      </c>
      <c r="T52" s="7">
        <f t="shared" si="6"/>
        <v>62</v>
      </c>
      <c r="W52" s="5">
        <f t="shared" si="7"/>
        <v>620</v>
      </c>
      <c r="X52" s="5">
        <f t="shared" si="8"/>
        <v>500</v>
      </c>
      <c r="Z52" s="5">
        <f t="shared" si="19"/>
        <v>19500</v>
      </c>
      <c r="AA52" s="7">
        <f t="shared" si="9"/>
        <v>3</v>
      </c>
      <c r="AB52" s="5">
        <f t="shared" si="10"/>
        <v>7231.8015526010531</v>
      </c>
    </row>
    <row r="53" spans="16:28">
      <c r="P53" s="5">
        <f t="shared" si="1"/>
        <v>20</v>
      </c>
      <c r="Q53" s="3">
        <v>49</v>
      </c>
      <c r="R53" s="5">
        <f t="shared" si="5"/>
        <v>0</v>
      </c>
      <c r="S53" s="5">
        <f t="shared" si="2"/>
        <v>0</v>
      </c>
      <c r="T53" s="7">
        <f t="shared" si="6"/>
        <v>63</v>
      </c>
      <c r="W53" s="5">
        <f t="shared" si="7"/>
        <v>630</v>
      </c>
      <c r="X53" s="5">
        <f t="shared" si="8"/>
        <v>0</v>
      </c>
      <c r="Z53" s="5">
        <f t="shared" si="19"/>
        <v>20130</v>
      </c>
      <c r="AA53" s="7">
        <f t="shared" si="9"/>
        <v>3</v>
      </c>
      <c r="AB53" s="5">
        <f t="shared" si="10"/>
        <v>7231.8015526010531</v>
      </c>
    </row>
    <row r="54" spans="16:28">
      <c r="P54" s="5">
        <f t="shared" si="1"/>
        <v>19</v>
      </c>
      <c r="Q54" s="3">
        <v>50</v>
      </c>
      <c r="R54" s="5">
        <f t="shared" si="5"/>
        <v>0</v>
      </c>
      <c r="S54" s="5">
        <f t="shared" si="2"/>
        <v>0</v>
      </c>
      <c r="T54" s="7">
        <f t="shared" si="6"/>
        <v>64</v>
      </c>
      <c r="W54" s="5">
        <f t="shared" si="7"/>
        <v>640</v>
      </c>
      <c r="X54" s="5">
        <f t="shared" si="8"/>
        <v>0</v>
      </c>
      <c r="Z54" s="5">
        <f t="shared" si="19"/>
        <v>20770</v>
      </c>
      <c r="AA54" s="7">
        <f t="shared" si="9"/>
        <v>3</v>
      </c>
      <c r="AB54" s="5">
        <f t="shared" si="10"/>
        <v>7231.8015526010531</v>
      </c>
    </row>
    <row r="55" spans="16:28">
      <c r="P55" s="5">
        <f t="shared" si="1"/>
        <v>18</v>
      </c>
      <c r="Q55" s="3">
        <v>51</v>
      </c>
      <c r="R55" s="5">
        <f t="shared" si="5"/>
        <v>0</v>
      </c>
      <c r="S55" s="5">
        <f t="shared" si="2"/>
        <v>0</v>
      </c>
      <c r="T55" s="7">
        <f t="shared" si="6"/>
        <v>66</v>
      </c>
      <c r="W55" s="5">
        <f t="shared" si="7"/>
        <v>660</v>
      </c>
      <c r="X55" s="5">
        <f t="shared" si="8"/>
        <v>0</v>
      </c>
      <c r="Z55" s="5">
        <f t="shared" si="19"/>
        <v>21430</v>
      </c>
      <c r="AA55" s="7">
        <f t="shared" si="9"/>
        <v>3</v>
      </c>
      <c r="AB55" s="5">
        <f t="shared" si="10"/>
        <v>7231.8015526010531</v>
      </c>
    </row>
    <row r="56" spans="16:28">
      <c r="P56" s="5">
        <f t="shared" si="1"/>
        <v>17</v>
      </c>
      <c r="Q56" s="3">
        <v>52</v>
      </c>
      <c r="R56" s="5">
        <f t="shared" si="5"/>
        <v>0</v>
      </c>
      <c r="S56" s="5">
        <f t="shared" si="2"/>
        <v>0</v>
      </c>
      <c r="T56" s="7">
        <f t="shared" si="6"/>
        <v>67</v>
      </c>
      <c r="W56" s="5">
        <f t="shared" si="7"/>
        <v>670</v>
      </c>
      <c r="X56" s="5">
        <f t="shared" si="8"/>
        <v>0</v>
      </c>
      <c r="Z56" s="5">
        <f t="shared" si="19"/>
        <v>22100</v>
      </c>
      <c r="AA56" s="7">
        <f t="shared" si="9"/>
        <v>3</v>
      </c>
      <c r="AB56" s="5">
        <f t="shared" si="10"/>
        <v>7231.8015526010531</v>
      </c>
    </row>
    <row r="57" spans="16:28">
      <c r="P57" s="5">
        <f t="shared" si="1"/>
        <v>16</v>
      </c>
      <c r="Q57" s="3">
        <v>53</v>
      </c>
      <c r="R57" s="5">
        <f t="shared" si="5"/>
        <v>0</v>
      </c>
      <c r="S57" s="5">
        <f t="shared" si="2"/>
        <v>0</v>
      </c>
      <c r="T57" s="7">
        <f t="shared" si="6"/>
        <v>68</v>
      </c>
      <c r="W57" s="5">
        <f t="shared" si="7"/>
        <v>680</v>
      </c>
      <c r="X57" s="5">
        <f t="shared" si="8"/>
        <v>0</v>
      </c>
      <c r="Z57" s="5">
        <f t="shared" si="19"/>
        <v>22780</v>
      </c>
      <c r="AA57" s="7">
        <f t="shared" si="9"/>
        <v>3</v>
      </c>
      <c r="AB57" s="5">
        <f t="shared" si="10"/>
        <v>7231.8015526010531</v>
      </c>
    </row>
    <row r="58" spans="16:28">
      <c r="P58" s="5">
        <f t="shared" si="1"/>
        <v>15</v>
      </c>
      <c r="Q58" s="3">
        <v>54</v>
      </c>
      <c r="R58" s="5">
        <f t="shared" si="5"/>
        <v>0</v>
      </c>
      <c r="S58" s="5">
        <f t="shared" si="2"/>
        <v>0</v>
      </c>
      <c r="T58" s="7">
        <f t="shared" si="6"/>
        <v>69</v>
      </c>
      <c r="W58" s="5">
        <f t="shared" si="7"/>
        <v>690</v>
      </c>
      <c r="X58" s="5">
        <f t="shared" si="8"/>
        <v>0</v>
      </c>
      <c r="Z58" s="5">
        <f t="shared" si="19"/>
        <v>23470</v>
      </c>
      <c r="AA58" s="7">
        <f t="shared" si="9"/>
        <v>3</v>
      </c>
      <c r="AB58" s="5">
        <f t="shared" si="10"/>
        <v>7231.8015526010531</v>
      </c>
    </row>
    <row r="59" spans="16:28">
      <c r="P59" s="5">
        <f t="shared" si="1"/>
        <v>14</v>
      </c>
      <c r="Q59" s="3">
        <v>55</v>
      </c>
      <c r="R59" s="5">
        <f t="shared" si="5"/>
        <v>0</v>
      </c>
      <c r="S59" s="5">
        <f t="shared" si="2"/>
        <v>0</v>
      </c>
      <c r="T59" s="7">
        <f t="shared" si="6"/>
        <v>71</v>
      </c>
      <c r="W59" s="5">
        <f t="shared" si="7"/>
        <v>710</v>
      </c>
      <c r="X59" s="5">
        <f t="shared" si="8"/>
        <v>0</v>
      </c>
      <c r="Z59" s="5">
        <f t="shared" si="19"/>
        <v>24180</v>
      </c>
      <c r="AA59" s="7">
        <f t="shared" si="9"/>
        <v>3</v>
      </c>
      <c r="AB59" s="5">
        <f t="shared" si="10"/>
        <v>7231.8015526010531</v>
      </c>
    </row>
    <row r="60" spans="16:28">
      <c r="P60" s="5">
        <f t="shared" si="1"/>
        <v>13</v>
      </c>
      <c r="Q60" s="3">
        <v>56</v>
      </c>
      <c r="R60" s="5">
        <f t="shared" si="5"/>
        <v>0</v>
      </c>
      <c r="S60" s="5">
        <f t="shared" si="2"/>
        <v>0</v>
      </c>
      <c r="T60" s="7">
        <f t="shared" si="6"/>
        <v>72</v>
      </c>
      <c r="W60" s="5">
        <f t="shared" si="7"/>
        <v>720</v>
      </c>
      <c r="X60" s="5">
        <f t="shared" si="8"/>
        <v>0</v>
      </c>
      <c r="Z60" s="5">
        <f t="shared" si="19"/>
        <v>24900</v>
      </c>
      <c r="AA60" s="7">
        <f t="shared" si="9"/>
        <v>3</v>
      </c>
      <c r="AB60" s="5">
        <f t="shared" si="10"/>
        <v>7231.8015526010531</v>
      </c>
    </row>
    <row r="61" spans="16:28">
      <c r="P61" s="5">
        <f t="shared" si="1"/>
        <v>12</v>
      </c>
      <c r="Q61" s="3">
        <v>57</v>
      </c>
      <c r="R61" s="5">
        <f t="shared" si="5"/>
        <v>0</v>
      </c>
      <c r="S61" s="5">
        <f t="shared" si="2"/>
        <v>0</v>
      </c>
      <c r="T61" s="7">
        <f t="shared" si="6"/>
        <v>73</v>
      </c>
      <c r="W61" s="5">
        <f t="shared" si="7"/>
        <v>730</v>
      </c>
      <c r="X61" s="5">
        <f t="shared" si="8"/>
        <v>0</v>
      </c>
      <c r="Z61" s="5">
        <f t="shared" si="19"/>
        <v>25630</v>
      </c>
      <c r="AA61" s="7">
        <f t="shared" si="9"/>
        <v>3</v>
      </c>
      <c r="AB61" s="5">
        <f t="shared" si="10"/>
        <v>7231.8015526010531</v>
      </c>
    </row>
    <row r="62" spans="16:28">
      <c r="P62" s="5">
        <f t="shared" si="1"/>
        <v>11</v>
      </c>
      <c r="Q62" s="3">
        <v>58</v>
      </c>
      <c r="R62" s="5">
        <f t="shared" si="5"/>
        <v>0</v>
      </c>
      <c r="S62" s="5">
        <f t="shared" si="2"/>
        <v>0</v>
      </c>
      <c r="T62" s="7">
        <f t="shared" si="6"/>
        <v>74</v>
      </c>
      <c r="W62" s="5">
        <f t="shared" si="7"/>
        <v>740</v>
      </c>
      <c r="X62" s="5">
        <f t="shared" si="8"/>
        <v>0</v>
      </c>
      <c r="Z62" s="5">
        <f t="shared" si="19"/>
        <v>26370</v>
      </c>
      <c r="AA62" s="7">
        <f t="shared" si="9"/>
        <v>3</v>
      </c>
      <c r="AB62" s="5">
        <f t="shared" si="10"/>
        <v>7231.8015526010531</v>
      </c>
    </row>
    <row r="63" spans="16:28">
      <c r="P63" s="5">
        <f t="shared" si="1"/>
        <v>10</v>
      </c>
      <c r="Q63" s="3">
        <v>59</v>
      </c>
      <c r="R63" s="5">
        <f t="shared" si="5"/>
        <v>0</v>
      </c>
      <c r="S63" s="5">
        <f t="shared" si="2"/>
        <v>0</v>
      </c>
      <c r="T63" s="7">
        <f t="shared" si="6"/>
        <v>76</v>
      </c>
      <c r="W63" s="5">
        <f t="shared" si="7"/>
        <v>760</v>
      </c>
      <c r="X63" s="5">
        <f t="shared" si="8"/>
        <v>0</v>
      </c>
      <c r="Z63" s="5">
        <f t="shared" si="19"/>
        <v>27130</v>
      </c>
      <c r="AA63" s="7">
        <f t="shared" si="9"/>
        <v>3</v>
      </c>
      <c r="AB63" s="5">
        <f t="shared" si="10"/>
        <v>7231.8015526010531</v>
      </c>
    </row>
    <row r="64" spans="16:28">
      <c r="P64" s="5">
        <f t="shared" si="1"/>
        <v>9</v>
      </c>
      <c r="Q64" s="3">
        <v>60</v>
      </c>
      <c r="R64" s="5">
        <f t="shared" si="5"/>
        <v>0</v>
      </c>
      <c r="S64" s="5">
        <f t="shared" si="2"/>
        <v>0</v>
      </c>
      <c r="T64" s="7">
        <f t="shared" si="6"/>
        <v>77</v>
      </c>
      <c r="W64" s="5">
        <f t="shared" si="7"/>
        <v>770</v>
      </c>
      <c r="X64" s="5">
        <f t="shared" si="8"/>
        <v>0</v>
      </c>
      <c r="Z64" s="5">
        <f t="shared" si="19"/>
        <v>27900</v>
      </c>
      <c r="AA64" s="7">
        <f t="shared" si="9"/>
        <v>3</v>
      </c>
      <c r="AB64" s="5">
        <f t="shared" si="10"/>
        <v>7231.8015526010531</v>
      </c>
    </row>
    <row r="65" spans="16:28">
      <c r="P65" s="5">
        <f t="shared" si="1"/>
        <v>8</v>
      </c>
      <c r="Q65" s="3">
        <v>61</v>
      </c>
      <c r="R65" s="5">
        <f t="shared" si="5"/>
        <v>0</v>
      </c>
      <c r="S65" s="5">
        <f t="shared" si="2"/>
        <v>0</v>
      </c>
      <c r="T65" s="7">
        <f t="shared" si="6"/>
        <v>78</v>
      </c>
      <c r="W65" s="5">
        <f t="shared" si="7"/>
        <v>780</v>
      </c>
      <c r="X65" s="5">
        <f t="shared" si="8"/>
        <v>0</v>
      </c>
      <c r="Z65" s="5">
        <f t="shared" si="19"/>
        <v>28680</v>
      </c>
      <c r="AA65" s="7">
        <f t="shared" si="9"/>
        <v>3</v>
      </c>
      <c r="AB65" s="5">
        <f t="shared" si="10"/>
        <v>7231.8015526010531</v>
      </c>
    </row>
    <row r="66" spans="16:28">
      <c r="P66" s="5">
        <f t="shared" si="1"/>
        <v>7</v>
      </c>
      <c r="Q66" s="3">
        <v>62</v>
      </c>
      <c r="R66" s="5">
        <f t="shared" si="5"/>
        <v>0</v>
      </c>
      <c r="S66" s="5">
        <f t="shared" si="2"/>
        <v>0</v>
      </c>
      <c r="T66" s="7">
        <f t="shared" si="6"/>
        <v>79</v>
      </c>
      <c r="W66" s="5">
        <f t="shared" si="7"/>
        <v>790</v>
      </c>
      <c r="X66" s="5">
        <f t="shared" si="8"/>
        <v>0</v>
      </c>
      <c r="Z66" s="5">
        <f t="shared" si="19"/>
        <v>29470</v>
      </c>
      <c r="AA66" s="7">
        <f t="shared" si="9"/>
        <v>3</v>
      </c>
      <c r="AB66" s="5">
        <f t="shared" si="10"/>
        <v>7231.8015526010531</v>
      </c>
    </row>
    <row r="67" spans="16:28">
      <c r="P67" s="5">
        <f t="shared" si="1"/>
        <v>6</v>
      </c>
      <c r="Q67" s="3">
        <v>63</v>
      </c>
      <c r="R67" s="5">
        <f t="shared" si="5"/>
        <v>0</v>
      </c>
      <c r="S67" s="5">
        <f t="shared" si="2"/>
        <v>0</v>
      </c>
      <c r="T67" s="7">
        <f t="shared" si="6"/>
        <v>81</v>
      </c>
      <c r="W67" s="5">
        <f t="shared" si="7"/>
        <v>810</v>
      </c>
      <c r="X67" s="5">
        <f t="shared" si="8"/>
        <v>0</v>
      </c>
      <c r="Z67" s="5">
        <f t="shared" si="19"/>
        <v>30280</v>
      </c>
      <c r="AA67" s="7">
        <f t="shared" si="9"/>
        <v>3</v>
      </c>
      <c r="AB67" s="5">
        <f t="shared" si="10"/>
        <v>7231.8015526010531</v>
      </c>
    </row>
    <row r="68" spans="16:28">
      <c r="P68" s="5">
        <f t="shared" si="1"/>
        <v>5</v>
      </c>
      <c r="Q68" s="3">
        <v>64</v>
      </c>
      <c r="R68" s="5">
        <f t="shared" si="5"/>
        <v>0</v>
      </c>
      <c r="S68" s="5">
        <f t="shared" si="2"/>
        <v>0</v>
      </c>
      <c r="T68" s="7">
        <f t="shared" si="6"/>
        <v>82</v>
      </c>
      <c r="W68" s="5">
        <f t="shared" si="7"/>
        <v>820</v>
      </c>
      <c r="X68" s="5">
        <f t="shared" si="8"/>
        <v>0</v>
      </c>
      <c r="Z68" s="5">
        <f t="shared" si="19"/>
        <v>31100</v>
      </c>
      <c r="AA68" s="7">
        <f t="shared" si="9"/>
        <v>3</v>
      </c>
      <c r="AB68" s="5">
        <f t="shared" si="10"/>
        <v>7231.8015526010531</v>
      </c>
    </row>
    <row r="69" spans="16:28">
      <c r="P69" s="5">
        <f t="shared" ref="P69:P72" si="20">$I$4-Q69+1</f>
        <v>4</v>
      </c>
      <c r="Q69" s="3">
        <v>65</v>
      </c>
      <c r="R69" s="5">
        <f t="shared" si="5"/>
        <v>0</v>
      </c>
      <c r="S69" s="5">
        <f t="shared" ref="S69:S72" si="21">IFERROR(INDEX($AO$5:$AO$14,MATCH(Q69,$AP$5:$AP$14,0)),0)</f>
        <v>0</v>
      </c>
      <c r="T69" s="7">
        <f t="shared" si="6"/>
        <v>83</v>
      </c>
      <c r="W69" s="5">
        <f t="shared" si="7"/>
        <v>830</v>
      </c>
      <c r="X69" s="5">
        <f t="shared" si="8"/>
        <v>0</v>
      </c>
      <c r="Z69" s="5">
        <f t="shared" si="19"/>
        <v>31930</v>
      </c>
      <c r="AA69" s="7">
        <f t="shared" si="9"/>
        <v>3</v>
      </c>
      <c r="AB69" s="5">
        <f t="shared" si="10"/>
        <v>7231.8015526010531</v>
      </c>
    </row>
    <row r="70" spans="16:28">
      <c r="P70" s="5">
        <f t="shared" si="20"/>
        <v>3</v>
      </c>
      <c r="Q70" s="3">
        <v>66</v>
      </c>
      <c r="R70" s="5">
        <f t="shared" ref="R70:R72" si="22">IFERROR(INDEX($AN$5:$AN$14,MATCH(S70,$AO$5:$AO$14,0)),0)</f>
        <v>0</v>
      </c>
      <c r="S70" s="5">
        <f t="shared" si="21"/>
        <v>0</v>
      </c>
      <c r="T70" s="7">
        <f t="shared" ref="T70:T72" si="23">ROUND($K$6,0)+ROUND(($K$6/2)*(Q70-1),0)</f>
        <v>84</v>
      </c>
      <c r="W70" s="5">
        <f t="shared" ref="W70:W72" si="24">(T70-2)*$C$12+$C$11</f>
        <v>840</v>
      </c>
      <c r="X70" s="5">
        <f t="shared" ref="X70:X72" si="25">MAX(R70*100-100,0)</f>
        <v>0</v>
      </c>
      <c r="Z70" s="5">
        <f t="shared" si="19"/>
        <v>32770</v>
      </c>
      <c r="AA70" s="7">
        <f t="shared" ref="AA70:AA72" si="26">MATCH(Z70,$L$10:$L$13,1)-1</f>
        <v>3</v>
      </c>
      <c r="AB70" s="5">
        <f t="shared" ref="AB70:AB72" si="27">INDEX($L$10:$L$13,AA70+1)</f>
        <v>7231.8015526010531</v>
      </c>
    </row>
    <row r="71" spans="16:28">
      <c r="P71" s="5">
        <f t="shared" si="20"/>
        <v>2</v>
      </c>
      <c r="Q71" s="3">
        <v>67</v>
      </c>
      <c r="R71" s="5">
        <f t="shared" si="22"/>
        <v>0</v>
      </c>
      <c r="S71" s="5">
        <f t="shared" si="21"/>
        <v>0</v>
      </c>
      <c r="T71" s="7">
        <f t="shared" si="23"/>
        <v>86</v>
      </c>
      <c r="W71" s="5">
        <f t="shared" si="24"/>
        <v>860</v>
      </c>
      <c r="X71" s="5">
        <f t="shared" si="25"/>
        <v>0</v>
      </c>
      <c r="Z71" s="5">
        <f t="shared" si="19"/>
        <v>33630</v>
      </c>
      <c r="AA71" s="7">
        <f t="shared" si="26"/>
        <v>3</v>
      </c>
      <c r="AB71" s="5">
        <f t="shared" si="27"/>
        <v>7231.8015526010531</v>
      </c>
    </row>
    <row r="72" spans="16:28">
      <c r="P72" s="5">
        <f t="shared" si="20"/>
        <v>1</v>
      </c>
      <c r="Q72" s="3">
        <v>68</v>
      </c>
      <c r="R72" s="5">
        <f t="shared" si="22"/>
        <v>0</v>
      </c>
      <c r="S72" s="5">
        <f t="shared" si="21"/>
        <v>0</v>
      </c>
      <c r="T72" s="7">
        <f t="shared" si="23"/>
        <v>87</v>
      </c>
      <c r="W72" s="5">
        <f t="shared" si="24"/>
        <v>870</v>
      </c>
      <c r="X72" s="5">
        <f t="shared" si="25"/>
        <v>0</v>
      </c>
      <c r="Z72" s="5">
        <f t="shared" si="19"/>
        <v>34500</v>
      </c>
      <c r="AA72" s="7">
        <f t="shared" si="26"/>
        <v>3</v>
      </c>
      <c r="AB72" s="5">
        <f t="shared" si="27"/>
        <v>7231.8015526010531</v>
      </c>
    </row>
    <row r="73" spans="16:28">
      <c r="Q73" s="3"/>
    </row>
    <row r="74" spans="16:28">
      <c r="Q74" s="3"/>
    </row>
    <row r="75" spans="16:28">
      <c r="Q75" s="3"/>
    </row>
    <row r="76" spans="16:28">
      <c r="Q76" s="3"/>
    </row>
    <row r="77" spans="16:28">
      <c r="Q77" s="3"/>
    </row>
    <row r="78" spans="16:28">
      <c r="Q78" s="3"/>
    </row>
    <row r="79" spans="16:28">
      <c r="Q79" s="3"/>
    </row>
    <row r="80" spans="16:28">
      <c r="Q80" s="3"/>
    </row>
    <row r="81" spans="17:17">
      <c r="Q81" s="3"/>
    </row>
    <row r="82" spans="17:17">
      <c r="Q82" s="3"/>
    </row>
    <row r="83" spans="17:17">
      <c r="Q83" s="3"/>
    </row>
    <row r="84" spans="17:17">
      <c r="Q84" s="3"/>
    </row>
    <row r="85" spans="17:17">
      <c r="Q85" s="3"/>
    </row>
    <row r="86" spans="17:17">
      <c r="Q86" s="3"/>
    </row>
  </sheetData>
  <phoneticPr fontId="19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4"/>
  <sheetViews>
    <sheetView workbookViewId="0">
      <selection activeCell="N50" sqref="N50"/>
    </sheetView>
  </sheetViews>
  <sheetFormatPr defaultRowHeight="16.5"/>
  <cols>
    <col min="1" max="1" width="29.875" style="27" bestFit="1" customWidth="1"/>
    <col min="2" max="16384" width="9" style="27"/>
  </cols>
  <sheetData>
    <row r="1" spans="1:3">
      <c r="A1" s="20" t="s">
        <v>60</v>
      </c>
      <c r="B1" s="20" t="s">
        <v>59</v>
      </c>
    </row>
    <row r="2" spans="1:3">
      <c r="A2" s="27" t="s">
        <v>61</v>
      </c>
      <c r="B2" s="27">
        <v>25</v>
      </c>
      <c r="C2" s="27" t="s">
        <v>215</v>
      </c>
    </row>
    <row r="3" spans="1:3">
      <c r="A3" s="27" t="s">
        <v>62</v>
      </c>
      <c r="B3" s="27">
        <v>30</v>
      </c>
      <c r="C3" s="78" t="s">
        <v>216</v>
      </c>
    </row>
    <row r="4" spans="1:3">
      <c r="A4" s="27" t="s">
        <v>455</v>
      </c>
      <c r="B4" s="27">
        <v>40</v>
      </c>
      <c r="C4" s="78" t="s">
        <v>454</v>
      </c>
    </row>
  </sheetData>
  <phoneticPr fontId="19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G13"/>
  <sheetViews>
    <sheetView workbookViewId="0">
      <selection activeCell="H13" sqref="H13"/>
    </sheetView>
  </sheetViews>
  <sheetFormatPr defaultRowHeight="16.5"/>
  <cols>
    <col min="1" max="1" width="15.75" style="14" bestFit="1" customWidth="1"/>
    <col min="2" max="2" width="10.75" style="14" bestFit="1" customWidth="1"/>
    <col min="3" max="3" width="11.5" style="14" bestFit="1" customWidth="1"/>
    <col min="4" max="4" width="10.75" style="14" bestFit="1" customWidth="1"/>
    <col min="5" max="5" width="15.75" style="14" bestFit="1" customWidth="1"/>
    <col min="6" max="16384" width="9" style="14"/>
  </cols>
  <sheetData>
    <row r="1" spans="1:7" s="17" customFormat="1">
      <c r="A1" s="21" t="s">
        <v>66</v>
      </c>
      <c r="B1" s="21" t="s">
        <v>67</v>
      </c>
      <c r="C1" s="21" t="s">
        <v>68</v>
      </c>
      <c r="D1" s="21" t="s">
        <v>69</v>
      </c>
      <c r="E1" s="21" t="s">
        <v>70</v>
      </c>
      <c r="F1" s="21" t="s">
        <v>71</v>
      </c>
      <c r="G1" s="17" t="s">
        <v>372</v>
      </c>
    </row>
    <row r="2" spans="1:7">
      <c r="A2" s="14">
        <v>1</v>
      </c>
      <c r="B2" s="14">
        <v>500</v>
      </c>
      <c r="C2" s="14">
        <v>1</v>
      </c>
      <c r="D2" s="14">
        <v>500</v>
      </c>
      <c r="E2" s="14">
        <v>0.5</v>
      </c>
      <c r="F2" s="14">
        <v>100</v>
      </c>
      <c r="G2" s="14">
        <f>F2/SUM($F$2:$F$6)</f>
        <v>0.1</v>
      </c>
    </row>
    <row r="3" spans="1:7">
      <c r="A3" s="14">
        <v>1</v>
      </c>
      <c r="B3" s="14">
        <v>500</v>
      </c>
      <c r="C3" s="14">
        <v>1</v>
      </c>
      <c r="D3" s="14">
        <v>500</v>
      </c>
      <c r="E3" s="14">
        <v>0.7</v>
      </c>
      <c r="F3" s="14">
        <v>200</v>
      </c>
      <c r="G3" s="14">
        <f>F3/SUM($F$2:$F$6)</f>
        <v>0.2</v>
      </c>
    </row>
    <row r="4" spans="1:7">
      <c r="A4" s="14">
        <v>1</v>
      </c>
      <c r="B4" s="14">
        <v>500</v>
      </c>
      <c r="C4" s="14">
        <v>1</v>
      </c>
      <c r="D4" s="14">
        <v>500</v>
      </c>
      <c r="E4" s="14">
        <v>1</v>
      </c>
      <c r="F4" s="14">
        <v>500</v>
      </c>
      <c r="G4" s="14">
        <f>F4/SUM($F$2:$F$6)</f>
        <v>0.5</v>
      </c>
    </row>
    <row r="5" spans="1:7">
      <c r="A5" s="14">
        <v>1</v>
      </c>
      <c r="B5" s="14">
        <v>500</v>
      </c>
      <c r="C5" s="14">
        <v>1</v>
      </c>
      <c r="D5" s="14">
        <v>500</v>
      </c>
      <c r="E5" s="14">
        <v>1.4</v>
      </c>
      <c r="F5" s="14">
        <v>150</v>
      </c>
      <c r="G5" s="14">
        <f>F5/SUM($F$2:$F$6)</f>
        <v>0.15</v>
      </c>
    </row>
    <row r="6" spans="1:7">
      <c r="A6" s="14">
        <v>1</v>
      </c>
      <c r="B6" s="14">
        <v>500</v>
      </c>
      <c r="C6" s="14">
        <v>1</v>
      </c>
      <c r="D6" s="14">
        <v>500</v>
      </c>
      <c r="E6" s="14">
        <v>2</v>
      </c>
      <c r="F6" s="14">
        <v>50</v>
      </c>
      <c r="G6" s="14">
        <f>F6/SUM($F$2:$F$6)</f>
        <v>0.05</v>
      </c>
    </row>
    <row r="7" spans="1:7">
      <c r="A7" s="14">
        <v>1</v>
      </c>
      <c r="B7" s="14">
        <v>500</v>
      </c>
      <c r="C7" s="14">
        <v>1</v>
      </c>
      <c r="D7" s="14">
        <v>500</v>
      </c>
    </row>
    <row r="8" spans="1:7">
      <c r="A8" s="14">
        <v>1</v>
      </c>
      <c r="B8" s="14">
        <v>500</v>
      </c>
      <c r="C8" s="14">
        <v>1</v>
      </c>
      <c r="D8" s="14">
        <v>500</v>
      </c>
    </row>
    <row r="9" spans="1:7">
      <c r="A9" s="14">
        <v>1</v>
      </c>
      <c r="B9" s="14">
        <v>500</v>
      </c>
      <c r="C9" s="14">
        <v>1</v>
      </c>
      <c r="D9" s="14">
        <v>500</v>
      </c>
    </row>
    <row r="10" spans="1:7">
      <c r="A10" s="14">
        <v>1</v>
      </c>
      <c r="B10" s="14">
        <v>500</v>
      </c>
      <c r="C10" s="14">
        <v>1</v>
      </c>
      <c r="D10" s="14">
        <v>500</v>
      </c>
    </row>
    <row r="11" spans="1:7">
      <c r="A11" s="14">
        <v>1</v>
      </c>
      <c r="B11" s="14">
        <v>500</v>
      </c>
      <c r="C11" s="14">
        <v>1</v>
      </c>
      <c r="D11" s="14">
        <v>500</v>
      </c>
    </row>
    <row r="12" spans="1:7">
      <c r="A12" s="14">
        <v>1</v>
      </c>
      <c r="B12" s="14">
        <v>500</v>
      </c>
      <c r="C12" s="14">
        <v>1</v>
      </c>
      <c r="D12" s="14">
        <v>500</v>
      </c>
    </row>
    <row r="13" spans="1:7">
      <c r="A13" s="14">
        <v>1</v>
      </c>
      <c r="B13" s="14">
        <v>500</v>
      </c>
      <c r="C13" s="14">
        <v>1</v>
      </c>
      <c r="D13" s="14">
        <v>500</v>
      </c>
    </row>
  </sheetData>
  <phoneticPr fontId="19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74CF-DE51-491F-B76E-7DC2360A1793}">
  <dimension ref="A1:W29"/>
  <sheetViews>
    <sheetView workbookViewId="0">
      <selection activeCell="I21" sqref="I21"/>
    </sheetView>
  </sheetViews>
  <sheetFormatPr defaultRowHeight="16.5"/>
  <cols>
    <col min="1" max="1" width="10.375" style="27" bestFit="1" customWidth="1"/>
    <col min="2" max="2" width="10.375" style="27" customWidth="1"/>
    <col min="3" max="3" width="13.125" style="27" bestFit="1" customWidth="1"/>
    <col min="4" max="7" width="12.875" style="27" customWidth="1"/>
    <col min="8" max="8" width="9" style="27"/>
    <col min="9" max="9" width="9.125" style="27" customWidth="1"/>
    <col min="10" max="13" width="9" style="27"/>
    <col min="14" max="14" width="10.125" style="27" bestFit="1" customWidth="1"/>
    <col min="15" max="15" width="10.125" style="27" customWidth="1"/>
    <col min="16" max="21" width="9" style="27"/>
    <col min="22" max="22" width="11.375" style="27" bestFit="1" customWidth="1"/>
    <col min="23" max="16384" width="9" style="27"/>
  </cols>
  <sheetData>
    <row r="1" spans="1:23" s="61" customFormat="1">
      <c r="A1" s="61" t="s">
        <v>223</v>
      </c>
      <c r="B1" s="61" t="s">
        <v>388</v>
      </c>
      <c r="C1" s="61" t="s">
        <v>224</v>
      </c>
      <c r="D1" s="20" t="s">
        <v>63</v>
      </c>
      <c r="E1" s="20" t="s">
        <v>64</v>
      </c>
      <c r="F1" s="20" t="s">
        <v>65</v>
      </c>
      <c r="H1" s="61" t="s">
        <v>222</v>
      </c>
      <c r="I1" s="61" t="s">
        <v>375</v>
      </c>
      <c r="J1" s="61" t="s">
        <v>376</v>
      </c>
      <c r="K1" s="61" t="s">
        <v>256</v>
      </c>
      <c r="L1" s="61" t="s">
        <v>257</v>
      </c>
      <c r="M1" s="61" t="s">
        <v>229</v>
      </c>
      <c r="N1" s="61" t="s">
        <v>371</v>
      </c>
      <c r="P1" s="61" t="s">
        <v>371</v>
      </c>
      <c r="Q1" s="61" t="s">
        <v>387</v>
      </c>
      <c r="R1" s="61" t="s">
        <v>387</v>
      </c>
      <c r="S1" s="61" t="s">
        <v>387</v>
      </c>
      <c r="T1" s="27">
        <v>567</v>
      </c>
      <c r="V1" s="64" t="s">
        <v>373</v>
      </c>
      <c r="W1" s="64">
        <v>5</v>
      </c>
    </row>
    <row r="2" spans="1:23">
      <c r="A2" s="27">
        <v>253</v>
      </c>
      <c r="B2" s="27">
        <v>1</v>
      </c>
      <c r="C2" s="27" t="s">
        <v>187</v>
      </c>
      <c r="D2" s="27">
        <v>1</v>
      </c>
      <c r="E2" s="27">
        <v>1</v>
      </c>
      <c r="F2" s="27">
        <v>1</v>
      </c>
      <c r="H2" s="27">
        <v>1</v>
      </c>
      <c r="I2" s="27">
        <v>1.5</v>
      </c>
      <c r="J2" s="27">
        <v>1</v>
      </c>
      <c r="K2" s="27">
        <v>1.5</v>
      </c>
      <c r="L2" s="27">
        <v>1</v>
      </c>
      <c r="M2" s="27">
        <v>253</v>
      </c>
      <c r="N2" s="27" t="s">
        <v>250</v>
      </c>
      <c r="O2" s="27" t="e">
        <f>INDEX($C$2:$C$13,MATCH(N2,$A$2:$A$13,0))</f>
        <v>#N/A</v>
      </c>
      <c r="Q2" s="27">
        <f t="shared" ref="Q2:Q29" si="0">IFERROR(INDEX(levelCosts_1_v,MATCH($T$1,levelCosts_k,1),INDEX($B$2:$B$13,MATCH(M2,$A$2:$A$13,0)))*$I2,0)</f>
        <v>4950</v>
      </c>
      <c r="R2" s="27">
        <f t="shared" ref="R2:R29" si="1">IFERROR(INDEX(levelCosts_1_v,MATCH($T$1,levelCosts_k,1),INDEX($B$2:$B$13,MATCH(N2,$A$2:$A$13,0)))*$I2,0)</f>
        <v>0</v>
      </c>
      <c r="S2" s="27">
        <f t="shared" ref="S2:S29" si="2">IFERROR(INDEX(levelCosts_1_v,MATCH($T$1,levelCosts_k,1),INDEX($B$2:$B$13,MATCH(P2,$A$2:$A$13,0)))*$I2,0)</f>
        <v>0</v>
      </c>
      <c r="T2" s="27">
        <f>SUM(Q2:S2)</f>
        <v>4950</v>
      </c>
      <c r="V2" s="64" t="s">
        <v>374</v>
      </c>
      <c r="W2" s="64">
        <v>2</v>
      </c>
    </row>
    <row r="3" spans="1:23">
      <c r="A3" s="27">
        <v>139</v>
      </c>
      <c r="B3" s="27">
        <v>1</v>
      </c>
      <c r="C3" s="27" t="s">
        <v>189</v>
      </c>
      <c r="D3" s="27">
        <v>1</v>
      </c>
      <c r="E3" s="27">
        <v>1</v>
      </c>
      <c r="F3" s="27">
        <v>1</v>
      </c>
      <c r="H3" s="27">
        <v>2</v>
      </c>
      <c r="I3" s="27">
        <v>2</v>
      </c>
      <c r="J3" s="27">
        <v>1</v>
      </c>
      <c r="K3" s="27">
        <v>2</v>
      </c>
      <c r="L3" s="27">
        <v>1</v>
      </c>
      <c r="M3" s="27">
        <v>253</v>
      </c>
      <c r="N3" s="27" t="s">
        <v>250</v>
      </c>
      <c r="O3" s="27" t="e">
        <f t="shared" ref="O3:O29" si="3">INDEX($C$2:$C$13,MATCH(N3,$A$2:$A$13,0))</f>
        <v>#N/A</v>
      </c>
      <c r="Q3" s="27">
        <f t="shared" si="0"/>
        <v>6600</v>
      </c>
      <c r="R3" s="27">
        <f t="shared" si="1"/>
        <v>0</v>
      </c>
      <c r="S3" s="27">
        <f t="shared" si="2"/>
        <v>0</v>
      </c>
      <c r="T3" s="27">
        <f t="shared" ref="T3:T29" si="4">SUM(Q3:S3)</f>
        <v>6600</v>
      </c>
    </row>
    <row r="4" spans="1:23">
      <c r="A4" s="27">
        <v>132</v>
      </c>
      <c r="B4" s="27">
        <v>4</v>
      </c>
      <c r="C4" s="62" t="s">
        <v>252</v>
      </c>
      <c r="D4" s="27">
        <v>0.42</v>
      </c>
      <c r="E4" s="27">
        <v>0.42</v>
      </c>
      <c r="F4" s="27">
        <v>0.25</v>
      </c>
      <c r="H4" s="27">
        <v>3</v>
      </c>
      <c r="I4" s="27">
        <v>1.2</v>
      </c>
      <c r="J4" s="27">
        <v>2</v>
      </c>
      <c r="K4" s="27">
        <v>1.2</v>
      </c>
      <c r="L4" s="27">
        <v>2</v>
      </c>
      <c r="M4" s="27">
        <v>253</v>
      </c>
      <c r="N4" s="27">
        <v>252</v>
      </c>
      <c r="O4" s="27" t="str">
        <f t="shared" si="3"/>
        <v>双倍结算</v>
      </c>
      <c r="Q4" s="27">
        <f t="shared" si="0"/>
        <v>3960</v>
      </c>
      <c r="R4" s="27">
        <f t="shared" si="1"/>
        <v>4395.5999999999995</v>
      </c>
      <c r="S4" s="27">
        <f t="shared" si="2"/>
        <v>0</v>
      </c>
      <c r="T4" s="27">
        <f t="shared" si="4"/>
        <v>8355.5999999999985</v>
      </c>
    </row>
    <row r="5" spans="1:23">
      <c r="A5" s="27">
        <v>140</v>
      </c>
      <c r="B5" s="27">
        <v>5</v>
      </c>
      <c r="C5" s="27" t="s">
        <v>225</v>
      </c>
      <c r="D5" s="27">
        <v>3.32</v>
      </c>
      <c r="E5" s="27">
        <v>3.32</v>
      </c>
      <c r="F5" s="27">
        <v>2</v>
      </c>
      <c r="H5" s="27">
        <v>4</v>
      </c>
      <c r="I5" s="27">
        <v>2</v>
      </c>
      <c r="J5" s="27">
        <v>1</v>
      </c>
      <c r="K5" s="27">
        <v>2</v>
      </c>
      <c r="L5" s="27">
        <v>1</v>
      </c>
      <c r="M5" s="27">
        <v>253</v>
      </c>
      <c r="N5" s="27" t="s">
        <v>250</v>
      </c>
      <c r="O5" s="27" t="e">
        <f t="shared" si="3"/>
        <v>#N/A</v>
      </c>
      <c r="Q5" s="27">
        <f t="shared" si="0"/>
        <v>6600</v>
      </c>
      <c r="R5" s="27">
        <f t="shared" si="1"/>
        <v>0</v>
      </c>
      <c r="S5" s="27">
        <f t="shared" si="2"/>
        <v>0</v>
      </c>
      <c r="T5" s="27">
        <f t="shared" si="4"/>
        <v>6600</v>
      </c>
    </row>
    <row r="6" spans="1:23">
      <c r="A6" s="27">
        <v>130</v>
      </c>
      <c r="B6" s="27">
        <v>3</v>
      </c>
      <c r="C6" s="27" t="s">
        <v>214</v>
      </c>
      <c r="D6" s="27">
        <v>4.9800000000000004</v>
      </c>
      <c r="E6" s="27">
        <v>4.9800000000000004</v>
      </c>
      <c r="F6" s="27">
        <v>3</v>
      </c>
      <c r="H6" s="27">
        <v>5</v>
      </c>
      <c r="I6" s="27">
        <v>1.2</v>
      </c>
      <c r="J6" s="27">
        <v>2</v>
      </c>
      <c r="K6" s="27">
        <v>1.2</v>
      </c>
      <c r="L6" s="27">
        <v>2</v>
      </c>
      <c r="M6" s="27">
        <v>253</v>
      </c>
      <c r="N6" s="27">
        <v>244</v>
      </c>
      <c r="O6" s="27" t="str">
        <f t="shared" si="3"/>
        <v>开局消三张</v>
      </c>
      <c r="Q6" s="27">
        <f t="shared" si="0"/>
        <v>3960</v>
      </c>
      <c r="R6" s="27">
        <f t="shared" si="1"/>
        <v>6600</v>
      </c>
      <c r="S6" s="27">
        <f t="shared" si="2"/>
        <v>0</v>
      </c>
      <c r="T6" s="27">
        <f t="shared" si="4"/>
        <v>10560</v>
      </c>
    </row>
    <row r="7" spans="1:23">
      <c r="A7" s="27">
        <v>245</v>
      </c>
      <c r="B7" s="27">
        <v>7</v>
      </c>
      <c r="C7" s="64" t="s">
        <v>389</v>
      </c>
      <c r="D7" s="27">
        <v>3.32</v>
      </c>
      <c r="E7" s="27">
        <v>3.32</v>
      </c>
      <c r="F7" s="27">
        <v>1.67</v>
      </c>
      <c r="H7" s="27">
        <v>6</v>
      </c>
      <c r="I7" s="27">
        <v>2</v>
      </c>
      <c r="J7" s="27">
        <v>1</v>
      </c>
      <c r="K7" s="27">
        <v>2</v>
      </c>
      <c r="L7" s="27">
        <v>1</v>
      </c>
      <c r="M7" s="27">
        <v>253</v>
      </c>
      <c r="N7" s="27" t="s">
        <v>250</v>
      </c>
      <c r="O7" s="27" t="e">
        <f t="shared" si="3"/>
        <v>#N/A</v>
      </c>
      <c r="Q7" s="27">
        <f t="shared" si="0"/>
        <v>6600</v>
      </c>
      <c r="R7" s="27">
        <f t="shared" si="1"/>
        <v>0</v>
      </c>
      <c r="S7" s="27">
        <f t="shared" si="2"/>
        <v>0</v>
      </c>
      <c r="T7" s="27">
        <f t="shared" si="4"/>
        <v>6600</v>
      </c>
    </row>
    <row r="8" spans="1:23">
      <c r="A8" s="27">
        <v>249</v>
      </c>
      <c r="B8" s="27">
        <v>11</v>
      </c>
      <c r="C8" s="62" t="s">
        <v>253</v>
      </c>
      <c r="D8" s="27">
        <v>2.76</v>
      </c>
      <c r="E8" s="27">
        <v>2.76</v>
      </c>
      <c r="F8" s="27">
        <v>2</v>
      </c>
      <c r="H8" s="27">
        <v>7</v>
      </c>
      <c r="I8" s="27">
        <v>2</v>
      </c>
      <c r="J8" s="27">
        <v>2</v>
      </c>
      <c r="K8" s="27">
        <v>2</v>
      </c>
      <c r="L8" s="27">
        <v>2</v>
      </c>
      <c r="M8" s="27">
        <v>253</v>
      </c>
      <c r="N8" s="27">
        <v>139</v>
      </c>
      <c r="O8" s="27" t="str">
        <f t="shared" si="3"/>
        <v>门票</v>
      </c>
      <c r="Q8" s="27">
        <f t="shared" si="0"/>
        <v>6600</v>
      </c>
      <c r="R8" s="27">
        <f t="shared" si="1"/>
        <v>6600</v>
      </c>
      <c r="S8" s="27">
        <f t="shared" si="2"/>
        <v>0</v>
      </c>
      <c r="T8" s="27">
        <f t="shared" si="4"/>
        <v>13200</v>
      </c>
    </row>
    <row r="9" spans="1:23" ht="15.75" customHeight="1">
      <c r="A9" s="27">
        <v>246</v>
      </c>
      <c r="B9" s="27">
        <v>8</v>
      </c>
      <c r="C9" s="62" t="s">
        <v>251</v>
      </c>
      <c r="D9" s="27">
        <v>4.42</v>
      </c>
      <c r="E9" s="27">
        <v>4.42</v>
      </c>
      <c r="F9" s="27">
        <v>2</v>
      </c>
      <c r="H9" s="27">
        <v>8</v>
      </c>
      <c r="I9" s="27">
        <v>2</v>
      </c>
      <c r="J9" s="27">
        <v>1</v>
      </c>
      <c r="K9" s="27">
        <v>2</v>
      </c>
      <c r="L9" s="27">
        <v>1</v>
      </c>
      <c r="M9" s="27">
        <v>253</v>
      </c>
      <c r="N9" s="27" t="s">
        <v>250</v>
      </c>
      <c r="O9" s="27" t="e">
        <f t="shared" si="3"/>
        <v>#N/A</v>
      </c>
      <c r="Q9" s="27">
        <f t="shared" si="0"/>
        <v>6600</v>
      </c>
      <c r="R9" s="27">
        <f t="shared" si="1"/>
        <v>0</v>
      </c>
      <c r="S9" s="27">
        <f t="shared" si="2"/>
        <v>0</v>
      </c>
      <c r="T9" s="27">
        <f t="shared" si="4"/>
        <v>6600</v>
      </c>
    </row>
    <row r="10" spans="1:23">
      <c r="A10" s="27">
        <v>244</v>
      </c>
      <c r="B10" s="27">
        <v>6</v>
      </c>
      <c r="C10" s="62" t="s">
        <v>254</v>
      </c>
      <c r="D10" s="27">
        <v>2.76</v>
      </c>
      <c r="E10" s="27">
        <v>2.76</v>
      </c>
      <c r="F10" s="27">
        <v>2.67</v>
      </c>
      <c r="H10" s="27">
        <v>9</v>
      </c>
      <c r="I10" s="27">
        <v>1</v>
      </c>
      <c r="J10" s="27">
        <v>2</v>
      </c>
      <c r="K10" s="27">
        <v>1</v>
      </c>
      <c r="L10" s="27">
        <v>2</v>
      </c>
      <c r="M10" s="27">
        <v>253</v>
      </c>
      <c r="N10" s="27">
        <v>252</v>
      </c>
      <c r="O10" s="27" t="str">
        <f t="shared" si="3"/>
        <v>双倍结算</v>
      </c>
      <c r="Q10" s="27">
        <f t="shared" si="0"/>
        <v>3300</v>
      </c>
      <c r="R10" s="27">
        <f t="shared" si="1"/>
        <v>3663</v>
      </c>
      <c r="S10" s="27">
        <f t="shared" si="2"/>
        <v>0</v>
      </c>
      <c r="T10" s="27">
        <f t="shared" si="4"/>
        <v>6963</v>
      </c>
    </row>
    <row r="11" spans="1:23">
      <c r="A11" s="27">
        <v>248</v>
      </c>
      <c r="B11" s="27">
        <v>9</v>
      </c>
      <c r="C11" s="64" t="s">
        <v>385</v>
      </c>
      <c r="D11" s="27">
        <v>3.32</v>
      </c>
      <c r="E11" s="27">
        <v>3.32</v>
      </c>
      <c r="F11" s="27">
        <v>2</v>
      </c>
      <c r="H11" s="27">
        <v>10</v>
      </c>
      <c r="I11" s="27">
        <v>1.2</v>
      </c>
      <c r="J11" s="27">
        <v>2</v>
      </c>
      <c r="K11" s="27">
        <v>1.2</v>
      </c>
      <c r="L11" s="27">
        <v>2</v>
      </c>
      <c r="M11" s="27">
        <v>253</v>
      </c>
      <c r="N11" s="27" t="s">
        <v>250</v>
      </c>
      <c r="O11" s="27" t="e">
        <f t="shared" si="3"/>
        <v>#N/A</v>
      </c>
      <c r="Q11" s="27">
        <f t="shared" si="0"/>
        <v>3960</v>
      </c>
      <c r="R11" s="27">
        <f t="shared" si="1"/>
        <v>0</v>
      </c>
      <c r="S11" s="27">
        <f t="shared" si="2"/>
        <v>0</v>
      </c>
      <c r="T11" s="27">
        <f t="shared" si="4"/>
        <v>3960</v>
      </c>
    </row>
    <row r="12" spans="1:23">
      <c r="A12" s="27">
        <v>247</v>
      </c>
      <c r="B12" s="27">
        <v>10</v>
      </c>
      <c r="C12" s="64" t="s">
        <v>386</v>
      </c>
      <c r="D12" s="27">
        <v>2.76</v>
      </c>
      <c r="E12" s="27">
        <v>2.76</v>
      </c>
      <c r="F12" s="27">
        <v>2</v>
      </c>
      <c r="H12" s="27">
        <v>11</v>
      </c>
      <c r="I12" s="27">
        <v>1.5</v>
      </c>
      <c r="J12" s="27">
        <v>2</v>
      </c>
      <c r="K12" s="27">
        <v>1.5</v>
      </c>
      <c r="L12" s="27">
        <v>2</v>
      </c>
      <c r="M12" s="27">
        <v>253</v>
      </c>
      <c r="N12" s="27">
        <v>132</v>
      </c>
      <c r="O12" s="27" t="str">
        <f t="shared" si="3"/>
        <v>回退牌</v>
      </c>
      <c r="Q12" s="27">
        <f t="shared" si="0"/>
        <v>4950</v>
      </c>
      <c r="R12" s="27">
        <f t="shared" si="1"/>
        <v>1237.5</v>
      </c>
      <c r="S12" s="27">
        <f t="shared" si="2"/>
        <v>0</v>
      </c>
      <c r="T12" s="27">
        <f t="shared" si="4"/>
        <v>6187.5</v>
      </c>
    </row>
    <row r="13" spans="1:23">
      <c r="A13" s="27">
        <v>252</v>
      </c>
      <c r="B13" s="27">
        <v>2</v>
      </c>
      <c r="C13" s="27" t="s">
        <v>188</v>
      </c>
      <c r="D13" s="27">
        <v>1.3</v>
      </c>
      <c r="E13" s="27">
        <v>1.3</v>
      </c>
      <c r="F13" s="27">
        <v>0.5</v>
      </c>
      <c r="H13" s="27">
        <v>12</v>
      </c>
      <c r="I13" s="27">
        <v>2</v>
      </c>
      <c r="J13" s="27">
        <v>1</v>
      </c>
      <c r="K13" s="27">
        <v>2</v>
      </c>
      <c r="L13" s="27">
        <v>1</v>
      </c>
      <c r="M13" s="27">
        <v>253</v>
      </c>
      <c r="N13" s="27" t="s">
        <v>250</v>
      </c>
      <c r="O13" s="27" t="e">
        <f t="shared" si="3"/>
        <v>#N/A</v>
      </c>
      <c r="Q13" s="27">
        <f t="shared" si="0"/>
        <v>6600</v>
      </c>
      <c r="R13" s="27">
        <f t="shared" si="1"/>
        <v>0</v>
      </c>
      <c r="S13" s="27">
        <f t="shared" si="2"/>
        <v>0</v>
      </c>
      <c r="T13" s="27">
        <f t="shared" si="4"/>
        <v>6600</v>
      </c>
    </row>
    <row r="14" spans="1:23">
      <c r="H14" s="27">
        <v>13</v>
      </c>
      <c r="I14" s="27">
        <v>1.2</v>
      </c>
      <c r="J14" s="27">
        <v>2</v>
      </c>
      <c r="K14" s="27">
        <v>1.2</v>
      </c>
      <c r="L14" s="27">
        <v>2</v>
      </c>
      <c r="M14" s="27">
        <v>253</v>
      </c>
      <c r="N14" s="27">
        <v>244</v>
      </c>
      <c r="O14" s="27" t="str">
        <f t="shared" si="3"/>
        <v>开局消三张</v>
      </c>
      <c r="Q14" s="27">
        <f t="shared" si="0"/>
        <v>3960</v>
      </c>
      <c r="R14" s="27">
        <f t="shared" si="1"/>
        <v>6600</v>
      </c>
      <c r="S14" s="27">
        <f t="shared" si="2"/>
        <v>0</v>
      </c>
      <c r="T14" s="27">
        <f t="shared" si="4"/>
        <v>10560</v>
      </c>
    </row>
    <row r="15" spans="1:23">
      <c r="H15" s="27">
        <v>14</v>
      </c>
      <c r="I15" s="27">
        <v>2.5</v>
      </c>
      <c r="J15" s="27">
        <v>2</v>
      </c>
      <c r="K15" s="27">
        <v>2.5</v>
      </c>
      <c r="L15" s="27">
        <v>2</v>
      </c>
      <c r="M15" s="27">
        <v>253</v>
      </c>
      <c r="N15" s="27">
        <v>244</v>
      </c>
      <c r="O15" s="27" t="str">
        <f t="shared" si="3"/>
        <v>开局消三张</v>
      </c>
      <c r="Q15" s="27">
        <f t="shared" si="0"/>
        <v>8250</v>
      </c>
      <c r="R15" s="27">
        <f t="shared" si="1"/>
        <v>13750</v>
      </c>
      <c r="S15" s="27">
        <f t="shared" si="2"/>
        <v>0</v>
      </c>
      <c r="T15" s="27">
        <f t="shared" si="4"/>
        <v>22000</v>
      </c>
    </row>
    <row r="16" spans="1:23">
      <c r="H16" s="27">
        <v>15</v>
      </c>
      <c r="I16" s="27">
        <v>1.2</v>
      </c>
      <c r="J16" s="27">
        <v>2</v>
      </c>
      <c r="K16" s="27">
        <v>1.2</v>
      </c>
      <c r="L16" s="27">
        <v>2</v>
      </c>
      <c r="M16" s="27">
        <v>253</v>
      </c>
      <c r="N16" s="27">
        <v>252</v>
      </c>
      <c r="O16" s="27" t="str">
        <f t="shared" si="3"/>
        <v>双倍结算</v>
      </c>
      <c r="Q16" s="27">
        <f t="shared" si="0"/>
        <v>3960</v>
      </c>
      <c r="R16" s="27">
        <f t="shared" si="1"/>
        <v>4395.5999999999995</v>
      </c>
      <c r="S16" s="27">
        <f t="shared" si="2"/>
        <v>0</v>
      </c>
      <c r="T16" s="27">
        <f t="shared" si="4"/>
        <v>8355.5999999999985</v>
      </c>
    </row>
    <row r="17" spans="3:20">
      <c r="C17" s="62" t="s">
        <v>255</v>
      </c>
      <c r="H17" s="27">
        <v>16</v>
      </c>
      <c r="I17" s="27">
        <v>1</v>
      </c>
      <c r="J17" s="27">
        <v>2</v>
      </c>
      <c r="K17" s="27">
        <v>1</v>
      </c>
      <c r="L17" s="27">
        <v>2</v>
      </c>
      <c r="M17" s="27">
        <v>253</v>
      </c>
      <c r="N17" s="27" t="s">
        <v>250</v>
      </c>
      <c r="O17" s="27" t="e">
        <f t="shared" si="3"/>
        <v>#N/A</v>
      </c>
      <c r="Q17" s="27">
        <f t="shared" si="0"/>
        <v>3300</v>
      </c>
      <c r="R17" s="27">
        <f t="shared" si="1"/>
        <v>0</v>
      </c>
      <c r="S17" s="27">
        <f t="shared" si="2"/>
        <v>0</v>
      </c>
      <c r="T17" s="27">
        <f t="shared" si="4"/>
        <v>3300</v>
      </c>
    </row>
    <row r="18" spans="3:20">
      <c r="H18" s="27">
        <v>17</v>
      </c>
      <c r="I18" s="27">
        <v>1.2</v>
      </c>
      <c r="J18" s="27">
        <v>2</v>
      </c>
      <c r="K18" s="27">
        <v>1.2</v>
      </c>
      <c r="L18" s="27">
        <v>2</v>
      </c>
      <c r="M18" s="27">
        <v>253</v>
      </c>
      <c r="N18" s="27">
        <v>132</v>
      </c>
      <c r="O18" s="27" t="str">
        <f t="shared" si="3"/>
        <v>回退牌</v>
      </c>
      <c r="Q18" s="27">
        <f t="shared" si="0"/>
        <v>3960</v>
      </c>
      <c r="R18" s="27">
        <f t="shared" si="1"/>
        <v>990</v>
      </c>
      <c r="S18" s="27">
        <f t="shared" si="2"/>
        <v>0</v>
      </c>
      <c r="T18" s="27">
        <f t="shared" si="4"/>
        <v>4950</v>
      </c>
    </row>
    <row r="19" spans="3:20">
      <c r="H19" s="27">
        <v>18</v>
      </c>
      <c r="I19" s="27">
        <v>1.5</v>
      </c>
      <c r="J19" s="27">
        <v>2</v>
      </c>
      <c r="K19" s="27">
        <v>1.5</v>
      </c>
      <c r="L19" s="27">
        <v>2</v>
      </c>
      <c r="M19" s="27">
        <v>253</v>
      </c>
      <c r="N19" s="27">
        <v>244</v>
      </c>
      <c r="O19" s="27" t="str">
        <f t="shared" si="3"/>
        <v>开局消三张</v>
      </c>
      <c r="Q19" s="27">
        <f t="shared" si="0"/>
        <v>4950</v>
      </c>
      <c r="R19" s="27">
        <f t="shared" si="1"/>
        <v>8250</v>
      </c>
      <c r="S19" s="27">
        <f t="shared" si="2"/>
        <v>0</v>
      </c>
      <c r="T19" s="27">
        <f t="shared" si="4"/>
        <v>13200</v>
      </c>
    </row>
    <row r="20" spans="3:20">
      <c r="H20" s="27">
        <v>19</v>
      </c>
      <c r="I20" s="27">
        <v>1.5</v>
      </c>
      <c r="J20" s="27">
        <v>2</v>
      </c>
      <c r="K20" s="27">
        <v>1.5</v>
      </c>
      <c r="L20" s="27">
        <v>2</v>
      </c>
      <c r="M20" s="27">
        <v>253</v>
      </c>
      <c r="N20" s="27" t="s">
        <v>250</v>
      </c>
      <c r="O20" s="27" t="e">
        <f t="shared" si="3"/>
        <v>#N/A</v>
      </c>
      <c r="Q20" s="27">
        <f t="shared" si="0"/>
        <v>4950</v>
      </c>
      <c r="R20" s="27">
        <f t="shared" si="1"/>
        <v>0</v>
      </c>
      <c r="S20" s="27">
        <f t="shared" si="2"/>
        <v>0</v>
      </c>
      <c r="T20" s="27">
        <f t="shared" si="4"/>
        <v>4950</v>
      </c>
    </row>
    <row r="21" spans="3:20">
      <c r="H21" s="27">
        <v>20</v>
      </c>
      <c r="I21" s="27">
        <v>1.6</v>
      </c>
      <c r="J21" s="27">
        <v>2</v>
      </c>
      <c r="K21" s="27">
        <v>1.6</v>
      </c>
      <c r="L21" s="27">
        <v>2</v>
      </c>
      <c r="M21" s="27">
        <v>253</v>
      </c>
      <c r="N21" s="27">
        <v>249</v>
      </c>
      <c r="O21" s="27" t="str">
        <f t="shared" si="3"/>
        <v>开局移除炸弹</v>
      </c>
      <c r="Q21" s="27">
        <f t="shared" si="0"/>
        <v>5280</v>
      </c>
      <c r="R21" s="27">
        <f t="shared" si="1"/>
        <v>10560</v>
      </c>
      <c r="S21" s="27">
        <f t="shared" si="2"/>
        <v>0</v>
      </c>
      <c r="T21" s="27">
        <f t="shared" si="4"/>
        <v>15840</v>
      </c>
    </row>
    <row r="22" spans="3:20">
      <c r="H22" s="27">
        <v>21</v>
      </c>
      <c r="I22" s="27">
        <v>2</v>
      </c>
      <c r="J22" s="27">
        <v>3</v>
      </c>
      <c r="K22" s="27">
        <v>2</v>
      </c>
      <c r="L22" s="27">
        <v>3</v>
      </c>
      <c r="M22" s="27">
        <v>253</v>
      </c>
      <c r="N22" s="27">
        <v>246</v>
      </c>
      <c r="O22" s="27" t="str">
        <f t="shared" si="3"/>
        <v>开局万能牌</v>
      </c>
      <c r="Q22" s="27">
        <f t="shared" si="0"/>
        <v>6600</v>
      </c>
      <c r="R22" s="27">
        <f t="shared" si="1"/>
        <v>17600</v>
      </c>
      <c r="S22" s="27">
        <f t="shared" si="2"/>
        <v>0</v>
      </c>
      <c r="T22" s="27">
        <f t="shared" si="4"/>
        <v>24200</v>
      </c>
    </row>
    <row r="23" spans="3:20">
      <c r="H23" s="27">
        <v>22</v>
      </c>
      <c r="I23" s="27">
        <v>2</v>
      </c>
      <c r="J23" s="27">
        <v>1</v>
      </c>
      <c r="K23" s="27">
        <v>2</v>
      </c>
      <c r="L23" s="27">
        <v>1</v>
      </c>
      <c r="M23" s="27">
        <v>253</v>
      </c>
      <c r="N23" s="27" t="s">
        <v>250</v>
      </c>
      <c r="O23" s="27" t="e">
        <f t="shared" si="3"/>
        <v>#N/A</v>
      </c>
      <c r="Q23" s="27">
        <f t="shared" si="0"/>
        <v>6600</v>
      </c>
      <c r="R23" s="27">
        <f t="shared" si="1"/>
        <v>0</v>
      </c>
      <c r="S23" s="27">
        <f t="shared" si="2"/>
        <v>0</v>
      </c>
      <c r="T23" s="27">
        <f t="shared" si="4"/>
        <v>6600</v>
      </c>
    </row>
    <row r="24" spans="3:20">
      <c r="H24" s="27">
        <v>23</v>
      </c>
      <c r="I24" s="27">
        <v>1</v>
      </c>
      <c r="J24" s="27">
        <v>2</v>
      </c>
      <c r="K24" s="27">
        <v>1</v>
      </c>
      <c r="L24" s="27">
        <v>2</v>
      </c>
      <c r="M24" s="27">
        <v>253</v>
      </c>
      <c r="N24" s="27">
        <v>245</v>
      </c>
      <c r="O24" s="27" t="str">
        <f t="shared" si="3"/>
        <v>开局风车</v>
      </c>
      <c r="Q24" s="27">
        <f t="shared" si="0"/>
        <v>3300</v>
      </c>
      <c r="R24" s="27">
        <f t="shared" si="1"/>
        <v>6600</v>
      </c>
      <c r="S24" s="27">
        <f t="shared" si="2"/>
        <v>0</v>
      </c>
      <c r="T24" s="27">
        <f t="shared" si="4"/>
        <v>9900</v>
      </c>
    </row>
    <row r="25" spans="3:20">
      <c r="H25" s="27">
        <v>24</v>
      </c>
      <c r="I25" s="27">
        <v>2</v>
      </c>
      <c r="J25" s="27">
        <v>1</v>
      </c>
      <c r="K25" s="27">
        <v>2</v>
      </c>
      <c r="L25" s="27">
        <v>1</v>
      </c>
      <c r="M25" s="27">
        <v>253</v>
      </c>
      <c r="N25" s="27" t="s">
        <v>250</v>
      </c>
      <c r="O25" s="27" t="e">
        <f t="shared" si="3"/>
        <v>#N/A</v>
      </c>
      <c r="Q25" s="27">
        <f t="shared" si="0"/>
        <v>6600</v>
      </c>
      <c r="R25" s="27">
        <f t="shared" si="1"/>
        <v>0</v>
      </c>
      <c r="S25" s="27">
        <f t="shared" si="2"/>
        <v>0</v>
      </c>
      <c r="T25" s="27">
        <f t="shared" si="4"/>
        <v>6600</v>
      </c>
    </row>
    <row r="26" spans="3:20">
      <c r="H26" s="27">
        <v>25</v>
      </c>
      <c r="I26" s="27">
        <v>1.5</v>
      </c>
      <c r="J26" s="27">
        <v>2</v>
      </c>
      <c r="K26" s="27">
        <v>1.5</v>
      </c>
      <c r="L26" s="27">
        <v>2</v>
      </c>
      <c r="M26" s="27">
        <v>253</v>
      </c>
      <c r="N26" s="27">
        <v>140</v>
      </c>
      <c r="O26" s="27" t="str">
        <f t="shared" si="3"/>
        <v>手牌+5</v>
      </c>
      <c r="Q26" s="27">
        <f t="shared" si="0"/>
        <v>4950</v>
      </c>
      <c r="R26" s="27">
        <f t="shared" si="1"/>
        <v>9900</v>
      </c>
      <c r="S26" s="27">
        <f t="shared" si="2"/>
        <v>0</v>
      </c>
      <c r="T26" s="27">
        <f t="shared" si="4"/>
        <v>14850</v>
      </c>
    </row>
    <row r="27" spans="3:20">
      <c r="H27" s="27">
        <v>26</v>
      </c>
      <c r="I27" s="27">
        <v>1.5</v>
      </c>
      <c r="J27" s="27">
        <v>2</v>
      </c>
      <c r="K27" s="27">
        <v>1.5</v>
      </c>
      <c r="L27" s="27">
        <v>2</v>
      </c>
      <c r="M27" s="27">
        <v>253</v>
      </c>
      <c r="N27" s="27">
        <v>139</v>
      </c>
      <c r="O27" s="27" t="str">
        <f t="shared" si="3"/>
        <v>门票</v>
      </c>
      <c r="Q27" s="27">
        <f t="shared" si="0"/>
        <v>4950</v>
      </c>
      <c r="R27" s="27">
        <f t="shared" si="1"/>
        <v>4950</v>
      </c>
      <c r="S27" s="27">
        <f t="shared" si="2"/>
        <v>0</v>
      </c>
      <c r="T27" s="27">
        <f t="shared" si="4"/>
        <v>9900</v>
      </c>
    </row>
    <row r="28" spans="3:20">
      <c r="H28" s="27">
        <v>27</v>
      </c>
      <c r="I28" s="27">
        <v>4.5</v>
      </c>
      <c r="J28" s="27">
        <v>1</v>
      </c>
      <c r="K28" s="27">
        <v>4.5</v>
      </c>
      <c r="L28" s="27">
        <v>1</v>
      </c>
      <c r="M28" s="27">
        <v>253</v>
      </c>
      <c r="N28" s="27" t="s">
        <v>250</v>
      </c>
      <c r="O28" s="27" t="e">
        <f t="shared" si="3"/>
        <v>#N/A</v>
      </c>
      <c r="Q28" s="27">
        <f t="shared" si="0"/>
        <v>14850</v>
      </c>
      <c r="R28" s="27">
        <f t="shared" si="1"/>
        <v>0</v>
      </c>
      <c r="S28" s="27">
        <f t="shared" si="2"/>
        <v>0</v>
      </c>
      <c r="T28" s="27">
        <f t="shared" si="4"/>
        <v>14850</v>
      </c>
    </row>
    <row r="29" spans="3:20">
      <c r="H29" s="27">
        <v>28</v>
      </c>
      <c r="I29" s="27">
        <v>2.5</v>
      </c>
      <c r="J29" s="27">
        <v>3</v>
      </c>
      <c r="K29" s="27">
        <v>2.5</v>
      </c>
      <c r="L29" s="27">
        <v>3</v>
      </c>
      <c r="M29" s="27">
        <v>253</v>
      </c>
      <c r="N29" s="27">
        <v>140</v>
      </c>
      <c r="O29" s="27" t="str">
        <f t="shared" si="3"/>
        <v>手牌+5</v>
      </c>
      <c r="P29" s="27">
        <v>130</v>
      </c>
      <c r="Q29" s="27">
        <f t="shared" si="0"/>
        <v>8250</v>
      </c>
      <c r="R29" s="27">
        <f t="shared" si="1"/>
        <v>16500</v>
      </c>
      <c r="S29" s="27">
        <f t="shared" si="2"/>
        <v>24750</v>
      </c>
      <c r="T29" s="27">
        <f t="shared" si="4"/>
        <v>49500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A775-230F-48FB-BECD-6596CD21D308}">
  <dimension ref="A1:AW1621"/>
  <sheetViews>
    <sheetView workbookViewId="0">
      <selection activeCell="L28" sqref="L28"/>
    </sheetView>
  </sheetViews>
  <sheetFormatPr defaultRowHeight="16.5"/>
  <cols>
    <col min="1" max="1" width="8.625" style="48" bestFit="1" customWidth="1"/>
    <col min="2" max="2" width="14.375" style="48" bestFit="1" customWidth="1"/>
    <col min="3" max="3" width="10.875" style="48" bestFit="1" customWidth="1"/>
    <col min="4" max="4" width="9.875" style="48" bestFit="1" customWidth="1"/>
    <col min="5" max="5" width="8.875" style="48" bestFit="1" customWidth="1"/>
    <col min="6" max="6" width="6.125" style="48" bestFit="1" customWidth="1"/>
    <col min="7" max="7" width="24.25" style="48" bestFit="1" customWidth="1"/>
    <col min="8" max="8" width="6.5" style="48" bestFit="1" customWidth="1"/>
    <col min="9" max="9" width="10.625" style="48" bestFit="1" customWidth="1"/>
    <col min="10" max="10" width="12.75" style="57" bestFit="1" customWidth="1"/>
    <col min="11" max="22" width="6.5" style="48" bestFit="1" customWidth="1"/>
    <col min="23" max="23" width="9" style="48"/>
    <col min="24" max="24" width="7.75" style="48" bestFit="1" customWidth="1"/>
    <col min="25" max="26" width="8" style="48" bestFit="1" customWidth="1"/>
    <col min="27" max="28" width="6.375" style="48" bestFit="1" customWidth="1"/>
    <col min="29" max="30" width="7.375" style="48" bestFit="1" customWidth="1"/>
    <col min="31" max="32" width="8" style="48" bestFit="1" customWidth="1"/>
    <col min="33" max="36" width="15.125" style="48" bestFit="1" customWidth="1"/>
    <col min="37" max="37" width="10.625" style="48" customWidth="1"/>
    <col min="38" max="38" width="9.875" style="48" bestFit="1" customWidth="1"/>
    <col min="39" max="39" width="8.875" style="48" bestFit="1" customWidth="1"/>
    <col min="40" max="40" width="15.375" style="48" bestFit="1" customWidth="1"/>
    <col min="41" max="41" width="22.75" style="48" bestFit="1" customWidth="1"/>
    <col min="42" max="42" width="15.625" style="48" bestFit="1" customWidth="1"/>
    <col min="43" max="43" width="16" style="48" bestFit="1" customWidth="1"/>
    <col min="44" max="44" width="24.25" style="48" customWidth="1"/>
    <col min="45" max="45" width="3.5" style="48" bestFit="1" customWidth="1"/>
    <col min="46" max="46" width="29.875" style="48" bestFit="1" customWidth="1"/>
    <col min="47" max="47" width="9" style="48"/>
    <col min="48" max="48" width="25.125" style="48" bestFit="1" customWidth="1"/>
    <col min="49" max="49" width="2.5" style="48" bestFit="1" customWidth="1"/>
    <col min="50" max="16384" width="9" style="48"/>
  </cols>
  <sheetData>
    <row r="1" spans="1:49" s="47" customFormat="1">
      <c r="A1" s="46" t="s">
        <v>260</v>
      </c>
      <c r="B1" s="46" t="s">
        <v>261</v>
      </c>
      <c r="C1" s="47" t="s">
        <v>262</v>
      </c>
      <c r="D1" s="47" t="s">
        <v>263</v>
      </c>
      <c r="E1" s="47" t="s">
        <v>264</v>
      </c>
      <c r="F1" s="47" t="s">
        <v>265</v>
      </c>
      <c r="G1" s="47" t="s">
        <v>266</v>
      </c>
      <c r="H1" s="47" t="s">
        <v>267</v>
      </c>
      <c r="I1" s="47" t="s">
        <v>279</v>
      </c>
      <c r="J1" s="56" t="s">
        <v>239</v>
      </c>
      <c r="K1" s="47">
        <v>67</v>
      </c>
      <c r="L1" s="47">
        <v>87</v>
      </c>
      <c r="M1" s="47">
        <v>107</v>
      </c>
      <c r="N1" s="47">
        <v>127</v>
      </c>
      <c r="O1" s="47">
        <v>147</v>
      </c>
      <c r="P1" s="47">
        <v>167</v>
      </c>
      <c r="Q1" s="47">
        <v>187</v>
      </c>
      <c r="R1" s="47">
        <v>207</v>
      </c>
      <c r="S1" s="47">
        <v>227</v>
      </c>
      <c r="T1" s="47">
        <v>247</v>
      </c>
      <c r="U1" s="47">
        <v>272</v>
      </c>
      <c r="V1" s="47">
        <v>297</v>
      </c>
      <c r="X1" s="47" t="s">
        <v>285</v>
      </c>
      <c r="Y1" s="47" t="s">
        <v>284</v>
      </c>
      <c r="Z1" s="47" t="s">
        <v>282</v>
      </c>
      <c r="AA1" s="47">
        <v>1</v>
      </c>
      <c r="AB1" s="47">
        <v>2</v>
      </c>
      <c r="AC1" s="47">
        <v>4</v>
      </c>
      <c r="AD1" s="47">
        <v>10</v>
      </c>
      <c r="AE1" s="47" t="s">
        <v>240</v>
      </c>
      <c r="AF1" s="47" t="s">
        <v>186</v>
      </c>
      <c r="AG1" s="47" t="s">
        <v>287</v>
      </c>
      <c r="AH1" s="47" t="s">
        <v>286</v>
      </c>
      <c r="AI1" s="47" t="s">
        <v>288</v>
      </c>
      <c r="AJ1" s="47" t="s">
        <v>289</v>
      </c>
      <c r="AL1" s="47" t="s">
        <v>263</v>
      </c>
      <c r="AM1" s="47" t="s">
        <v>264</v>
      </c>
      <c r="AN1" s="47" t="s">
        <v>277</v>
      </c>
      <c r="AP1" s="47" t="s">
        <v>258</v>
      </c>
      <c r="AQ1" s="47" t="s">
        <v>259</v>
      </c>
      <c r="AS1" s="47">
        <v>1</v>
      </c>
      <c r="AT1" s="47" t="s">
        <v>3</v>
      </c>
      <c r="AV1" s="47" t="s">
        <v>271</v>
      </c>
      <c r="AW1" s="47">
        <v>6</v>
      </c>
    </row>
    <row r="2" spans="1:49">
      <c r="A2" s="48">
        <v>1</v>
      </c>
      <c r="B2" s="48">
        <v>1</v>
      </c>
      <c r="C2" s="48">
        <v>18</v>
      </c>
      <c r="D2" s="48">
        <v>0</v>
      </c>
      <c r="E2" s="48">
        <v>250</v>
      </c>
      <c r="F2" s="48">
        <v>1</v>
      </c>
      <c r="G2" s="48" t="s">
        <v>268</v>
      </c>
      <c r="H2" s="48">
        <v>4</v>
      </c>
      <c r="I2" s="48">
        <f t="shared" ref="I2:I65" si="0">INDEX($AW$1:$AW$9,MATCH(G2,$AV$1:$AV$9,0))</f>
        <v>4</v>
      </c>
      <c r="J2" s="57">
        <f>C2/100/15</f>
        <v>1.2E-2</v>
      </c>
      <c r="K2" s="48">
        <f t="shared" ref="K2:V11" si="1">IF($I2=0,$H2,INDEX(levelCosts_1_v,MATCH(K$1,levelCosts_k,1),$I2)*$H2)</f>
        <v>2000</v>
      </c>
      <c r="L2" s="48">
        <f t="shared" si="1"/>
        <v>2000</v>
      </c>
      <c r="M2" s="48">
        <f t="shared" si="1"/>
        <v>2200</v>
      </c>
      <c r="N2" s="48">
        <f t="shared" si="1"/>
        <v>2200</v>
      </c>
      <c r="O2" s="48">
        <f t="shared" si="1"/>
        <v>2200</v>
      </c>
      <c r="P2" s="48">
        <f t="shared" si="1"/>
        <v>2200</v>
      </c>
      <c r="Q2" s="48">
        <f t="shared" si="1"/>
        <v>2500</v>
      </c>
      <c r="R2" s="48">
        <f t="shared" si="1"/>
        <v>2500</v>
      </c>
      <c r="S2" s="48">
        <f t="shared" si="1"/>
        <v>2600</v>
      </c>
      <c r="T2" s="48">
        <f t="shared" si="1"/>
        <v>2600</v>
      </c>
      <c r="U2" s="48">
        <f t="shared" si="1"/>
        <v>2700</v>
      </c>
      <c r="V2" s="48">
        <f t="shared" si="1"/>
        <v>2700</v>
      </c>
      <c r="X2" s="48">
        <v>0</v>
      </c>
      <c r="Y2" s="48">
        <f t="shared" ref="Y2:Y11" si="2">COUNTIFS($D$2:$D$1621,"&lt;"&amp;Z2,$A$2:$A$1621,1)</f>
        <v>135</v>
      </c>
      <c r="Z2" s="48">
        <v>67</v>
      </c>
      <c r="AA2" s="49">
        <f t="shared" ref="AA2:AD21" ca="1" si="3">SUMPRODUCT(OFFSET($J$2,$X2,0,$Y2,1),OFFSET($K$2,$X2,0,$Y2,1))*AA$1</f>
        <v>3527.8326666666671</v>
      </c>
      <c r="AB2" s="49">
        <f t="shared" ca="1" si="3"/>
        <v>7055.6653333333343</v>
      </c>
      <c r="AC2" s="49">
        <f t="shared" ca="1" si="3"/>
        <v>14111.330666666669</v>
      </c>
      <c r="AD2" s="49">
        <f t="shared" ca="1" si="3"/>
        <v>35278.326666666675</v>
      </c>
      <c r="AE2" s="49">
        <f t="shared" ref="AE2:AE21" si="4">INDEX(levelCosts_1_v,MATCH($Z2,levelCosts_k,1),1)</f>
        <v>2000</v>
      </c>
      <c r="AF2" s="49">
        <f t="shared" ref="AF2:AF21" si="5">INDEX(farm_v,MATCH($Z2,farm_k,1))</f>
        <v>2250</v>
      </c>
      <c r="AG2" s="50">
        <f ca="1">AA2/$AE2</f>
        <v>1.7639163333333336</v>
      </c>
      <c r="AH2" s="50">
        <f t="shared" ref="AH2:AJ17" ca="1" si="6">AB2/$AE2</f>
        <v>3.5278326666666673</v>
      </c>
      <c r="AI2" s="50">
        <f t="shared" ca="1" si="6"/>
        <v>7.0556653333333346</v>
      </c>
      <c r="AJ2" s="50">
        <f t="shared" ca="1" si="6"/>
        <v>17.639163333333336</v>
      </c>
      <c r="AL2" s="48">
        <v>0</v>
      </c>
      <c r="AM2" s="48">
        <v>250</v>
      </c>
      <c r="AN2" s="48">
        <f>SUMIFS($C$2:$C$1621,$A$2:$A$1621,1,$E$2:$E$1621,AM2,$F$2:$F$1621,1)</f>
        <v>100</v>
      </c>
      <c r="AP2" s="48">
        <v>0</v>
      </c>
      <c r="AQ2" s="48">
        <v>0</v>
      </c>
      <c r="AS2" s="48">
        <v>2</v>
      </c>
      <c r="AT2" s="48" t="s">
        <v>4</v>
      </c>
      <c r="AV2" s="48" t="s">
        <v>275</v>
      </c>
      <c r="AW2" s="48">
        <v>8</v>
      </c>
    </row>
    <row r="3" spans="1:49">
      <c r="A3" s="48">
        <v>1</v>
      </c>
      <c r="B3" s="48">
        <v>1</v>
      </c>
      <c r="C3" s="48">
        <v>18</v>
      </c>
      <c r="D3" s="48">
        <v>0</v>
      </c>
      <c r="E3" s="48">
        <v>250</v>
      </c>
      <c r="F3" s="48">
        <v>2</v>
      </c>
      <c r="G3" s="48" t="s">
        <v>269</v>
      </c>
      <c r="H3" s="48">
        <v>5000</v>
      </c>
      <c r="I3" s="48">
        <f t="shared" si="0"/>
        <v>0</v>
      </c>
      <c r="J3" s="57">
        <f t="shared" ref="J3:J66" si="7">C3/100/15</f>
        <v>1.2E-2</v>
      </c>
      <c r="K3" s="48">
        <f t="shared" si="1"/>
        <v>5000</v>
      </c>
      <c r="L3" s="48">
        <f t="shared" si="1"/>
        <v>5000</v>
      </c>
      <c r="M3" s="48">
        <f t="shared" si="1"/>
        <v>5000</v>
      </c>
      <c r="N3" s="48">
        <f t="shared" si="1"/>
        <v>5000</v>
      </c>
      <c r="O3" s="48">
        <f t="shared" si="1"/>
        <v>5000</v>
      </c>
      <c r="P3" s="48">
        <f t="shared" si="1"/>
        <v>5000</v>
      </c>
      <c r="Q3" s="48">
        <f t="shared" si="1"/>
        <v>5000</v>
      </c>
      <c r="R3" s="48">
        <f t="shared" si="1"/>
        <v>5000</v>
      </c>
      <c r="S3" s="48">
        <f t="shared" si="1"/>
        <v>5000</v>
      </c>
      <c r="T3" s="48">
        <f t="shared" si="1"/>
        <v>5000</v>
      </c>
      <c r="U3" s="48">
        <f t="shared" si="1"/>
        <v>5000</v>
      </c>
      <c r="V3" s="48">
        <f t="shared" si="1"/>
        <v>5000</v>
      </c>
      <c r="X3" s="48">
        <v>0</v>
      </c>
      <c r="Y3" s="48">
        <f t="shared" si="2"/>
        <v>135</v>
      </c>
      <c r="Z3" s="48">
        <v>87</v>
      </c>
      <c r="AA3" s="49">
        <f t="shared" ca="1" si="3"/>
        <v>3527.8326666666671</v>
      </c>
      <c r="AB3" s="49">
        <f t="shared" ca="1" si="3"/>
        <v>7055.6653333333343</v>
      </c>
      <c r="AC3" s="49">
        <f t="shared" ca="1" si="3"/>
        <v>14111.330666666669</v>
      </c>
      <c r="AD3" s="49">
        <f t="shared" ca="1" si="3"/>
        <v>35278.326666666675</v>
      </c>
      <c r="AE3" s="49">
        <f t="shared" si="4"/>
        <v>2000</v>
      </c>
      <c r="AF3" s="49">
        <f t="shared" si="5"/>
        <v>2300</v>
      </c>
      <c r="AG3" s="50">
        <f t="shared" ref="AG3:AG21" ca="1" si="8">AA3/$AE3</f>
        <v>1.7639163333333336</v>
      </c>
      <c r="AH3" s="50">
        <f t="shared" ca="1" si="6"/>
        <v>3.5278326666666673</v>
      </c>
      <c r="AI3" s="50">
        <f t="shared" ca="1" si="6"/>
        <v>7.0556653333333346</v>
      </c>
      <c r="AJ3" s="50">
        <f t="shared" ca="1" si="6"/>
        <v>17.639163333333336</v>
      </c>
      <c r="AL3" s="48">
        <v>251</v>
      </c>
      <c r="AM3" s="48">
        <v>500</v>
      </c>
      <c r="AN3" s="48">
        <f>SUMIFS($C$2:$C$1621,$A$2:$A$1621,1,$E$2:$E$1621,AM3,$F$2:$F$1621,1)</f>
        <v>100</v>
      </c>
      <c r="AP3" s="48">
        <v>1</v>
      </c>
      <c r="AQ3" s="48">
        <v>13</v>
      </c>
      <c r="AS3" s="48">
        <v>3</v>
      </c>
      <c r="AT3" s="48" t="s">
        <v>5</v>
      </c>
      <c r="AV3" s="48" t="s">
        <v>278</v>
      </c>
      <c r="AW3" s="48">
        <v>7</v>
      </c>
    </row>
    <row r="4" spans="1:49">
      <c r="A4" s="48">
        <v>1</v>
      </c>
      <c r="B4" s="48">
        <v>1</v>
      </c>
      <c r="C4" s="48">
        <v>18</v>
      </c>
      <c r="D4" s="48">
        <v>0</v>
      </c>
      <c r="E4" s="48">
        <v>250</v>
      </c>
      <c r="F4" s="48">
        <v>3</v>
      </c>
      <c r="G4" s="48" t="s">
        <v>270</v>
      </c>
      <c r="H4" s="48">
        <v>1</v>
      </c>
      <c r="I4" s="48">
        <f t="shared" si="0"/>
        <v>1</v>
      </c>
      <c r="J4" s="57">
        <f t="shared" si="7"/>
        <v>1.2E-2</v>
      </c>
      <c r="K4" s="48">
        <f t="shared" si="1"/>
        <v>2000</v>
      </c>
      <c r="L4" s="48">
        <f t="shared" si="1"/>
        <v>2000</v>
      </c>
      <c r="M4" s="48">
        <f t="shared" si="1"/>
        <v>2200</v>
      </c>
      <c r="N4" s="48">
        <f t="shared" si="1"/>
        <v>2200</v>
      </c>
      <c r="O4" s="48">
        <f t="shared" si="1"/>
        <v>2200</v>
      </c>
      <c r="P4" s="48">
        <f t="shared" si="1"/>
        <v>2200</v>
      </c>
      <c r="Q4" s="48">
        <f t="shared" si="1"/>
        <v>2500</v>
      </c>
      <c r="R4" s="48">
        <f t="shared" si="1"/>
        <v>2500</v>
      </c>
      <c r="S4" s="48">
        <f t="shared" si="1"/>
        <v>2600</v>
      </c>
      <c r="T4" s="48">
        <f t="shared" si="1"/>
        <v>2600</v>
      </c>
      <c r="U4" s="48">
        <f t="shared" si="1"/>
        <v>2700</v>
      </c>
      <c r="V4" s="48">
        <f t="shared" si="1"/>
        <v>2700</v>
      </c>
      <c r="X4" s="48">
        <v>0</v>
      </c>
      <c r="Y4" s="48">
        <f t="shared" si="2"/>
        <v>135</v>
      </c>
      <c r="Z4" s="48">
        <v>107</v>
      </c>
      <c r="AA4" s="49">
        <f t="shared" ca="1" si="3"/>
        <v>3527.8326666666671</v>
      </c>
      <c r="AB4" s="49">
        <f t="shared" ca="1" si="3"/>
        <v>7055.6653333333343</v>
      </c>
      <c r="AC4" s="49">
        <f t="shared" ca="1" si="3"/>
        <v>14111.330666666669</v>
      </c>
      <c r="AD4" s="49">
        <f t="shared" ca="1" si="3"/>
        <v>35278.326666666675</v>
      </c>
      <c r="AE4" s="49">
        <f t="shared" si="4"/>
        <v>2200</v>
      </c>
      <c r="AF4" s="49">
        <f t="shared" si="5"/>
        <v>2350</v>
      </c>
      <c r="AG4" s="50">
        <f t="shared" ca="1" si="8"/>
        <v>1.6035603030303032</v>
      </c>
      <c r="AH4" s="50">
        <f t="shared" ca="1" si="6"/>
        <v>3.2071206060606063</v>
      </c>
      <c r="AI4" s="50">
        <f t="shared" ca="1" si="6"/>
        <v>6.4142412121212127</v>
      </c>
      <c r="AJ4" s="50">
        <f t="shared" ca="1" si="6"/>
        <v>16.035603030303033</v>
      </c>
      <c r="AL4" s="48">
        <v>501</v>
      </c>
      <c r="AM4" s="48">
        <v>1000</v>
      </c>
      <c r="AN4" s="48">
        <f>SUMIFS($C$2:$C$1621,$A$2:$A$1621,1,$E$2:$E$1621,AM4,$F$2:$F$1621,1)</f>
        <v>100</v>
      </c>
      <c r="AP4" s="48">
        <v>2</v>
      </c>
      <c r="AQ4" s="48">
        <v>53</v>
      </c>
      <c r="AS4" s="48">
        <v>4</v>
      </c>
      <c r="AT4" s="48" t="s">
        <v>6</v>
      </c>
      <c r="AV4" s="48" t="s">
        <v>269</v>
      </c>
      <c r="AW4" s="48">
        <v>0</v>
      </c>
    </row>
    <row r="5" spans="1:49">
      <c r="A5" s="48">
        <v>1</v>
      </c>
      <c r="B5" s="48">
        <v>1</v>
      </c>
      <c r="C5" s="48">
        <v>18</v>
      </c>
      <c r="D5" s="48">
        <v>0</v>
      </c>
      <c r="E5" s="48">
        <v>250</v>
      </c>
      <c r="F5" s="48">
        <v>4</v>
      </c>
      <c r="G5" s="48" t="s">
        <v>271</v>
      </c>
      <c r="H5" s="48">
        <v>1</v>
      </c>
      <c r="I5" s="48">
        <f t="shared" si="0"/>
        <v>6</v>
      </c>
      <c r="J5" s="57">
        <f t="shared" si="7"/>
        <v>1.2E-2</v>
      </c>
      <c r="K5" s="48">
        <f t="shared" si="1"/>
        <v>3300</v>
      </c>
      <c r="L5" s="48">
        <f t="shared" si="1"/>
        <v>3300</v>
      </c>
      <c r="M5" s="48">
        <f t="shared" si="1"/>
        <v>3700</v>
      </c>
      <c r="N5" s="48">
        <f t="shared" si="1"/>
        <v>3700</v>
      </c>
      <c r="O5" s="48">
        <f t="shared" si="1"/>
        <v>3700</v>
      </c>
      <c r="P5" s="48">
        <f t="shared" si="1"/>
        <v>3700</v>
      </c>
      <c r="Q5" s="48">
        <f t="shared" si="1"/>
        <v>4200</v>
      </c>
      <c r="R5" s="48">
        <f t="shared" si="1"/>
        <v>4200</v>
      </c>
      <c r="S5" s="48">
        <f t="shared" si="1"/>
        <v>4300</v>
      </c>
      <c r="T5" s="48">
        <f t="shared" si="1"/>
        <v>4300</v>
      </c>
      <c r="U5" s="48">
        <f t="shared" si="1"/>
        <v>4500</v>
      </c>
      <c r="V5" s="48">
        <f t="shared" si="1"/>
        <v>4500</v>
      </c>
      <c r="X5" s="48">
        <v>0</v>
      </c>
      <c r="Y5" s="48">
        <f t="shared" si="2"/>
        <v>135</v>
      </c>
      <c r="Z5" s="48">
        <v>127</v>
      </c>
      <c r="AA5" s="49">
        <f t="shared" ca="1" si="3"/>
        <v>3527.8326666666671</v>
      </c>
      <c r="AB5" s="49">
        <f t="shared" ca="1" si="3"/>
        <v>7055.6653333333343</v>
      </c>
      <c r="AC5" s="49">
        <f t="shared" ca="1" si="3"/>
        <v>14111.330666666669</v>
      </c>
      <c r="AD5" s="49">
        <f t="shared" ca="1" si="3"/>
        <v>35278.326666666675</v>
      </c>
      <c r="AE5" s="49">
        <f t="shared" si="4"/>
        <v>2200</v>
      </c>
      <c r="AF5" s="49">
        <f t="shared" si="5"/>
        <v>2400</v>
      </c>
      <c r="AG5" s="50">
        <f t="shared" ca="1" si="8"/>
        <v>1.6035603030303032</v>
      </c>
      <c r="AH5" s="50">
        <f t="shared" ca="1" si="6"/>
        <v>3.2071206060606063</v>
      </c>
      <c r="AI5" s="50">
        <f t="shared" ca="1" si="6"/>
        <v>6.4142412121212127</v>
      </c>
      <c r="AJ5" s="50">
        <f t="shared" ca="1" si="6"/>
        <v>16.035603030303033</v>
      </c>
      <c r="AL5" s="48">
        <v>1001</v>
      </c>
      <c r="AM5" s="48">
        <v>1500</v>
      </c>
      <c r="AN5" s="48">
        <f>SUMIFS($C$2:$C$1621,$A$2:$A$1621,1,$E$2:$E$1621,AM5,$F$2:$F$1621,1)</f>
        <v>100</v>
      </c>
      <c r="AP5" s="48">
        <v>4</v>
      </c>
      <c r="AQ5" s="48">
        <v>66</v>
      </c>
      <c r="AS5" s="48">
        <v>5</v>
      </c>
      <c r="AT5" s="48" t="s">
        <v>7</v>
      </c>
      <c r="AV5" s="48" t="s">
        <v>276</v>
      </c>
      <c r="AW5" s="48">
        <v>2</v>
      </c>
    </row>
    <row r="6" spans="1:49">
      <c r="A6" s="48">
        <v>1</v>
      </c>
      <c r="B6" s="48">
        <v>1</v>
      </c>
      <c r="C6" s="48">
        <v>18</v>
      </c>
      <c r="D6" s="48">
        <v>0</v>
      </c>
      <c r="E6" s="48">
        <v>250</v>
      </c>
      <c r="F6" s="48">
        <v>5</v>
      </c>
      <c r="G6" s="48" t="s">
        <v>269</v>
      </c>
      <c r="H6" s="48">
        <v>5000</v>
      </c>
      <c r="I6" s="48">
        <f t="shared" si="0"/>
        <v>0</v>
      </c>
      <c r="J6" s="57">
        <f t="shared" si="7"/>
        <v>1.2E-2</v>
      </c>
      <c r="K6" s="48">
        <f t="shared" si="1"/>
        <v>5000</v>
      </c>
      <c r="L6" s="48">
        <f t="shared" si="1"/>
        <v>5000</v>
      </c>
      <c r="M6" s="48">
        <f t="shared" si="1"/>
        <v>5000</v>
      </c>
      <c r="N6" s="48">
        <f t="shared" si="1"/>
        <v>5000</v>
      </c>
      <c r="O6" s="48">
        <f t="shared" si="1"/>
        <v>5000</v>
      </c>
      <c r="P6" s="48">
        <f t="shared" si="1"/>
        <v>5000</v>
      </c>
      <c r="Q6" s="48">
        <f t="shared" si="1"/>
        <v>5000</v>
      </c>
      <c r="R6" s="48">
        <f t="shared" si="1"/>
        <v>5000</v>
      </c>
      <c r="S6" s="48">
        <f t="shared" si="1"/>
        <v>5000</v>
      </c>
      <c r="T6" s="48">
        <f t="shared" si="1"/>
        <v>5000</v>
      </c>
      <c r="U6" s="48">
        <f t="shared" si="1"/>
        <v>5000</v>
      </c>
      <c r="V6" s="48">
        <f t="shared" si="1"/>
        <v>5000</v>
      </c>
      <c r="X6" s="48">
        <v>0</v>
      </c>
      <c r="Y6" s="48">
        <f t="shared" si="2"/>
        <v>135</v>
      </c>
      <c r="Z6" s="48">
        <v>147</v>
      </c>
      <c r="AA6" s="49">
        <f t="shared" ca="1" si="3"/>
        <v>3527.8326666666671</v>
      </c>
      <c r="AB6" s="49">
        <f t="shared" ca="1" si="3"/>
        <v>7055.6653333333343</v>
      </c>
      <c r="AC6" s="49">
        <f t="shared" ca="1" si="3"/>
        <v>14111.330666666669</v>
      </c>
      <c r="AD6" s="49">
        <f t="shared" ca="1" si="3"/>
        <v>35278.326666666675</v>
      </c>
      <c r="AE6" s="49">
        <f t="shared" si="4"/>
        <v>2200</v>
      </c>
      <c r="AF6" s="49">
        <f t="shared" si="5"/>
        <v>2450</v>
      </c>
      <c r="AG6" s="50">
        <f t="shared" ca="1" si="8"/>
        <v>1.6035603030303032</v>
      </c>
      <c r="AH6" s="50">
        <f t="shared" ca="1" si="6"/>
        <v>3.2071206060606063</v>
      </c>
      <c r="AI6" s="50">
        <f t="shared" ca="1" si="6"/>
        <v>6.4142412121212127</v>
      </c>
      <c r="AJ6" s="50">
        <f t="shared" ca="1" si="6"/>
        <v>16.035603030303033</v>
      </c>
      <c r="AP6" s="48">
        <v>10</v>
      </c>
      <c r="AQ6" s="48">
        <v>80</v>
      </c>
      <c r="AS6" s="48">
        <v>6</v>
      </c>
      <c r="AT6" s="48" t="s">
        <v>8</v>
      </c>
      <c r="AV6" s="48" t="s">
        <v>281</v>
      </c>
      <c r="AW6" s="48">
        <v>1</v>
      </c>
    </row>
    <row r="7" spans="1:49">
      <c r="A7" s="48">
        <v>1</v>
      </c>
      <c r="B7" s="48">
        <v>1</v>
      </c>
      <c r="C7" s="48">
        <v>18</v>
      </c>
      <c r="D7" s="48">
        <v>0</v>
      </c>
      <c r="E7" s="48">
        <v>250</v>
      </c>
      <c r="F7" s="48">
        <v>6</v>
      </c>
      <c r="G7" s="48" t="s">
        <v>270</v>
      </c>
      <c r="H7" s="48">
        <v>1</v>
      </c>
      <c r="I7" s="48">
        <f t="shared" si="0"/>
        <v>1</v>
      </c>
      <c r="J7" s="57">
        <f t="shared" si="7"/>
        <v>1.2E-2</v>
      </c>
      <c r="K7" s="48">
        <f t="shared" si="1"/>
        <v>2000</v>
      </c>
      <c r="L7" s="48">
        <f t="shared" si="1"/>
        <v>2000</v>
      </c>
      <c r="M7" s="48">
        <f t="shared" si="1"/>
        <v>2200</v>
      </c>
      <c r="N7" s="48">
        <f t="shared" si="1"/>
        <v>2200</v>
      </c>
      <c r="O7" s="48">
        <f t="shared" si="1"/>
        <v>2200</v>
      </c>
      <c r="P7" s="48">
        <f t="shared" si="1"/>
        <v>2200</v>
      </c>
      <c r="Q7" s="48">
        <f t="shared" si="1"/>
        <v>2500</v>
      </c>
      <c r="R7" s="48">
        <f t="shared" si="1"/>
        <v>2500</v>
      </c>
      <c r="S7" s="48">
        <f t="shared" si="1"/>
        <v>2600</v>
      </c>
      <c r="T7" s="48">
        <f t="shared" si="1"/>
        <v>2600</v>
      </c>
      <c r="U7" s="48">
        <f t="shared" si="1"/>
        <v>2700</v>
      </c>
      <c r="V7" s="48">
        <f t="shared" si="1"/>
        <v>2700</v>
      </c>
      <c r="X7" s="48">
        <v>0</v>
      </c>
      <c r="Y7" s="48">
        <f t="shared" si="2"/>
        <v>135</v>
      </c>
      <c r="Z7" s="48">
        <v>167</v>
      </c>
      <c r="AA7" s="49">
        <f t="shared" ca="1" si="3"/>
        <v>3527.8326666666671</v>
      </c>
      <c r="AB7" s="49">
        <f t="shared" ca="1" si="3"/>
        <v>7055.6653333333343</v>
      </c>
      <c r="AC7" s="49">
        <f t="shared" ca="1" si="3"/>
        <v>14111.330666666669</v>
      </c>
      <c r="AD7" s="49">
        <f t="shared" ca="1" si="3"/>
        <v>35278.326666666675</v>
      </c>
      <c r="AE7" s="49">
        <f t="shared" si="4"/>
        <v>2200</v>
      </c>
      <c r="AF7" s="49">
        <f t="shared" si="5"/>
        <v>2500</v>
      </c>
      <c r="AG7" s="50">
        <f t="shared" ca="1" si="8"/>
        <v>1.6035603030303032</v>
      </c>
      <c r="AH7" s="50">
        <f t="shared" ca="1" si="6"/>
        <v>3.2071206060606063</v>
      </c>
      <c r="AI7" s="50">
        <f t="shared" ca="1" si="6"/>
        <v>6.4142412121212127</v>
      </c>
      <c r="AJ7" s="50">
        <f t="shared" ca="1" si="6"/>
        <v>16.035603030303033</v>
      </c>
      <c r="AS7" s="48">
        <v>7</v>
      </c>
      <c r="AT7" s="48" t="s">
        <v>9</v>
      </c>
      <c r="AV7" s="48" t="s">
        <v>273</v>
      </c>
      <c r="AW7" s="48">
        <v>5</v>
      </c>
    </row>
    <row r="8" spans="1:49">
      <c r="A8" s="48">
        <v>1</v>
      </c>
      <c r="B8" s="48">
        <v>1</v>
      </c>
      <c r="C8" s="48">
        <v>18</v>
      </c>
      <c r="D8" s="48">
        <v>0</v>
      </c>
      <c r="E8" s="48">
        <v>250</v>
      </c>
      <c r="F8" s="48">
        <v>7</v>
      </c>
      <c r="G8" s="48" t="s">
        <v>268</v>
      </c>
      <c r="H8" s="48">
        <v>3</v>
      </c>
      <c r="I8" s="48">
        <f t="shared" si="0"/>
        <v>4</v>
      </c>
      <c r="J8" s="57">
        <f t="shared" si="7"/>
        <v>1.2E-2</v>
      </c>
      <c r="K8" s="48">
        <f t="shared" si="1"/>
        <v>1500</v>
      </c>
      <c r="L8" s="48">
        <f t="shared" si="1"/>
        <v>1500</v>
      </c>
      <c r="M8" s="48">
        <f t="shared" si="1"/>
        <v>1650</v>
      </c>
      <c r="N8" s="48">
        <f t="shared" si="1"/>
        <v>1650</v>
      </c>
      <c r="O8" s="48">
        <f t="shared" si="1"/>
        <v>1650</v>
      </c>
      <c r="P8" s="48">
        <f t="shared" si="1"/>
        <v>1650</v>
      </c>
      <c r="Q8" s="48">
        <f t="shared" si="1"/>
        <v>1875</v>
      </c>
      <c r="R8" s="48">
        <f t="shared" si="1"/>
        <v>1875</v>
      </c>
      <c r="S8" s="48">
        <f t="shared" si="1"/>
        <v>1950</v>
      </c>
      <c r="T8" s="48">
        <f t="shared" si="1"/>
        <v>1950</v>
      </c>
      <c r="U8" s="48">
        <f t="shared" si="1"/>
        <v>2025</v>
      </c>
      <c r="V8" s="48">
        <f t="shared" si="1"/>
        <v>2025</v>
      </c>
      <c r="X8" s="48">
        <v>0</v>
      </c>
      <c r="Y8" s="48">
        <f t="shared" si="2"/>
        <v>135</v>
      </c>
      <c r="Z8" s="48">
        <v>187</v>
      </c>
      <c r="AA8" s="49">
        <f t="shared" ca="1" si="3"/>
        <v>3527.8326666666671</v>
      </c>
      <c r="AB8" s="49">
        <f t="shared" ca="1" si="3"/>
        <v>7055.6653333333343</v>
      </c>
      <c r="AC8" s="49">
        <f t="shared" ca="1" si="3"/>
        <v>14111.330666666669</v>
      </c>
      <c r="AD8" s="49">
        <f t="shared" ca="1" si="3"/>
        <v>35278.326666666675</v>
      </c>
      <c r="AE8" s="49">
        <f t="shared" si="4"/>
        <v>2500</v>
      </c>
      <c r="AF8" s="49">
        <f t="shared" si="5"/>
        <v>2550</v>
      </c>
      <c r="AG8" s="50">
        <f t="shared" ca="1" si="8"/>
        <v>1.4111330666666668</v>
      </c>
      <c r="AH8" s="50">
        <f t="shared" ca="1" si="6"/>
        <v>2.8222661333333336</v>
      </c>
      <c r="AI8" s="50">
        <f t="shared" ca="1" si="6"/>
        <v>5.6445322666666673</v>
      </c>
      <c r="AJ8" s="50">
        <f t="shared" ca="1" si="6"/>
        <v>14.111330666666669</v>
      </c>
      <c r="AS8" s="48">
        <v>8</v>
      </c>
      <c r="AT8" s="48" t="s">
        <v>280</v>
      </c>
      <c r="AV8" s="48" t="s">
        <v>268</v>
      </c>
      <c r="AW8" s="48">
        <v>4</v>
      </c>
    </row>
    <row r="9" spans="1:49">
      <c r="A9" s="48">
        <v>1</v>
      </c>
      <c r="B9" s="48">
        <v>1</v>
      </c>
      <c r="C9" s="48">
        <v>18</v>
      </c>
      <c r="D9" s="48">
        <v>0</v>
      </c>
      <c r="E9" s="48">
        <v>250</v>
      </c>
      <c r="F9" s="48">
        <v>8</v>
      </c>
      <c r="G9" s="48" t="s">
        <v>278</v>
      </c>
      <c r="H9" s="48">
        <v>1</v>
      </c>
      <c r="I9" s="48">
        <f t="shared" si="0"/>
        <v>7</v>
      </c>
      <c r="J9" s="57">
        <f t="shared" si="7"/>
        <v>1.2E-2</v>
      </c>
      <c r="K9" s="48">
        <f t="shared" si="1"/>
        <v>4000</v>
      </c>
      <c r="L9" s="48">
        <f t="shared" si="1"/>
        <v>4000</v>
      </c>
      <c r="M9" s="48">
        <f t="shared" si="1"/>
        <v>4400</v>
      </c>
      <c r="N9" s="48">
        <f t="shared" si="1"/>
        <v>4400</v>
      </c>
      <c r="O9" s="48">
        <f t="shared" si="1"/>
        <v>4400</v>
      </c>
      <c r="P9" s="48">
        <f t="shared" si="1"/>
        <v>4400</v>
      </c>
      <c r="Q9" s="48">
        <f t="shared" si="1"/>
        <v>5000</v>
      </c>
      <c r="R9" s="48">
        <f t="shared" si="1"/>
        <v>5000</v>
      </c>
      <c r="S9" s="48">
        <f t="shared" si="1"/>
        <v>5200</v>
      </c>
      <c r="T9" s="48">
        <f t="shared" si="1"/>
        <v>5200</v>
      </c>
      <c r="U9" s="48">
        <f t="shared" si="1"/>
        <v>5400</v>
      </c>
      <c r="V9" s="48">
        <f t="shared" si="1"/>
        <v>5400</v>
      </c>
      <c r="X9" s="48">
        <v>0</v>
      </c>
      <c r="Y9" s="48">
        <f t="shared" si="2"/>
        <v>135</v>
      </c>
      <c r="Z9" s="48">
        <v>207</v>
      </c>
      <c r="AA9" s="49">
        <f t="shared" ca="1" si="3"/>
        <v>3527.8326666666671</v>
      </c>
      <c r="AB9" s="49">
        <f t="shared" ca="1" si="3"/>
        <v>7055.6653333333343</v>
      </c>
      <c r="AC9" s="49">
        <f t="shared" ca="1" si="3"/>
        <v>14111.330666666669</v>
      </c>
      <c r="AD9" s="49">
        <f t="shared" ca="1" si="3"/>
        <v>35278.326666666675</v>
      </c>
      <c r="AE9" s="49">
        <f t="shared" si="4"/>
        <v>2500</v>
      </c>
      <c r="AF9" s="49">
        <f t="shared" si="5"/>
        <v>2600</v>
      </c>
      <c r="AG9" s="50">
        <f t="shared" ca="1" si="8"/>
        <v>1.4111330666666668</v>
      </c>
      <c r="AH9" s="50">
        <f t="shared" ca="1" si="6"/>
        <v>2.8222661333333336</v>
      </c>
      <c r="AI9" s="50">
        <f t="shared" ca="1" si="6"/>
        <v>5.6445322666666673</v>
      </c>
      <c r="AJ9" s="50">
        <f t="shared" ca="1" si="6"/>
        <v>14.111330666666669</v>
      </c>
      <c r="AS9" s="48">
        <v>9</v>
      </c>
      <c r="AT9" s="48" t="s">
        <v>11</v>
      </c>
      <c r="AV9" s="48" t="s">
        <v>274</v>
      </c>
      <c r="AW9" s="48">
        <v>3</v>
      </c>
    </row>
    <row r="10" spans="1:49">
      <c r="A10" s="48">
        <v>1</v>
      </c>
      <c r="B10" s="48">
        <v>1</v>
      </c>
      <c r="C10" s="48">
        <v>18</v>
      </c>
      <c r="D10" s="48">
        <v>0</v>
      </c>
      <c r="E10" s="48">
        <v>250</v>
      </c>
      <c r="F10" s="48">
        <v>9</v>
      </c>
      <c r="G10" s="48" t="s">
        <v>273</v>
      </c>
      <c r="H10" s="48">
        <v>1</v>
      </c>
      <c r="I10" s="48">
        <f t="shared" si="0"/>
        <v>5</v>
      </c>
      <c r="J10" s="57">
        <f t="shared" si="7"/>
        <v>1.2E-2</v>
      </c>
      <c r="K10" s="48">
        <f t="shared" si="1"/>
        <v>4000</v>
      </c>
      <c r="L10" s="48">
        <f t="shared" si="1"/>
        <v>4000</v>
      </c>
      <c r="M10" s="48">
        <f t="shared" si="1"/>
        <v>4400</v>
      </c>
      <c r="N10" s="48">
        <f t="shared" si="1"/>
        <v>4400</v>
      </c>
      <c r="O10" s="48">
        <f t="shared" si="1"/>
        <v>4400</v>
      </c>
      <c r="P10" s="48">
        <f t="shared" si="1"/>
        <v>4400</v>
      </c>
      <c r="Q10" s="48">
        <f t="shared" si="1"/>
        <v>5000</v>
      </c>
      <c r="R10" s="48">
        <f t="shared" si="1"/>
        <v>5000</v>
      </c>
      <c r="S10" s="48">
        <f t="shared" si="1"/>
        <v>5200</v>
      </c>
      <c r="T10" s="48">
        <f t="shared" si="1"/>
        <v>5200</v>
      </c>
      <c r="U10" s="48">
        <f t="shared" si="1"/>
        <v>5400</v>
      </c>
      <c r="V10" s="48">
        <f t="shared" si="1"/>
        <v>5400</v>
      </c>
      <c r="X10" s="48">
        <v>0</v>
      </c>
      <c r="Y10" s="48">
        <f t="shared" si="2"/>
        <v>135</v>
      </c>
      <c r="Z10" s="48">
        <v>227</v>
      </c>
      <c r="AA10" s="49">
        <f t="shared" ca="1" si="3"/>
        <v>3527.8326666666671</v>
      </c>
      <c r="AB10" s="49">
        <f t="shared" ca="1" si="3"/>
        <v>7055.6653333333343</v>
      </c>
      <c r="AC10" s="49">
        <f t="shared" ca="1" si="3"/>
        <v>14111.330666666669</v>
      </c>
      <c r="AD10" s="49">
        <f t="shared" ca="1" si="3"/>
        <v>35278.326666666675</v>
      </c>
      <c r="AE10" s="49">
        <f t="shared" si="4"/>
        <v>2600</v>
      </c>
      <c r="AF10" s="49">
        <f t="shared" si="5"/>
        <v>2650</v>
      </c>
      <c r="AG10" s="50">
        <f t="shared" ca="1" si="8"/>
        <v>1.3568587179487182</v>
      </c>
      <c r="AH10" s="50">
        <f t="shared" ca="1" si="6"/>
        <v>2.7137174358974363</v>
      </c>
      <c r="AI10" s="50">
        <f t="shared" ca="1" si="6"/>
        <v>5.4274348717948726</v>
      </c>
      <c r="AJ10" s="50">
        <f t="shared" ca="1" si="6"/>
        <v>13.568587179487183</v>
      </c>
      <c r="AS10" s="48">
        <v>10</v>
      </c>
      <c r="AT10" s="48" t="s">
        <v>12</v>
      </c>
    </row>
    <row r="11" spans="1:49">
      <c r="A11" s="48">
        <v>1</v>
      </c>
      <c r="B11" s="48">
        <v>1</v>
      </c>
      <c r="C11" s="48">
        <v>18</v>
      </c>
      <c r="D11" s="48">
        <v>0</v>
      </c>
      <c r="E11" s="48">
        <v>250</v>
      </c>
      <c r="F11" s="48">
        <v>10</v>
      </c>
      <c r="G11" s="48" t="s">
        <v>269</v>
      </c>
      <c r="H11" s="48">
        <v>2000</v>
      </c>
      <c r="I11" s="48">
        <f t="shared" si="0"/>
        <v>0</v>
      </c>
      <c r="J11" s="57">
        <f t="shared" si="7"/>
        <v>1.2E-2</v>
      </c>
      <c r="K11" s="48">
        <f t="shared" si="1"/>
        <v>2000</v>
      </c>
      <c r="L11" s="48">
        <f t="shared" si="1"/>
        <v>2000</v>
      </c>
      <c r="M11" s="48">
        <f t="shared" si="1"/>
        <v>2000</v>
      </c>
      <c r="N11" s="48">
        <f t="shared" si="1"/>
        <v>2000</v>
      </c>
      <c r="O11" s="48">
        <f t="shared" si="1"/>
        <v>2000</v>
      </c>
      <c r="P11" s="48">
        <f t="shared" si="1"/>
        <v>2000</v>
      </c>
      <c r="Q11" s="48">
        <f t="shared" si="1"/>
        <v>2000</v>
      </c>
      <c r="R11" s="48">
        <f t="shared" si="1"/>
        <v>2000</v>
      </c>
      <c r="S11" s="48">
        <f t="shared" si="1"/>
        <v>2000</v>
      </c>
      <c r="T11" s="48">
        <f t="shared" si="1"/>
        <v>2000</v>
      </c>
      <c r="U11" s="48">
        <f t="shared" si="1"/>
        <v>2000</v>
      </c>
      <c r="V11" s="48">
        <f t="shared" si="1"/>
        <v>2000</v>
      </c>
      <c r="X11" s="48">
        <v>0</v>
      </c>
      <c r="Y11" s="48">
        <f t="shared" si="2"/>
        <v>135</v>
      </c>
      <c r="Z11" s="48">
        <v>247</v>
      </c>
      <c r="AA11" s="49">
        <f t="shared" ca="1" si="3"/>
        <v>3527.8326666666671</v>
      </c>
      <c r="AB11" s="49">
        <f t="shared" ca="1" si="3"/>
        <v>7055.6653333333343</v>
      </c>
      <c r="AC11" s="49">
        <f t="shared" ca="1" si="3"/>
        <v>14111.330666666669</v>
      </c>
      <c r="AD11" s="49">
        <f t="shared" ca="1" si="3"/>
        <v>35278.326666666675</v>
      </c>
      <c r="AE11" s="49">
        <f t="shared" si="4"/>
        <v>2600</v>
      </c>
      <c r="AF11" s="49">
        <f t="shared" si="5"/>
        <v>2700</v>
      </c>
      <c r="AG11" s="50">
        <f t="shared" ca="1" si="8"/>
        <v>1.3568587179487182</v>
      </c>
      <c r="AH11" s="50">
        <f t="shared" ca="1" si="6"/>
        <v>2.7137174358974363</v>
      </c>
      <c r="AI11" s="50">
        <f t="shared" ca="1" si="6"/>
        <v>5.4274348717948726</v>
      </c>
      <c r="AJ11" s="50">
        <f t="shared" ca="1" si="6"/>
        <v>13.568587179487183</v>
      </c>
      <c r="AS11" s="48">
        <v>11</v>
      </c>
      <c r="AT11" s="48" t="s">
        <v>13</v>
      </c>
    </row>
    <row r="12" spans="1:49">
      <c r="A12" s="48">
        <v>1</v>
      </c>
      <c r="B12" s="48">
        <v>1</v>
      </c>
      <c r="C12" s="48">
        <v>18</v>
      </c>
      <c r="D12" s="48">
        <v>0</v>
      </c>
      <c r="E12" s="48">
        <v>250</v>
      </c>
      <c r="F12" s="48">
        <v>11</v>
      </c>
      <c r="G12" s="48" t="s">
        <v>270</v>
      </c>
      <c r="H12" s="48">
        <v>1</v>
      </c>
      <c r="I12" s="48">
        <f t="shared" si="0"/>
        <v>1</v>
      </c>
      <c r="J12" s="57">
        <f t="shared" si="7"/>
        <v>1.2E-2</v>
      </c>
      <c r="K12" s="48">
        <f t="shared" ref="K12:V21" si="9">IF($I12=0,$H12,INDEX(levelCosts_1_v,MATCH(K$1,levelCosts_k,1),$I12)*$H12)</f>
        <v>2000</v>
      </c>
      <c r="L12" s="48">
        <f t="shared" si="9"/>
        <v>2000</v>
      </c>
      <c r="M12" s="48">
        <f t="shared" si="9"/>
        <v>2200</v>
      </c>
      <c r="N12" s="48">
        <f t="shared" si="9"/>
        <v>2200</v>
      </c>
      <c r="O12" s="48">
        <f t="shared" si="9"/>
        <v>2200</v>
      </c>
      <c r="P12" s="48">
        <f t="shared" si="9"/>
        <v>2200</v>
      </c>
      <c r="Q12" s="48">
        <f t="shared" si="9"/>
        <v>2500</v>
      </c>
      <c r="R12" s="48">
        <f t="shared" si="9"/>
        <v>2500</v>
      </c>
      <c r="S12" s="48">
        <f t="shared" si="9"/>
        <v>2600</v>
      </c>
      <c r="T12" s="48">
        <f t="shared" si="9"/>
        <v>2600</v>
      </c>
      <c r="U12" s="48">
        <f t="shared" si="9"/>
        <v>2700</v>
      </c>
      <c r="V12" s="48">
        <f t="shared" si="9"/>
        <v>2700</v>
      </c>
      <c r="X12" s="48">
        <f t="shared" ref="X12:X21" si="10">$Y$11</f>
        <v>135</v>
      </c>
      <c r="Y12" s="48">
        <f t="shared" ref="Y12:Y21" si="11">COUNTIFS($D$2:$D$1621,"&lt;"&amp;Z12,$A$2:$A$1621,1)-$Y$11</f>
        <v>135</v>
      </c>
      <c r="Z12" s="48">
        <v>272</v>
      </c>
      <c r="AA12" s="49">
        <f t="shared" ca="1" si="3"/>
        <v>3904.4993333333337</v>
      </c>
      <c r="AB12" s="49">
        <f t="shared" ca="1" si="3"/>
        <v>7808.9986666666673</v>
      </c>
      <c r="AC12" s="49">
        <f t="shared" ca="1" si="3"/>
        <v>15617.997333333335</v>
      </c>
      <c r="AD12" s="49">
        <f t="shared" ca="1" si="3"/>
        <v>39044.993333333339</v>
      </c>
      <c r="AE12" s="49">
        <f t="shared" si="4"/>
        <v>2700</v>
      </c>
      <c r="AF12" s="49">
        <f t="shared" si="5"/>
        <v>2750</v>
      </c>
      <c r="AG12" s="50">
        <f t="shared" ca="1" si="8"/>
        <v>1.4461108641975309</v>
      </c>
      <c r="AH12" s="50">
        <f t="shared" ca="1" si="6"/>
        <v>2.8922217283950618</v>
      </c>
      <c r="AI12" s="50">
        <f t="shared" ca="1" si="6"/>
        <v>5.7844434567901235</v>
      </c>
      <c r="AJ12" s="50">
        <f t="shared" ca="1" si="6"/>
        <v>14.461108641975311</v>
      </c>
      <c r="AS12" s="48">
        <v>12</v>
      </c>
      <c r="AT12" s="48" t="s">
        <v>14</v>
      </c>
    </row>
    <row r="13" spans="1:49">
      <c r="A13" s="48">
        <v>1</v>
      </c>
      <c r="B13" s="48">
        <v>1</v>
      </c>
      <c r="C13" s="48">
        <v>18</v>
      </c>
      <c r="D13" s="48">
        <v>0</v>
      </c>
      <c r="E13" s="48">
        <v>250</v>
      </c>
      <c r="F13" s="48">
        <v>12</v>
      </c>
      <c r="G13" s="48" t="s">
        <v>269</v>
      </c>
      <c r="H13" s="48">
        <v>5000</v>
      </c>
      <c r="I13" s="48">
        <f t="shared" si="0"/>
        <v>0</v>
      </c>
      <c r="J13" s="57">
        <f t="shared" si="7"/>
        <v>1.2E-2</v>
      </c>
      <c r="K13" s="48">
        <f t="shared" si="9"/>
        <v>5000</v>
      </c>
      <c r="L13" s="48">
        <f t="shared" si="9"/>
        <v>5000</v>
      </c>
      <c r="M13" s="48">
        <f t="shared" si="9"/>
        <v>5000</v>
      </c>
      <c r="N13" s="48">
        <f t="shared" si="9"/>
        <v>5000</v>
      </c>
      <c r="O13" s="48">
        <f t="shared" si="9"/>
        <v>5000</v>
      </c>
      <c r="P13" s="48">
        <f t="shared" si="9"/>
        <v>5000</v>
      </c>
      <c r="Q13" s="48">
        <f t="shared" si="9"/>
        <v>5000</v>
      </c>
      <c r="R13" s="48">
        <f t="shared" si="9"/>
        <v>5000</v>
      </c>
      <c r="S13" s="48">
        <f t="shared" si="9"/>
        <v>5000</v>
      </c>
      <c r="T13" s="48">
        <f t="shared" si="9"/>
        <v>5000</v>
      </c>
      <c r="U13" s="48">
        <f t="shared" si="9"/>
        <v>5000</v>
      </c>
      <c r="V13" s="48">
        <f t="shared" si="9"/>
        <v>5000</v>
      </c>
      <c r="X13" s="48">
        <f t="shared" si="10"/>
        <v>135</v>
      </c>
      <c r="Y13" s="48">
        <f t="shared" si="11"/>
        <v>135</v>
      </c>
      <c r="Z13" s="48">
        <v>297</v>
      </c>
      <c r="AA13" s="49">
        <f t="shared" ca="1" si="3"/>
        <v>3904.4993333333337</v>
      </c>
      <c r="AB13" s="49">
        <f t="shared" ca="1" si="3"/>
        <v>7808.9986666666673</v>
      </c>
      <c r="AC13" s="49">
        <f t="shared" ca="1" si="3"/>
        <v>15617.997333333335</v>
      </c>
      <c r="AD13" s="49">
        <f t="shared" ca="1" si="3"/>
        <v>39044.993333333339</v>
      </c>
      <c r="AE13" s="49">
        <f t="shared" si="4"/>
        <v>2700</v>
      </c>
      <c r="AF13" s="49">
        <f t="shared" si="5"/>
        <v>2800</v>
      </c>
      <c r="AG13" s="50">
        <f t="shared" ca="1" si="8"/>
        <v>1.4461108641975309</v>
      </c>
      <c r="AH13" s="50">
        <f t="shared" ca="1" si="6"/>
        <v>2.8922217283950618</v>
      </c>
      <c r="AI13" s="50">
        <f t="shared" ca="1" si="6"/>
        <v>5.7844434567901235</v>
      </c>
      <c r="AJ13" s="50">
        <f t="shared" ca="1" si="6"/>
        <v>14.461108641975311</v>
      </c>
      <c r="AS13" s="48">
        <v>13</v>
      </c>
      <c r="AT13" s="48" t="s">
        <v>15</v>
      </c>
    </row>
    <row r="14" spans="1:49">
      <c r="A14" s="48">
        <v>1</v>
      </c>
      <c r="B14" s="48">
        <v>1</v>
      </c>
      <c r="C14" s="48">
        <v>18</v>
      </c>
      <c r="D14" s="48">
        <v>0</v>
      </c>
      <c r="E14" s="48">
        <v>250</v>
      </c>
      <c r="F14" s="48">
        <v>13</v>
      </c>
      <c r="G14" s="48" t="s">
        <v>273</v>
      </c>
      <c r="H14" s="48">
        <v>1</v>
      </c>
      <c r="I14" s="48">
        <f t="shared" si="0"/>
        <v>5</v>
      </c>
      <c r="J14" s="57">
        <f t="shared" si="7"/>
        <v>1.2E-2</v>
      </c>
      <c r="K14" s="48">
        <f t="shared" si="9"/>
        <v>4000</v>
      </c>
      <c r="L14" s="48">
        <f t="shared" si="9"/>
        <v>4000</v>
      </c>
      <c r="M14" s="48">
        <f t="shared" si="9"/>
        <v>4400</v>
      </c>
      <c r="N14" s="48">
        <f t="shared" si="9"/>
        <v>4400</v>
      </c>
      <c r="O14" s="48">
        <f t="shared" si="9"/>
        <v>4400</v>
      </c>
      <c r="P14" s="48">
        <f t="shared" si="9"/>
        <v>4400</v>
      </c>
      <c r="Q14" s="48">
        <f t="shared" si="9"/>
        <v>5000</v>
      </c>
      <c r="R14" s="48">
        <f t="shared" si="9"/>
        <v>5000</v>
      </c>
      <c r="S14" s="48">
        <f t="shared" si="9"/>
        <v>5200</v>
      </c>
      <c r="T14" s="48">
        <f t="shared" si="9"/>
        <v>5200</v>
      </c>
      <c r="U14" s="48">
        <f t="shared" si="9"/>
        <v>5400</v>
      </c>
      <c r="V14" s="48">
        <f t="shared" si="9"/>
        <v>5400</v>
      </c>
      <c r="X14" s="48">
        <f t="shared" si="10"/>
        <v>135</v>
      </c>
      <c r="Y14" s="48">
        <f t="shared" si="11"/>
        <v>135</v>
      </c>
      <c r="Z14" s="48">
        <v>322</v>
      </c>
      <c r="AA14" s="49">
        <f t="shared" ca="1" si="3"/>
        <v>3904.4993333333337</v>
      </c>
      <c r="AB14" s="49">
        <f t="shared" ca="1" si="3"/>
        <v>7808.9986666666673</v>
      </c>
      <c r="AC14" s="49">
        <f t="shared" ca="1" si="3"/>
        <v>15617.997333333335</v>
      </c>
      <c r="AD14" s="49">
        <f t="shared" ca="1" si="3"/>
        <v>39044.993333333339</v>
      </c>
      <c r="AE14" s="49">
        <f t="shared" si="4"/>
        <v>2800</v>
      </c>
      <c r="AF14" s="49">
        <f t="shared" si="5"/>
        <v>2850</v>
      </c>
      <c r="AG14" s="50">
        <f t="shared" ca="1" si="8"/>
        <v>1.3944640476190477</v>
      </c>
      <c r="AH14" s="50">
        <f t="shared" ca="1" si="6"/>
        <v>2.7889280952380955</v>
      </c>
      <c r="AI14" s="50">
        <f t="shared" ca="1" si="6"/>
        <v>5.577856190476191</v>
      </c>
      <c r="AJ14" s="50">
        <f t="shared" ca="1" si="6"/>
        <v>13.944640476190479</v>
      </c>
    </row>
    <row r="15" spans="1:49">
      <c r="A15" s="48">
        <v>1</v>
      </c>
      <c r="B15" s="48">
        <v>1</v>
      </c>
      <c r="C15" s="48">
        <v>18</v>
      </c>
      <c r="D15" s="48">
        <v>0</v>
      </c>
      <c r="E15" s="48">
        <v>250</v>
      </c>
      <c r="F15" s="48">
        <v>14</v>
      </c>
      <c r="G15" s="48" t="s">
        <v>272</v>
      </c>
      <c r="H15" s="48">
        <v>1</v>
      </c>
      <c r="I15" s="48">
        <f t="shared" si="0"/>
        <v>7</v>
      </c>
      <c r="J15" s="57">
        <f t="shared" si="7"/>
        <v>1.2E-2</v>
      </c>
      <c r="K15" s="48">
        <f t="shared" si="9"/>
        <v>4000</v>
      </c>
      <c r="L15" s="48">
        <f t="shared" si="9"/>
        <v>4000</v>
      </c>
      <c r="M15" s="48">
        <f t="shared" si="9"/>
        <v>4400</v>
      </c>
      <c r="N15" s="48">
        <f t="shared" si="9"/>
        <v>4400</v>
      </c>
      <c r="O15" s="48">
        <f t="shared" si="9"/>
        <v>4400</v>
      </c>
      <c r="P15" s="48">
        <f t="shared" si="9"/>
        <v>4400</v>
      </c>
      <c r="Q15" s="48">
        <f t="shared" si="9"/>
        <v>5000</v>
      </c>
      <c r="R15" s="48">
        <f t="shared" si="9"/>
        <v>5000</v>
      </c>
      <c r="S15" s="48">
        <f t="shared" si="9"/>
        <v>5200</v>
      </c>
      <c r="T15" s="48">
        <f t="shared" si="9"/>
        <v>5200</v>
      </c>
      <c r="U15" s="48">
        <f t="shared" si="9"/>
        <v>5400</v>
      </c>
      <c r="V15" s="48">
        <f t="shared" si="9"/>
        <v>5400</v>
      </c>
      <c r="X15" s="48">
        <f t="shared" si="10"/>
        <v>135</v>
      </c>
      <c r="Y15" s="48">
        <f t="shared" si="11"/>
        <v>135</v>
      </c>
      <c r="Z15" s="48">
        <v>342</v>
      </c>
      <c r="AA15" s="49">
        <f t="shared" ca="1" si="3"/>
        <v>3904.4993333333337</v>
      </c>
      <c r="AB15" s="49">
        <f t="shared" ca="1" si="3"/>
        <v>7808.9986666666673</v>
      </c>
      <c r="AC15" s="49">
        <f t="shared" ca="1" si="3"/>
        <v>15617.997333333335</v>
      </c>
      <c r="AD15" s="49">
        <f t="shared" ca="1" si="3"/>
        <v>39044.993333333339</v>
      </c>
      <c r="AE15" s="49">
        <f t="shared" si="4"/>
        <v>2800</v>
      </c>
      <c r="AF15" s="49">
        <f t="shared" si="5"/>
        <v>2900</v>
      </c>
      <c r="AG15" s="50">
        <f t="shared" ca="1" si="8"/>
        <v>1.3944640476190477</v>
      </c>
      <c r="AH15" s="50">
        <f t="shared" ca="1" si="6"/>
        <v>2.7889280952380955</v>
      </c>
      <c r="AI15" s="50">
        <f t="shared" ca="1" si="6"/>
        <v>5.577856190476191</v>
      </c>
      <c r="AJ15" s="50">
        <f t="shared" ca="1" si="6"/>
        <v>13.944640476190479</v>
      </c>
    </row>
    <row r="16" spans="1:49">
      <c r="A16" s="48">
        <v>1</v>
      </c>
      <c r="B16" s="48">
        <v>1</v>
      </c>
      <c r="C16" s="48">
        <v>18</v>
      </c>
      <c r="D16" s="48">
        <v>0</v>
      </c>
      <c r="E16" s="48">
        <v>250</v>
      </c>
      <c r="F16" s="48">
        <v>15</v>
      </c>
      <c r="G16" s="48" t="s">
        <v>274</v>
      </c>
      <c r="H16" s="48">
        <v>1</v>
      </c>
      <c r="I16" s="48">
        <f t="shared" si="0"/>
        <v>3</v>
      </c>
      <c r="J16" s="57">
        <f t="shared" si="7"/>
        <v>1.2E-2</v>
      </c>
      <c r="K16" s="48">
        <f t="shared" si="9"/>
        <v>6000</v>
      </c>
      <c r="L16" s="48">
        <f t="shared" si="9"/>
        <v>6000</v>
      </c>
      <c r="M16" s="48">
        <f t="shared" si="9"/>
        <v>6600</v>
      </c>
      <c r="N16" s="48">
        <f t="shared" si="9"/>
        <v>6600</v>
      </c>
      <c r="O16" s="48">
        <f t="shared" si="9"/>
        <v>6600</v>
      </c>
      <c r="P16" s="48">
        <f t="shared" si="9"/>
        <v>6600</v>
      </c>
      <c r="Q16" s="48">
        <f t="shared" si="9"/>
        <v>7500</v>
      </c>
      <c r="R16" s="48">
        <f t="shared" si="9"/>
        <v>7500</v>
      </c>
      <c r="S16" s="48">
        <f t="shared" si="9"/>
        <v>7800</v>
      </c>
      <c r="T16" s="48">
        <f t="shared" si="9"/>
        <v>7800</v>
      </c>
      <c r="U16" s="48">
        <f t="shared" si="9"/>
        <v>8100</v>
      </c>
      <c r="V16" s="48">
        <f t="shared" si="9"/>
        <v>8100</v>
      </c>
      <c r="X16" s="48">
        <f t="shared" si="10"/>
        <v>135</v>
      </c>
      <c r="Y16" s="48">
        <f t="shared" si="11"/>
        <v>135</v>
      </c>
      <c r="Z16" s="48">
        <v>367</v>
      </c>
      <c r="AA16" s="49">
        <f t="shared" ca="1" si="3"/>
        <v>3904.4993333333337</v>
      </c>
      <c r="AB16" s="49">
        <f t="shared" ca="1" si="3"/>
        <v>7808.9986666666673</v>
      </c>
      <c r="AC16" s="49">
        <f t="shared" ca="1" si="3"/>
        <v>15617.997333333335</v>
      </c>
      <c r="AD16" s="49">
        <f t="shared" ca="1" si="3"/>
        <v>39044.993333333339</v>
      </c>
      <c r="AE16" s="49">
        <f t="shared" si="4"/>
        <v>2900</v>
      </c>
      <c r="AF16" s="49">
        <f t="shared" si="5"/>
        <v>2950</v>
      </c>
      <c r="AG16" s="50">
        <f t="shared" ca="1" si="8"/>
        <v>1.3463790804597702</v>
      </c>
      <c r="AH16" s="50">
        <f t="shared" ca="1" si="6"/>
        <v>2.6927581609195403</v>
      </c>
      <c r="AI16" s="50">
        <f t="shared" ca="1" si="6"/>
        <v>5.3855163218390807</v>
      </c>
      <c r="AJ16" s="50">
        <f t="shared" ca="1" si="6"/>
        <v>13.463790804597703</v>
      </c>
    </row>
    <row r="17" spans="1:36">
      <c r="A17" s="48">
        <v>1</v>
      </c>
      <c r="B17" s="48">
        <v>2</v>
      </c>
      <c r="C17" s="48">
        <v>19</v>
      </c>
      <c r="D17" s="48">
        <v>0</v>
      </c>
      <c r="E17" s="48">
        <v>250</v>
      </c>
      <c r="F17" s="48">
        <v>1</v>
      </c>
      <c r="G17" s="48" t="s">
        <v>269</v>
      </c>
      <c r="H17" s="48">
        <v>5000</v>
      </c>
      <c r="I17" s="48">
        <f t="shared" si="0"/>
        <v>0</v>
      </c>
      <c r="J17" s="57">
        <f t="shared" si="7"/>
        <v>1.2666666666666666E-2</v>
      </c>
      <c r="K17" s="48">
        <f t="shared" si="9"/>
        <v>5000</v>
      </c>
      <c r="L17" s="48">
        <f t="shared" si="9"/>
        <v>5000</v>
      </c>
      <c r="M17" s="48">
        <f t="shared" si="9"/>
        <v>5000</v>
      </c>
      <c r="N17" s="48">
        <f t="shared" si="9"/>
        <v>5000</v>
      </c>
      <c r="O17" s="48">
        <f t="shared" si="9"/>
        <v>5000</v>
      </c>
      <c r="P17" s="48">
        <f t="shared" si="9"/>
        <v>5000</v>
      </c>
      <c r="Q17" s="48">
        <f t="shared" si="9"/>
        <v>5000</v>
      </c>
      <c r="R17" s="48">
        <f t="shared" si="9"/>
        <v>5000</v>
      </c>
      <c r="S17" s="48">
        <f t="shared" si="9"/>
        <v>5000</v>
      </c>
      <c r="T17" s="48">
        <f t="shared" si="9"/>
        <v>5000</v>
      </c>
      <c r="U17" s="48">
        <f t="shared" si="9"/>
        <v>5000</v>
      </c>
      <c r="V17" s="48">
        <f t="shared" si="9"/>
        <v>5000</v>
      </c>
      <c r="X17" s="48">
        <f t="shared" si="10"/>
        <v>135</v>
      </c>
      <c r="Y17" s="48">
        <f t="shared" si="11"/>
        <v>135</v>
      </c>
      <c r="Z17" s="48">
        <v>392</v>
      </c>
      <c r="AA17" s="49">
        <f t="shared" ca="1" si="3"/>
        <v>3904.4993333333337</v>
      </c>
      <c r="AB17" s="49">
        <f t="shared" ca="1" si="3"/>
        <v>7808.9986666666673</v>
      </c>
      <c r="AC17" s="49">
        <f t="shared" ca="1" si="3"/>
        <v>15617.997333333335</v>
      </c>
      <c r="AD17" s="49">
        <f t="shared" ca="1" si="3"/>
        <v>39044.993333333339</v>
      </c>
      <c r="AE17" s="49">
        <f t="shared" si="4"/>
        <v>2900</v>
      </c>
      <c r="AF17" s="49">
        <f t="shared" si="5"/>
        <v>3000</v>
      </c>
      <c r="AG17" s="50">
        <f t="shared" ca="1" si="8"/>
        <v>1.3463790804597702</v>
      </c>
      <c r="AH17" s="50">
        <f t="shared" ca="1" si="6"/>
        <v>2.6927581609195403</v>
      </c>
      <c r="AI17" s="50">
        <f t="shared" ca="1" si="6"/>
        <v>5.3855163218390807</v>
      </c>
      <c r="AJ17" s="50">
        <f t="shared" ca="1" si="6"/>
        <v>13.463790804597703</v>
      </c>
    </row>
    <row r="18" spans="1:36">
      <c r="A18" s="48">
        <v>1</v>
      </c>
      <c r="B18" s="48">
        <v>2</v>
      </c>
      <c r="C18" s="48">
        <v>19</v>
      </c>
      <c r="D18" s="48">
        <v>0</v>
      </c>
      <c r="E18" s="48">
        <v>250</v>
      </c>
      <c r="F18" s="48">
        <v>2</v>
      </c>
      <c r="G18" s="48" t="s">
        <v>270</v>
      </c>
      <c r="H18" s="48">
        <v>1</v>
      </c>
      <c r="I18" s="48">
        <f t="shared" si="0"/>
        <v>1</v>
      </c>
      <c r="J18" s="57">
        <f t="shared" si="7"/>
        <v>1.2666666666666666E-2</v>
      </c>
      <c r="K18" s="48">
        <f t="shared" si="9"/>
        <v>2000</v>
      </c>
      <c r="L18" s="48">
        <f t="shared" si="9"/>
        <v>2000</v>
      </c>
      <c r="M18" s="48">
        <f t="shared" si="9"/>
        <v>2200</v>
      </c>
      <c r="N18" s="48">
        <f t="shared" si="9"/>
        <v>2200</v>
      </c>
      <c r="O18" s="48">
        <f t="shared" si="9"/>
        <v>2200</v>
      </c>
      <c r="P18" s="48">
        <f t="shared" si="9"/>
        <v>2200</v>
      </c>
      <c r="Q18" s="48">
        <f t="shared" si="9"/>
        <v>2500</v>
      </c>
      <c r="R18" s="48">
        <f t="shared" si="9"/>
        <v>2500</v>
      </c>
      <c r="S18" s="48">
        <f t="shared" si="9"/>
        <v>2600</v>
      </c>
      <c r="T18" s="48">
        <f t="shared" si="9"/>
        <v>2600</v>
      </c>
      <c r="U18" s="48">
        <f t="shared" si="9"/>
        <v>2700</v>
      </c>
      <c r="V18" s="48">
        <f t="shared" si="9"/>
        <v>2700</v>
      </c>
      <c r="X18" s="48">
        <f t="shared" si="10"/>
        <v>135</v>
      </c>
      <c r="Y18" s="48">
        <f t="shared" si="11"/>
        <v>135</v>
      </c>
      <c r="Z18" s="48">
        <v>417</v>
      </c>
      <c r="AA18" s="49">
        <f t="shared" ca="1" si="3"/>
        <v>3904.4993333333337</v>
      </c>
      <c r="AB18" s="49">
        <f t="shared" ca="1" si="3"/>
        <v>7808.9986666666673</v>
      </c>
      <c r="AC18" s="49">
        <f t="shared" ca="1" si="3"/>
        <v>15617.997333333335</v>
      </c>
      <c r="AD18" s="49">
        <f t="shared" ca="1" si="3"/>
        <v>39044.993333333339</v>
      </c>
      <c r="AE18" s="49">
        <f t="shared" si="4"/>
        <v>3000</v>
      </c>
      <c r="AF18" s="49">
        <f t="shared" si="5"/>
        <v>3050</v>
      </c>
      <c r="AG18" s="50">
        <f t="shared" ca="1" si="8"/>
        <v>1.3014997777777779</v>
      </c>
      <c r="AH18" s="50">
        <f t="shared" ref="AH18:AH21" ca="1" si="12">AB18/$AE18</f>
        <v>2.6029995555555558</v>
      </c>
      <c r="AI18" s="50">
        <f t="shared" ref="AI18:AI21" ca="1" si="13">AC18/$AE18</f>
        <v>5.2059991111111117</v>
      </c>
      <c r="AJ18" s="50">
        <f t="shared" ref="AJ18:AJ21" ca="1" si="14">AD18/$AE18</f>
        <v>13.014997777777779</v>
      </c>
    </row>
    <row r="19" spans="1:36">
      <c r="A19" s="48">
        <v>1</v>
      </c>
      <c r="B19" s="48">
        <v>2</v>
      </c>
      <c r="C19" s="48">
        <v>19</v>
      </c>
      <c r="D19" s="48">
        <v>0</v>
      </c>
      <c r="E19" s="48">
        <v>250</v>
      </c>
      <c r="F19" s="48">
        <v>3</v>
      </c>
      <c r="G19" s="48" t="s">
        <v>268</v>
      </c>
      <c r="H19" s="48">
        <v>8</v>
      </c>
      <c r="I19" s="48">
        <f t="shared" si="0"/>
        <v>4</v>
      </c>
      <c r="J19" s="57">
        <f t="shared" si="7"/>
        <v>1.2666666666666666E-2</v>
      </c>
      <c r="K19" s="48">
        <f t="shared" si="9"/>
        <v>4000</v>
      </c>
      <c r="L19" s="48">
        <f t="shared" si="9"/>
        <v>4000</v>
      </c>
      <c r="M19" s="48">
        <f t="shared" si="9"/>
        <v>4400</v>
      </c>
      <c r="N19" s="48">
        <f t="shared" si="9"/>
        <v>4400</v>
      </c>
      <c r="O19" s="48">
        <f t="shared" si="9"/>
        <v>4400</v>
      </c>
      <c r="P19" s="48">
        <f t="shared" si="9"/>
        <v>4400</v>
      </c>
      <c r="Q19" s="48">
        <f t="shared" si="9"/>
        <v>5000</v>
      </c>
      <c r="R19" s="48">
        <f t="shared" si="9"/>
        <v>5000</v>
      </c>
      <c r="S19" s="48">
        <f t="shared" si="9"/>
        <v>5200</v>
      </c>
      <c r="T19" s="48">
        <f t="shared" si="9"/>
        <v>5200</v>
      </c>
      <c r="U19" s="48">
        <f t="shared" si="9"/>
        <v>5400</v>
      </c>
      <c r="V19" s="48">
        <f t="shared" si="9"/>
        <v>5400</v>
      </c>
      <c r="X19" s="48">
        <f t="shared" si="10"/>
        <v>135</v>
      </c>
      <c r="Y19" s="48">
        <f t="shared" si="11"/>
        <v>135</v>
      </c>
      <c r="Z19" s="48">
        <v>442</v>
      </c>
      <c r="AA19" s="49">
        <f t="shared" ca="1" si="3"/>
        <v>3904.4993333333337</v>
      </c>
      <c r="AB19" s="49">
        <f t="shared" ca="1" si="3"/>
        <v>7808.9986666666673</v>
      </c>
      <c r="AC19" s="49">
        <f t="shared" ca="1" si="3"/>
        <v>15617.997333333335</v>
      </c>
      <c r="AD19" s="49">
        <f t="shared" ca="1" si="3"/>
        <v>39044.993333333339</v>
      </c>
      <c r="AE19" s="49">
        <f t="shared" si="4"/>
        <v>3000</v>
      </c>
      <c r="AF19" s="49">
        <f t="shared" si="5"/>
        <v>3100</v>
      </c>
      <c r="AG19" s="50">
        <f t="shared" ca="1" si="8"/>
        <v>1.3014997777777779</v>
      </c>
      <c r="AH19" s="50">
        <f t="shared" ca="1" si="12"/>
        <v>2.6029995555555558</v>
      </c>
      <c r="AI19" s="50">
        <f t="shared" ca="1" si="13"/>
        <v>5.2059991111111117</v>
      </c>
      <c r="AJ19" s="50">
        <f t="shared" ca="1" si="14"/>
        <v>13.014997777777779</v>
      </c>
    </row>
    <row r="20" spans="1:36">
      <c r="A20" s="48">
        <v>1</v>
      </c>
      <c r="B20" s="48">
        <v>2</v>
      </c>
      <c r="C20" s="48">
        <v>19</v>
      </c>
      <c r="D20" s="48">
        <v>0</v>
      </c>
      <c r="E20" s="48">
        <v>250</v>
      </c>
      <c r="F20" s="48">
        <v>4</v>
      </c>
      <c r="G20" s="48" t="s">
        <v>269</v>
      </c>
      <c r="H20" s="48">
        <v>5000</v>
      </c>
      <c r="I20" s="48">
        <f t="shared" si="0"/>
        <v>0</v>
      </c>
      <c r="J20" s="57">
        <f t="shared" si="7"/>
        <v>1.2666666666666666E-2</v>
      </c>
      <c r="K20" s="48">
        <f t="shared" si="9"/>
        <v>5000</v>
      </c>
      <c r="L20" s="48">
        <f t="shared" si="9"/>
        <v>5000</v>
      </c>
      <c r="M20" s="48">
        <f t="shared" si="9"/>
        <v>5000</v>
      </c>
      <c r="N20" s="48">
        <f t="shared" si="9"/>
        <v>5000</v>
      </c>
      <c r="O20" s="48">
        <f t="shared" si="9"/>
        <v>5000</v>
      </c>
      <c r="P20" s="48">
        <f t="shared" si="9"/>
        <v>5000</v>
      </c>
      <c r="Q20" s="48">
        <f t="shared" si="9"/>
        <v>5000</v>
      </c>
      <c r="R20" s="48">
        <f t="shared" si="9"/>
        <v>5000</v>
      </c>
      <c r="S20" s="48">
        <f t="shared" si="9"/>
        <v>5000</v>
      </c>
      <c r="T20" s="48">
        <f t="shared" si="9"/>
        <v>5000</v>
      </c>
      <c r="U20" s="48">
        <f t="shared" si="9"/>
        <v>5000</v>
      </c>
      <c r="V20" s="48">
        <f t="shared" si="9"/>
        <v>5000</v>
      </c>
      <c r="X20" s="48">
        <f t="shared" si="10"/>
        <v>135</v>
      </c>
      <c r="Y20" s="48">
        <f t="shared" si="11"/>
        <v>135</v>
      </c>
      <c r="Z20" s="48">
        <v>467</v>
      </c>
      <c r="AA20" s="49">
        <f t="shared" ca="1" si="3"/>
        <v>3904.4993333333337</v>
      </c>
      <c r="AB20" s="49">
        <f t="shared" ca="1" si="3"/>
        <v>7808.9986666666673</v>
      </c>
      <c r="AC20" s="49">
        <f t="shared" ca="1" si="3"/>
        <v>15617.997333333335</v>
      </c>
      <c r="AD20" s="49">
        <f t="shared" ca="1" si="3"/>
        <v>39044.993333333339</v>
      </c>
      <c r="AE20" s="49">
        <f t="shared" si="4"/>
        <v>3100</v>
      </c>
      <c r="AF20" s="49">
        <f t="shared" si="5"/>
        <v>3150</v>
      </c>
      <c r="AG20" s="50">
        <f t="shared" ca="1" si="8"/>
        <v>1.2595159139784948</v>
      </c>
      <c r="AH20" s="50">
        <f t="shared" ca="1" si="12"/>
        <v>2.5190318279569897</v>
      </c>
      <c r="AI20" s="50">
        <f t="shared" ca="1" si="13"/>
        <v>5.0380636559139793</v>
      </c>
      <c r="AJ20" s="50">
        <f t="shared" ca="1" si="14"/>
        <v>12.595159139784949</v>
      </c>
    </row>
    <row r="21" spans="1:36">
      <c r="A21" s="48">
        <v>1</v>
      </c>
      <c r="B21" s="48">
        <v>2</v>
      </c>
      <c r="C21" s="48">
        <v>19</v>
      </c>
      <c r="D21" s="48">
        <v>0</v>
      </c>
      <c r="E21" s="48">
        <v>250</v>
      </c>
      <c r="F21" s="48">
        <v>5</v>
      </c>
      <c r="G21" s="48" t="s">
        <v>269</v>
      </c>
      <c r="H21" s="48">
        <v>5000</v>
      </c>
      <c r="I21" s="48">
        <f t="shared" si="0"/>
        <v>0</v>
      </c>
      <c r="J21" s="57">
        <f t="shared" si="7"/>
        <v>1.2666666666666666E-2</v>
      </c>
      <c r="K21" s="48">
        <f t="shared" si="9"/>
        <v>5000</v>
      </c>
      <c r="L21" s="48">
        <f t="shared" si="9"/>
        <v>5000</v>
      </c>
      <c r="M21" s="48">
        <f t="shared" si="9"/>
        <v>5000</v>
      </c>
      <c r="N21" s="48">
        <f t="shared" si="9"/>
        <v>5000</v>
      </c>
      <c r="O21" s="48">
        <f t="shared" si="9"/>
        <v>5000</v>
      </c>
      <c r="P21" s="48">
        <f t="shared" si="9"/>
        <v>5000</v>
      </c>
      <c r="Q21" s="48">
        <f t="shared" si="9"/>
        <v>5000</v>
      </c>
      <c r="R21" s="48">
        <f t="shared" si="9"/>
        <v>5000</v>
      </c>
      <c r="S21" s="48">
        <f t="shared" si="9"/>
        <v>5000</v>
      </c>
      <c r="T21" s="48">
        <f t="shared" si="9"/>
        <v>5000</v>
      </c>
      <c r="U21" s="48">
        <f t="shared" si="9"/>
        <v>5000</v>
      </c>
      <c r="V21" s="48">
        <f t="shared" si="9"/>
        <v>5000</v>
      </c>
      <c r="X21" s="48">
        <f t="shared" si="10"/>
        <v>135</v>
      </c>
      <c r="Y21" s="48">
        <f t="shared" si="11"/>
        <v>135</v>
      </c>
      <c r="Z21" s="48">
        <v>492</v>
      </c>
      <c r="AA21" s="49">
        <f t="shared" ca="1" si="3"/>
        <v>3904.4993333333337</v>
      </c>
      <c r="AB21" s="49">
        <f t="shared" ca="1" si="3"/>
        <v>7808.9986666666673</v>
      </c>
      <c r="AC21" s="49">
        <f t="shared" ca="1" si="3"/>
        <v>15617.997333333335</v>
      </c>
      <c r="AD21" s="49">
        <f t="shared" ca="1" si="3"/>
        <v>39044.993333333339</v>
      </c>
      <c r="AE21" s="49">
        <f t="shared" si="4"/>
        <v>3100</v>
      </c>
      <c r="AF21" s="49">
        <f t="shared" si="5"/>
        <v>3200</v>
      </c>
      <c r="AG21" s="50">
        <f t="shared" ca="1" si="8"/>
        <v>1.2595159139784948</v>
      </c>
      <c r="AH21" s="50">
        <f t="shared" ca="1" si="12"/>
        <v>2.5190318279569897</v>
      </c>
      <c r="AI21" s="50">
        <f t="shared" ca="1" si="13"/>
        <v>5.0380636559139793</v>
      </c>
      <c r="AJ21" s="50">
        <f t="shared" ca="1" si="14"/>
        <v>12.595159139784949</v>
      </c>
    </row>
    <row r="22" spans="1:36">
      <c r="A22" s="48">
        <v>1</v>
      </c>
      <c r="B22" s="48">
        <v>2</v>
      </c>
      <c r="C22" s="48">
        <v>19</v>
      </c>
      <c r="D22" s="48">
        <v>0</v>
      </c>
      <c r="E22" s="48">
        <v>250</v>
      </c>
      <c r="F22" s="48">
        <v>6</v>
      </c>
      <c r="G22" s="48" t="s">
        <v>269</v>
      </c>
      <c r="H22" s="48">
        <v>2000</v>
      </c>
      <c r="I22" s="48">
        <f t="shared" si="0"/>
        <v>0</v>
      </c>
      <c r="J22" s="57">
        <f t="shared" si="7"/>
        <v>1.2666666666666666E-2</v>
      </c>
      <c r="K22" s="48">
        <f t="shared" ref="K22:V31" si="15">IF($I22=0,$H22,INDEX(levelCosts_1_v,MATCH(K$1,levelCosts_k,1),$I22)*$H22)</f>
        <v>2000</v>
      </c>
      <c r="L22" s="48">
        <f t="shared" si="15"/>
        <v>2000</v>
      </c>
      <c r="M22" s="48">
        <f t="shared" si="15"/>
        <v>2000</v>
      </c>
      <c r="N22" s="48">
        <f t="shared" si="15"/>
        <v>2000</v>
      </c>
      <c r="O22" s="48">
        <f t="shared" si="15"/>
        <v>2000</v>
      </c>
      <c r="P22" s="48">
        <f t="shared" si="15"/>
        <v>2000</v>
      </c>
      <c r="Q22" s="48">
        <f t="shared" si="15"/>
        <v>2000</v>
      </c>
      <c r="R22" s="48">
        <f t="shared" si="15"/>
        <v>2000</v>
      </c>
      <c r="S22" s="48">
        <f t="shared" si="15"/>
        <v>2000</v>
      </c>
      <c r="T22" s="48">
        <f t="shared" si="15"/>
        <v>2000</v>
      </c>
      <c r="U22" s="48">
        <f t="shared" si="15"/>
        <v>2000</v>
      </c>
      <c r="V22" s="48">
        <f t="shared" si="15"/>
        <v>2000</v>
      </c>
    </row>
    <row r="23" spans="1:36">
      <c r="A23" s="48">
        <v>1</v>
      </c>
      <c r="B23" s="48">
        <v>2</v>
      </c>
      <c r="C23" s="48">
        <v>19</v>
      </c>
      <c r="D23" s="48">
        <v>0</v>
      </c>
      <c r="E23" s="48">
        <v>250</v>
      </c>
      <c r="F23" s="48">
        <v>7</v>
      </c>
      <c r="G23" s="48" t="s">
        <v>270</v>
      </c>
      <c r="H23" s="48">
        <v>2</v>
      </c>
      <c r="I23" s="48">
        <f t="shared" si="0"/>
        <v>1</v>
      </c>
      <c r="J23" s="57">
        <f t="shared" si="7"/>
        <v>1.2666666666666666E-2</v>
      </c>
      <c r="K23" s="48">
        <f t="shared" si="15"/>
        <v>4000</v>
      </c>
      <c r="L23" s="48">
        <f t="shared" si="15"/>
        <v>4000</v>
      </c>
      <c r="M23" s="48">
        <f t="shared" si="15"/>
        <v>4400</v>
      </c>
      <c r="N23" s="48">
        <f t="shared" si="15"/>
        <v>4400</v>
      </c>
      <c r="O23" s="48">
        <f t="shared" si="15"/>
        <v>4400</v>
      </c>
      <c r="P23" s="48">
        <f t="shared" si="15"/>
        <v>4400</v>
      </c>
      <c r="Q23" s="48">
        <f t="shared" si="15"/>
        <v>5000</v>
      </c>
      <c r="R23" s="48">
        <f t="shared" si="15"/>
        <v>5000</v>
      </c>
      <c r="S23" s="48">
        <f t="shared" si="15"/>
        <v>5200</v>
      </c>
      <c r="T23" s="48">
        <f t="shared" si="15"/>
        <v>5200</v>
      </c>
      <c r="U23" s="48">
        <f t="shared" si="15"/>
        <v>5400</v>
      </c>
      <c r="V23" s="48">
        <f t="shared" si="15"/>
        <v>5400</v>
      </c>
    </row>
    <row r="24" spans="1:36">
      <c r="A24" s="48">
        <v>1</v>
      </c>
      <c r="B24" s="48">
        <v>2</v>
      </c>
      <c r="C24" s="48">
        <v>19</v>
      </c>
      <c r="D24" s="48">
        <v>0</v>
      </c>
      <c r="E24" s="48">
        <v>250</v>
      </c>
      <c r="F24" s="48">
        <v>8</v>
      </c>
      <c r="G24" s="48" t="s">
        <v>273</v>
      </c>
      <c r="H24" s="48">
        <v>1</v>
      </c>
      <c r="I24" s="48">
        <f t="shared" si="0"/>
        <v>5</v>
      </c>
      <c r="J24" s="57">
        <f t="shared" si="7"/>
        <v>1.2666666666666666E-2</v>
      </c>
      <c r="K24" s="48">
        <f t="shared" si="15"/>
        <v>4000</v>
      </c>
      <c r="L24" s="48">
        <f t="shared" si="15"/>
        <v>4000</v>
      </c>
      <c r="M24" s="48">
        <f t="shared" si="15"/>
        <v>4400</v>
      </c>
      <c r="N24" s="48">
        <f t="shared" si="15"/>
        <v>4400</v>
      </c>
      <c r="O24" s="48">
        <f t="shared" si="15"/>
        <v>4400</v>
      </c>
      <c r="P24" s="48">
        <f t="shared" si="15"/>
        <v>4400</v>
      </c>
      <c r="Q24" s="48">
        <f t="shared" si="15"/>
        <v>5000</v>
      </c>
      <c r="R24" s="48">
        <f t="shared" si="15"/>
        <v>5000</v>
      </c>
      <c r="S24" s="48">
        <f t="shared" si="15"/>
        <v>5200</v>
      </c>
      <c r="T24" s="48">
        <f t="shared" si="15"/>
        <v>5200</v>
      </c>
      <c r="U24" s="48">
        <f t="shared" si="15"/>
        <v>5400</v>
      </c>
      <c r="V24" s="48">
        <f t="shared" si="15"/>
        <v>5400</v>
      </c>
    </row>
    <row r="25" spans="1:36">
      <c r="A25" s="48">
        <v>1</v>
      </c>
      <c r="B25" s="48">
        <v>2</v>
      </c>
      <c r="C25" s="48">
        <v>19</v>
      </c>
      <c r="D25" s="48">
        <v>0</v>
      </c>
      <c r="E25" s="48">
        <v>250</v>
      </c>
      <c r="F25" s="48">
        <v>9</v>
      </c>
      <c r="G25" s="48" t="s">
        <v>268</v>
      </c>
      <c r="H25" s="48">
        <v>2</v>
      </c>
      <c r="I25" s="48">
        <f t="shared" si="0"/>
        <v>4</v>
      </c>
      <c r="J25" s="57">
        <f t="shared" si="7"/>
        <v>1.2666666666666666E-2</v>
      </c>
      <c r="K25" s="48">
        <f t="shared" si="15"/>
        <v>1000</v>
      </c>
      <c r="L25" s="48">
        <f t="shared" si="15"/>
        <v>1000</v>
      </c>
      <c r="M25" s="48">
        <f t="shared" si="15"/>
        <v>1100</v>
      </c>
      <c r="N25" s="48">
        <f t="shared" si="15"/>
        <v>1100</v>
      </c>
      <c r="O25" s="48">
        <f t="shared" si="15"/>
        <v>1100</v>
      </c>
      <c r="P25" s="48">
        <f t="shared" si="15"/>
        <v>1100</v>
      </c>
      <c r="Q25" s="48">
        <f t="shared" si="15"/>
        <v>1250</v>
      </c>
      <c r="R25" s="48">
        <f t="shared" si="15"/>
        <v>1250</v>
      </c>
      <c r="S25" s="48">
        <f t="shared" si="15"/>
        <v>1300</v>
      </c>
      <c r="T25" s="48">
        <f t="shared" si="15"/>
        <v>1300</v>
      </c>
      <c r="U25" s="48">
        <f t="shared" si="15"/>
        <v>1350</v>
      </c>
      <c r="V25" s="48">
        <f t="shared" si="15"/>
        <v>1350</v>
      </c>
    </row>
    <row r="26" spans="1:36">
      <c r="A26" s="48">
        <v>1</v>
      </c>
      <c r="B26" s="48">
        <v>2</v>
      </c>
      <c r="C26" s="48">
        <v>19</v>
      </c>
      <c r="D26" s="48">
        <v>0</v>
      </c>
      <c r="E26" s="48">
        <v>250</v>
      </c>
      <c r="F26" s="48">
        <v>10</v>
      </c>
      <c r="G26" s="48" t="s">
        <v>271</v>
      </c>
      <c r="H26" s="48">
        <v>1</v>
      </c>
      <c r="I26" s="48">
        <f t="shared" si="0"/>
        <v>6</v>
      </c>
      <c r="J26" s="57">
        <f t="shared" si="7"/>
        <v>1.2666666666666666E-2</v>
      </c>
      <c r="K26" s="48">
        <f t="shared" si="15"/>
        <v>3300</v>
      </c>
      <c r="L26" s="48">
        <f t="shared" si="15"/>
        <v>3300</v>
      </c>
      <c r="M26" s="48">
        <f t="shared" si="15"/>
        <v>3700</v>
      </c>
      <c r="N26" s="48">
        <f t="shared" si="15"/>
        <v>3700</v>
      </c>
      <c r="O26" s="48">
        <f t="shared" si="15"/>
        <v>3700</v>
      </c>
      <c r="P26" s="48">
        <f t="shared" si="15"/>
        <v>3700</v>
      </c>
      <c r="Q26" s="48">
        <f t="shared" si="15"/>
        <v>4200</v>
      </c>
      <c r="R26" s="48">
        <f t="shared" si="15"/>
        <v>4200</v>
      </c>
      <c r="S26" s="48">
        <f t="shared" si="15"/>
        <v>4300</v>
      </c>
      <c r="T26" s="48">
        <f t="shared" si="15"/>
        <v>4300</v>
      </c>
      <c r="U26" s="48">
        <f t="shared" si="15"/>
        <v>4500</v>
      </c>
      <c r="V26" s="48">
        <f t="shared" si="15"/>
        <v>4500</v>
      </c>
    </row>
    <row r="27" spans="1:36">
      <c r="A27" s="48">
        <v>1</v>
      </c>
      <c r="B27" s="48">
        <v>2</v>
      </c>
      <c r="C27" s="48">
        <v>19</v>
      </c>
      <c r="D27" s="48">
        <v>0</v>
      </c>
      <c r="E27" s="48">
        <v>250</v>
      </c>
      <c r="F27" s="48">
        <v>11</v>
      </c>
      <c r="G27" s="48" t="s">
        <v>269</v>
      </c>
      <c r="H27" s="48">
        <v>2000</v>
      </c>
      <c r="I27" s="48">
        <f t="shared" si="0"/>
        <v>0</v>
      </c>
      <c r="J27" s="57">
        <f t="shared" si="7"/>
        <v>1.2666666666666666E-2</v>
      </c>
      <c r="K27" s="48">
        <f t="shared" si="15"/>
        <v>2000</v>
      </c>
      <c r="L27" s="48">
        <f t="shared" si="15"/>
        <v>2000</v>
      </c>
      <c r="M27" s="48">
        <f t="shared" si="15"/>
        <v>2000</v>
      </c>
      <c r="N27" s="48">
        <f t="shared" si="15"/>
        <v>2000</v>
      </c>
      <c r="O27" s="48">
        <f t="shared" si="15"/>
        <v>2000</v>
      </c>
      <c r="P27" s="48">
        <f t="shared" si="15"/>
        <v>2000</v>
      </c>
      <c r="Q27" s="48">
        <f t="shared" si="15"/>
        <v>2000</v>
      </c>
      <c r="R27" s="48">
        <f t="shared" si="15"/>
        <v>2000</v>
      </c>
      <c r="S27" s="48">
        <f t="shared" si="15"/>
        <v>2000</v>
      </c>
      <c r="T27" s="48">
        <f t="shared" si="15"/>
        <v>2000</v>
      </c>
      <c r="U27" s="48">
        <f t="shared" si="15"/>
        <v>2000</v>
      </c>
      <c r="V27" s="48">
        <f t="shared" si="15"/>
        <v>2000</v>
      </c>
    </row>
    <row r="28" spans="1:36">
      <c r="A28" s="48">
        <v>1</v>
      </c>
      <c r="B28" s="48">
        <v>2</v>
      </c>
      <c r="C28" s="48">
        <v>19</v>
      </c>
      <c r="D28" s="48">
        <v>0</v>
      </c>
      <c r="E28" s="48">
        <v>250</v>
      </c>
      <c r="F28" s="48">
        <v>12</v>
      </c>
      <c r="G28" s="48" t="s">
        <v>272</v>
      </c>
      <c r="H28" s="48">
        <v>1</v>
      </c>
      <c r="I28" s="48">
        <f t="shared" si="0"/>
        <v>7</v>
      </c>
      <c r="J28" s="57">
        <f t="shared" si="7"/>
        <v>1.2666666666666666E-2</v>
      </c>
      <c r="K28" s="48">
        <f t="shared" si="15"/>
        <v>4000</v>
      </c>
      <c r="L28" s="48">
        <f t="shared" si="15"/>
        <v>4000</v>
      </c>
      <c r="M28" s="48">
        <f t="shared" si="15"/>
        <v>4400</v>
      </c>
      <c r="N28" s="48">
        <f t="shared" si="15"/>
        <v>4400</v>
      </c>
      <c r="O28" s="48">
        <f t="shared" si="15"/>
        <v>4400</v>
      </c>
      <c r="P28" s="48">
        <f t="shared" si="15"/>
        <v>4400</v>
      </c>
      <c r="Q28" s="48">
        <f t="shared" si="15"/>
        <v>5000</v>
      </c>
      <c r="R28" s="48">
        <f t="shared" si="15"/>
        <v>5000</v>
      </c>
      <c r="S28" s="48">
        <f t="shared" si="15"/>
        <v>5200</v>
      </c>
      <c r="T28" s="48">
        <f t="shared" si="15"/>
        <v>5200</v>
      </c>
      <c r="U28" s="48">
        <f t="shared" si="15"/>
        <v>5400</v>
      </c>
      <c r="V28" s="48">
        <f t="shared" si="15"/>
        <v>5400</v>
      </c>
    </row>
    <row r="29" spans="1:36">
      <c r="A29" s="48">
        <v>1</v>
      </c>
      <c r="B29" s="48">
        <v>2</v>
      </c>
      <c r="C29" s="48">
        <v>19</v>
      </c>
      <c r="D29" s="48">
        <v>0</v>
      </c>
      <c r="E29" s="48">
        <v>250</v>
      </c>
      <c r="F29" s="48">
        <v>13</v>
      </c>
      <c r="G29" s="48" t="s">
        <v>273</v>
      </c>
      <c r="H29" s="48">
        <v>1</v>
      </c>
      <c r="I29" s="48">
        <f t="shared" si="0"/>
        <v>5</v>
      </c>
      <c r="J29" s="57">
        <f t="shared" si="7"/>
        <v>1.2666666666666666E-2</v>
      </c>
      <c r="K29" s="48">
        <f t="shared" si="15"/>
        <v>4000</v>
      </c>
      <c r="L29" s="48">
        <f t="shared" si="15"/>
        <v>4000</v>
      </c>
      <c r="M29" s="48">
        <f t="shared" si="15"/>
        <v>4400</v>
      </c>
      <c r="N29" s="48">
        <f t="shared" si="15"/>
        <v>4400</v>
      </c>
      <c r="O29" s="48">
        <f t="shared" si="15"/>
        <v>4400</v>
      </c>
      <c r="P29" s="48">
        <f t="shared" si="15"/>
        <v>4400</v>
      </c>
      <c r="Q29" s="48">
        <f t="shared" si="15"/>
        <v>5000</v>
      </c>
      <c r="R29" s="48">
        <f t="shared" si="15"/>
        <v>5000</v>
      </c>
      <c r="S29" s="48">
        <f t="shared" si="15"/>
        <v>5200</v>
      </c>
      <c r="T29" s="48">
        <f t="shared" si="15"/>
        <v>5200</v>
      </c>
      <c r="U29" s="48">
        <f t="shared" si="15"/>
        <v>5400</v>
      </c>
      <c r="V29" s="48">
        <f t="shared" si="15"/>
        <v>5400</v>
      </c>
    </row>
    <row r="30" spans="1:36">
      <c r="A30" s="48">
        <v>1</v>
      </c>
      <c r="B30" s="48">
        <v>2</v>
      </c>
      <c r="C30" s="48">
        <v>19</v>
      </c>
      <c r="D30" s="48">
        <v>0</v>
      </c>
      <c r="E30" s="48">
        <v>250</v>
      </c>
      <c r="F30" s="48">
        <v>14</v>
      </c>
      <c r="G30" s="48" t="s">
        <v>269</v>
      </c>
      <c r="H30" s="48">
        <v>5000</v>
      </c>
      <c r="I30" s="48">
        <f t="shared" si="0"/>
        <v>0</v>
      </c>
      <c r="J30" s="57">
        <f t="shared" si="7"/>
        <v>1.2666666666666666E-2</v>
      </c>
      <c r="K30" s="48">
        <f t="shared" si="15"/>
        <v>5000</v>
      </c>
      <c r="L30" s="48">
        <f t="shared" si="15"/>
        <v>5000</v>
      </c>
      <c r="M30" s="48">
        <f t="shared" si="15"/>
        <v>5000</v>
      </c>
      <c r="N30" s="48">
        <f t="shared" si="15"/>
        <v>5000</v>
      </c>
      <c r="O30" s="48">
        <f t="shared" si="15"/>
        <v>5000</v>
      </c>
      <c r="P30" s="48">
        <f t="shared" si="15"/>
        <v>5000</v>
      </c>
      <c r="Q30" s="48">
        <f t="shared" si="15"/>
        <v>5000</v>
      </c>
      <c r="R30" s="48">
        <f t="shared" si="15"/>
        <v>5000</v>
      </c>
      <c r="S30" s="48">
        <f t="shared" si="15"/>
        <v>5000</v>
      </c>
      <c r="T30" s="48">
        <f t="shared" si="15"/>
        <v>5000</v>
      </c>
      <c r="U30" s="48">
        <f t="shared" si="15"/>
        <v>5000</v>
      </c>
      <c r="V30" s="48">
        <f t="shared" si="15"/>
        <v>5000</v>
      </c>
    </row>
    <row r="31" spans="1:36">
      <c r="A31" s="48">
        <v>1</v>
      </c>
      <c r="B31" s="48">
        <v>2</v>
      </c>
      <c r="C31" s="48">
        <v>19</v>
      </c>
      <c r="D31" s="48">
        <v>0</v>
      </c>
      <c r="E31" s="48">
        <v>250</v>
      </c>
      <c r="F31" s="48">
        <v>15</v>
      </c>
      <c r="G31" s="48" t="s">
        <v>270</v>
      </c>
      <c r="H31" s="48">
        <v>1</v>
      </c>
      <c r="I31" s="48">
        <f t="shared" si="0"/>
        <v>1</v>
      </c>
      <c r="J31" s="57">
        <f t="shared" si="7"/>
        <v>1.2666666666666666E-2</v>
      </c>
      <c r="K31" s="48">
        <f t="shared" si="15"/>
        <v>2000</v>
      </c>
      <c r="L31" s="48">
        <f t="shared" si="15"/>
        <v>2000</v>
      </c>
      <c r="M31" s="48">
        <f t="shared" si="15"/>
        <v>2200</v>
      </c>
      <c r="N31" s="48">
        <f t="shared" si="15"/>
        <v>2200</v>
      </c>
      <c r="O31" s="48">
        <f t="shared" si="15"/>
        <v>2200</v>
      </c>
      <c r="P31" s="48">
        <f t="shared" si="15"/>
        <v>2200</v>
      </c>
      <c r="Q31" s="48">
        <f t="shared" si="15"/>
        <v>2500</v>
      </c>
      <c r="R31" s="48">
        <f t="shared" si="15"/>
        <v>2500</v>
      </c>
      <c r="S31" s="48">
        <f t="shared" si="15"/>
        <v>2600</v>
      </c>
      <c r="T31" s="48">
        <f t="shared" si="15"/>
        <v>2600</v>
      </c>
      <c r="U31" s="48">
        <f t="shared" si="15"/>
        <v>2700</v>
      </c>
      <c r="V31" s="48">
        <f t="shared" si="15"/>
        <v>2700</v>
      </c>
    </row>
    <row r="32" spans="1:36">
      <c r="A32" s="48">
        <v>1</v>
      </c>
      <c r="B32" s="48">
        <v>3</v>
      </c>
      <c r="C32" s="48">
        <v>18</v>
      </c>
      <c r="D32" s="48">
        <v>0</v>
      </c>
      <c r="E32" s="48">
        <v>250</v>
      </c>
      <c r="F32" s="48">
        <v>1</v>
      </c>
      <c r="G32" s="48" t="s">
        <v>270</v>
      </c>
      <c r="H32" s="48">
        <v>2</v>
      </c>
      <c r="I32" s="48">
        <f t="shared" si="0"/>
        <v>1</v>
      </c>
      <c r="J32" s="57">
        <f t="shared" si="7"/>
        <v>1.2E-2</v>
      </c>
      <c r="K32" s="48">
        <f t="shared" ref="K32:V41" si="16">IF($I32=0,$H32,INDEX(levelCosts_1_v,MATCH(K$1,levelCosts_k,1),$I32)*$H32)</f>
        <v>4000</v>
      </c>
      <c r="L32" s="48">
        <f t="shared" si="16"/>
        <v>4000</v>
      </c>
      <c r="M32" s="48">
        <f t="shared" si="16"/>
        <v>4400</v>
      </c>
      <c r="N32" s="48">
        <f t="shared" si="16"/>
        <v>4400</v>
      </c>
      <c r="O32" s="48">
        <f t="shared" si="16"/>
        <v>4400</v>
      </c>
      <c r="P32" s="48">
        <f t="shared" si="16"/>
        <v>4400</v>
      </c>
      <c r="Q32" s="48">
        <f t="shared" si="16"/>
        <v>5000</v>
      </c>
      <c r="R32" s="48">
        <f t="shared" si="16"/>
        <v>5000</v>
      </c>
      <c r="S32" s="48">
        <f t="shared" si="16"/>
        <v>5200</v>
      </c>
      <c r="T32" s="48">
        <f t="shared" si="16"/>
        <v>5200</v>
      </c>
      <c r="U32" s="48">
        <f t="shared" si="16"/>
        <v>5400</v>
      </c>
      <c r="V32" s="48">
        <f t="shared" si="16"/>
        <v>5400</v>
      </c>
      <c r="AB32" s="48">
        <f>23000/3700</f>
        <v>6.2162162162162158</v>
      </c>
    </row>
    <row r="33" spans="1:45">
      <c r="A33" s="48">
        <v>1</v>
      </c>
      <c r="B33" s="48">
        <v>3</v>
      </c>
      <c r="C33" s="48">
        <v>18</v>
      </c>
      <c r="D33" s="48">
        <v>0</v>
      </c>
      <c r="E33" s="48">
        <v>250</v>
      </c>
      <c r="F33" s="48">
        <v>2</v>
      </c>
      <c r="G33" s="48" t="s">
        <v>269</v>
      </c>
      <c r="H33" s="48">
        <v>2000</v>
      </c>
      <c r="I33" s="48">
        <f t="shared" si="0"/>
        <v>0</v>
      </c>
      <c r="J33" s="57">
        <f t="shared" si="7"/>
        <v>1.2E-2</v>
      </c>
      <c r="K33" s="48">
        <f t="shared" si="16"/>
        <v>2000</v>
      </c>
      <c r="L33" s="48">
        <f t="shared" si="16"/>
        <v>2000</v>
      </c>
      <c r="M33" s="48">
        <f t="shared" si="16"/>
        <v>2000</v>
      </c>
      <c r="N33" s="48">
        <f t="shared" si="16"/>
        <v>2000</v>
      </c>
      <c r="O33" s="48">
        <f t="shared" si="16"/>
        <v>2000</v>
      </c>
      <c r="P33" s="48">
        <f t="shared" si="16"/>
        <v>2000</v>
      </c>
      <c r="Q33" s="48">
        <f t="shared" si="16"/>
        <v>2000</v>
      </c>
      <c r="R33" s="48">
        <f t="shared" si="16"/>
        <v>2000</v>
      </c>
      <c r="S33" s="48">
        <f t="shared" si="16"/>
        <v>2000</v>
      </c>
      <c r="T33" s="48">
        <f t="shared" si="16"/>
        <v>2000</v>
      </c>
      <c r="U33" s="48">
        <f t="shared" si="16"/>
        <v>2000</v>
      </c>
      <c r="V33" s="48">
        <f t="shared" si="16"/>
        <v>2000</v>
      </c>
    </row>
    <row r="34" spans="1:45">
      <c r="A34" s="48">
        <v>1</v>
      </c>
      <c r="B34" s="48">
        <v>3</v>
      </c>
      <c r="C34" s="48">
        <v>18</v>
      </c>
      <c r="D34" s="48">
        <v>0</v>
      </c>
      <c r="E34" s="48">
        <v>250</v>
      </c>
      <c r="F34" s="48">
        <v>3</v>
      </c>
      <c r="G34" s="48" t="s">
        <v>268</v>
      </c>
      <c r="H34" s="48">
        <v>4</v>
      </c>
      <c r="I34" s="48">
        <f t="shared" si="0"/>
        <v>4</v>
      </c>
      <c r="J34" s="57">
        <f t="shared" si="7"/>
        <v>1.2E-2</v>
      </c>
      <c r="K34" s="48">
        <f t="shared" si="16"/>
        <v>2000</v>
      </c>
      <c r="L34" s="48">
        <f t="shared" si="16"/>
        <v>2000</v>
      </c>
      <c r="M34" s="48">
        <f t="shared" si="16"/>
        <v>2200</v>
      </c>
      <c r="N34" s="48">
        <f t="shared" si="16"/>
        <v>2200</v>
      </c>
      <c r="O34" s="48">
        <f t="shared" si="16"/>
        <v>2200</v>
      </c>
      <c r="P34" s="48">
        <f t="shared" si="16"/>
        <v>2200</v>
      </c>
      <c r="Q34" s="48">
        <f t="shared" si="16"/>
        <v>2500</v>
      </c>
      <c r="R34" s="48">
        <f t="shared" si="16"/>
        <v>2500</v>
      </c>
      <c r="S34" s="48">
        <f t="shared" si="16"/>
        <v>2600</v>
      </c>
      <c r="T34" s="48">
        <f t="shared" si="16"/>
        <v>2600</v>
      </c>
      <c r="U34" s="48">
        <f t="shared" si="16"/>
        <v>2700</v>
      </c>
      <c r="V34" s="48">
        <f t="shared" si="16"/>
        <v>2700</v>
      </c>
    </row>
    <row r="35" spans="1:45">
      <c r="A35" s="48">
        <v>1</v>
      </c>
      <c r="B35" s="48">
        <v>3</v>
      </c>
      <c r="C35" s="48">
        <v>18</v>
      </c>
      <c r="D35" s="48">
        <v>0</v>
      </c>
      <c r="E35" s="48">
        <v>250</v>
      </c>
      <c r="F35" s="48">
        <v>4</v>
      </c>
      <c r="G35" s="48" t="s">
        <v>269</v>
      </c>
      <c r="H35" s="48">
        <v>5000</v>
      </c>
      <c r="I35" s="48">
        <f t="shared" si="0"/>
        <v>0</v>
      </c>
      <c r="J35" s="57">
        <f t="shared" si="7"/>
        <v>1.2E-2</v>
      </c>
      <c r="K35" s="48">
        <f t="shared" si="16"/>
        <v>5000</v>
      </c>
      <c r="L35" s="48">
        <f t="shared" si="16"/>
        <v>5000</v>
      </c>
      <c r="M35" s="48">
        <f t="shared" si="16"/>
        <v>5000</v>
      </c>
      <c r="N35" s="48">
        <f t="shared" si="16"/>
        <v>5000</v>
      </c>
      <c r="O35" s="48">
        <f t="shared" si="16"/>
        <v>5000</v>
      </c>
      <c r="P35" s="48">
        <f t="shared" si="16"/>
        <v>5000</v>
      </c>
      <c r="Q35" s="48">
        <f t="shared" si="16"/>
        <v>5000</v>
      </c>
      <c r="R35" s="48">
        <f t="shared" si="16"/>
        <v>5000</v>
      </c>
      <c r="S35" s="48">
        <f t="shared" si="16"/>
        <v>5000</v>
      </c>
      <c r="T35" s="48">
        <f t="shared" si="16"/>
        <v>5000</v>
      </c>
      <c r="U35" s="48">
        <f t="shared" si="16"/>
        <v>5000</v>
      </c>
      <c r="V35" s="48">
        <f t="shared" si="16"/>
        <v>5000</v>
      </c>
      <c r="Z35"/>
      <c r="AA35"/>
      <c r="AB35"/>
      <c r="AC35"/>
      <c r="AD35"/>
      <c r="AE35"/>
      <c r="AF35"/>
      <c r="AG35"/>
      <c r="AH35"/>
      <c r="AI35"/>
      <c r="AJ35"/>
      <c r="AK35"/>
      <c r="AO35"/>
      <c r="AP35"/>
      <c r="AQ35"/>
      <c r="AR35"/>
      <c r="AS35"/>
    </row>
    <row r="36" spans="1:45">
      <c r="A36" s="48">
        <v>1</v>
      </c>
      <c r="B36" s="48">
        <v>3</v>
      </c>
      <c r="C36" s="48">
        <v>18</v>
      </c>
      <c r="D36" s="48">
        <v>0</v>
      </c>
      <c r="E36" s="48">
        <v>250</v>
      </c>
      <c r="F36" s="48">
        <v>5</v>
      </c>
      <c r="G36" s="48" t="s">
        <v>269</v>
      </c>
      <c r="H36" s="48">
        <v>3000</v>
      </c>
      <c r="I36" s="48">
        <f t="shared" si="0"/>
        <v>0</v>
      </c>
      <c r="J36" s="57">
        <f t="shared" si="7"/>
        <v>1.2E-2</v>
      </c>
      <c r="K36" s="48">
        <f t="shared" si="16"/>
        <v>3000</v>
      </c>
      <c r="L36" s="48">
        <f t="shared" si="16"/>
        <v>3000</v>
      </c>
      <c r="M36" s="48">
        <f t="shared" si="16"/>
        <v>3000</v>
      </c>
      <c r="N36" s="48">
        <f t="shared" si="16"/>
        <v>3000</v>
      </c>
      <c r="O36" s="48">
        <f t="shared" si="16"/>
        <v>3000</v>
      </c>
      <c r="P36" s="48">
        <f t="shared" si="16"/>
        <v>3000</v>
      </c>
      <c r="Q36" s="48">
        <f t="shared" si="16"/>
        <v>3000</v>
      </c>
      <c r="R36" s="48">
        <f t="shared" si="16"/>
        <v>3000</v>
      </c>
      <c r="S36" s="48">
        <f t="shared" si="16"/>
        <v>3000</v>
      </c>
      <c r="T36" s="48">
        <f t="shared" si="16"/>
        <v>3000</v>
      </c>
      <c r="U36" s="48">
        <f t="shared" si="16"/>
        <v>3000</v>
      </c>
      <c r="V36" s="48">
        <f t="shared" si="16"/>
        <v>3000</v>
      </c>
      <c r="Z36"/>
      <c r="AA36"/>
      <c r="AB36"/>
      <c r="AC36"/>
      <c r="AD36"/>
      <c r="AE36"/>
      <c r="AF36"/>
      <c r="AG36"/>
      <c r="AH36"/>
      <c r="AI36"/>
      <c r="AJ36"/>
      <c r="AK36"/>
      <c r="AO36"/>
      <c r="AP36"/>
      <c r="AQ36"/>
      <c r="AR36"/>
      <c r="AS36"/>
    </row>
    <row r="37" spans="1:45">
      <c r="A37" s="48">
        <v>1</v>
      </c>
      <c r="B37" s="48">
        <v>3</v>
      </c>
      <c r="C37" s="48">
        <v>18</v>
      </c>
      <c r="D37" s="48">
        <v>0</v>
      </c>
      <c r="E37" s="48">
        <v>250</v>
      </c>
      <c r="F37" s="48">
        <v>6</v>
      </c>
      <c r="G37" s="48" t="s">
        <v>273</v>
      </c>
      <c r="H37" s="48">
        <v>1</v>
      </c>
      <c r="I37" s="48">
        <f t="shared" si="0"/>
        <v>5</v>
      </c>
      <c r="J37" s="57">
        <f t="shared" si="7"/>
        <v>1.2E-2</v>
      </c>
      <c r="K37" s="48">
        <f t="shared" si="16"/>
        <v>4000</v>
      </c>
      <c r="L37" s="48">
        <f t="shared" si="16"/>
        <v>4000</v>
      </c>
      <c r="M37" s="48">
        <f t="shared" si="16"/>
        <v>4400</v>
      </c>
      <c r="N37" s="48">
        <f t="shared" si="16"/>
        <v>4400</v>
      </c>
      <c r="O37" s="48">
        <f t="shared" si="16"/>
        <v>4400</v>
      </c>
      <c r="P37" s="48">
        <f t="shared" si="16"/>
        <v>4400</v>
      </c>
      <c r="Q37" s="48">
        <f t="shared" si="16"/>
        <v>5000</v>
      </c>
      <c r="R37" s="48">
        <f t="shared" si="16"/>
        <v>5000</v>
      </c>
      <c r="S37" s="48">
        <f t="shared" si="16"/>
        <v>5200</v>
      </c>
      <c r="T37" s="48">
        <f t="shared" si="16"/>
        <v>5200</v>
      </c>
      <c r="U37" s="48">
        <f t="shared" si="16"/>
        <v>5400</v>
      </c>
      <c r="V37" s="48">
        <f t="shared" si="16"/>
        <v>5400</v>
      </c>
    </row>
    <row r="38" spans="1:45">
      <c r="A38" s="48">
        <v>1</v>
      </c>
      <c r="B38" s="48">
        <v>3</v>
      </c>
      <c r="C38" s="48">
        <v>18</v>
      </c>
      <c r="D38" s="48">
        <v>0</v>
      </c>
      <c r="E38" s="48">
        <v>250</v>
      </c>
      <c r="F38" s="48">
        <v>7</v>
      </c>
      <c r="G38" s="48" t="s">
        <v>270</v>
      </c>
      <c r="H38" s="48">
        <v>2</v>
      </c>
      <c r="I38" s="48">
        <f t="shared" si="0"/>
        <v>1</v>
      </c>
      <c r="J38" s="57">
        <f t="shared" si="7"/>
        <v>1.2E-2</v>
      </c>
      <c r="K38" s="48">
        <f t="shared" si="16"/>
        <v>4000</v>
      </c>
      <c r="L38" s="48">
        <f t="shared" si="16"/>
        <v>4000</v>
      </c>
      <c r="M38" s="48">
        <f t="shared" si="16"/>
        <v>4400</v>
      </c>
      <c r="N38" s="48">
        <f t="shared" si="16"/>
        <v>4400</v>
      </c>
      <c r="O38" s="48">
        <f t="shared" si="16"/>
        <v>4400</v>
      </c>
      <c r="P38" s="48">
        <f t="shared" si="16"/>
        <v>4400</v>
      </c>
      <c r="Q38" s="48">
        <f t="shared" si="16"/>
        <v>5000</v>
      </c>
      <c r="R38" s="48">
        <f t="shared" si="16"/>
        <v>5000</v>
      </c>
      <c r="S38" s="48">
        <f t="shared" si="16"/>
        <v>5200</v>
      </c>
      <c r="T38" s="48">
        <f t="shared" si="16"/>
        <v>5200</v>
      </c>
      <c r="U38" s="48">
        <f t="shared" si="16"/>
        <v>5400</v>
      </c>
      <c r="V38" s="48">
        <f t="shared" si="16"/>
        <v>5400</v>
      </c>
    </row>
    <row r="39" spans="1:45">
      <c r="A39" s="48">
        <v>1</v>
      </c>
      <c r="B39" s="48">
        <v>3</v>
      </c>
      <c r="C39" s="48">
        <v>18</v>
      </c>
      <c r="D39" s="48">
        <v>0</v>
      </c>
      <c r="E39" s="48">
        <v>250</v>
      </c>
      <c r="F39" s="48">
        <v>8</v>
      </c>
      <c r="G39" s="48" t="s">
        <v>271</v>
      </c>
      <c r="H39" s="48">
        <v>1</v>
      </c>
      <c r="I39" s="48">
        <f t="shared" si="0"/>
        <v>6</v>
      </c>
      <c r="J39" s="57">
        <f t="shared" si="7"/>
        <v>1.2E-2</v>
      </c>
      <c r="K39" s="48">
        <f t="shared" si="16"/>
        <v>3300</v>
      </c>
      <c r="L39" s="48">
        <f t="shared" si="16"/>
        <v>3300</v>
      </c>
      <c r="M39" s="48">
        <f t="shared" si="16"/>
        <v>3700</v>
      </c>
      <c r="N39" s="48">
        <f t="shared" si="16"/>
        <v>3700</v>
      </c>
      <c r="O39" s="48">
        <f t="shared" si="16"/>
        <v>3700</v>
      </c>
      <c r="P39" s="48">
        <f t="shared" si="16"/>
        <v>3700</v>
      </c>
      <c r="Q39" s="48">
        <f t="shared" si="16"/>
        <v>4200</v>
      </c>
      <c r="R39" s="48">
        <f t="shared" si="16"/>
        <v>4200</v>
      </c>
      <c r="S39" s="48">
        <f t="shared" si="16"/>
        <v>4300</v>
      </c>
      <c r="T39" s="48">
        <f t="shared" si="16"/>
        <v>4300</v>
      </c>
      <c r="U39" s="48">
        <f t="shared" si="16"/>
        <v>4500</v>
      </c>
      <c r="V39" s="48">
        <f t="shared" si="16"/>
        <v>4500</v>
      </c>
    </row>
    <row r="40" spans="1:45">
      <c r="A40" s="48">
        <v>1</v>
      </c>
      <c r="B40" s="48">
        <v>3</v>
      </c>
      <c r="C40" s="48">
        <v>18</v>
      </c>
      <c r="D40" s="48">
        <v>0</v>
      </c>
      <c r="E40" s="48">
        <v>250</v>
      </c>
      <c r="F40" s="48">
        <v>9</v>
      </c>
      <c r="G40" s="48" t="s">
        <v>269</v>
      </c>
      <c r="H40" s="48">
        <v>2000</v>
      </c>
      <c r="I40" s="48">
        <f t="shared" si="0"/>
        <v>0</v>
      </c>
      <c r="J40" s="57">
        <f t="shared" si="7"/>
        <v>1.2E-2</v>
      </c>
      <c r="K40" s="48">
        <f t="shared" si="16"/>
        <v>2000</v>
      </c>
      <c r="L40" s="48">
        <f t="shared" si="16"/>
        <v>2000</v>
      </c>
      <c r="M40" s="48">
        <f t="shared" si="16"/>
        <v>2000</v>
      </c>
      <c r="N40" s="48">
        <f t="shared" si="16"/>
        <v>2000</v>
      </c>
      <c r="O40" s="48">
        <f t="shared" si="16"/>
        <v>2000</v>
      </c>
      <c r="P40" s="48">
        <f t="shared" si="16"/>
        <v>2000</v>
      </c>
      <c r="Q40" s="48">
        <f t="shared" si="16"/>
        <v>2000</v>
      </c>
      <c r="R40" s="48">
        <f t="shared" si="16"/>
        <v>2000</v>
      </c>
      <c r="S40" s="48">
        <f t="shared" si="16"/>
        <v>2000</v>
      </c>
      <c r="T40" s="48">
        <f t="shared" si="16"/>
        <v>2000</v>
      </c>
      <c r="U40" s="48">
        <f t="shared" si="16"/>
        <v>2000</v>
      </c>
      <c r="V40" s="48">
        <f t="shared" si="16"/>
        <v>2000</v>
      </c>
    </row>
    <row r="41" spans="1:45">
      <c r="A41" s="48">
        <v>1</v>
      </c>
      <c r="B41" s="48">
        <v>3</v>
      </c>
      <c r="C41" s="48">
        <v>18</v>
      </c>
      <c r="D41" s="48">
        <v>0</v>
      </c>
      <c r="E41" s="48">
        <v>250</v>
      </c>
      <c r="F41" s="48">
        <v>10</v>
      </c>
      <c r="G41" s="48" t="s">
        <v>270</v>
      </c>
      <c r="H41" s="48">
        <v>1</v>
      </c>
      <c r="I41" s="48">
        <f t="shared" si="0"/>
        <v>1</v>
      </c>
      <c r="J41" s="57">
        <f t="shared" si="7"/>
        <v>1.2E-2</v>
      </c>
      <c r="K41" s="48">
        <f t="shared" si="16"/>
        <v>2000</v>
      </c>
      <c r="L41" s="48">
        <f t="shared" si="16"/>
        <v>2000</v>
      </c>
      <c r="M41" s="48">
        <f t="shared" si="16"/>
        <v>2200</v>
      </c>
      <c r="N41" s="48">
        <f t="shared" si="16"/>
        <v>2200</v>
      </c>
      <c r="O41" s="48">
        <f t="shared" si="16"/>
        <v>2200</v>
      </c>
      <c r="P41" s="48">
        <f t="shared" si="16"/>
        <v>2200</v>
      </c>
      <c r="Q41" s="48">
        <f t="shared" si="16"/>
        <v>2500</v>
      </c>
      <c r="R41" s="48">
        <f t="shared" si="16"/>
        <v>2500</v>
      </c>
      <c r="S41" s="48">
        <f t="shared" si="16"/>
        <v>2600</v>
      </c>
      <c r="T41" s="48">
        <f t="shared" si="16"/>
        <v>2600</v>
      </c>
      <c r="U41" s="48">
        <f t="shared" si="16"/>
        <v>2700</v>
      </c>
      <c r="V41" s="48">
        <f t="shared" si="16"/>
        <v>2700</v>
      </c>
    </row>
    <row r="42" spans="1:45">
      <c r="A42" s="48">
        <v>1</v>
      </c>
      <c r="B42" s="48">
        <v>3</v>
      </c>
      <c r="C42" s="48">
        <v>18</v>
      </c>
      <c r="D42" s="48">
        <v>0</v>
      </c>
      <c r="E42" s="48">
        <v>250</v>
      </c>
      <c r="F42" s="48">
        <v>11</v>
      </c>
      <c r="G42" s="48" t="s">
        <v>269</v>
      </c>
      <c r="H42" s="48">
        <v>2000</v>
      </c>
      <c r="I42" s="48">
        <f t="shared" si="0"/>
        <v>0</v>
      </c>
      <c r="J42" s="57">
        <f t="shared" si="7"/>
        <v>1.2E-2</v>
      </c>
      <c r="K42" s="48">
        <f t="shared" ref="K42:V51" si="17">IF($I42=0,$H42,INDEX(levelCosts_1_v,MATCH(K$1,levelCosts_k,1),$I42)*$H42)</f>
        <v>2000</v>
      </c>
      <c r="L42" s="48">
        <f t="shared" si="17"/>
        <v>2000</v>
      </c>
      <c r="M42" s="48">
        <f t="shared" si="17"/>
        <v>2000</v>
      </c>
      <c r="N42" s="48">
        <f t="shared" si="17"/>
        <v>2000</v>
      </c>
      <c r="O42" s="48">
        <f t="shared" si="17"/>
        <v>2000</v>
      </c>
      <c r="P42" s="48">
        <f t="shared" si="17"/>
        <v>2000</v>
      </c>
      <c r="Q42" s="48">
        <f t="shared" si="17"/>
        <v>2000</v>
      </c>
      <c r="R42" s="48">
        <f t="shared" si="17"/>
        <v>2000</v>
      </c>
      <c r="S42" s="48">
        <f t="shared" si="17"/>
        <v>2000</v>
      </c>
      <c r="T42" s="48">
        <f t="shared" si="17"/>
        <v>2000</v>
      </c>
      <c r="U42" s="48">
        <f t="shared" si="17"/>
        <v>2000</v>
      </c>
      <c r="V42" s="48">
        <f t="shared" si="17"/>
        <v>2000</v>
      </c>
    </row>
    <row r="43" spans="1:45">
      <c r="A43" s="48">
        <v>1</v>
      </c>
      <c r="B43" s="48">
        <v>3</v>
      </c>
      <c r="C43" s="48">
        <v>18</v>
      </c>
      <c r="D43" s="48">
        <v>0</v>
      </c>
      <c r="E43" s="48">
        <v>250</v>
      </c>
      <c r="F43" s="48">
        <v>12</v>
      </c>
      <c r="G43" s="48" t="s">
        <v>268</v>
      </c>
      <c r="H43" s="48">
        <v>8</v>
      </c>
      <c r="I43" s="48">
        <f t="shared" si="0"/>
        <v>4</v>
      </c>
      <c r="J43" s="57">
        <f t="shared" si="7"/>
        <v>1.2E-2</v>
      </c>
      <c r="K43" s="48">
        <f t="shared" si="17"/>
        <v>4000</v>
      </c>
      <c r="L43" s="48">
        <f t="shared" si="17"/>
        <v>4000</v>
      </c>
      <c r="M43" s="48">
        <f t="shared" si="17"/>
        <v>4400</v>
      </c>
      <c r="N43" s="48">
        <f t="shared" si="17"/>
        <v>4400</v>
      </c>
      <c r="O43" s="48">
        <f t="shared" si="17"/>
        <v>4400</v>
      </c>
      <c r="P43" s="48">
        <f t="shared" si="17"/>
        <v>4400</v>
      </c>
      <c r="Q43" s="48">
        <f t="shared" si="17"/>
        <v>5000</v>
      </c>
      <c r="R43" s="48">
        <f t="shared" si="17"/>
        <v>5000</v>
      </c>
      <c r="S43" s="48">
        <f t="shared" si="17"/>
        <v>5200</v>
      </c>
      <c r="T43" s="48">
        <f t="shared" si="17"/>
        <v>5200</v>
      </c>
      <c r="U43" s="48">
        <f t="shared" si="17"/>
        <v>5400</v>
      </c>
      <c r="V43" s="48">
        <f t="shared" si="17"/>
        <v>5400</v>
      </c>
    </row>
    <row r="44" spans="1:45">
      <c r="A44" s="48">
        <v>1</v>
      </c>
      <c r="B44" s="48">
        <v>3</v>
      </c>
      <c r="C44" s="48">
        <v>18</v>
      </c>
      <c r="D44" s="48">
        <v>0</v>
      </c>
      <c r="E44" s="48">
        <v>250</v>
      </c>
      <c r="F44" s="48">
        <v>13</v>
      </c>
      <c r="G44" s="48" t="s">
        <v>269</v>
      </c>
      <c r="H44" s="48">
        <v>2000</v>
      </c>
      <c r="I44" s="48">
        <f t="shared" si="0"/>
        <v>0</v>
      </c>
      <c r="J44" s="57">
        <f t="shared" si="7"/>
        <v>1.2E-2</v>
      </c>
      <c r="K44" s="48">
        <f t="shared" si="17"/>
        <v>2000</v>
      </c>
      <c r="L44" s="48">
        <f t="shared" si="17"/>
        <v>2000</v>
      </c>
      <c r="M44" s="48">
        <f t="shared" si="17"/>
        <v>2000</v>
      </c>
      <c r="N44" s="48">
        <f t="shared" si="17"/>
        <v>2000</v>
      </c>
      <c r="O44" s="48">
        <f t="shared" si="17"/>
        <v>2000</v>
      </c>
      <c r="P44" s="48">
        <f t="shared" si="17"/>
        <v>2000</v>
      </c>
      <c r="Q44" s="48">
        <f t="shared" si="17"/>
        <v>2000</v>
      </c>
      <c r="R44" s="48">
        <f t="shared" si="17"/>
        <v>2000</v>
      </c>
      <c r="S44" s="48">
        <f t="shared" si="17"/>
        <v>2000</v>
      </c>
      <c r="T44" s="48">
        <f t="shared" si="17"/>
        <v>2000</v>
      </c>
      <c r="U44" s="48">
        <f t="shared" si="17"/>
        <v>2000</v>
      </c>
      <c r="V44" s="48">
        <f t="shared" si="17"/>
        <v>2000</v>
      </c>
    </row>
    <row r="45" spans="1:45">
      <c r="A45" s="48">
        <v>1</v>
      </c>
      <c r="B45" s="48">
        <v>3</v>
      </c>
      <c r="C45" s="48">
        <v>18</v>
      </c>
      <c r="D45" s="48">
        <v>0</v>
      </c>
      <c r="E45" s="48">
        <v>250</v>
      </c>
      <c r="F45" s="48">
        <v>14</v>
      </c>
      <c r="G45" s="48" t="s">
        <v>274</v>
      </c>
      <c r="H45" s="48">
        <v>1</v>
      </c>
      <c r="I45" s="48">
        <f t="shared" si="0"/>
        <v>3</v>
      </c>
      <c r="J45" s="57">
        <f t="shared" si="7"/>
        <v>1.2E-2</v>
      </c>
      <c r="K45" s="48">
        <f t="shared" si="17"/>
        <v>6000</v>
      </c>
      <c r="L45" s="48">
        <f t="shared" si="17"/>
        <v>6000</v>
      </c>
      <c r="M45" s="48">
        <f t="shared" si="17"/>
        <v>6600</v>
      </c>
      <c r="N45" s="48">
        <f t="shared" si="17"/>
        <v>6600</v>
      </c>
      <c r="O45" s="48">
        <f t="shared" si="17"/>
        <v>6600</v>
      </c>
      <c r="P45" s="48">
        <f t="shared" si="17"/>
        <v>6600</v>
      </c>
      <c r="Q45" s="48">
        <f t="shared" si="17"/>
        <v>7500</v>
      </c>
      <c r="R45" s="48">
        <f t="shared" si="17"/>
        <v>7500</v>
      </c>
      <c r="S45" s="48">
        <f t="shared" si="17"/>
        <v>7800</v>
      </c>
      <c r="T45" s="48">
        <f t="shared" si="17"/>
        <v>7800</v>
      </c>
      <c r="U45" s="48">
        <f t="shared" si="17"/>
        <v>8100</v>
      </c>
      <c r="V45" s="48">
        <f t="shared" si="17"/>
        <v>8100</v>
      </c>
    </row>
    <row r="46" spans="1:45">
      <c r="A46" s="48">
        <v>1</v>
      </c>
      <c r="B46" s="48">
        <v>3</v>
      </c>
      <c r="C46" s="48">
        <v>18</v>
      </c>
      <c r="D46" s="48">
        <v>0</v>
      </c>
      <c r="E46" s="48">
        <v>250</v>
      </c>
      <c r="F46" s="48">
        <v>15</v>
      </c>
      <c r="G46" s="48" t="s">
        <v>270</v>
      </c>
      <c r="H46" s="48">
        <v>1</v>
      </c>
      <c r="I46" s="48">
        <f t="shared" si="0"/>
        <v>1</v>
      </c>
      <c r="J46" s="57">
        <f t="shared" si="7"/>
        <v>1.2E-2</v>
      </c>
      <c r="K46" s="48">
        <f t="shared" si="17"/>
        <v>2000</v>
      </c>
      <c r="L46" s="48">
        <f t="shared" si="17"/>
        <v>2000</v>
      </c>
      <c r="M46" s="48">
        <f t="shared" si="17"/>
        <v>2200</v>
      </c>
      <c r="N46" s="48">
        <f t="shared" si="17"/>
        <v>2200</v>
      </c>
      <c r="O46" s="48">
        <f t="shared" si="17"/>
        <v>2200</v>
      </c>
      <c r="P46" s="48">
        <f t="shared" si="17"/>
        <v>2200</v>
      </c>
      <c r="Q46" s="48">
        <f t="shared" si="17"/>
        <v>2500</v>
      </c>
      <c r="R46" s="48">
        <f t="shared" si="17"/>
        <v>2500</v>
      </c>
      <c r="S46" s="48">
        <f t="shared" si="17"/>
        <v>2600</v>
      </c>
      <c r="T46" s="48">
        <f t="shared" si="17"/>
        <v>2600</v>
      </c>
      <c r="U46" s="48">
        <f t="shared" si="17"/>
        <v>2700</v>
      </c>
      <c r="V46" s="48">
        <f t="shared" si="17"/>
        <v>2700</v>
      </c>
    </row>
    <row r="47" spans="1:45">
      <c r="A47" s="48">
        <v>1</v>
      </c>
      <c r="B47" s="48">
        <v>4</v>
      </c>
      <c r="C47" s="48">
        <v>7</v>
      </c>
      <c r="D47" s="48">
        <v>0</v>
      </c>
      <c r="E47" s="48">
        <v>250</v>
      </c>
      <c r="F47" s="48">
        <v>1</v>
      </c>
      <c r="G47" s="48" t="s">
        <v>269</v>
      </c>
      <c r="H47" s="48">
        <v>5000</v>
      </c>
      <c r="I47" s="48">
        <f t="shared" si="0"/>
        <v>0</v>
      </c>
      <c r="J47" s="57">
        <f t="shared" si="7"/>
        <v>4.6666666666666671E-3</v>
      </c>
      <c r="K47" s="48">
        <f t="shared" si="17"/>
        <v>5000</v>
      </c>
      <c r="L47" s="48">
        <f t="shared" si="17"/>
        <v>5000</v>
      </c>
      <c r="M47" s="48">
        <f t="shared" si="17"/>
        <v>5000</v>
      </c>
      <c r="N47" s="48">
        <f t="shared" si="17"/>
        <v>5000</v>
      </c>
      <c r="O47" s="48">
        <f t="shared" si="17"/>
        <v>5000</v>
      </c>
      <c r="P47" s="48">
        <f t="shared" si="17"/>
        <v>5000</v>
      </c>
      <c r="Q47" s="48">
        <f t="shared" si="17"/>
        <v>5000</v>
      </c>
      <c r="R47" s="48">
        <f t="shared" si="17"/>
        <v>5000</v>
      </c>
      <c r="S47" s="48">
        <f t="shared" si="17"/>
        <v>5000</v>
      </c>
      <c r="T47" s="48">
        <f t="shared" si="17"/>
        <v>5000</v>
      </c>
      <c r="U47" s="48">
        <f t="shared" si="17"/>
        <v>5000</v>
      </c>
      <c r="V47" s="48">
        <f t="shared" si="17"/>
        <v>5000</v>
      </c>
    </row>
    <row r="48" spans="1:45">
      <c r="A48" s="48">
        <v>1</v>
      </c>
      <c r="B48" s="48">
        <v>4</v>
      </c>
      <c r="C48" s="48">
        <v>7</v>
      </c>
      <c r="D48" s="48">
        <v>0</v>
      </c>
      <c r="E48" s="48">
        <v>250</v>
      </c>
      <c r="F48" s="48">
        <v>2</v>
      </c>
      <c r="G48" s="48" t="s">
        <v>268</v>
      </c>
      <c r="H48" s="48">
        <v>4</v>
      </c>
      <c r="I48" s="48">
        <f t="shared" si="0"/>
        <v>4</v>
      </c>
      <c r="J48" s="57">
        <f t="shared" si="7"/>
        <v>4.6666666666666671E-3</v>
      </c>
      <c r="K48" s="48">
        <f t="shared" si="17"/>
        <v>2000</v>
      </c>
      <c r="L48" s="48">
        <f t="shared" si="17"/>
        <v>2000</v>
      </c>
      <c r="M48" s="48">
        <f t="shared" si="17"/>
        <v>2200</v>
      </c>
      <c r="N48" s="48">
        <f t="shared" si="17"/>
        <v>2200</v>
      </c>
      <c r="O48" s="48">
        <f t="shared" si="17"/>
        <v>2200</v>
      </c>
      <c r="P48" s="48">
        <f t="shared" si="17"/>
        <v>2200</v>
      </c>
      <c r="Q48" s="48">
        <f t="shared" si="17"/>
        <v>2500</v>
      </c>
      <c r="R48" s="48">
        <f t="shared" si="17"/>
        <v>2500</v>
      </c>
      <c r="S48" s="48">
        <f t="shared" si="17"/>
        <v>2600</v>
      </c>
      <c r="T48" s="48">
        <f t="shared" si="17"/>
        <v>2600</v>
      </c>
      <c r="U48" s="48">
        <f t="shared" si="17"/>
        <v>2700</v>
      </c>
      <c r="V48" s="48">
        <f t="shared" si="17"/>
        <v>2700</v>
      </c>
    </row>
    <row r="49" spans="1:22">
      <c r="A49" s="48">
        <v>1</v>
      </c>
      <c r="B49" s="48">
        <v>4</v>
      </c>
      <c r="C49" s="48">
        <v>7</v>
      </c>
      <c r="D49" s="48">
        <v>0</v>
      </c>
      <c r="E49" s="48">
        <v>250</v>
      </c>
      <c r="F49" s="48">
        <v>3</v>
      </c>
      <c r="G49" s="48" t="s">
        <v>269</v>
      </c>
      <c r="H49" s="48">
        <v>2000</v>
      </c>
      <c r="I49" s="48">
        <f t="shared" si="0"/>
        <v>0</v>
      </c>
      <c r="J49" s="57">
        <f t="shared" si="7"/>
        <v>4.6666666666666671E-3</v>
      </c>
      <c r="K49" s="48">
        <f t="shared" si="17"/>
        <v>2000</v>
      </c>
      <c r="L49" s="48">
        <f t="shared" si="17"/>
        <v>2000</v>
      </c>
      <c r="M49" s="48">
        <f t="shared" si="17"/>
        <v>2000</v>
      </c>
      <c r="N49" s="48">
        <f t="shared" si="17"/>
        <v>2000</v>
      </c>
      <c r="O49" s="48">
        <f t="shared" si="17"/>
        <v>2000</v>
      </c>
      <c r="P49" s="48">
        <f t="shared" si="17"/>
        <v>2000</v>
      </c>
      <c r="Q49" s="48">
        <f t="shared" si="17"/>
        <v>2000</v>
      </c>
      <c r="R49" s="48">
        <f t="shared" si="17"/>
        <v>2000</v>
      </c>
      <c r="S49" s="48">
        <f t="shared" si="17"/>
        <v>2000</v>
      </c>
      <c r="T49" s="48">
        <f t="shared" si="17"/>
        <v>2000</v>
      </c>
      <c r="U49" s="48">
        <f t="shared" si="17"/>
        <v>2000</v>
      </c>
      <c r="V49" s="48">
        <f t="shared" si="17"/>
        <v>2000</v>
      </c>
    </row>
    <row r="50" spans="1:22">
      <c r="A50" s="48">
        <v>1</v>
      </c>
      <c r="B50" s="48">
        <v>4</v>
      </c>
      <c r="C50" s="48">
        <v>7</v>
      </c>
      <c r="D50" s="48">
        <v>0</v>
      </c>
      <c r="E50" s="48">
        <v>250</v>
      </c>
      <c r="F50" s="48">
        <v>4</v>
      </c>
      <c r="G50" s="48" t="s">
        <v>270</v>
      </c>
      <c r="H50" s="48">
        <v>2</v>
      </c>
      <c r="I50" s="48">
        <f t="shared" si="0"/>
        <v>1</v>
      </c>
      <c r="J50" s="57">
        <f t="shared" si="7"/>
        <v>4.6666666666666671E-3</v>
      </c>
      <c r="K50" s="48">
        <f t="shared" si="17"/>
        <v>4000</v>
      </c>
      <c r="L50" s="48">
        <f t="shared" si="17"/>
        <v>4000</v>
      </c>
      <c r="M50" s="48">
        <f t="shared" si="17"/>
        <v>4400</v>
      </c>
      <c r="N50" s="48">
        <f t="shared" si="17"/>
        <v>4400</v>
      </c>
      <c r="O50" s="48">
        <f t="shared" si="17"/>
        <v>4400</v>
      </c>
      <c r="P50" s="48">
        <f t="shared" si="17"/>
        <v>4400</v>
      </c>
      <c r="Q50" s="48">
        <f t="shared" si="17"/>
        <v>5000</v>
      </c>
      <c r="R50" s="48">
        <f t="shared" si="17"/>
        <v>5000</v>
      </c>
      <c r="S50" s="48">
        <f t="shared" si="17"/>
        <v>5200</v>
      </c>
      <c r="T50" s="48">
        <f t="shared" si="17"/>
        <v>5200</v>
      </c>
      <c r="U50" s="48">
        <f t="shared" si="17"/>
        <v>5400</v>
      </c>
      <c r="V50" s="48">
        <f t="shared" si="17"/>
        <v>5400</v>
      </c>
    </row>
    <row r="51" spans="1:22">
      <c r="A51" s="48">
        <v>1</v>
      </c>
      <c r="B51" s="48">
        <v>4</v>
      </c>
      <c r="C51" s="48">
        <v>7</v>
      </c>
      <c r="D51" s="48">
        <v>0</v>
      </c>
      <c r="E51" s="48">
        <v>250</v>
      </c>
      <c r="F51" s="48">
        <v>5</v>
      </c>
      <c r="G51" s="48" t="s">
        <v>272</v>
      </c>
      <c r="H51" s="48">
        <v>1</v>
      </c>
      <c r="I51" s="48">
        <f t="shared" si="0"/>
        <v>7</v>
      </c>
      <c r="J51" s="57">
        <f t="shared" si="7"/>
        <v>4.6666666666666671E-3</v>
      </c>
      <c r="K51" s="48">
        <f t="shared" si="17"/>
        <v>4000</v>
      </c>
      <c r="L51" s="48">
        <f t="shared" si="17"/>
        <v>4000</v>
      </c>
      <c r="M51" s="48">
        <f t="shared" si="17"/>
        <v>4400</v>
      </c>
      <c r="N51" s="48">
        <f t="shared" si="17"/>
        <v>4400</v>
      </c>
      <c r="O51" s="48">
        <f t="shared" si="17"/>
        <v>4400</v>
      </c>
      <c r="P51" s="48">
        <f t="shared" si="17"/>
        <v>4400</v>
      </c>
      <c r="Q51" s="48">
        <f t="shared" si="17"/>
        <v>5000</v>
      </c>
      <c r="R51" s="48">
        <f t="shared" si="17"/>
        <v>5000</v>
      </c>
      <c r="S51" s="48">
        <f t="shared" si="17"/>
        <v>5200</v>
      </c>
      <c r="T51" s="48">
        <f t="shared" si="17"/>
        <v>5200</v>
      </c>
      <c r="U51" s="48">
        <f t="shared" si="17"/>
        <v>5400</v>
      </c>
      <c r="V51" s="48">
        <f t="shared" si="17"/>
        <v>5400</v>
      </c>
    </row>
    <row r="52" spans="1:22">
      <c r="A52" s="48">
        <v>1</v>
      </c>
      <c r="B52" s="48">
        <v>4</v>
      </c>
      <c r="C52" s="48">
        <v>7</v>
      </c>
      <c r="D52" s="48">
        <v>0</v>
      </c>
      <c r="E52" s="48">
        <v>250</v>
      </c>
      <c r="F52" s="48">
        <v>6</v>
      </c>
      <c r="G52" s="48" t="s">
        <v>268</v>
      </c>
      <c r="H52" s="48">
        <v>2</v>
      </c>
      <c r="I52" s="48">
        <f t="shared" si="0"/>
        <v>4</v>
      </c>
      <c r="J52" s="57">
        <f t="shared" si="7"/>
        <v>4.6666666666666671E-3</v>
      </c>
      <c r="K52" s="48">
        <f t="shared" ref="K52:V61" si="18">IF($I52=0,$H52,INDEX(levelCosts_1_v,MATCH(K$1,levelCosts_k,1),$I52)*$H52)</f>
        <v>1000</v>
      </c>
      <c r="L52" s="48">
        <f t="shared" si="18"/>
        <v>1000</v>
      </c>
      <c r="M52" s="48">
        <f t="shared" si="18"/>
        <v>1100</v>
      </c>
      <c r="N52" s="48">
        <f t="shared" si="18"/>
        <v>1100</v>
      </c>
      <c r="O52" s="48">
        <f t="shared" si="18"/>
        <v>1100</v>
      </c>
      <c r="P52" s="48">
        <f t="shared" si="18"/>
        <v>1100</v>
      </c>
      <c r="Q52" s="48">
        <f t="shared" si="18"/>
        <v>1250</v>
      </c>
      <c r="R52" s="48">
        <f t="shared" si="18"/>
        <v>1250</v>
      </c>
      <c r="S52" s="48">
        <f t="shared" si="18"/>
        <v>1300</v>
      </c>
      <c r="T52" s="48">
        <f t="shared" si="18"/>
        <v>1300</v>
      </c>
      <c r="U52" s="48">
        <f t="shared" si="18"/>
        <v>1350</v>
      </c>
      <c r="V52" s="48">
        <f t="shared" si="18"/>
        <v>1350</v>
      </c>
    </row>
    <row r="53" spans="1:22">
      <c r="A53" s="48">
        <v>1</v>
      </c>
      <c r="B53" s="48">
        <v>4</v>
      </c>
      <c r="C53" s="48">
        <v>7</v>
      </c>
      <c r="D53" s="48">
        <v>0</v>
      </c>
      <c r="E53" s="48">
        <v>250</v>
      </c>
      <c r="F53" s="48">
        <v>7</v>
      </c>
      <c r="G53" s="48" t="s">
        <v>273</v>
      </c>
      <c r="H53" s="48">
        <v>1</v>
      </c>
      <c r="I53" s="48">
        <f t="shared" si="0"/>
        <v>5</v>
      </c>
      <c r="J53" s="57">
        <f t="shared" si="7"/>
        <v>4.6666666666666671E-3</v>
      </c>
      <c r="K53" s="48">
        <f t="shared" si="18"/>
        <v>4000</v>
      </c>
      <c r="L53" s="48">
        <f t="shared" si="18"/>
        <v>4000</v>
      </c>
      <c r="M53" s="48">
        <f t="shared" si="18"/>
        <v>4400</v>
      </c>
      <c r="N53" s="48">
        <f t="shared" si="18"/>
        <v>4400</v>
      </c>
      <c r="O53" s="48">
        <f t="shared" si="18"/>
        <v>4400</v>
      </c>
      <c r="P53" s="48">
        <f t="shared" si="18"/>
        <v>4400</v>
      </c>
      <c r="Q53" s="48">
        <f t="shared" si="18"/>
        <v>5000</v>
      </c>
      <c r="R53" s="48">
        <f t="shared" si="18"/>
        <v>5000</v>
      </c>
      <c r="S53" s="48">
        <f t="shared" si="18"/>
        <v>5200</v>
      </c>
      <c r="T53" s="48">
        <f t="shared" si="18"/>
        <v>5200</v>
      </c>
      <c r="U53" s="48">
        <f t="shared" si="18"/>
        <v>5400</v>
      </c>
      <c r="V53" s="48">
        <f t="shared" si="18"/>
        <v>5400</v>
      </c>
    </row>
    <row r="54" spans="1:22">
      <c r="A54" s="48">
        <v>1</v>
      </c>
      <c r="B54" s="48">
        <v>4</v>
      </c>
      <c r="C54" s="48">
        <v>7</v>
      </c>
      <c r="D54" s="48">
        <v>0</v>
      </c>
      <c r="E54" s="48">
        <v>250</v>
      </c>
      <c r="F54" s="48">
        <v>8</v>
      </c>
      <c r="G54" s="48" t="s">
        <v>269</v>
      </c>
      <c r="H54" s="48">
        <v>2000</v>
      </c>
      <c r="I54" s="48">
        <f t="shared" si="0"/>
        <v>0</v>
      </c>
      <c r="J54" s="57">
        <f t="shared" si="7"/>
        <v>4.6666666666666671E-3</v>
      </c>
      <c r="K54" s="48">
        <f t="shared" si="18"/>
        <v>2000</v>
      </c>
      <c r="L54" s="48">
        <f t="shared" si="18"/>
        <v>2000</v>
      </c>
      <c r="M54" s="48">
        <f t="shared" si="18"/>
        <v>2000</v>
      </c>
      <c r="N54" s="48">
        <f t="shared" si="18"/>
        <v>2000</v>
      </c>
      <c r="O54" s="48">
        <f t="shared" si="18"/>
        <v>2000</v>
      </c>
      <c r="P54" s="48">
        <f t="shared" si="18"/>
        <v>2000</v>
      </c>
      <c r="Q54" s="48">
        <f t="shared" si="18"/>
        <v>2000</v>
      </c>
      <c r="R54" s="48">
        <f t="shared" si="18"/>
        <v>2000</v>
      </c>
      <c r="S54" s="48">
        <f t="shared" si="18"/>
        <v>2000</v>
      </c>
      <c r="T54" s="48">
        <f t="shared" si="18"/>
        <v>2000</v>
      </c>
      <c r="U54" s="48">
        <f t="shared" si="18"/>
        <v>2000</v>
      </c>
      <c r="V54" s="48">
        <f t="shared" si="18"/>
        <v>2000</v>
      </c>
    </row>
    <row r="55" spans="1:22">
      <c r="A55" s="48">
        <v>1</v>
      </c>
      <c r="B55" s="48">
        <v>4</v>
      </c>
      <c r="C55" s="48">
        <v>7</v>
      </c>
      <c r="D55" s="48">
        <v>0</v>
      </c>
      <c r="E55" s="48">
        <v>250</v>
      </c>
      <c r="F55" s="48">
        <v>9</v>
      </c>
      <c r="G55" s="48" t="s">
        <v>270</v>
      </c>
      <c r="H55" s="48">
        <v>1</v>
      </c>
      <c r="I55" s="48">
        <f t="shared" si="0"/>
        <v>1</v>
      </c>
      <c r="J55" s="57">
        <f t="shared" si="7"/>
        <v>4.6666666666666671E-3</v>
      </c>
      <c r="K55" s="48">
        <f t="shared" si="18"/>
        <v>2000</v>
      </c>
      <c r="L55" s="48">
        <f t="shared" si="18"/>
        <v>2000</v>
      </c>
      <c r="M55" s="48">
        <f t="shared" si="18"/>
        <v>2200</v>
      </c>
      <c r="N55" s="48">
        <f t="shared" si="18"/>
        <v>2200</v>
      </c>
      <c r="O55" s="48">
        <f t="shared" si="18"/>
        <v>2200</v>
      </c>
      <c r="P55" s="48">
        <f t="shared" si="18"/>
        <v>2200</v>
      </c>
      <c r="Q55" s="48">
        <f t="shared" si="18"/>
        <v>2500</v>
      </c>
      <c r="R55" s="48">
        <f t="shared" si="18"/>
        <v>2500</v>
      </c>
      <c r="S55" s="48">
        <f t="shared" si="18"/>
        <v>2600</v>
      </c>
      <c r="T55" s="48">
        <f t="shared" si="18"/>
        <v>2600</v>
      </c>
      <c r="U55" s="48">
        <f t="shared" si="18"/>
        <v>2700</v>
      </c>
      <c r="V55" s="48">
        <f t="shared" si="18"/>
        <v>2700</v>
      </c>
    </row>
    <row r="56" spans="1:22">
      <c r="A56" s="48">
        <v>1</v>
      </c>
      <c r="B56" s="48">
        <v>4</v>
      </c>
      <c r="C56" s="48">
        <v>7</v>
      </c>
      <c r="D56" s="48">
        <v>0</v>
      </c>
      <c r="E56" s="48">
        <v>250</v>
      </c>
      <c r="F56" s="48">
        <v>10</v>
      </c>
      <c r="G56" s="48" t="s">
        <v>271</v>
      </c>
      <c r="H56" s="48">
        <v>1</v>
      </c>
      <c r="I56" s="48">
        <f t="shared" si="0"/>
        <v>6</v>
      </c>
      <c r="J56" s="57">
        <f t="shared" si="7"/>
        <v>4.6666666666666671E-3</v>
      </c>
      <c r="K56" s="48">
        <f t="shared" si="18"/>
        <v>3300</v>
      </c>
      <c r="L56" s="48">
        <f t="shared" si="18"/>
        <v>3300</v>
      </c>
      <c r="M56" s="48">
        <f t="shared" si="18"/>
        <v>3700</v>
      </c>
      <c r="N56" s="48">
        <f t="shared" si="18"/>
        <v>3700</v>
      </c>
      <c r="O56" s="48">
        <f t="shared" si="18"/>
        <v>3700</v>
      </c>
      <c r="P56" s="48">
        <f t="shared" si="18"/>
        <v>3700</v>
      </c>
      <c r="Q56" s="48">
        <f t="shared" si="18"/>
        <v>4200</v>
      </c>
      <c r="R56" s="48">
        <f t="shared" si="18"/>
        <v>4200</v>
      </c>
      <c r="S56" s="48">
        <f t="shared" si="18"/>
        <v>4300</v>
      </c>
      <c r="T56" s="48">
        <f t="shared" si="18"/>
        <v>4300</v>
      </c>
      <c r="U56" s="48">
        <f t="shared" si="18"/>
        <v>4500</v>
      </c>
      <c r="V56" s="48">
        <f t="shared" si="18"/>
        <v>4500</v>
      </c>
    </row>
    <row r="57" spans="1:22">
      <c r="A57" s="48">
        <v>1</v>
      </c>
      <c r="B57" s="48">
        <v>4</v>
      </c>
      <c r="C57" s="48">
        <v>7</v>
      </c>
      <c r="D57" s="48">
        <v>0</v>
      </c>
      <c r="E57" s="48">
        <v>250</v>
      </c>
      <c r="F57" s="48">
        <v>11</v>
      </c>
      <c r="G57" s="48" t="s">
        <v>275</v>
      </c>
      <c r="H57" s="48">
        <v>1</v>
      </c>
      <c r="I57" s="48">
        <f t="shared" si="0"/>
        <v>8</v>
      </c>
      <c r="J57" s="57">
        <f t="shared" si="7"/>
        <v>4.6666666666666671E-3</v>
      </c>
      <c r="K57" s="48">
        <f t="shared" si="18"/>
        <v>5300</v>
      </c>
      <c r="L57" s="48">
        <f t="shared" si="18"/>
        <v>5300</v>
      </c>
      <c r="M57" s="48">
        <f t="shared" si="18"/>
        <v>5900</v>
      </c>
      <c r="N57" s="48">
        <f t="shared" si="18"/>
        <v>5900</v>
      </c>
      <c r="O57" s="48">
        <f t="shared" si="18"/>
        <v>5900</v>
      </c>
      <c r="P57" s="48">
        <f t="shared" si="18"/>
        <v>5900</v>
      </c>
      <c r="Q57" s="48">
        <f t="shared" si="18"/>
        <v>6700</v>
      </c>
      <c r="R57" s="48">
        <f t="shared" si="18"/>
        <v>6700</v>
      </c>
      <c r="S57" s="48">
        <f t="shared" si="18"/>
        <v>6900</v>
      </c>
      <c r="T57" s="48">
        <f t="shared" si="18"/>
        <v>6900</v>
      </c>
      <c r="U57" s="48">
        <f t="shared" si="18"/>
        <v>7200</v>
      </c>
      <c r="V57" s="48">
        <f t="shared" si="18"/>
        <v>7200</v>
      </c>
    </row>
    <row r="58" spans="1:22">
      <c r="A58" s="48">
        <v>1</v>
      </c>
      <c r="B58" s="48">
        <v>4</v>
      </c>
      <c r="C58" s="48">
        <v>7</v>
      </c>
      <c r="D58" s="48">
        <v>0</v>
      </c>
      <c r="E58" s="48">
        <v>250</v>
      </c>
      <c r="F58" s="48">
        <v>12</v>
      </c>
      <c r="G58" s="48" t="s">
        <v>274</v>
      </c>
      <c r="H58" s="48">
        <v>1</v>
      </c>
      <c r="I58" s="48">
        <f t="shared" si="0"/>
        <v>3</v>
      </c>
      <c r="J58" s="57">
        <f t="shared" si="7"/>
        <v>4.6666666666666671E-3</v>
      </c>
      <c r="K58" s="48">
        <f t="shared" si="18"/>
        <v>6000</v>
      </c>
      <c r="L58" s="48">
        <f t="shared" si="18"/>
        <v>6000</v>
      </c>
      <c r="M58" s="48">
        <f t="shared" si="18"/>
        <v>6600</v>
      </c>
      <c r="N58" s="48">
        <f t="shared" si="18"/>
        <v>6600</v>
      </c>
      <c r="O58" s="48">
        <f t="shared" si="18"/>
        <v>6600</v>
      </c>
      <c r="P58" s="48">
        <f t="shared" si="18"/>
        <v>6600</v>
      </c>
      <c r="Q58" s="48">
        <f t="shared" si="18"/>
        <v>7500</v>
      </c>
      <c r="R58" s="48">
        <f t="shared" si="18"/>
        <v>7500</v>
      </c>
      <c r="S58" s="48">
        <f t="shared" si="18"/>
        <v>7800</v>
      </c>
      <c r="T58" s="48">
        <f t="shared" si="18"/>
        <v>7800</v>
      </c>
      <c r="U58" s="48">
        <f t="shared" si="18"/>
        <v>8100</v>
      </c>
      <c r="V58" s="48">
        <f t="shared" si="18"/>
        <v>8100</v>
      </c>
    </row>
    <row r="59" spans="1:22">
      <c r="A59" s="48">
        <v>1</v>
      </c>
      <c r="B59" s="48">
        <v>4</v>
      </c>
      <c r="C59" s="48">
        <v>7</v>
      </c>
      <c r="D59" s="48">
        <v>0</v>
      </c>
      <c r="E59" s="48">
        <v>250</v>
      </c>
      <c r="F59" s="48">
        <v>13</v>
      </c>
      <c r="G59" s="48" t="s">
        <v>268</v>
      </c>
      <c r="H59" s="48">
        <v>4</v>
      </c>
      <c r="I59" s="48">
        <f t="shared" si="0"/>
        <v>4</v>
      </c>
      <c r="J59" s="57">
        <f t="shared" si="7"/>
        <v>4.6666666666666671E-3</v>
      </c>
      <c r="K59" s="48">
        <f t="shared" si="18"/>
        <v>2000</v>
      </c>
      <c r="L59" s="48">
        <f t="shared" si="18"/>
        <v>2000</v>
      </c>
      <c r="M59" s="48">
        <f t="shared" si="18"/>
        <v>2200</v>
      </c>
      <c r="N59" s="48">
        <f t="shared" si="18"/>
        <v>2200</v>
      </c>
      <c r="O59" s="48">
        <f t="shared" si="18"/>
        <v>2200</v>
      </c>
      <c r="P59" s="48">
        <f t="shared" si="18"/>
        <v>2200</v>
      </c>
      <c r="Q59" s="48">
        <f t="shared" si="18"/>
        <v>2500</v>
      </c>
      <c r="R59" s="48">
        <f t="shared" si="18"/>
        <v>2500</v>
      </c>
      <c r="S59" s="48">
        <f t="shared" si="18"/>
        <v>2600</v>
      </c>
      <c r="T59" s="48">
        <f t="shared" si="18"/>
        <v>2600</v>
      </c>
      <c r="U59" s="48">
        <f t="shared" si="18"/>
        <v>2700</v>
      </c>
      <c r="V59" s="48">
        <f t="shared" si="18"/>
        <v>2700</v>
      </c>
    </row>
    <row r="60" spans="1:22">
      <c r="A60" s="48">
        <v>1</v>
      </c>
      <c r="B60" s="48">
        <v>4</v>
      </c>
      <c r="C60" s="48">
        <v>7</v>
      </c>
      <c r="D60" s="48">
        <v>0</v>
      </c>
      <c r="E60" s="48">
        <v>250</v>
      </c>
      <c r="F60" s="48">
        <v>14</v>
      </c>
      <c r="G60" s="48" t="s">
        <v>269</v>
      </c>
      <c r="H60" s="48">
        <v>1000</v>
      </c>
      <c r="I60" s="48">
        <f t="shared" si="0"/>
        <v>0</v>
      </c>
      <c r="J60" s="57">
        <f t="shared" si="7"/>
        <v>4.6666666666666671E-3</v>
      </c>
      <c r="K60" s="48">
        <f t="shared" si="18"/>
        <v>1000</v>
      </c>
      <c r="L60" s="48">
        <f t="shared" si="18"/>
        <v>1000</v>
      </c>
      <c r="M60" s="48">
        <f t="shared" si="18"/>
        <v>1000</v>
      </c>
      <c r="N60" s="48">
        <f t="shared" si="18"/>
        <v>1000</v>
      </c>
      <c r="O60" s="48">
        <f t="shared" si="18"/>
        <v>1000</v>
      </c>
      <c r="P60" s="48">
        <f t="shared" si="18"/>
        <v>1000</v>
      </c>
      <c r="Q60" s="48">
        <f t="shared" si="18"/>
        <v>1000</v>
      </c>
      <c r="R60" s="48">
        <f t="shared" si="18"/>
        <v>1000</v>
      </c>
      <c r="S60" s="48">
        <f t="shared" si="18"/>
        <v>1000</v>
      </c>
      <c r="T60" s="48">
        <f t="shared" si="18"/>
        <v>1000</v>
      </c>
      <c r="U60" s="48">
        <f t="shared" si="18"/>
        <v>1000</v>
      </c>
      <c r="V60" s="48">
        <f t="shared" si="18"/>
        <v>1000</v>
      </c>
    </row>
    <row r="61" spans="1:22">
      <c r="A61" s="48">
        <v>1</v>
      </c>
      <c r="B61" s="48">
        <v>4</v>
      </c>
      <c r="C61" s="48">
        <v>7</v>
      </c>
      <c r="D61" s="48">
        <v>0</v>
      </c>
      <c r="E61" s="48">
        <v>250</v>
      </c>
      <c r="F61" s="48">
        <v>15</v>
      </c>
      <c r="G61" s="48" t="s">
        <v>269</v>
      </c>
      <c r="H61" s="48">
        <v>1000</v>
      </c>
      <c r="I61" s="48">
        <f t="shared" si="0"/>
        <v>0</v>
      </c>
      <c r="J61" s="57">
        <f t="shared" si="7"/>
        <v>4.6666666666666671E-3</v>
      </c>
      <c r="K61" s="48">
        <f t="shared" si="18"/>
        <v>1000</v>
      </c>
      <c r="L61" s="48">
        <f t="shared" si="18"/>
        <v>1000</v>
      </c>
      <c r="M61" s="48">
        <f t="shared" si="18"/>
        <v>1000</v>
      </c>
      <c r="N61" s="48">
        <f t="shared" si="18"/>
        <v>1000</v>
      </c>
      <c r="O61" s="48">
        <f t="shared" si="18"/>
        <v>1000</v>
      </c>
      <c r="P61" s="48">
        <f t="shared" si="18"/>
        <v>1000</v>
      </c>
      <c r="Q61" s="48">
        <f t="shared" si="18"/>
        <v>1000</v>
      </c>
      <c r="R61" s="48">
        <f t="shared" si="18"/>
        <v>1000</v>
      </c>
      <c r="S61" s="48">
        <f t="shared" si="18"/>
        <v>1000</v>
      </c>
      <c r="T61" s="48">
        <f t="shared" si="18"/>
        <v>1000</v>
      </c>
      <c r="U61" s="48">
        <f t="shared" si="18"/>
        <v>1000</v>
      </c>
      <c r="V61" s="48">
        <f t="shared" si="18"/>
        <v>1000</v>
      </c>
    </row>
    <row r="62" spans="1:22">
      <c r="A62" s="48">
        <v>1</v>
      </c>
      <c r="B62" s="48">
        <v>5</v>
      </c>
      <c r="C62" s="48">
        <v>5</v>
      </c>
      <c r="D62" s="48">
        <v>0</v>
      </c>
      <c r="E62" s="48">
        <v>250</v>
      </c>
      <c r="F62" s="48">
        <v>1</v>
      </c>
      <c r="G62" s="48" t="s">
        <v>272</v>
      </c>
      <c r="H62" s="48">
        <v>2</v>
      </c>
      <c r="I62" s="48">
        <f t="shared" si="0"/>
        <v>7</v>
      </c>
      <c r="J62" s="57">
        <f t="shared" si="7"/>
        <v>3.3333333333333335E-3</v>
      </c>
      <c r="K62" s="48">
        <f t="shared" ref="K62:V71" si="19">IF($I62=0,$H62,INDEX(levelCosts_1_v,MATCH(K$1,levelCosts_k,1),$I62)*$H62)</f>
        <v>8000</v>
      </c>
      <c r="L62" s="48">
        <f t="shared" si="19"/>
        <v>8000</v>
      </c>
      <c r="M62" s="48">
        <f t="shared" si="19"/>
        <v>8800</v>
      </c>
      <c r="N62" s="48">
        <f t="shared" si="19"/>
        <v>8800</v>
      </c>
      <c r="O62" s="48">
        <f t="shared" si="19"/>
        <v>8800</v>
      </c>
      <c r="P62" s="48">
        <f t="shared" si="19"/>
        <v>8800</v>
      </c>
      <c r="Q62" s="48">
        <f t="shared" si="19"/>
        <v>10000</v>
      </c>
      <c r="R62" s="48">
        <f t="shared" si="19"/>
        <v>10000</v>
      </c>
      <c r="S62" s="48">
        <f t="shared" si="19"/>
        <v>10400</v>
      </c>
      <c r="T62" s="48">
        <f t="shared" si="19"/>
        <v>10400</v>
      </c>
      <c r="U62" s="48">
        <f t="shared" si="19"/>
        <v>10800</v>
      </c>
      <c r="V62" s="48">
        <f t="shared" si="19"/>
        <v>10800</v>
      </c>
    </row>
    <row r="63" spans="1:22">
      <c r="A63" s="48">
        <v>1</v>
      </c>
      <c r="B63" s="48">
        <v>5</v>
      </c>
      <c r="C63" s="48">
        <v>5</v>
      </c>
      <c r="D63" s="48">
        <v>0</v>
      </c>
      <c r="E63" s="48">
        <v>250</v>
      </c>
      <c r="F63" s="48">
        <v>2</v>
      </c>
      <c r="G63" s="48" t="s">
        <v>269</v>
      </c>
      <c r="H63" s="48">
        <v>2000</v>
      </c>
      <c r="I63" s="48">
        <f t="shared" si="0"/>
        <v>0</v>
      </c>
      <c r="J63" s="57">
        <f t="shared" si="7"/>
        <v>3.3333333333333335E-3</v>
      </c>
      <c r="K63" s="48">
        <f t="shared" si="19"/>
        <v>2000</v>
      </c>
      <c r="L63" s="48">
        <f t="shared" si="19"/>
        <v>2000</v>
      </c>
      <c r="M63" s="48">
        <f t="shared" si="19"/>
        <v>2000</v>
      </c>
      <c r="N63" s="48">
        <f t="shared" si="19"/>
        <v>2000</v>
      </c>
      <c r="O63" s="48">
        <f t="shared" si="19"/>
        <v>2000</v>
      </c>
      <c r="P63" s="48">
        <f t="shared" si="19"/>
        <v>2000</v>
      </c>
      <c r="Q63" s="48">
        <f t="shared" si="19"/>
        <v>2000</v>
      </c>
      <c r="R63" s="48">
        <f t="shared" si="19"/>
        <v>2000</v>
      </c>
      <c r="S63" s="48">
        <f t="shared" si="19"/>
        <v>2000</v>
      </c>
      <c r="T63" s="48">
        <f t="shared" si="19"/>
        <v>2000</v>
      </c>
      <c r="U63" s="48">
        <f t="shared" si="19"/>
        <v>2000</v>
      </c>
      <c r="V63" s="48">
        <f t="shared" si="19"/>
        <v>2000</v>
      </c>
    </row>
    <row r="64" spans="1:22">
      <c r="A64" s="48">
        <v>1</v>
      </c>
      <c r="B64" s="48">
        <v>5</v>
      </c>
      <c r="C64" s="48">
        <v>5</v>
      </c>
      <c r="D64" s="48">
        <v>0</v>
      </c>
      <c r="E64" s="48">
        <v>250</v>
      </c>
      <c r="F64" s="48">
        <v>3</v>
      </c>
      <c r="G64" s="48" t="s">
        <v>270</v>
      </c>
      <c r="H64" s="48">
        <v>1</v>
      </c>
      <c r="I64" s="48">
        <f t="shared" si="0"/>
        <v>1</v>
      </c>
      <c r="J64" s="57">
        <f t="shared" si="7"/>
        <v>3.3333333333333335E-3</v>
      </c>
      <c r="K64" s="48">
        <f t="shared" si="19"/>
        <v>2000</v>
      </c>
      <c r="L64" s="48">
        <f t="shared" si="19"/>
        <v>2000</v>
      </c>
      <c r="M64" s="48">
        <f t="shared" si="19"/>
        <v>2200</v>
      </c>
      <c r="N64" s="48">
        <f t="shared" si="19"/>
        <v>2200</v>
      </c>
      <c r="O64" s="48">
        <f t="shared" si="19"/>
        <v>2200</v>
      </c>
      <c r="P64" s="48">
        <f t="shared" si="19"/>
        <v>2200</v>
      </c>
      <c r="Q64" s="48">
        <f t="shared" si="19"/>
        <v>2500</v>
      </c>
      <c r="R64" s="48">
        <f t="shared" si="19"/>
        <v>2500</v>
      </c>
      <c r="S64" s="48">
        <f t="shared" si="19"/>
        <v>2600</v>
      </c>
      <c r="T64" s="48">
        <f t="shared" si="19"/>
        <v>2600</v>
      </c>
      <c r="U64" s="48">
        <f t="shared" si="19"/>
        <v>2700</v>
      </c>
      <c r="V64" s="48">
        <f t="shared" si="19"/>
        <v>2700</v>
      </c>
    </row>
    <row r="65" spans="1:22">
      <c r="A65" s="48">
        <v>1</v>
      </c>
      <c r="B65" s="48">
        <v>5</v>
      </c>
      <c r="C65" s="48">
        <v>5</v>
      </c>
      <c r="D65" s="48">
        <v>0</v>
      </c>
      <c r="E65" s="48">
        <v>250</v>
      </c>
      <c r="F65" s="48">
        <v>4</v>
      </c>
      <c r="G65" s="48" t="s">
        <v>269</v>
      </c>
      <c r="H65" s="48">
        <v>5000</v>
      </c>
      <c r="I65" s="48">
        <f t="shared" si="0"/>
        <v>0</v>
      </c>
      <c r="J65" s="57">
        <f t="shared" si="7"/>
        <v>3.3333333333333335E-3</v>
      </c>
      <c r="K65" s="48">
        <f t="shared" si="19"/>
        <v>5000</v>
      </c>
      <c r="L65" s="48">
        <f t="shared" si="19"/>
        <v>5000</v>
      </c>
      <c r="M65" s="48">
        <f t="shared" si="19"/>
        <v>5000</v>
      </c>
      <c r="N65" s="48">
        <f t="shared" si="19"/>
        <v>5000</v>
      </c>
      <c r="O65" s="48">
        <f t="shared" si="19"/>
        <v>5000</v>
      </c>
      <c r="P65" s="48">
        <f t="shared" si="19"/>
        <v>5000</v>
      </c>
      <c r="Q65" s="48">
        <f t="shared" si="19"/>
        <v>5000</v>
      </c>
      <c r="R65" s="48">
        <f t="shared" si="19"/>
        <v>5000</v>
      </c>
      <c r="S65" s="48">
        <f t="shared" si="19"/>
        <v>5000</v>
      </c>
      <c r="T65" s="48">
        <f t="shared" si="19"/>
        <v>5000</v>
      </c>
      <c r="U65" s="48">
        <f t="shared" si="19"/>
        <v>5000</v>
      </c>
      <c r="V65" s="48">
        <f t="shared" si="19"/>
        <v>5000</v>
      </c>
    </row>
    <row r="66" spans="1:22">
      <c r="A66" s="48">
        <v>1</v>
      </c>
      <c r="B66" s="48">
        <v>5</v>
      </c>
      <c r="C66" s="48">
        <v>5</v>
      </c>
      <c r="D66" s="48">
        <v>0</v>
      </c>
      <c r="E66" s="48">
        <v>250</v>
      </c>
      <c r="F66" s="48">
        <v>5</v>
      </c>
      <c r="G66" s="48" t="s">
        <v>276</v>
      </c>
      <c r="H66" s="48">
        <v>3</v>
      </c>
      <c r="I66" s="48">
        <f t="shared" ref="I66:I129" si="20">INDEX($AW$1:$AW$9,MATCH(G66,$AV$1:$AV$9,0))</f>
        <v>2</v>
      </c>
      <c r="J66" s="57">
        <f t="shared" si="7"/>
        <v>3.3333333333333335E-3</v>
      </c>
      <c r="K66" s="48">
        <f t="shared" si="19"/>
        <v>6663</v>
      </c>
      <c r="L66" s="48">
        <f t="shared" si="19"/>
        <v>6663</v>
      </c>
      <c r="M66" s="48">
        <f t="shared" si="19"/>
        <v>7326</v>
      </c>
      <c r="N66" s="48">
        <f t="shared" si="19"/>
        <v>7326</v>
      </c>
      <c r="O66" s="48">
        <f t="shared" si="19"/>
        <v>7326</v>
      </c>
      <c r="P66" s="48">
        <f t="shared" si="19"/>
        <v>7326</v>
      </c>
      <c r="Q66" s="48">
        <f t="shared" si="19"/>
        <v>8325</v>
      </c>
      <c r="R66" s="48">
        <f t="shared" si="19"/>
        <v>8325</v>
      </c>
      <c r="S66" s="48">
        <f t="shared" si="19"/>
        <v>8658</v>
      </c>
      <c r="T66" s="48">
        <f t="shared" si="19"/>
        <v>8658</v>
      </c>
      <c r="U66" s="48">
        <f t="shared" si="19"/>
        <v>8994</v>
      </c>
      <c r="V66" s="48">
        <f t="shared" si="19"/>
        <v>8994</v>
      </c>
    </row>
    <row r="67" spans="1:22">
      <c r="A67" s="48">
        <v>1</v>
      </c>
      <c r="B67" s="48">
        <v>5</v>
      </c>
      <c r="C67" s="48">
        <v>5</v>
      </c>
      <c r="D67" s="48">
        <v>0</v>
      </c>
      <c r="E67" s="48">
        <v>250</v>
      </c>
      <c r="F67" s="48">
        <v>6</v>
      </c>
      <c r="G67" s="48" t="s">
        <v>270</v>
      </c>
      <c r="H67" s="48">
        <v>1</v>
      </c>
      <c r="I67" s="48">
        <f t="shared" si="20"/>
        <v>1</v>
      </c>
      <c r="J67" s="57">
        <f t="shared" ref="J67:J130" si="21">C67/100/15</f>
        <v>3.3333333333333335E-3</v>
      </c>
      <c r="K67" s="48">
        <f t="shared" si="19"/>
        <v>2000</v>
      </c>
      <c r="L67" s="48">
        <f t="shared" si="19"/>
        <v>2000</v>
      </c>
      <c r="M67" s="48">
        <f t="shared" si="19"/>
        <v>2200</v>
      </c>
      <c r="N67" s="48">
        <f t="shared" si="19"/>
        <v>2200</v>
      </c>
      <c r="O67" s="48">
        <f t="shared" si="19"/>
        <v>2200</v>
      </c>
      <c r="P67" s="48">
        <f t="shared" si="19"/>
        <v>2200</v>
      </c>
      <c r="Q67" s="48">
        <f t="shared" si="19"/>
        <v>2500</v>
      </c>
      <c r="R67" s="48">
        <f t="shared" si="19"/>
        <v>2500</v>
      </c>
      <c r="S67" s="48">
        <f t="shared" si="19"/>
        <v>2600</v>
      </c>
      <c r="T67" s="48">
        <f t="shared" si="19"/>
        <v>2600</v>
      </c>
      <c r="U67" s="48">
        <f t="shared" si="19"/>
        <v>2700</v>
      </c>
      <c r="V67" s="48">
        <f t="shared" si="19"/>
        <v>2700</v>
      </c>
    </row>
    <row r="68" spans="1:22">
      <c r="A68" s="48">
        <v>1</v>
      </c>
      <c r="B68" s="48">
        <v>5</v>
      </c>
      <c r="C68" s="48">
        <v>5</v>
      </c>
      <c r="D68" s="48">
        <v>0</v>
      </c>
      <c r="E68" s="48">
        <v>250</v>
      </c>
      <c r="F68" s="48">
        <v>7</v>
      </c>
      <c r="G68" s="48" t="s">
        <v>268</v>
      </c>
      <c r="H68" s="48">
        <v>6</v>
      </c>
      <c r="I68" s="48">
        <f t="shared" si="20"/>
        <v>4</v>
      </c>
      <c r="J68" s="57">
        <f t="shared" si="21"/>
        <v>3.3333333333333335E-3</v>
      </c>
      <c r="K68" s="48">
        <f t="shared" si="19"/>
        <v>3000</v>
      </c>
      <c r="L68" s="48">
        <f t="shared" si="19"/>
        <v>3000</v>
      </c>
      <c r="M68" s="48">
        <f t="shared" si="19"/>
        <v>3300</v>
      </c>
      <c r="N68" s="48">
        <f t="shared" si="19"/>
        <v>3300</v>
      </c>
      <c r="O68" s="48">
        <f t="shared" si="19"/>
        <v>3300</v>
      </c>
      <c r="P68" s="48">
        <f t="shared" si="19"/>
        <v>3300</v>
      </c>
      <c r="Q68" s="48">
        <f t="shared" si="19"/>
        <v>3750</v>
      </c>
      <c r="R68" s="48">
        <f t="shared" si="19"/>
        <v>3750</v>
      </c>
      <c r="S68" s="48">
        <f t="shared" si="19"/>
        <v>3900</v>
      </c>
      <c r="T68" s="48">
        <f t="shared" si="19"/>
        <v>3900</v>
      </c>
      <c r="U68" s="48">
        <f t="shared" si="19"/>
        <v>4050</v>
      </c>
      <c r="V68" s="48">
        <f t="shared" si="19"/>
        <v>4050</v>
      </c>
    </row>
    <row r="69" spans="1:22">
      <c r="A69" s="48">
        <v>1</v>
      </c>
      <c r="B69" s="48">
        <v>5</v>
      </c>
      <c r="C69" s="48">
        <v>5</v>
      </c>
      <c r="D69" s="48">
        <v>0</v>
      </c>
      <c r="E69" s="48">
        <v>250</v>
      </c>
      <c r="F69" s="48">
        <v>8</v>
      </c>
      <c r="G69" s="48" t="s">
        <v>271</v>
      </c>
      <c r="H69" s="48">
        <v>1</v>
      </c>
      <c r="I69" s="48">
        <f t="shared" si="20"/>
        <v>6</v>
      </c>
      <c r="J69" s="57">
        <f t="shared" si="21"/>
        <v>3.3333333333333335E-3</v>
      </c>
      <c r="K69" s="48">
        <f t="shared" si="19"/>
        <v>3300</v>
      </c>
      <c r="L69" s="48">
        <f t="shared" si="19"/>
        <v>3300</v>
      </c>
      <c r="M69" s="48">
        <f t="shared" si="19"/>
        <v>3700</v>
      </c>
      <c r="N69" s="48">
        <f t="shared" si="19"/>
        <v>3700</v>
      </c>
      <c r="O69" s="48">
        <f t="shared" si="19"/>
        <v>3700</v>
      </c>
      <c r="P69" s="48">
        <f t="shared" si="19"/>
        <v>3700</v>
      </c>
      <c r="Q69" s="48">
        <f t="shared" si="19"/>
        <v>4200</v>
      </c>
      <c r="R69" s="48">
        <f t="shared" si="19"/>
        <v>4200</v>
      </c>
      <c r="S69" s="48">
        <f t="shared" si="19"/>
        <v>4300</v>
      </c>
      <c r="T69" s="48">
        <f t="shared" si="19"/>
        <v>4300</v>
      </c>
      <c r="U69" s="48">
        <f t="shared" si="19"/>
        <v>4500</v>
      </c>
      <c r="V69" s="48">
        <f t="shared" si="19"/>
        <v>4500</v>
      </c>
    </row>
    <row r="70" spans="1:22">
      <c r="A70" s="48">
        <v>1</v>
      </c>
      <c r="B70" s="48">
        <v>5</v>
      </c>
      <c r="C70" s="48">
        <v>5</v>
      </c>
      <c r="D70" s="48">
        <v>0</v>
      </c>
      <c r="E70" s="48">
        <v>250</v>
      </c>
      <c r="F70" s="48">
        <v>9</v>
      </c>
      <c r="G70" s="48" t="s">
        <v>269</v>
      </c>
      <c r="H70" s="48">
        <v>2000</v>
      </c>
      <c r="I70" s="48">
        <f t="shared" si="20"/>
        <v>0</v>
      </c>
      <c r="J70" s="57">
        <f t="shared" si="21"/>
        <v>3.3333333333333335E-3</v>
      </c>
      <c r="K70" s="48">
        <f t="shared" si="19"/>
        <v>2000</v>
      </c>
      <c r="L70" s="48">
        <f t="shared" si="19"/>
        <v>2000</v>
      </c>
      <c r="M70" s="48">
        <f t="shared" si="19"/>
        <v>2000</v>
      </c>
      <c r="N70" s="48">
        <f t="shared" si="19"/>
        <v>2000</v>
      </c>
      <c r="O70" s="48">
        <f t="shared" si="19"/>
        <v>2000</v>
      </c>
      <c r="P70" s="48">
        <f t="shared" si="19"/>
        <v>2000</v>
      </c>
      <c r="Q70" s="48">
        <f t="shared" si="19"/>
        <v>2000</v>
      </c>
      <c r="R70" s="48">
        <f t="shared" si="19"/>
        <v>2000</v>
      </c>
      <c r="S70" s="48">
        <f t="shared" si="19"/>
        <v>2000</v>
      </c>
      <c r="T70" s="48">
        <f t="shared" si="19"/>
        <v>2000</v>
      </c>
      <c r="U70" s="48">
        <f t="shared" si="19"/>
        <v>2000</v>
      </c>
      <c r="V70" s="48">
        <f t="shared" si="19"/>
        <v>2000</v>
      </c>
    </row>
    <row r="71" spans="1:22">
      <c r="A71" s="48">
        <v>1</v>
      </c>
      <c r="B71" s="48">
        <v>5</v>
      </c>
      <c r="C71" s="48">
        <v>5</v>
      </c>
      <c r="D71" s="48">
        <v>0</v>
      </c>
      <c r="E71" s="48">
        <v>250</v>
      </c>
      <c r="F71" s="48">
        <v>10</v>
      </c>
      <c r="G71" s="48" t="s">
        <v>269</v>
      </c>
      <c r="H71" s="48">
        <v>2000</v>
      </c>
      <c r="I71" s="48">
        <f t="shared" si="20"/>
        <v>0</v>
      </c>
      <c r="J71" s="57">
        <f t="shared" si="21"/>
        <v>3.3333333333333335E-3</v>
      </c>
      <c r="K71" s="48">
        <f t="shared" si="19"/>
        <v>2000</v>
      </c>
      <c r="L71" s="48">
        <f t="shared" si="19"/>
        <v>2000</v>
      </c>
      <c r="M71" s="48">
        <f t="shared" si="19"/>
        <v>2000</v>
      </c>
      <c r="N71" s="48">
        <f t="shared" si="19"/>
        <v>2000</v>
      </c>
      <c r="O71" s="48">
        <f t="shared" si="19"/>
        <v>2000</v>
      </c>
      <c r="P71" s="48">
        <f t="shared" si="19"/>
        <v>2000</v>
      </c>
      <c r="Q71" s="48">
        <f t="shared" si="19"/>
        <v>2000</v>
      </c>
      <c r="R71" s="48">
        <f t="shared" si="19"/>
        <v>2000</v>
      </c>
      <c r="S71" s="48">
        <f t="shared" si="19"/>
        <v>2000</v>
      </c>
      <c r="T71" s="48">
        <f t="shared" si="19"/>
        <v>2000</v>
      </c>
      <c r="U71" s="48">
        <f t="shared" si="19"/>
        <v>2000</v>
      </c>
      <c r="V71" s="48">
        <f t="shared" si="19"/>
        <v>2000</v>
      </c>
    </row>
    <row r="72" spans="1:22">
      <c r="A72" s="48">
        <v>1</v>
      </c>
      <c r="B72" s="48">
        <v>5</v>
      </c>
      <c r="C72" s="48">
        <v>5</v>
      </c>
      <c r="D72" s="48">
        <v>0</v>
      </c>
      <c r="E72" s="48">
        <v>250</v>
      </c>
      <c r="F72" s="48">
        <v>11</v>
      </c>
      <c r="G72" s="48" t="s">
        <v>273</v>
      </c>
      <c r="H72" s="48">
        <v>1</v>
      </c>
      <c r="I72" s="48">
        <f t="shared" si="20"/>
        <v>5</v>
      </c>
      <c r="J72" s="57">
        <f t="shared" si="21"/>
        <v>3.3333333333333335E-3</v>
      </c>
      <c r="K72" s="48">
        <f t="shared" ref="K72:V81" si="22">IF($I72=0,$H72,INDEX(levelCosts_1_v,MATCH(K$1,levelCosts_k,1),$I72)*$H72)</f>
        <v>4000</v>
      </c>
      <c r="L72" s="48">
        <f t="shared" si="22"/>
        <v>4000</v>
      </c>
      <c r="M72" s="48">
        <f t="shared" si="22"/>
        <v>4400</v>
      </c>
      <c r="N72" s="48">
        <f t="shared" si="22"/>
        <v>4400</v>
      </c>
      <c r="O72" s="48">
        <f t="shared" si="22"/>
        <v>4400</v>
      </c>
      <c r="P72" s="48">
        <f t="shared" si="22"/>
        <v>4400</v>
      </c>
      <c r="Q72" s="48">
        <f t="shared" si="22"/>
        <v>5000</v>
      </c>
      <c r="R72" s="48">
        <f t="shared" si="22"/>
        <v>5000</v>
      </c>
      <c r="S72" s="48">
        <f t="shared" si="22"/>
        <v>5200</v>
      </c>
      <c r="T72" s="48">
        <f t="shared" si="22"/>
        <v>5200</v>
      </c>
      <c r="U72" s="48">
        <f t="shared" si="22"/>
        <v>5400</v>
      </c>
      <c r="V72" s="48">
        <f t="shared" si="22"/>
        <v>5400</v>
      </c>
    </row>
    <row r="73" spans="1:22">
      <c r="A73" s="48">
        <v>1</v>
      </c>
      <c r="B73" s="48">
        <v>5</v>
      </c>
      <c r="C73" s="48">
        <v>5</v>
      </c>
      <c r="D73" s="48">
        <v>0</v>
      </c>
      <c r="E73" s="48">
        <v>250</v>
      </c>
      <c r="F73" s="48">
        <v>12</v>
      </c>
      <c r="G73" s="48" t="s">
        <v>268</v>
      </c>
      <c r="H73" s="48">
        <v>8</v>
      </c>
      <c r="I73" s="48">
        <f t="shared" si="20"/>
        <v>4</v>
      </c>
      <c r="J73" s="57">
        <f t="shared" si="21"/>
        <v>3.3333333333333335E-3</v>
      </c>
      <c r="K73" s="48">
        <f t="shared" si="22"/>
        <v>4000</v>
      </c>
      <c r="L73" s="48">
        <f t="shared" si="22"/>
        <v>4000</v>
      </c>
      <c r="M73" s="48">
        <f t="shared" si="22"/>
        <v>4400</v>
      </c>
      <c r="N73" s="48">
        <f t="shared" si="22"/>
        <v>4400</v>
      </c>
      <c r="O73" s="48">
        <f t="shared" si="22"/>
        <v>4400</v>
      </c>
      <c r="P73" s="48">
        <f t="shared" si="22"/>
        <v>4400</v>
      </c>
      <c r="Q73" s="48">
        <f t="shared" si="22"/>
        <v>5000</v>
      </c>
      <c r="R73" s="48">
        <f t="shared" si="22"/>
        <v>5000</v>
      </c>
      <c r="S73" s="48">
        <f t="shared" si="22"/>
        <v>5200</v>
      </c>
      <c r="T73" s="48">
        <f t="shared" si="22"/>
        <v>5200</v>
      </c>
      <c r="U73" s="48">
        <f t="shared" si="22"/>
        <v>5400</v>
      </c>
      <c r="V73" s="48">
        <f t="shared" si="22"/>
        <v>5400</v>
      </c>
    </row>
    <row r="74" spans="1:22">
      <c r="A74" s="48">
        <v>1</v>
      </c>
      <c r="B74" s="48">
        <v>5</v>
      </c>
      <c r="C74" s="48">
        <v>5</v>
      </c>
      <c r="D74" s="48">
        <v>0</v>
      </c>
      <c r="E74" s="48">
        <v>250</v>
      </c>
      <c r="F74" s="48">
        <v>13</v>
      </c>
      <c r="G74" s="48" t="s">
        <v>269</v>
      </c>
      <c r="H74" s="48">
        <v>2000</v>
      </c>
      <c r="I74" s="48">
        <f t="shared" si="20"/>
        <v>0</v>
      </c>
      <c r="J74" s="57">
        <f t="shared" si="21"/>
        <v>3.3333333333333335E-3</v>
      </c>
      <c r="K74" s="48">
        <f t="shared" si="22"/>
        <v>2000</v>
      </c>
      <c r="L74" s="48">
        <f t="shared" si="22"/>
        <v>2000</v>
      </c>
      <c r="M74" s="48">
        <f t="shared" si="22"/>
        <v>2000</v>
      </c>
      <c r="N74" s="48">
        <f t="shared" si="22"/>
        <v>2000</v>
      </c>
      <c r="O74" s="48">
        <f t="shared" si="22"/>
        <v>2000</v>
      </c>
      <c r="P74" s="48">
        <f t="shared" si="22"/>
        <v>2000</v>
      </c>
      <c r="Q74" s="48">
        <f t="shared" si="22"/>
        <v>2000</v>
      </c>
      <c r="R74" s="48">
        <f t="shared" si="22"/>
        <v>2000</v>
      </c>
      <c r="S74" s="48">
        <f t="shared" si="22"/>
        <v>2000</v>
      </c>
      <c r="T74" s="48">
        <f t="shared" si="22"/>
        <v>2000</v>
      </c>
      <c r="U74" s="48">
        <f t="shared" si="22"/>
        <v>2000</v>
      </c>
      <c r="V74" s="48">
        <f t="shared" si="22"/>
        <v>2000</v>
      </c>
    </row>
    <row r="75" spans="1:22">
      <c r="A75" s="48">
        <v>1</v>
      </c>
      <c r="B75" s="48">
        <v>5</v>
      </c>
      <c r="C75" s="48">
        <v>5</v>
      </c>
      <c r="D75" s="48">
        <v>0</v>
      </c>
      <c r="E75" s="48">
        <v>250</v>
      </c>
      <c r="F75" s="48">
        <v>14</v>
      </c>
      <c r="G75" s="48" t="s">
        <v>275</v>
      </c>
      <c r="H75" s="48">
        <v>1</v>
      </c>
      <c r="I75" s="48">
        <f t="shared" si="20"/>
        <v>8</v>
      </c>
      <c r="J75" s="57">
        <f t="shared" si="21"/>
        <v>3.3333333333333335E-3</v>
      </c>
      <c r="K75" s="48">
        <f t="shared" si="22"/>
        <v>5300</v>
      </c>
      <c r="L75" s="48">
        <f t="shared" si="22"/>
        <v>5300</v>
      </c>
      <c r="M75" s="48">
        <f t="shared" si="22"/>
        <v>5900</v>
      </c>
      <c r="N75" s="48">
        <f t="shared" si="22"/>
        <v>5900</v>
      </c>
      <c r="O75" s="48">
        <f t="shared" si="22"/>
        <v>5900</v>
      </c>
      <c r="P75" s="48">
        <f t="shared" si="22"/>
        <v>5900</v>
      </c>
      <c r="Q75" s="48">
        <f t="shared" si="22"/>
        <v>6700</v>
      </c>
      <c r="R75" s="48">
        <f t="shared" si="22"/>
        <v>6700</v>
      </c>
      <c r="S75" s="48">
        <f t="shared" si="22"/>
        <v>6900</v>
      </c>
      <c r="T75" s="48">
        <f t="shared" si="22"/>
        <v>6900</v>
      </c>
      <c r="U75" s="48">
        <f t="shared" si="22"/>
        <v>7200</v>
      </c>
      <c r="V75" s="48">
        <f t="shared" si="22"/>
        <v>7200</v>
      </c>
    </row>
    <row r="76" spans="1:22">
      <c r="A76" s="48">
        <v>1</v>
      </c>
      <c r="B76" s="48">
        <v>5</v>
      </c>
      <c r="C76" s="48">
        <v>5</v>
      </c>
      <c r="D76" s="48">
        <v>0</v>
      </c>
      <c r="E76" s="48">
        <v>250</v>
      </c>
      <c r="F76" s="48">
        <v>15</v>
      </c>
      <c r="G76" s="48" t="s">
        <v>271</v>
      </c>
      <c r="H76" s="48">
        <v>1</v>
      </c>
      <c r="I76" s="48">
        <f t="shared" si="20"/>
        <v>6</v>
      </c>
      <c r="J76" s="57">
        <f t="shared" si="21"/>
        <v>3.3333333333333335E-3</v>
      </c>
      <c r="K76" s="48">
        <f t="shared" si="22"/>
        <v>3300</v>
      </c>
      <c r="L76" s="48">
        <f t="shared" si="22"/>
        <v>3300</v>
      </c>
      <c r="M76" s="48">
        <f t="shared" si="22"/>
        <v>3700</v>
      </c>
      <c r="N76" s="48">
        <f t="shared" si="22"/>
        <v>3700</v>
      </c>
      <c r="O76" s="48">
        <f t="shared" si="22"/>
        <v>3700</v>
      </c>
      <c r="P76" s="48">
        <f t="shared" si="22"/>
        <v>3700</v>
      </c>
      <c r="Q76" s="48">
        <f t="shared" si="22"/>
        <v>4200</v>
      </c>
      <c r="R76" s="48">
        <f t="shared" si="22"/>
        <v>4200</v>
      </c>
      <c r="S76" s="48">
        <f t="shared" si="22"/>
        <v>4300</v>
      </c>
      <c r="T76" s="48">
        <f t="shared" si="22"/>
        <v>4300</v>
      </c>
      <c r="U76" s="48">
        <f t="shared" si="22"/>
        <v>4500</v>
      </c>
      <c r="V76" s="48">
        <f t="shared" si="22"/>
        <v>4500</v>
      </c>
    </row>
    <row r="77" spans="1:22">
      <c r="A77" s="48">
        <v>1</v>
      </c>
      <c r="B77" s="48">
        <v>6</v>
      </c>
      <c r="C77" s="48">
        <v>4</v>
      </c>
      <c r="D77" s="48">
        <v>0</v>
      </c>
      <c r="E77" s="48">
        <v>250</v>
      </c>
      <c r="F77" s="48">
        <v>1</v>
      </c>
      <c r="G77" s="48" t="s">
        <v>269</v>
      </c>
      <c r="H77" s="48">
        <v>5000</v>
      </c>
      <c r="I77" s="48">
        <f t="shared" si="20"/>
        <v>0</v>
      </c>
      <c r="J77" s="57">
        <f t="shared" si="21"/>
        <v>2.6666666666666666E-3</v>
      </c>
      <c r="K77" s="48">
        <f t="shared" si="22"/>
        <v>5000</v>
      </c>
      <c r="L77" s="48">
        <f t="shared" si="22"/>
        <v>5000</v>
      </c>
      <c r="M77" s="48">
        <f t="shared" si="22"/>
        <v>5000</v>
      </c>
      <c r="N77" s="48">
        <f t="shared" si="22"/>
        <v>5000</v>
      </c>
      <c r="O77" s="48">
        <f t="shared" si="22"/>
        <v>5000</v>
      </c>
      <c r="P77" s="48">
        <f t="shared" si="22"/>
        <v>5000</v>
      </c>
      <c r="Q77" s="48">
        <f t="shared" si="22"/>
        <v>5000</v>
      </c>
      <c r="R77" s="48">
        <f t="shared" si="22"/>
        <v>5000</v>
      </c>
      <c r="S77" s="48">
        <f t="shared" si="22"/>
        <v>5000</v>
      </c>
      <c r="T77" s="48">
        <f t="shared" si="22"/>
        <v>5000</v>
      </c>
      <c r="U77" s="48">
        <f t="shared" si="22"/>
        <v>5000</v>
      </c>
      <c r="V77" s="48">
        <f t="shared" si="22"/>
        <v>5000</v>
      </c>
    </row>
    <row r="78" spans="1:22">
      <c r="A78" s="48">
        <v>1</v>
      </c>
      <c r="B78" s="48">
        <v>6</v>
      </c>
      <c r="C78" s="48">
        <v>4</v>
      </c>
      <c r="D78" s="48">
        <v>0</v>
      </c>
      <c r="E78" s="48">
        <v>250</v>
      </c>
      <c r="F78" s="48">
        <v>2</v>
      </c>
      <c r="G78" s="48" t="s">
        <v>268</v>
      </c>
      <c r="H78" s="48">
        <v>4</v>
      </c>
      <c r="I78" s="48">
        <f t="shared" si="20"/>
        <v>4</v>
      </c>
      <c r="J78" s="57">
        <f t="shared" si="21"/>
        <v>2.6666666666666666E-3</v>
      </c>
      <c r="K78" s="48">
        <f t="shared" si="22"/>
        <v>2000</v>
      </c>
      <c r="L78" s="48">
        <f t="shared" si="22"/>
        <v>2000</v>
      </c>
      <c r="M78" s="48">
        <f t="shared" si="22"/>
        <v>2200</v>
      </c>
      <c r="N78" s="48">
        <f t="shared" si="22"/>
        <v>2200</v>
      </c>
      <c r="O78" s="48">
        <f t="shared" si="22"/>
        <v>2200</v>
      </c>
      <c r="P78" s="48">
        <f t="shared" si="22"/>
        <v>2200</v>
      </c>
      <c r="Q78" s="48">
        <f t="shared" si="22"/>
        <v>2500</v>
      </c>
      <c r="R78" s="48">
        <f t="shared" si="22"/>
        <v>2500</v>
      </c>
      <c r="S78" s="48">
        <f t="shared" si="22"/>
        <v>2600</v>
      </c>
      <c r="T78" s="48">
        <f t="shared" si="22"/>
        <v>2600</v>
      </c>
      <c r="U78" s="48">
        <f t="shared" si="22"/>
        <v>2700</v>
      </c>
      <c r="V78" s="48">
        <f t="shared" si="22"/>
        <v>2700</v>
      </c>
    </row>
    <row r="79" spans="1:22">
      <c r="A79" s="48">
        <v>1</v>
      </c>
      <c r="B79" s="48">
        <v>6</v>
      </c>
      <c r="C79" s="48">
        <v>4</v>
      </c>
      <c r="D79" s="48">
        <v>0</v>
      </c>
      <c r="E79" s="48">
        <v>250</v>
      </c>
      <c r="F79" s="48">
        <v>3</v>
      </c>
      <c r="G79" s="48" t="s">
        <v>270</v>
      </c>
      <c r="H79" s="48">
        <v>1</v>
      </c>
      <c r="I79" s="48">
        <f t="shared" si="20"/>
        <v>1</v>
      </c>
      <c r="J79" s="57">
        <f t="shared" si="21"/>
        <v>2.6666666666666666E-3</v>
      </c>
      <c r="K79" s="48">
        <f t="shared" si="22"/>
        <v>2000</v>
      </c>
      <c r="L79" s="48">
        <f t="shared" si="22"/>
        <v>2000</v>
      </c>
      <c r="M79" s="48">
        <f t="shared" si="22"/>
        <v>2200</v>
      </c>
      <c r="N79" s="48">
        <f t="shared" si="22"/>
        <v>2200</v>
      </c>
      <c r="O79" s="48">
        <f t="shared" si="22"/>
        <v>2200</v>
      </c>
      <c r="P79" s="48">
        <f t="shared" si="22"/>
        <v>2200</v>
      </c>
      <c r="Q79" s="48">
        <f t="shared" si="22"/>
        <v>2500</v>
      </c>
      <c r="R79" s="48">
        <f t="shared" si="22"/>
        <v>2500</v>
      </c>
      <c r="S79" s="48">
        <f t="shared" si="22"/>
        <v>2600</v>
      </c>
      <c r="T79" s="48">
        <f t="shared" si="22"/>
        <v>2600</v>
      </c>
      <c r="U79" s="48">
        <f t="shared" si="22"/>
        <v>2700</v>
      </c>
      <c r="V79" s="48">
        <f t="shared" si="22"/>
        <v>2700</v>
      </c>
    </row>
    <row r="80" spans="1:22">
      <c r="A80" s="48">
        <v>1</v>
      </c>
      <c r="B80" s="48">
        <v>6</v>
      </c>
      <c r="C80" s="48">
        <v>4</v>
      </c>
      <c r="D80" s="48">
        <v>0</v>
      </c>
      <c r="E80" s="48">
        <v>250</v>
      </c>
      <c r="F80" s="48">
        <v>4</v>
      </c>
      <c r="G80" s="48" t="s">
        <v>269</v>
      </c>
      <c r="H80" s="48">
        <v>3000</v>
      </c>
      <c r="I80" s="48">
        <f t="shared" si="20"/>
        <v>0</v>
      </c>
      <c r="J80" s="57">
        <f t="shared" si="21"/>
        <v>2.6666666666666666E-3</v>
      </c>
      <c r="K80" s="48">
        <f t="shared" si="22"/>
        <v>3000</v>
      </c>
      <c r="L80" s="48">
        <f t="shared" si="22"/>
        <v>3000</v>
      </c>
      <c r="M80" s="48">
        <f t="shared" si="22"/>
        <v>3000</v>
      </c>
      <c r="N80" s="48">
        <f t="shared" si="22"/>
        <v>3000</v>
      </c>
      <c r="O80" s="48">
        <f t="shared" si="22"/>
        <v>3000</v>
      </c>
      <c r="P80" s="48">
        <f t="shared" si="22"/>
        <v>3000</v>
      </c>
      <c r="Q80" s="48">
        <f t="shared" si="22"/>
        <v>3000</v>
      </c>
      <c r="R80" s="48">
        <f t="shared" si="22"/>
        <v>3000</v>
      </c>
      <c r="S80" s="48">
        <f t="shared" si="22"/>
        <v>3000</v>
      </c>
      <c r="T80" s="48">
        <f t="shared" si="22"/>
        <v>3000</v>
      </c>
      <c r="U80" s="48">
        <f t="shared" si="22"/>
        <v>3000</v>
      </c>
      <c r="V80" s="48">
        <f t="shared" si="22"/>
        <v>3000</v>
      </c>
    </row>
    <row r="81" spans="1:22">
      <c r="A81" s="48">
        <v>1</v>
      </c>
      <c r="B81" s="48">
        <v>6</v>
      </c>
      <c r="C81" s="48">
        <v>4</v>
      </c>
      <c r="D81" s="48">
        <v>0</v>
      </c>
      <c r="E81" s="48">
        <v>250</v>
      </c>
      <c r="F81" s="48">
        <v>5</v>
      </c>
      <c r="G81" s="48" t="s">
        <v>273</v>
      </c>
      <c r="H81" s="48">
        <v>1</v>
      </c>
      <c r="I81" s="48">
        <f t="shared" si="20"/>
        <v>5</v>
      </c>
      <c r="J81" s="57">
        <f t="shared" si="21"/>
        <v>2.6666666666666666E-3</v>
      </c>
      <c r="K81" s="48">
        <f t="shared" si="22"/>
        <v>4000</v>
      </c>
      <c r="L81" s="48">
        <f t="shared" si="22"/>
        <v>4000</v>
      </c>
      <c r="M81" s="48">
        <f t="shared" si="22"/>
        <v>4400</v>
      </c>
      <c r="N81" s="48">
        <f t="shared" si="22"/>
        <v>4400</v>
      </c>
      <c r="O81" s="48">
        <f t="shared" si="22"/>
        <v>4400</v>
      </c>
      <c r="P81" s="48">
        <f t="shared" si="22"/>
        <v>4400</v>
      </c>
      <c r="Q81" s="48">
        <f t="shared" si="22"/>
        <v>5000</v>
      </c>
      <c r="R81" s="48">
        <f t="shared" si="22"/>
        <v>5000</v>
      </c>
      <c r="S81" s="48">
        <f t="shared" si="22"/>
        <v>5200</v>
      </c>
      <c r="T81" s="48">
        <f t="shared" si="22"/>
        <v>5200</v>
      </c>
      <c r="U81" s="48">
        <f t="shared" si="22"/>
        <v>5400</v>
      </c>
      <c r="V81" s="48">
        <f t="shared" si="22"/>
        <v>5400</v>
      </c>
    </row>
    <row r="82" spans="1:22">
      <c r="A82" s="48">
        <v>1</v>
      </c>
      <c r="B82" s="48">
        <v>6</v>
      </c>
      <c r="C82" s="48">
        <v>4</v>
      </c>
      <c r="D82" s="48">
        <v>0</v>
      </c>
      <c r="E82" s="48">
        <v>250</v>
      </c>
      <c r="F82" s="48">
        <v>6</v>
      </c>
      <c r="G82" s="48" t="s">
        <v>272</v>
      </c>
      <c r="H82" s="48">
        <v>1</v>
      </c>
      <c r="I82" s="48">
        <f t="shared" si="20"/>
        <v>7</v>
      </c>
      <c r="J82" s="57">
        <f t="shared" si="21"/>
        <v>2.6666666666666666E-3</v>
      </c>
      <c r="K82" s="48">
        <f t="shared" ref="K82:V91" si="23">IF($I82=0,$H82,INDEX(levelCosts_1_v,MATCH(K$1,levelCosts_k,1),$I82)*$H82)</f>
        <v>4000</v>
      </c>
      <c r="L82" s="48">
        <f t="shared" si="23"/>
        <v>4000</v>
      </c>
      <c r="M82" s="48">
        <f t="shared" si="23"/>
        <v>4400</v>
      </c>
      <c r="N82" s="48">
        <f t="shared" si="23"/>
        <v>4400</v>
      </c>
      <c r="O82" s="48">
        <f t="shared" si="23"/>
        <v>4400</v>
      </c>
      <c r="P82" s="48">
        <f t="shared" si="23"/>
        <v>4400</v>
      </c>
      <c r="Q82" s="48">
        <f t="shared" si="23"/>
        <v>5000</v>
      </c>
      <c r="R82" s="48">
        <f t="shared" si="23"/>
        <v>5000</v>
      </c>
      <c r="S82" s="48">
        <f t="shared" si="23"/>
        <v>5200</v>
      </c>
      <c r="T82" s="48">
        <f t="shared" si="23"/>
        <v>5200</v>
      </c>
      <c r="U82" s="48">
        <f t="shared" si="23"/>
        <v>5400</v>
      </c>
      <c r="V82" s="48">
        <f t="shared" si="23"/>
        <v>5400</v>
      </c>
    </row>
    <row r="83" spans="1:22">
      <c r="A83" s="48">
        <v>1</v>
      </c>
      <c r="B83" s="48">
        <v>6</v>
      </c>
      <c r="C83" s="48">
        <v>4</v>
      </c>
      <c r="D83" s="48">
        <v>0</v>
      </c>
      <c r="E83" s="48">
        <v>250</v>
      </c>
      <c r="F83" s="48">
        <v>7</v>
      </c>
      <c r="G83" s="48" t="s">
        <v>269</v>
      </c>
      <c r="H83" s="48">
        <v>1000</v>
      </c>
      <c r="I83" s="48">
        <f t="shared" si="20"/>
        <v>0</v>
      </c>
      <c r="J83" s="57">
        <f t="shared" si="21"/>
        <v>2.6666666666666666E-3</v>
      </c>
      <c r="K83" s="48">
        <f t="shared" si="23"/>
        <v>1000</v>
      </c>
      <c r="L83" s="48">
        <f t="shared" si="23"/>
        <v>1000</v>
      </c>
      <c r="M83" s="48">
        <f t="shared" si="23"/>
        <v>1000</v>
      </c>
      <c r="N83" s="48">
        <f t="shared" si="23"/>
        <v>1000</v>
      </c>
      <c r="O83" s="48">
        <f t="shared" si="23"/>
        <v>1000</v>
      </c>
      <c r="P83" s="48">
        <f t="shared" si="23"/>
        <v>1000</v>
      </c>
      <c r="Q83" s="48">
        <f t="shared" si="23"/>
        <v>1000</v>
      </c>
      <c r="R83" s="48">
        <f t="shared" si="23"/>
        <v>1000</v>
      </c>
      <c r="S83" s="48">
        <f t="shared" si="23"/>
        <v>1000</v>
      </c>
      <c r="T83" s="48">
        <f t="shared" si="23"/>
        <v>1000</v>
      </c>
      <c r="U83" s="48">
        <f t="shared" si="23"/>
        <v>1000</v>
      </c>
      <c r="V83" s="48">
        <f t="shared" si="23"/>
        <v>1000</v>
      </c>
    </row>
    <row r="84" spans="1:22">
      <c r="A84" s="48">
        <v>1</v>
      </c>
      <c r="B84" s="48">
        <v>6</v>
      </c>
      <c r="C84" s="48">
        <v>4</v>
      </c>
      <c r="D84" s="48">
        <v>0</v>
      </c>
      <c r="E84" s="48">
        <v>250</v>
      </c>
      <c r="F84" s="48">
        <v>8</v>
      </c>
      <c r="G84" s="48" t="s">
        <v>269</v>
      </c>
      <c r="H84" s="48">
        <v>5000</v>
      </c>
      <c r="I84" s="48">
        <f t="shared" si="20"/>
        <v>0</v>
      </c>
      <c r="J84" s="57">
        <f t="shared" si="21"/>
        <v>2.6666666666666666E-3</v>
      </c>
      <c r="K84" s="48">
        <f t="shared" si="23"/>
        <v>5000</v>
      </c>
      <c r="L84" s="48">
        <f t="shared" si="23"/>
        <v>5000</v>
      </c>
      <c r="M84" s="48">
        <f t="shared" si="23"/>
        <v>5000</v>
      </c>
      <c r="N84" s="48">
        <f t="shared" si="23"/>
        <v>5000</v>
      </c>
      <c r="O84" s="48">
        <f t="shared" si="23"/>
        <v>5000</v>
      </c>
      <c r="P84" s="48">
        <f t="shared" si="23"/>
        <v>5000</v>
      </c>
      <c r="Q84" s="48">
        <f t="shared" si="23"/>
        <v>5000</v>
      </c>
      <c r="R84" s="48">
        <f t="shared" si="23"/>
        <v>5000</v>
      </c>
      <c r="S84" s="48">
        <f t="shared" si="23"/>
        <v>5000</v>
      </c>
      <c r="T84" s="48">
        <f t="shared" si="23"/>
        <v>5000</v>
      </c>
      <c r="U84" s="48">
        <f t="shared" si="23"/>
        <v>5000</v>
      </c>
      <c r="V84" s="48">
        <f t="shared" si="23"/>
        <v>5000</v>
      </c>
    </row>
    <row r="85" spans="1:22">
      <c r="A85" s="48">
        <v>1</v>
      </c>
      <c r="B85" s="48">
        <v>6</v>
      </c>
      <c r="C85" s="48">
        <v>4</v>
      </c>
      <c r="D85" s="48">
        <v>0</v>
      </c>
      <c r="E85" s="48">
        <v>250</v>
      </c>
      <c r="F85" s="48">
        <v>9</v>
      </c>
      <c r="G85" s="48" t="s">
        <v>271</v>
      </c>
      <c r="H85" s="48">
        <v>1</v>
      </c>
      <c r="I85" s="48">
        <f t="shared" si="20"/>
        <v>6</v>
      </c>
      <c r="J85" s="57">
        <f t="shared" si="21"/>
        <v>2.6666666666666666E-3</v>
      </c>
      <c r="K85" s="48">
        <f t="shared" si="23"/>
        <v>3300</v>
      </c>
      <c r="L85" s="48">
        <f t="shared" si="23"/>
        <v>3300</v>
      </c>
      <c r="M85" s="48">
        <f t="shared" si="23"/>
        <v>3700</v>
      </c>
      <c r="N85" s="48">
        <f t="shared" si="23"/>
        <v>3700</v>
      </c>
      <c r="O85" s="48">
        <f t="shared" si="23"/>
        <v>3700</v>
      </c>
      <c r="P85" s="48">
        <f t="shared" si="23"/>
        <v>3700</v>
      </c>
      <c r="Q85" s="48">
        <f t="shared" si="23"/>
        <v>4200</v>
      </c>
      <c r="R85" s="48">
        <f t="shared" si="23"/>
        <v>4200</v>
      </c>
      <c r="S85" s="48">
        <f t="shared" si="23"/>
        <v>4300</v>
      </c>
      <c r="T85" s="48">
        <f t="shared" si="23"/>
        <v>4300</v>
      </c>
      <c r="U85" s="48">
        <f t="shared" si="23"/>
        <v>4500</v>
      </c>
      <c r="V85" s="48">
        <f t="shared" si="23"/>
        <v>4500</v>
      </c>
    </row>
    <row r="86" spans="1:22">
      <c r="A86" s="48">
        <v>1</v>
      </c>
      <c r="B86" s="48">
        <v>6</v>
      </c>
      <c r="C86" s="48">
        <v>4</v>
      </c>
      <c r="D86" s="48">
        <v>0</v>
      </c>
      <c r="E86" s="48">
        <v>250</v>
      </c>
      <c r="F86" s="48">
        <v>10</v>
      </c>
      <c r="G86" s="48" t="s">
        <v>269</v>
      </c>
      <c r="H86" s="48">
        <v>5000</v>
      </c>
      <c r="I86" s="48">
        <f t="shared" si="20"/>
        <v>0</v>
      </c>
      <c r="J86" s="57">
        <f t="shared" si="21"/>
        <v>2.6666666666666666E-3</v>
      </c>
      <c r="K86" s="48">
        <f t="shared" si="23"/>
        <v>5000</v>
      </c>
      <c r="L86" s="48">
        <f t="shared" si="23"/>
        <v>5000</v>
      </c>
      <c r="M86" s="48">
        <f t="shared" si="23"/>
        <v>5000</v>
      </c>
      <c r="N86" s="48">
        <f t="shared" si="23"/>
        <v>5000</v>
      </c>
      <c r="O86" s="48">
        <f t="shared" si="23"/>
        <v>5000</v>
      </c>
      <c r="P86" s="48">
        <f t="shared" si="23"/>
        <v>5000</v>
      </c>
      <c r="Q86" s="48">
        <f t="shared" si="23"/>
        <v>5000</v>
      </c>
      <c r="R86" s="48">
        <f t="shared" si="23"/>
        <v>5000</v>
      </c>
      <c r="S86" s="48">
        <f t="shared" si="23"/>
        <v>5000</v>
      </c>
      <c r="T86" s="48">
        <f t="shared" si="23"/>
        <v>5000</v>
      </c>
      <c r="U86" s="48">
        <f t="shared" si="23"/>
        <v>5000</v>
      </c>
      <c r="V86" s="48">
        <f t="shared" si="23"/>
        <v>5000</v>
      </c>
    </row>
    <row r="87" spans="1:22">
      <c r="A87" s="48">
        <v>1</v>
      </c>
      <c r="B87" s="48">
        <v>6</v>
      </c>
      <c r="C87" s="48">
        <v>4</v>
      </c>
      <c r="D87" s="48">
        <v>0</v>
      </c>
      <c r="E87" s="48">
        <v>250</v>
      </c>
      <c r="F87" s="48">
        <v>11</v>
      </c>
      <c r="G87" s="48" t="s">
        <v>268</v>
      </c>
      <c r="H87" s="48">
        <v>5</v>
      </c>
      <c r="I87" s="48">
        <f t="shared" si="20"/>
        <v>4</v>
      </c>
      <c r="J87" s="57">
        <f t="shared" si="21"/>
        <v>2.6666666666666666E-3</v>
      </c>
      <c r="K87" s="48">
        <f t="shared" si="23"/>
        <v>2500</v>
      </c>
      <c r="L87" s="48">
        <f t="shared" si="23"/>
        <v>2500</v>
      </c>
      <c r="M87" s="48">
        <f t="shared" si="23"/>
        <v>2750</v>
      </c>
      <c r="N87" s="48">
        <f t="shared" si="23"/>
        <v>2750</v>
      </c>
      <c r="O87" s="48">
        <f t="shared" si="23"/>
        <v>2750</v>
      </c>
      <c r="P87" s="48">
        <f t="shared" si="23"/>
        <v>2750</v>
      </c>
      <c r="Q87" s="48">
        <f t="shared" si="23"/>
        <v>3125</v>
      </c>
      <c r="R87" s="48">
        <f t="shared" si="23"/>
        <v>3125</v>
      </c>
      <c r="S87" s="48">
        <f t="shared" si="23"/>
        <v>3250</v>
      </c>
      <c r="T87" s="48">
        <f t="shared" si="23"/>
        <v>3250</v>
      </c>
      <c r="U87" s="48">
        <f t="shared" si="23"/>
        <v>3375</v>
      </c>
      <c r="V87" s="48">
        <f t="shared" si="23"/>
        <v>3375</v>
      </c>
    </row>
    <row r="88" spans="1:22">
      <c r="A88" s="48">
        <v>1</v>
      </c>
      <c r="B88" s="48">
        <v>6</v>
      </c>
      <c r="C88" s="48">
        <v>4</v>
      </c>
      <c r="D88" s="48">
        <v>0</v>
      </c>
      <c r="E88" s="48">
        <v>250</v>
      </c>
      <c r="F88" s="48">
        <v>12</v>
      </c>
      <c r="G88" s="48" t="s">
        <v>268</v>
      </c>
      <c r="H88" s="48">
        <v>8</v>
      </c>
      <c r="I88" s="48">
        <f t="shared" si="20"/>
        <v>4</v>
      </c>
      <c r="J88" s="57">
        <f t="shared" si="21"/>
        <v>2.6666666666666666E-3</v>
      </c>
      <c r="K88" s="48">
        <f t="shared" si="23"/>
        <v>4000</v>
      </c>
      <c r="L88" s="48">
        <f t="shared" si="23"/>
        <v>4000</v>
      </c>
      <c r="M88" s="48">
        <f t="shared" si="23"/>
        <v>4400</v>
      </c>
      <c r="N88" s="48">
        <f t="shared" si="23"/>
        <v>4400</v>
      </c>
      <c r="O88" s="48">
        <f t="shared" si="23"/>
        <v>4400</v>
      </c>
      <c r="P88" s="48">
        <f t="shared" si="23"/>
        <v>4400</v>
      </c>
      <c r="Q88" s="48">
        <f t="shared" si="23"/>
        <v>5000</v>
      </c>
      <c r="R88" s="48">
        <f t="shared" si="23"/>
        <v>5000</v>
      </c>
      <c r="S88" s="48">
        <f t="shared" si="23"/>
        <v>5200</v>
      </c>
      <c r="T88" s="48">
        <f t="shared" si="23"/>
        <v>5200</v>
      </c>
      <c r="U88" s="48">
        <f t="shared" si="23"/>
        <v>5400</v>
      </c>
      <c r="V88" s="48">
        <f t="shared" si="23"/>
        <v>5400</v>
      </c>
    </row>
    <row r="89" spans="1:22">
      <c r="A89" s="48">
        <v>1</v>
      </c>
      <c r="B89" s="48">
        <v>6</v>
      </c>
      <c r="C89" s="48">
        <v>4</v>
      </c>
      <c r="D89" s="48">
        <v>0</v>
      </c>
      <c r="E89" s="48">
        <v>250</v>
      </c>
      <c r="F89" s="48">
        <v>13</v>
      </c>
      <c r="G89" s="48" t="s">
        <v>275</v>
      </c>
      <c r="H89" s="48">
        <v>1</v>
      </c>
      <c r="I89" s="48">
        <f t="shared" si="20"/>
        <v>8</v>
      </c>
      <c r="J89" s="57">
        <f t="shared" si="21"/>
        <v>2.6666666666666666E-3</v>
      </c>
      <c r="K89" s="48">
        <f t="shared" si="23"/>
        <v>5300</v>
      </c>
      <c r="L89" s="48">
        <f t="shared" si="23"/>
        <v>5300</v>
      </c>
      <c r="M89" s="48">
        <f t="shared" si="23"/>
        <v>5900</v>
      </c>
      <c r="N89" s="48">
        <f t="shared" si="23"/>
        <v>5900</v>
      </c>
      <c r="O89" s="48">
        <f t="shared" si="23"/>
        <v>5900</v>
      </c>
      <c r="P89" s="48">
        <f t="shared" si="23"/>
        <v>5900</v>
      </c>
      <c r="Q89" s="48">
        <f t="shared" si="23"/>
        <v>6700</v>
      </c>
      <c r="R89" s="48">
        <f t="shared" si="23"/>
        <v>6700</v>
      </c>
      <c r="S89" s="48">
        <f t="shared" si="23"/>
        <v>6900</v>
      </c>
      <c r="T89" s="48">
        <f t="shared" si="23"/>
        <v>6900</v>
      </c>
      <c r="U89" s="48">
        <f t="shared" si="23"/>
        <v>7200</v>
      </c>
      <c r="V89" s="48">
        <f t="shared" si="23"/>
        <v>7200</v>
      </c>
    </row>
    <row r="90" spans="1:22">
      <c r="A90" s="48">
        <v>1</v>
      </c>
      <c r="B90" s="48">
        <v>6</v>
      </c>
      <c r="C90" s="48">
        <v>4</v>
      </c>
      <c r="D90" s="48">
        <v>0</v>
      </c>
      <c r="E90" s="48">
        <v>250</v>
      </c>
      <c r="F90" s="48">
        <v>14</v>
      </c>
      <c r="G90" s="48" t="s">
        <v>269</v>
      </c>
      <c r="H90" s="48">
        <v>5000</v>
      </c>
      <c r="I90" s="48">
        <f t="shared" si="20"/>
        <v>0</v>
      </c>
      <c r="J90" s="57">
        <f t="shared" si="21"/>
        <v>2.6666666666666666E-3</v>
      </c>
      <c r="K90" s="48">
        <f t="shared" si="23"/>
        <v>5000</v>
      </c>
      <c r="L90" s="48">
        <f t="shared" si="23"/>
        <v>5000</v>
      </c>
      <c r="M90" s="48">
        <f t="shared" si="23"/>
        <v>5000</v>
      </c>
      <c r="N90" s="48">
        <f t="shared" si="23"/>
        <v>5000</v>
      </c>
      <c r="O90" s="48">
        <f t="shared" si="23"/>
        <v>5000</v>
      </c>
      <c r="P90" s="48">
        <f t="shared" si="23"/>
        <v>5000</v>
      </c>
      <c r="Q90" s="48">
        <f t="shared" si="23"/>
        <v>5000</v>
      </c>
      <c r="R90" s="48">
        <f t="shared" si="23"/>
        <v>5000</v>
      </c>
      <c r="S90" s="48">
        <f t="shared" si="23"/>
        <v>5000</v>
      </c>
      <c r="T90" s="48">
        <f t="shared" si="23"/>
        <v>5000</v>
      </c>
      <c r="U90" s="48">
        <f t="shared" si="23"/>
        <v>5000</v>
      </c>
      <c r="V90" s="48">
        <f t="shared" si="23"/>
        <v>5000</v>
      </c>
    </row>
    <row r="91" spans="1:22">
      <c r="A91" s="48">
        <v>1</v>
      </c>
      <c r="B91" s="48">
        <v>6</v>
      </c>
      <c r="C91" s="48">
        <v>4</v>
      </c>
      <c r="D91" s="48">
        <v>0</v>
      </c>
      <c r="E91" s="48">
        <v>250</v>
      </c>
      <c r="F91" s="48">
        <v>15</v>
      </c>
      <c r="G91" s="48" t="s">
        <v>273</v>
      </c>
      <c r="H91" s="48">
        <v>2</v>
      </c>
      <c r="I91" s="48">
        <f t="shared" si="20"/>
        <v>5</v>
      </c>
      <c r="J91" s="57">
        <f t="shared" si="21"/>
        <v>2.6666666666666666E-3</v>
      </c>
      <c r="K91" s="48">
        <f t="shared" si="23"/>
        <v>8000</v>
      </c>
      <c r="L91" s="48">
        <f t="shared" si="23"/>
        <v>8000</v>
      </c>
      <c r="M91" s="48">
        <f t="shared" si="23"/>
        <v>8800</v>
      </c>
      <c r="N91" s="48">
        <f t="shared" si="23"/>
        <v>8800</v>
      </c>
      <c r="O91" s="48">
        <f t="shared" si="23"/>
        <v>8800</v>
      </c>
      <c r="P91" s="48">
        <f t="shared" si="23"/>
        <v>8800</v>
      </c>
      <c r="Q91" s="48">
        <f t="shared" si="23"/>
        <v>10000</v>
      </c>
      <c r="R91" s="48">
        <f t="shared" si="23"/>
        <v>10000</v>
      </c>
      <c r="S91" s="48">
        <f t="shared" si="23"/>
        <v>10400</v>
      </c>
      <c r="T91" s="48">
        <f t="shared" si="23"/>
        <v>10400</v>
      </c>
      <c r="U91" s="48">
        <f t="shared" si="23"/>
        <v>10800</v>
      </c>
      <c r="V91" s="48">
        <f t="shared" si="23"/>
        <v>10800</v>
      </c>
    </row>
    <row r="92" spans="1:22">
      <c r="A92" s="48">
        <v>1</v>
      </c>
      <c r="B92" s="48">
        <v>7</v>
      </c>
      <c r="C92" s="48">
        <v>6</v>
      </c>
      <c r="D92" s="48">
        <v>0</v>
      </c>
      <c r="E92" s="48">
        <v>250</v>
      </c>
      <c r="F92" s="48">
        <v>1</v>
      </c>
      <c r="G92" s="48" t="s">
        <v>269</v>
      </c>
      <c r="H92" s="48">
        <v>5000</v>
      </c>
      <c r="I92" s="48">
        <f t="shared" si="20"/>
        <v>0</v>
      </c>
      <c r="J92" s="57">
        <f t="shared" si="21"/>
        <v>4.0000000000000001E-3</v>
      </c>
      <c r="K92" s="48">
        <f t="shared" ref="K92:V101" si="24">IF($I92=0,$H92,INDEX(levelCosts_1_v,MATCH(K$1,levelCosts_k,1),$I92)*$H92)</f>
        <v>5000</v>
      </c>
      <c r="L92" s="48">
        <f t="shared" si="24"/>
        <v>5000</v>
      </c>
      <c r="M92" s="48">
        <f t="shared" si="24"/>
        <v>5000</v>
      </c>
      <c r="N92" s="48">
        <f t="shared" si="24"/>
        <v>5000</v>
      </c>
      <c r="O92" s="48">
        <f t="shared" si="24"/>
        <v>5000</v>
      </c>
      <c r="P92" s="48">
        <f t="shared" si="24"/>
        <v>5000</v>
      </c>
      <c r="Q92" s="48">
        <f t="shared" si="24"/>
        <v>5000</v>
      </c>
      <c r="R92" s="48">
        <f t="shared" si="24"/>
        <v>5000</v>
      </c>
      <c r="S92" s="48">
        <f t="shared" si="24"/>
        <v>5000</v>
      </c>
      <c r="T92" s="48">
        <f t="shared" si="24"/>
        <v>5000</v>
      </c>
      <c r="U92" s="48">
        <f t="shared" si="24"/>
        <v>5000</v>
      </c>
      <c r="V92" s="48">
        <f t="shared" si="24"/>
        <v>5000</v>
      </c>
    </row>
    <row r="93" spans="1:22">
      <c r="A93" s="48">
        <v>1</v>
      </c>
      <c r="B93" s="48">
        <v>7</v>
      </c>
      <c r="C93" s="48">
        <v>6</v>
      </c>
      <c r="D93" s="48">
        <v>0</v>
      </c>
      <c r="E93" s="48">
        <v>250</v>
      </c>
      <c r="F93" s="48">
        <v>2</v>
      </c>
      <c r="G93" s="48" t="s">
        <v>269</v>
      </c>
      <c r="H93" s="48">
        <v>2000</v>
      </c>
      <c r="I93" s="48">
        <f t="shared" si="20"/>
        <v>0</v>
      </c>
      <c r="J93" s="57">
        <f t="shared" si="21"/>
        <v>4.0000000000000001E-3</v>
      </c>
      <c r="K93" s="48">
        <f t="shared" si="24"/>
        <v>2000</v>
      </c>
      <c r="L93" s="48">
        <f t="shared" si="24"/>
        <v>2000</v>
      </c>
      <c r="M93" s="48">
        <f t="shared" si="24"/>
        <v>2000</v>
      </c>
      <c r="N93" s="48">
        <f t="shared" si="24"/>
        <v>2000</v>
      </c>
      <c r="O93" s="48">
        <f t="shared" si="24"/>
        <v>2000</v>
      </c>
      <c r="P93" s="48">
        <f t="shared" si="24"/>
        <v>2000</v>
      </c>
      <c r="Q93" s="48">
        <f t="shared" si="24"/>
        <v>2000</v>
      </c>
      <c r="R93" s="48">
        <f t="shared" si="24"/>
        <v>2000</v>
      </c>
      <c r="S93" s="48">
        <f t="shared" si="24"/>
        <v>2000</v>
      </c>
      <c r="T93" s="48">
        <f t="shared" si="24"/>
        <v>2000</v>
      </c>
      <c r="U93" s="48">
        <f t="shared" si="24"/>
        <v>2000</v>
      </c>
      <c r="V93" s="48">
        <f t="shared" si="24"/>
        <v>2000</v>
      </c>
    </row>
    <row r="94" spans="1:22">
      <c r="A94" s="48">
        <v>1</v>
      </c>
      <c r="B94" s="48">
        <v>7</v>
      </c>
      <c r="C94" s="48">
        <v>6</v>
      </c>
      <c r="D94" s="48">
        <v>0</v>
      </c>
      <c r="E94" s="48">
        <v>250</v>
      </c>
      <c r="F94" s="48">
        <v>3</v>
      </c>
      <c r="G94" s="48" t="s">
        <v>268</v>
      </c>
      <c r="H94" s="48">
        <v>8</v>
      </c>
      <c r="I94" s="48">
        <f t="shared" si="20"/>
        <v>4</v>
      </c>
      <c r="J94" s="57">
        <f t="shared" si="21"/>
        <v>4.0000000000000001E-3</v>
      </c>
      <c r="K94" s="48">
        <f t="shared" si="24"/>
        <v>4000</v>
      </c>
      <c r="L94" s="48">
        <f t="shared" si="24"/>
        <v>4000</v>
      </c>
      <c r="M94" s="48">
        <f t="shared" si="24"/>
        <v>4400</v>
      </c>
      <c r="N94" s="48">
        <f t="shared" si="24"/>
        <v>4400</v>
      </c>
      <c r="O94" s="48">
        <f t="shared" si="24"/>
        <v>4400</v>
      </c>
      <c r="P94" s="48">
        <f t="shared" si="24"/>
        <v>4400</v>
      </c>
      <c r="Q94" s="48">
        <f t="shared" si="24"/>
        <v>5000</v>
      </c>
      <c r="R94" s="48">
        <f t="shared" si="24"/>
        <v>5000</v>
      </c>
      <c r="S94" s="48">
        <f t="shared" si="24"/>
        <v>5200</v>
      </c>
      <c r="T94" s="48">
        <f t="shared" si="24"/>
        <v>5200</v>
      </c>
      <c r="U94" s="48">
        <f t="shared" si="24"/>
        <v>5400</v>
      </c>
      <c r="V94" s="48">
        <f t="shared" si="24"/>
        <v>5400</v>
      </c>
    </row>
    <row r="95" spans="1:22">
      <c r="A95" s="48">
        <v>1</v>
      </c>
      <c r="B95" s="48">
        <v>7</v>
      </c>
      <c r="C95" s="48">
        <v>6</v>
      </c>
      <c r="D95" s="48">
        <v>0</v>
      </c>
      <c r="E95" s="48">
        <v>250</v>
      </c>
      <c r="F95" s="48">
        <v>4</v>
      </c>
      <c r="G95" s="48" t="s">
        <v>270</v>
      </c>
      <c r="H95" s="48">
        <v>2</v>
      </c>
      <c r="I95" s="48">
        <f t="shared" si="20"/>
        <v>1</v>
      </c>
      <c r="J95" s="57">
        <f t="shared" si="21"/>
        <v>4.0000000000000001E-3</v>
      </c>
      <c r="K95" s="48">
        <f t="shared" si="24"/>
        <v>4000</v>
      </c>
      <c r="L95" s="48">
        <f t="shared" si="24"/>
        <v>4000</v>
      </c>
      <c r="M95" s="48">
        <f t="shared" si="24"/>
        <v>4400</v>
      </c>
      <c r="N95" s="48">
        <f t="shared" si="24"/>
        <v>4400</v>
      </c>
      <c r="O95" s="48">
        <f t="shared" si="24"/>
        <v>4400</v>
      </c>
      <c r="P95" s="48">
        <f t="shared" si="24"/>
        <v>4400</v>
      </c>
      <c r="Q95" s="48">
        <f t="shared" si="24"/>
        <v>5000</v>
      </c>
      <c r="R95" s="48">
        <f t="shared" si="24"/>
        <v>5000</v>
      </c>
      <c r="S95" s="48">
        <f t="shared" si="24"/>
        <v>5200</v>
      </c>
      <c r="T95" s="48">
        <f t="shared" si="24"/>
        <v>5200</v>
      </c>
      <c r="U95" s="48">
        <f t="shared" si="24"/>
        <v>5400</v>
      </c>
      <c r="V95" s="48">
        <f t="shared" si="24"/>
        <v>5400</v>
      </c>
    </row>
    <row r="96" spans="1:22">
      <c r="A96" s="48">
        <v>1</v>
      </c>
      <c r="B96" s="48">
        <v>7</v>
      </c>
      <c r="C96" s="48">
        <v>6</v>
      </c>
      <c r="D96" s="48">
        <v>0</v>
      </c>
      <c r="E96" s="48">
        <v>250</v>
      </c>
      <c r="F96" s="48">
        <v>5</v>
      </c>
      <c r="G96" s="48" t="s">
        <v>269</v>
      </c>
      <c r="H96" s="48">
        <v>5000</v>
      </c>
      <c r="I96" s="48">
        <f t="shared" si="20"/>
        <v>0</v>
      </c>
      <c r="J96" s="57">
        <f t="shared" si="21"/>
        <v>4.0000000000000001E-3</v>
      </c>
      <c r="K96" s="48">
        <f t="shared" si="24"/>
        <v>5000</v>
      </c>
      <c r="L96" s="48">
        <f t="shared" si="24"/>
        <v>5000</v>
      </c>
      <c r="M96" s="48">
        <f t="shared" si="24"/>
        <v>5000</v>
      </c>
      <c r="N96" s="48">
        <f t="shared" si="24"/>
        <v>5000</v>
      </c>
      <c r="O96" s="48">
        <f t="shared" si="24"/>
        <v>5000</v>
      </c>
      <c r="P96" s="48">
        <f t="shared" si="24"/>
        <v>5000</v>
      </c>
      <c r="Q96" s="48">
        <f t="shared" si="24"/>
        <v>5000</v>
      </c>
      <c r="R96" s="48">
        <f t="shared" si="24"/>
        <v>5000</v>
      </c>
      <c r="S96" s="48">
        <f t="shared" si="24"/>
        <v>5000</v>
      </c>
      <c r="T96" s="48">
        <f t="shared" si="24"/>
        <v>5000</v>
      </c>
      <c r="U96" s="48">
        <f t="shared" si="24"/>
        <v>5000</v>
      </c>
      <c r="V96" s="48">
        <f t="shared" si="24"/>
        <v>5000</v>
      </c>
    </row>
    <row r="97" spans="1:22">
      <c r="A97" s="48">
        <v>1</v>
      </c>
      <c r="B97" s="48">
        <v>7</v>
      </c>
      <c r="C97" s="48">
        <v>6</v>
      </c>
      <c r="D97" s="48">
        <v>0</v>
      </c>
      <c r="E97" s="48">
        <v>250</v>
      </c>
      <c r="F97" s="48">
        <v>6</v>
      </c>
      <c r="G97" s="48" t="s">
        <v>268</v>
      </c>
      <c r="H97" s="48">
        <v>4</v>
      </c>
      <c r="I97" s="48">
        <f t="shared" si="20"/>
        <v>4</v>
      </c>
      <c r="J97" s="57">
        <f t="shared" si="21"/>
        <v>4.0000000000000001E-3</v>
      </c>
      <c r="K97" s="48">
        <f t="shared" si="24"/>
        <v>2000</v>
      </c>
      <c r="L97" s="48">
        <f t="shared" si="24"/>
        <v>2000</v>
      </c>
      <c r="M97" s="48">
        <f t="shared" si="24"/>
        <v>2200</v>
      </c>
      <c r="N97" s="48">
        <f t="shared" si="24"/>
        <v>2200</v>
      </c>
      <c r="O97" s="48">
        <f t="shared" si="24"/>
        <v>2200</v>
      </c>
      <c r="P97" s="48">
        <f t="shared" si="24"/>
        <v>2200</v>
      </c>
      <c r="Q97" s="48">
        <f t="shared" si="24"/>
        <v>2500</v>
      </c>
      <c r="R97" s="48">
        <f t="shared" si="24"/>
        <v>2500</v>
      </c>
      <c r="S97" s="48">
        <f t="shared" si="24"/>
        <v>2600</v>
      </c>
      <c r="T97" s="48">
        <f t="shared" si="24"/>
        <v>2600</v>
      </c>
      <c r="U97" s="48">
        <f t="shared" si="24"/>
        <v>2700</v>
      </c>
      <c r="V97" s="48">
        <f t="shared" si="24"/>
        <v>2700</v>
      </c>
    </row>
    <row r="98" spans="1:22">
      <c r="A98" s="48">
        <v>1</v>
      </c>
      <c r="B98" s="48">
        <v>7</v>
      </c>
      <c r="C98" s="48">
        <v>6</v>
      </c>
      <c r="D98" s="48">
        <v>0</v>
      </c>
      <c r="E98" s="48">
        <v>250</v>
      </c>
      <c r="F98" s="48">
        <v>7</v>
      </c>
      <c r="G98" s="48" t="s">
        <v>271</v>
      </c>
      <c r="H98" s="48">
        <v>2</v>
      </c>
      <c r="I98" s="48">
        <f t="shared" si="20"/>
        <v>6</v>
      </c>
      <c r="J98" s="57">
        <f t="shared" si="21"/>
        <v>4.0000000000000001E-3</v>
      </c>
      <c r="K98" s="48">
        <f t="shared" si="24"/>
        <v>6600</v>
      </c>
      <c r="L98" s="48">
        <f t="shared" si="24"/>
        <v>6600</v>
      </c>
      <c r="M98" s="48">
        <f t="shared" si="24"/>
        <v>7400</v>
      </c>
      <c r="N98" s="48">
        <f t="shared" si="24"/>
        <v>7400</v>
      </c>
      <c r="O98" s="48">
        <f t="shared" si="24"/>
        <v>7400</v>
      </c>
      <c r="P98" s="48">
        <f t="shared" si="24"/>
        <v>7400</v>
      </c>
      <c r="Q98" s="48">
        <f t="shared" si="24"/>
        <v>8400</v>
      </c>
      <c r="R98" s="48">
        <f t="shared" si="24"/>
        <v>8400</v>
      </c>
      <c r="S98" s="48">
        <f t="shared" si="24"/>
        <v>8600</v>
      </c>
      <c r="T98" s="48">
        <f t="shared" si="24"/>
        <v>8600</v>
      </c>
      <c r="U98" s="48">
        <f t="shared" si="24"/>
        <v>9000</v>
      </c>
      <c r="V98" s="48">
        <f t="shared" si="24"/>
        <v>9000</v>
      </c>
    </row>
    <row r="99" spans="1:22">
      <c r="A99" s="48">
        <v>1</v>
      </c>
      <c r="B99" s="48">
        <v>7</v>
      </c>
      <c r="C99" s="48">
        <v>6</v>
      </c>
      <c r="D99" s="48">
        <v>0</v>
      </c>
      <c r="E99" s="48">
        <v>250</v>
      </c>
      <c r="F99" s="48">
        <v>8</v>
      </c>
      <c r="G99" s="48" t="s">
        <v>273</v>
      </c>
      <c r="H99" s="48">
        <v>1</v>
      </c>
      <c r="I99" s="48">
        <f t="shared" si="20"/>
        <v>5</v>
      </c>
      <c r="J99" s="57">
        <f t="shared" si="21"/>
        <v>4.0000000000000001E-3</v>
      </c>
      <c r="K99" s="48">
        <f t="shared" si="24"/>
        <v>4000</v>
      </c>
      <c r="L99" s="48">
        <f t="shared" si="24"/>
        <v>4000</v>
      </c>
      <c r="M99" s="48">
        <f t="shared" si="24"/>
        <v>4400</v>
      </c>
      <c r="N99" s="48">
        <f t="shared" si="24"/>
        <v>4400</v>
      </c>
      <c r="O99" s="48">
        <f t="shared" si="24"/>
        <v>4400</v>
      </c>
      <c r="P99" s="48">
        <f t="shared" si="24"/>
        <v>4400</v>
      </c>
      <c r="Q99" s="48">
        <f t="shared" si="24"/>
        <v>5000</v>
      </c>
      <c r="R99" s="48">
        <f t="shared" si="24"/>
        <v>5000</v>
      </c>
      <c r="S99" s="48">
        <f t="shared" si="24"/>
        <v>5200</v>
      </c>
      <c r="T99" s="48">
        <f t="shared" si="24"/>
        <v>5200</v>
      </c>
      <c r="U99" s="48">
        <f t="shared" si="24"/>
        <v>5400</v>
      </c>
      <c r="V99" s="48">
        <f t="shared" si="24"/>
        <v>5400</v>
      </c>
    </row>
    <row r="100" spans="1:22">
      <c r="A100" s="48">
        <v>1</v>
      </c>
      <c r="B100" s="48">
        <v>7</v>
      </c>
      <c r="C100" s="48">
        <v>6</v>
      </c>
      <c r="D100" s="48">
        <v>0</v>
      </c>
      <c r="E100" s="48">
        <v>250</v>
      </c>
      <c r="F100" s="48">
        <v>9</v>
      </c>
      <c r="G100" s="48" t="s">
        <v>269</v>
      </c>
      <c r="H100" s="48">
        <v>1000</v>
      </c>
      <c r="I100" s="48">
        <f t="shared" si="20"/>
        <v>0</v>
      </c>
      <c r="J100" s="57">
        <f t="shared" si="21"/>
        <v>4.0000000000000001E-3</v>
      </c>
      <c r="K100" s="48">
        <f t="shared" si="24"/>
        <v>1000</v>
      </c>
      <c r="L100" s="48">
        <f t="shared" si="24"/>
        <v>1000</v>
      </c>
      <c r="M100" s="48">
        <f t="shared" si="24"/>
        <v>1000</v>
      </c>
      <c r="N100" s="48">
        <f t="shared" si="24"/>
        <v>1000</v>
      </c>
      <c r="O100" s="48">
        <f t="shared" si="24"/>
        <v>1000</v>
      </c>
      <c r="P100" s="48">
        <f t="shared" si="24"/>
        <v>1000</v>
      </c>
      <c r="Q100" s="48">
        <f t="shared" si="24"/>
        <v>1000</v>
      </c>
      <c r="R100" s="48">
        <f t="shared" si="24"/>
        <v>1000</v>
      </c>
      <c r="S100" s="48">
        <f t="shared" si="24"/>
        <v>1000</v>
      </c>
      <c r="T100" s="48">
        <f t="shared" si="24"/>
        <v>1000</v>
      </c>
      <c r="U100" s="48">
        <f t="shared" si="24"/>
        <v>1000</v>
      </c>
      <c r="V100" s="48">
        <f t="shared" si="24"/>
        <v>1000</v>
      </c>
    </row>
    <row r="101" spans="1:22">
      <c r="A101" s="48">
        <v>1</v>
      </c>
      <c r="B101" s="48">
        <v>7</v>
      </c>
      <c r="C101" s="48">
        <v>6</v>
      </c>
      <c r="D101" s="48">
        <v>0</v>
      </c>
      <c r="E101" s="48">
        <v>250</v>
      </c>
      <c r="F101" s="48">
        <v>10</v>
      </c>
      <c r="G101" s="48" t="s">
        <v>269</v>
      </c>
      <c r="H101" s="48">
        <v>3000</v>
      </c>
      <c r="I101" s="48">
        <f t="shared" si="20"/>
        <v>0</v>
      </c>
      <c r="J101" s="57">
        <f t="shared" si="21"/>
        <v>4.0000000000000001E-3</v>
      </c>
      <c r="K101" s="48">
        <f t="shared" si="24"/>
        <v>3000</v>
      </c>
      <c r="L101" s="48">
        <f t="shared" si="24"/>
        <v>3000</v>
      </c>
      <c r="M101" s="48">
        <f t="shared" si="24"/>
        <v>3000</v>
      </c>
      <c r="N101" s="48">
        <f t="shared" si="24"/>
        <v>3000</v>
      </c>
      <c r="O101" s="48">
        <f t="shared" si="24"/>
        <v>3000</v>
      </c>
      <c r="P101" s="48">
        <f t="shared" si="24"/>
        <v>3000</v>
      </c>
      <c r="Q101" s="48">
        <f t="shared" si="24"/>
        <v>3000</v>
      </c>
      <c r="R101" s="48">
        <f t="shared" si="24"/>
        <v>3000</v>
      </c>
      <c r="S101" s="48">
        <f t="shared" si="24"/>
        <v>3000</v>
      </c>
      <c r="T101" s="48">
        <f t="shared" si="24"/>
        <v>3000</v>
      </c>
      <c r="U101" s="48">
        <f t="shared" si="24"/>
        <v>3000</v>
      </c>
      <c r="V101" s="48">
        <f t="shared" si="24"/>
        <v>3000</v>
      </c>
    </row>
    <row r="102" spans="1:22">
      <c r="A102" s="48">
        <v>1</v>
      </c>
      <c r="B102" s="48">
        <v>7</v>
      </c>
      <c r="C102" s="48">
        <v>6</v>
      </c>
      <c r="D102" s="48">
        <v>0</v>
      </c>
      <c r="E102" s="48">
        <v>250</v>
      </c>
      <c r="F102" s="48">
        <v>11</v>
      </c>
      <c r="G102" s="48" t="s">
        <v>268</v>
      </c>
      <c r="H102" s="48">
        <v>4</v>
      </c>
      <c r="I102" s="48">
        <f t="shared" si="20"/>
        <v>4</v>
      </c>
      <c r="J102" s="57">
        <f t="shared" si="21"/>
        <v>4.0000000000000001E-3</v>
      </c>
      <c r="K102" s="48">
        <f t="shared" ref="K102:V111" si="25">IF($I102=0,$H102,INDEX(levelCosts_1_v,MATCH(K$1,levelCosts_k,1),$I102)*$H102)</f>
        <v>2000</v>
      </c>
      <c r="L102" s="48">
        <f t="shared" si="25"/>
        <v>2000</v>
      </c>
      <c r="M102" s="48">
        <f t="shared" si="25"/>
        <v>2200</v>
      </c>
      <c r="N102" s="48">
        <f t="shared" si="25"/>
        <v>2200</v>
      </c>
      <c r="O102" s="48">
        <f t="shared" si="25"/>
        <v>2200</v>
      </c>
      <c r="P102" s="48">
        <f t="shared" si="25"/>
        <v>2200</v>
      </c>
      <c r="Q102" s="48">
        <f t="shared" si="25"/>
        <v>2500</v>
      </c>
      <c r="R102" s="48">
        <f t="shared" si="25"/>
        <v>2500</v>
      </c>
      <c r="S102" s="48">
        <f t="shared" si="25"/>
        <v>2600</v>
      </c>
      <c r="T102" s="48">
        <f t="shared" si="25"/>
        <v>2600</v>
      </c>
      <c r="U102" s="48">
        <f t="shared" si="25"/>
        <v>2700</v>
      </c>
      <c r="V102" s="48">
        <f t="shared" si="25"/>
        <v>2700</v>
      </c>
    </row>
    <row r="103" spans="1:22">
      <c r="A103" s="48">
        <v>1</v>
      </c>
      <c r="B103" s="48">
        <v>7</v>
      </c>
      <c r="C103" s="48">
        <v>6</v>
      </c>
      <c r="D103" s="48">
        <v>0</v>
      </c>
      <c r="E103" s="48">
        <v>250</v>
      </c>
      <c r="F103" s="48">
        <v>12</v>
      </c>
      <c r="G103" s="48" t="s">
        <v>275</v>
      </c>
      <c r="H103" s="48">
        <v>1</v>
      </c>
      <c r="I103" s="48">
        <f t="shared" si="20"/>
        <v>8</v>
      </c>
      <c r="J103" s="57">
        <f t="shared" si="21"/>
        <v>4.0000000000000001E-3</v>
      </c>
      <c r="K103" s="48">
        <f t="shared" si="25"/>
        <v>5300</v>
      </c>
      <c r="L103" s="48">
        <f t="shared" si="25"/>
        <v>5300</v>
      </c>
      <c r="M103" s="48">
        <f t="shared" si="25"/>
        <v>5900</v>
      </c>
      <c r="N103" s="48">
        <f t="shared" si="25"/>
        <v>5900</v>
      </c>
      <c r="O103" s="48">
        <f t="shared" si="25"/>
        <v>5900</v>
      </c>
      <c r="P103" s="48">
        <f t="shared" si="25"/>
        <v>5900</v>
      </c>
      <c r="Q103" s="48">
        <f t="shared" si="25"/>
        <v>6700</v>
      </c>
      <c r="R103" s="48">
        <f t="shared" si="25"/>
        <v>6700</v>
      </c>
      <c r="S103" s="48">
        <f t="shared" si="25"/>
        <v>6900</v>
      </c>
      <c r="T103" s="48">
        <f t="shared" si="25"/>
        <v>6900</v>
      </c>
      <c r="U103" s="48">
        <f t="shared" si="25"/>
        <v>7200</v>
      </c>
      <c r="V103" s="48">
        <f t="shared" si="25"/>
        <v>7200</v>
      </c>
    </row>
    <row r="104" spans="1:22">
      <c r="A104" s="48">
        <v>1</v>
      </c>
      <c r="B104" s="48">
        <v>7</v>
      </c>
      <c r="C104" s="48">
        <v>6</v>
      </c>
      <c r="D104" s="48">
        <v>0</v>
      </c>
      <c r="E104" s="48">
        <v>250</v>
      </c>
      <c r="F104" s="48">
        <v>13</v>
      </c>
      <c r="G104" s="48" t="s">
        <v>271</v>
      </c>
      <c r="H104" s="48">
        <v>1</v>
      </c>
      <c r="I104" s="48">
        <f t="shared" si="20"/>
        <v>6</v>
      </c>
      <c r="J104" s="57">
        <f t="shared" si="21"/>
        <v>4.0000000000000001E-3</v>
      </c>
      <c r="K104" s="48">
        <f t="shared" si="25"/>
        <v>3300</v>
      </c>
      <c r="L104" s="48">
        <f t="shared" si="25"/>
        <v>3300</v>
      </c>
      <c r="M104" s="48">
        <f t="shared" si="25"/>
        <v>3700</v>
      </c>
      <c r="N104" s="48">
        <f t="shared" si="25"/>
        <v>3700</v>
      </c>
      <c r="O104" s="48">
        <f t="shared" si="25"/>
        <v>3700</v>
      </c>
      <c r="P104" s="48">
        <f t="shared" si="25"/>
        <v>3700</v>
      </c>
      <c r="Q104" s="48">
        <f t="shared" si="25"/>
        <v>4200</v>
      </c>
      <c r="R104" s="48">
        <f t="shared" si="25"/>
        <v>4200</v>
      </c>
      <c r="S104" s="48">
        <f t="shared" si="25"/>
        <v>4300</v>
      </c>
      <c r="T104" s="48">
        <f t="shared" si="25"/>
        <v>4300</v>
      </c>
      <c r="U104" s="48">
        <f t="shared" si="25"/>
        <v>4500</v>
      </c>
      <c r="V104" s="48">
        <f t="shared" si="25"/>
        <v>4500</v>
      </c>
    </row>
    <row r="105" spans="1:22">
      <c r="A105" s="48">
        <v>1</v>
      </c>
      <c r="B105" s="48">
        <v>7</v>
      </c>
      <c r="C105" s="48">
        <v>6</v>
      </c>
      <c r="D105" s="48">
        <v>0</v>
      </c>
      <c r="E105" s="48">
        <v>250</v>
      </c>
      <c r="F105" s="48">
        <v>14</v>
      </c>
      <c r="G105" s="48" t="s">
        <v>273</v>
      </c>
      <c r="H105" s="48">
        <v>1</v>
      </c>
      <c r="I105" s="48">
        <f t="shared" si="20"/>
        <v>5</v>
      </c>
      <c r="J105" s="57">
        <f t="shared" si="21"/>
        <v>4.0000000000000001E-3</v>
      </c>
      <c r="K105" s="48">
        <f t="shared" si="25"/>
        <v>4000</v>
      </c>
      <c r="L105" s="48">
        <f t="shared" si="25"/>
        <v>4000</v>
      </c>
      <c r="M105" s="48">
        <f t="shared" si="25"/>
        <v>4400</v>
      </c>
      <c r="N105" s="48">
        <f t="shared" si="25"/>
        <v>4400</v>
      </c>
      <c r="O105" s="48">
        <f t="shared" si="25"/>
        <v>4400</v>
      </c>
      <c r="P105" s="48">
        <f t="shared" si="25"/>
        <v>4400</v>
      </c>
      <c r="Q105" s="48">
        <f t="shared" si="25"/>
        <v>5000</v>
      </c>
      <c r="R105" s="48">
        <f t="shared" si="25"/>
        <v>5000</v>
      </c>
      <c r="S105" s="48">
        <f t="shared" si="25"/>
        <v>5200</v>
      </c>
      <c r="T105" s="48">
        <f t="shared" si="25"/>
        <v>5200</v>
      </c>
      <c r="U105" s="48">
        <f t="shared" si="25"/>
        <v>5400</v>
      </c>
      <c r="V105" s="48">
        <f t="shared" si="25"/>
        <v>5400</v>
      </c>
    </row>
    <row r="106" spans="1:22">
      <c r="A106" s="48">
        <v>1</v>
      </c>
      <c r="B106" s="48">
        <v>7</v>
      </c>
      <c r="C106" s="48">
        <v>6</v>
      </c>
      <c r="D106" s="48">
        <v>0</v>
      </c>
      <c r="E106" s="48">
        <v>250</v>
      </c>
      <c r="F106" s="48">
        <v>15</v>
      </c>
      <c r="G106" s="48" t="s">
        <v>269</v>
      </c>
      <c r="H106" s="48">
        <v>1000</v>
      </c>
      <c r="I106" s="48">
        <f t="shared" si="20"/>
        <v>0</v>
      </c>
      <c r="J106" s="57">
        <f t="shared" si="21"/>
        <v>4.0000000000000001E-3</v>
      </c>
      <c r="K106" s="48">
        <f t="shared" si="25"/>
        <v>1000</v>
      </c>
      <c r="L106" s="48">
        <f t="shared" si="25"/>
        <v>1000</v>
      </c>
      <c r="M106" s="48">
        <f t="shared" si="25"/>
        <v>1000</v>
      </c>
      <c r="N106" s="48">
        <f t="shared" si="25"/>
        <v>1000</v>
      </c>
      <c r="O106" s="48">
        <f t="shared" si="25"/>
        <v>1000</v>
      </c>
      <c r="P106" s="48">
        <f t="shared" si="25"/>
        <v>1000</v>
      </c>
      <c r="Q106" s="48">
        <f t="shared" si="25"/>
        <v>1000</v>
      </c>
      <c r="R106" s="48">
        <f t="shared" si="25"/>
        <v>1000</v>
      </c>
      <c r="S106" s="48">
        <f t="shared" si="25"/>
        <v>1000</v>
      </c>
      <c r="T106" s="48">
        <f t="shared" si="25"/>
        <v>1000</v>
      </c>
      <c r="U106" s="48">
        <f t="shared" si="25"/>
        <v>1000</v>
      </c>
      <c r="V106" s="48">
        <f t="shared" si="25"/>
        <v>1000</v>
      </c>
    </row>
    <row r="107" spans="1:22">
      <c r="A107" s="48">
        <v>1</v>
      </c>
      <c r="B107" s="48">
        <v>8</v>
      </c>
      <c r="C107" s="48">
        <v>4</v>
      </c>
      <c r="D107" s="48">
        <v>0</v>
      </c>
      <c r="E107" s="48">
        <v>250</v>
      </c>
      <c r="F107" s="48">
        <v>1</v>
      </c>
      <c r="G107" s="48" t="s">
        <v>269</v>
      </c>
      <c r="H107" s="48">
        <v>8000</v>
      </c>
      <c r="I107" s="48">
        <f t="shared" si="20"/>
        <v>0</v>
      </c>
      <c r="J107" s="57">
        <f t="shared" si="21"/>
        <v>2.6666666666666666E-3</v>
      </c>
      <c r="K107" s="48">
        <f t="shared" si="25"/>
        <v>8000</v>
      </c>
      <c r="L107" s="48">
        <f t="shared" si="25"/>
        <v>8000</v>
      </c>
      <c r="M107" s="48">
        <f t="shared" si="25"/>
        <v>8000</v>
      </c>
      <c r="N107" s="48">
        <f t="shared" si="25"/>
        <v>8000</v>
      </c>
      <c r="O107" s="48">
        <f t="shared" si="25"/>
        <v>8000</v>
      </c>
      <c r="P107" s="48">
        <f t="shared" si="25"/>
        <v>8000</v>
      </c>
      <c r="Q107" s="48">
        <f t="shared" si="25"/>
        <v>8000</v>
      </c>
      <c r="R107" s="48">
        <f t="shared" si="25"/>
        <v>8000</v>
      </c>
      <c r="S107" s="48">
        <f t="shared" si="25"/>
        <v>8000</v>
      </c>
      <c r="T107" s="48">
        <f t="shared" si="25"/>
        <v>8000</v>
      </c>
      <c r="U107" s="48">
        <f t="shared" si="25"/>
        <v>8000</v>
      </c>
      <c r="V107" s="48">
        <f t="shared" si="25"/>
        <v>8000</v>
      </c>
    </row>
    <row r="108" spans="1:22">
      <c r="A108" s="48">
        <v>1</v>
      </c>
      <c r="B108" s="48">
        <v>8</v>
      </c>
      <c r="C108" s="48">
        <v>4</v>
      </c>
      <c r="D108" s="48">
        <v>0</v>
      </c>
      <c r="E108" s="48">
        <v>250</v>
      </c>
      <c r="F108" s="48">
        <v>2</v>
      </c>
      <c r="G108" s="48" t="s">
        <v>273</v>
      </c>
      <c r="H108" s="48">
        <v>1</v>
      </c>
      <c r="I108" s="48">
        <f t="shared" si="20"/>
        <v>5</v>
      </c>
      <c r="J108" s="57">
        <f t="shared" si="21"/>
        <v>2.6666666666666666E-3</v>
      </c>
      <c r="K108" s="48">
        <f t="shared" si="25"/>
        <v>4000</v>
      </c>
      <c r="L108" s="48">
        <f t="shared" si="25"/>
        <v>4000</v>
      </c>
      <c r="M108" s="48">
        <f t="shared" si="25"/>
        <v>4400</v>
      </c>
      <c r="N108" s="48">
        <f t="shared" si="25"/>
        <v>4400</v>
      </c>
      <c r="O108" s="48">
        <f t="shared" si="25"/>
        <v>4400</v>
      </c>
      <c r="P108" s="48">
        <f t="shared" si="25"/>
        <v>4400</v>
      </c>
      <c r="Q108" s="48">
        <f t="shared" si="25"/>
        <v>5000</v>
      </c>
      <c r="R108" s="48">
        <f t="shared" si="25"/>
        <v>5000</v>
      </c>
      <c r="S108" s="48">
        <f t="shared" si="25"/>
        <v>5200</v>
      </c>
      <c r="T108" s="48">
        <f t="shared" si="25"/>
        <v>5200</v>
      </c>
      <c r="U108" s="48">
        <f t="shared" si="25"/>
        <v>5400</v>
      </c>
      <c r="V108" s="48">
        <f t="shared" si="25"/>
        <v>5400</v>
      </c>
    </row>
    <row r="109" spans="1:22">
      <c r="A109" s="48">
        <v>1</v>
      </c>
      <c r="B109" s="48">
        <v>8</v>
      </c>
      <c r="C109" s="48">
        <v>4</v>
      </c>
      <c r="D109" s="48">
        <v>0</v>
      </c>
      <c r="E109" s="48">
        <v>250</v>
      </c>
      <c r="F109" s="48">
        <v>3</v>
      </c>
      <c r="G109" s="48" t="s">
        <v>270</v>
      </c>
      <c r="H109" s="48">
        <v>1</v>
      </c>
      <c r="I109" s="48">
        <f t="shared" si="20"/>
        <v>1</v>
      </c>
      <c r="J109" s="57">
        <f t="shared" si="21"/>
        <v>2.6666666666666666E-3</v>
      </c>
      <c r="K109" s="48">
        <f t="shared" si="25"/>
        <v>2000</v>
      </c>
      <c r="L109" s="48">
        <f t="shared" si="25"/>
        <v>2000</v>
      </c>
      <c r="M109" s="48">
        <f t="shared" si="25"/>
        <v>2200</v>
      </c>
      <c r="N109" s="48">
        <f t="shared" si="25"/>
        <v>2200</v>
      </c>
      <c r="O109" s="48">
        <f t="shared" si="25"/>
        <v>2200</v>
      </c>
      <c r="P109" s="48">
        <f t="shared" si="25"/>
        <v>2200</v>
      </c>
      <c r="Q109" s="48">
        <f t="shared" si="25"/>
        <v>2500</v>
      </c>
      <c r="R109" s="48">
        <f t="shared" si="25"/>
        <v>2500</v>
      </c>
      <c r="S109" s="48">
        <f t="shared" si="25"/>
        <v>2600</v>
      </c>
      <c r="T109" s="48">
        <f t="shared" si="25"/>
        <v>2600</v>
      </c>
      <c r="U109" s="48">
        <f t="shared" si="25"/>
        <v>2700</v>
      </c>
      <c r="V109" s="48">
        <f t="shared" si="25"/>
        <v>2700</v>
      </c>
    </row>
    <row r="110" spans="1:22">
      <c r="A110" s="48">
        <v>1</v>
      </c>
      <c r="B110" s="48">
        <v>8</v>
      </c>
      <c r="C110" s="48">
        <v>4</v>
      </c>
      <c r="D110" s="48">
        <v>0</v>
      </c>
      <c r="E110" s="48">
        <v>250</v>
      </c>
      <c r="F110" s="48">
        <v>4</v>
      </c>
      <c r="G110" s="48" t="s">
        <v>269</v>
      </c>
      <c r="H110" s="48">
        <v>2000</v>
      </c>
      <c r="I110" s="48">
        <f t="shared" si="20"/>
        <v>0</v>
      </c>
      <c r="J110" s="57">
        <f t="shared" si="21"/>
        <v>2.6666666666666666E-3</v>
      </c>
      <c r="K110" s="48">
        <f t="shared" si="25"/>
        <v>2000</v>
      </c>
      <c r="L110" s="48">
        <f t="shared" si="25"/>
        <v>2000</v>
      </c>
      <c r="M110" s="48">
        <f t="shared" si="25"/>
        <v>2000</v>
      </c>
      <c r="N110" s="48">
        <f t="shared" si="25"/>
        <v>2000</v>
      </c>
      <c r="O110" s="48">
        <f t="shared" si="25"/>
        <v>2000</v>
      </c>
      <c r="P110" s="48">
        <f t="shared" si="25"/>
        <v>2000</v>
      </c>
      <c r="Q110" s="48">
        <f t="shared" si="25"/>
        <v>2000</v>
      </c>
      <c r="R110" s="48">
        <f t="shared" si="25"/>
        <v>2000</v>
      </c>
      <c r="S110" s="48">
        <f t="shared" si="25"/>
        <v>2000</v>
      </c>
      <c r="T110" s="48">
        <f t="shared" si="25"/>
        <v>2000</v>
      </c>
      <c r="U110" s="48">
        <f t="shared" si="25"/>
        <v>2000</v>
      </c>
      <c r="V110" s="48">
        <f t="shared" si="25"/>
        <v>2000</v>
      </c>
    </row>
    <row r="111" spans="1:22">
      <c r="A111" s="48">
        <v>1</v>
      </c>
      <c r="B111" s="48">
        <v>8</v>
      </c>
      <c r="C111" s="48">
        <v>4</v>
      </c>
      <c r="D111" s="48">
        <v>0</v>
      </c>
      <c r="E111" s="48">
        <v>250</v>
      </c>
      <c r="F111" s="48">
        <v>5</v>
      </c>
      <c r="G111" s="48" t="s">
        <v>273</v>
      </c>
      <c r="H111" s="48">
        <v>1</v>
      </c>
      <c r="I111" s="48">
        <f t="shared" si="20"/>
        <v>5</v>
      </c>
      <c r="J111" s="57">
        <f t="shared" si="21"/>
        <v>2.6666666666666666E-3</v>
      </c>
      <c r="K111" s="48">
        <f t="shared" si="25"/>
        <v>4000</v>
      </c>
      <c r="L111" s="48">
        <f t="shared" si="25"/>
        <v>4000</v>
      </c>
      <c r="M111" s="48">
        <f t="shared" si="25"/>
        <v>4400</v>
      </c>
      <c r="N111" s="48">
        <f t="shared" si="25"/>
        <v>4400</v>
      </c>
      <c r="O111" s="48">
        <f t="shared" si="25"/>
        <v>4400</v>
      </c>
      <c r="P111" s="48">
        <f t="shared" si="25"/>
        <v>4400</v>
      </c>
      <c r="Q111" s="48">
        <f t="shared" si="25"/>
        <v>5000</v>
      </c>
      <c r="R111" s="48">
        <f t="shared" si="25"/>
        <v>5000</v>
      </c>
      <c r="S111" s="48">
        <f t="shared" si="25"/>
        <v>5200</v>
      </c>
      <c r="T111" s="48">
        <f t="shared" si="25"/>
        <v>5200</v>
      </c>
      <c r="U111" s="48">
        <f t="shared" si="25"/>
        <v>5400</v>
      </c>
      <c r="V111" s="48">
        <f t="shared" si="25"/>
        <v>5400</v>
      </c>
    </row>
    <row r="112" spans="1:22">
      <c r="A112" s="48">
        <v>1</v>
      </c>
      <c r="B112" s="48">
        <v>8</v>
      </c>
      <c r="C112" s="48">
        <v>4</v>
      </c>
      <c r="D112" s="48">
        <v>0</v>
      </c>
      <c r="E112" s="48">
        <v>250</v>
      </c>
      <c r="F112" s="48">
        <v>6</v>
      </c>
      <c r="G112" s="48" t="s">
        <v>271</v>
      </c>
      <c r="H112" s="48">
        <v>1</v>
      </c>
      <c r="I112" s="48">
        <f t="shared" si="20"/>
        <v>6</v>
      </c>
      <c r="J112" s="57">
        <f t="shared" si="21"/>
        <v>2.6666666666666666E-3</v>
      </c>
      <c r="K112" s="48">
        <f t="shared" ref="K112:V121" si="26">IF($I112=0,$H112,INDEX(levelCosts_1_v,MATCH(K$1,levelCosts_k,1),$I112)*$H112)</f>
        <v>3300</v>
      </c>
      <c r="L112" s="48">
        <f t="shared" si="26"/>
        <v>3300</v>
      </c>
      <c r="M112" s="48">
        <f t="shared" si="26"/>
        <v>3700</v>
      </c>
      <c r="N112" s="48">
        <f t="shared" si="26"/>
        <v>3700</v>
      </c>
      <c r="O112" s="48">
        <f t="shared" si="26"/>
        <v>3700</v>
      </c>
      <c r="P112" s="48">
        <f t="shared" si="26"/>
        <v>3700</v>
      </c>
      <c r="Q112" s="48">
        <f t="shared" si="26"/>
        <v>4200</v>
      </c>
      <c r="R112" s="48">
        <f t="shared" si="26"/>
        <v>4200</v>
      </c>
      <c r="S112" s="48">
        <f t="shared" si="26"/>
        <v>4300</v>
      </c>
      <c r="T112" s="48">
        <f t="shared" si="26"/>
        <v>4300</v>
      </c>
      <c r="U112" s="48">
        <f t="shared" si="26"/>
        <v>4500</v>
      </c>
      <c r="V112" s="48">
        <f t="shared" si="26"/>
        <v>4500</v>
      </c>
    </row>
    <row r="113" spans="1:22">
      <c r="A113" s="48">
        <v>1</v>
      </c>
      <c r="B113" s="48">
        <v>8</v>
      </c>
      <c r="C113" s="48">
        <v>4</v>
      </c>
      <c r="D113" s="48">
        <v>0</v>
      </c>
      <c r="E113" s="48">
        <v>250</v>
      </c>
      <c r="F113" s="48">
        <v>7</v>
      </c>
      <c r="G113" s="48" t="s">
        <v>269</v>
      </c>
      <c r="H113" s="48">
        <v>2000</v>
      </c>
      <c r="I113" s="48">
        <f t="shared" si="20"/>
        <v>0</v>
      </c>
      <c r="J113" s="57">
        <f t="shared" si="21"/>
        <v>2.6666666666666666E-3</v>
      </c>
      <c r="K113" s="48">
        <f t="shared" si="26"/>
        <v>2000</v>
      </c>
      <c r="L113" s="48">
        <f t="shared" si="26"/>
        <v>2000</v>
      </c>
      <c r="M113" s="48">
        <f t="shared" si="26"/>
        <v>2000</v>
      </c>
      <c r="N113" s="48">
        <f t="shared" si="26"/>
        <v>2000</v>
      </c>
      <c r="O113" s="48">
        <f t="shared" si="26"/>
        <v>2000</v>
      </c>
      <c r="P113" s="48">
        <f t="shared" si="26"/>
        <v>2000</v>
      </c>
      <c r="Q113" s="48">
        <f t="shared" si="26"/>
        <v>2000</v>
      </c>
      <c r="R113" s="48">
        <f t="shared" si="26"/>
        <v>2000</v>
      </c>
      <c r="S113" s="48">
        <f t="shared" si="26"/>
        <v>2000</v>
      </c>
      <c r="T113" s="48">
        <f t="shared" si="26"/>
        <v>2000</v>
      </c>
      <c r="U113" s="48">
        <f t="shared" si="26"/>
        <v>2000</v>
      </c>
      <c r="V113" s="48">
        <f t="shared" si="26"/>
        <v>2000</v>
      </c>
    </row>
    <row r="114" spans="1:22">
      <c r="A114" s="48">
        <v>1</v>
      </c>
      <c r="B114" s="48">
        <v>8</v>
      </c>
      <c r="C114" s="48">
        <v>4</v>
      </c>
      <c r="D114" s="48">
        <v>0</v>
      </c>
      <c r="E114" s="48">
        <v>250</v>
      </c>
      <c r="F114" s="48">
        <v>8</v>
      </c>
      <c r="G114" s="48" t="s">
        <v>269</v>
      </c>
      <c r="H114" s="48">
        <v>5000</v>
      </c>
      <c r="I114" s="48">
        <f t="shared" si="20"/>
        <v>0</v>
      </c>
      <c r="J114" s="57">
        <f t="shared" si="21"/>
        <v>2.6666666666666666E-3</v>
      </c>
      <c r="K114" s="48">
        <f t="shared" si="26"/>
        <v>5000</v>
      </c>
      <c r="L114" s="48">
        <f t="shared" si="26"/>
        <v>5000</v>
      </c>
      <c r="M114" s="48">
        <f t="shared" si="26"/>
        <v>5000</v>
      </c>
      <c r="N114" s="48">
        <f t="shared" si="26"/>
        <v>5000</v>
      </c>
      <c r="O114" s="48">
        <f t="shared" si="26"/>
        <v>5000</v>
      </c>
      <c r="P114" s="48">
        <f t="shared" si="26"/>
        <v>5000</v>
      </c>
      <c r="Q114" s="48">
        <f t="shared" si="26"/>
        <v>5000</v>
      </c>
      <c r="R114" s="48">
        <f t="shared" si="26"/>
        <v>5000</v>
      </c>
      <c r="S114" s="48">
        <f t="shared" si="26"/>
        <v>5000</v>
      </c>
      <c r="T114" s="48">
        <f t="shared" si="26"/>
        <v>5000</v>
      </c>
      <c r="U114" s="48">
        <f t="shared" si="26"/>
        <v>5000</v>
      </c>
      <c r="V114" s="48">
        <f t="shared" si="26"/>
        <v>5000</v>
      </c>
    </row>
    <row r="115" spans="1:22">
      <c r="A115" s="48">
        <v>1</v>
      </c>
      <c r="B115" s="48">
        <v>8</v>
      </c>
      <c r="C115" s="48">
        <v>4</v>
      </c>
      <c r="D115" s="48">
        <v>0</v>
      </c>
      <c r="E115" s="48">
        <v>250</v>
      </c>
      <c r="F115" s="48">
        <v>9</v>
      </c>
      <c r="G115" s="48" t="s">
        <v>271</v>
      </c>
      <c r="H115" s="48">
        <v>1</v>
      </c>
      <c r="I115" s="48">
        <f t="shared" si="20"/>
        <v>6</v>
      </c>
      <c r="J115" s="57">
        <f t="shared" si="21"/>
        <v>2.6666666666666666E-3</v>
      </c>
      <c r="K115" s="48">
        <f t="shared" si="26"/>
        <v>3300</v>
      </c>
      <c r="L115" s="48">
        <f t="shared" si="26"/>
        <v>3300</v>
      </c>
      <c r="M115" s="48">
        <f t="shared" si="26"/>
        <v>3700</v>
      </c>
      <c r="N115" s="48">
        <f t="shared" si="26"/>
        <v>3700</v>
      </c>
      <c r="O115" s="48">
        <f t="shared" si="26"/>
        <v>3700</v>
      </c>
      <c r="P115" s="48">
        <f t="shared" si="26"/>
        <v>3700</v>
      </c>
      <c r="Q115" s="48">
        <f t="shared" si="26"/>
        <v>4200</v>
      </c>
      <c r="R115" s="48">
        <f t="shared" si="26"/>
        <v>4200</v>
      </c>
      <c r="S115" s="48">
        <f t="shared" si="26"/>
        <v>4300</v>
      </c>
      <c r="T115" s="48">
        <f t="shared" si="26"/>
        <v>4300</v>
      </c>
      <c r="U115" s="48">
        <f t="shared" si="26"/>
        <v>4500</v>
      </c>
      <c r="V115" s="48">
        <f t="shared" si="26"/>
        <v>4500</v>
      </c>
    </row>
    <row r="116" spans="1:22">
      <c r="A116" s="48">
        <v>1</v>
      </c>
      <c r="B116" s="48">
        <v>8</v>
      </c>
      <c r="C116" s="48">
        <v>4</v>
      </c>
      <c r="D116" s="48">
        <v>0</v>
      </c>
      <c r="E116" s="48">
        <v>250</v>
      </c>
      <c r="F116" s="48">
        <v>10</v>
      </c>
      <c r="G116" s="48" t="s">
        <v>276</v>
      </c>
      <c r="H116" s="48">
        <v>4</v>
      </c>
      <c r="I116" s="48">
        <f t="shared" si="20"/>
        <v>2</v>
      </c>
      <c r="J116" s="57">
        <f t="shared" si="21"/>
        <v>2.6666666666666666E-3</v>
      </c>
      <c r="K116" s="48">
        <f t="shared" si="26"/>
        <v>8884</v>
      </c>
      <c r="L116" s="48">
        <f t="shared" si="26"/>
        <v>8884</v>
      </c>
      <c r="M116" s="48">
        <f t="shared" si="26"/>
        <v>9768</v>
      </c>
      <c r="N116" s="48">
        <f t="shared" si="26"/>
        <v>9768</v>
      </c>
      <c r="O116" s="48">
        <f t="shared" si="26"/>
        <v>9768</v>
      </c>
      <c r="P116" s="48">
        <f t="shared" si="26"/>
        <v>9768</v>
      </c>
      <c r="Q116" s="48">
        <f t="shared" si="26"/>
        <v>11100</v>
      </c>
      <c r="R116" s="48">
        <f t="shared" si="26"/>
        <v>11100</v>
      </c>
      <c r="S116" s="48">
        <f t="shared" si="26"/>
        <v>11544</v>
      </c>
      <c r="T116" s="48">
        <f t="shared" si="26"/>
        <v>11544</v>
      </c>
      <c r="U116" s="48">
        <f t="shared" si="26"/>
        <v>11992</v>
      </c>
      <c r="V116" s="48">
        <f t="shared" si="26"/>
        <v>11992</v>
      </c>
    </row>
    <row r="117" spans="1:22">
      <c r="A117" s="48">
        <v>1</v>
      </c>
      <c r="B117" s="48">
        <v>8</v>
      </c>
      <c r="C117" s="48">
        <v>4</v>
      </c>
      <c r="D117" s="48">
        <v>0</v>
      </c>
      <c r="E117" s="48">
        <v>250</v>
      </c>
      <c r="F117" s="48">
        <v>11</v>
      </c>
      <c r="G117" s="48" t="s">
        <v>269</v>
      </c>
      <c r="H117" s="48">
        <v>3000</v>
      </c>
      <c r="I117" s="48">
        <f t="shared" si="20"/>
        <v>0</v>
      </c>
      <c r="J117" s="57">
        <f t="shared" si="21"/>
        <v>2.6666666666666666E-3</v>
      </c>
      <c r="K117" s="48">
        <f t="shared" si="26"/>
        <v>3000</v>
      </c>
      <c r="L117" s="48">
        <f t="shared" si="26"/>
        <v>3000</v>
      </c>
      <c r="M117" s="48">
        <f t="shared" si="26"/>
        <v>3000</v>
      </c>
      <c r="N117" s="48">
        <f t="shared" si="26"/>
        <v>3000</v>
      </c>
      <c r="O117" s="48">
        <f t="shared" si="26"/>
        <v>3000</v>
      </c>
      <c r="P117" s="48">
        <f t="shared" si="26"/>
        <v>3000</v>
      </c>
      <c r="Q117" s="48">
        <f t="shared" si="26"/>
        <v>3000</v>
      </c>
      <c r="R117" s="48">
        <f t="shared" si="26"/>
        <v>3000</v>
      </c>
      <c r="S117" s="48">
        <f t="shared" si="26"/>
        <v>3000</v>
      </c>
      <c r="T117" s="48">
        <f t="shared" si="26"/>
        <v>3000</v>
      </c>
      <c r="U117" s="48">
        <f t="shared" si="26"/>
        <v>3000</v>
      </c>
      <c r="V117" s="48">
        <f t="shared" si="26"/>
        <v>3000</v>
      </c>
    </row>
    <row r="118" spans="1:22">
      <c r="A118" s="48">
        <v>1</v>
      </c>
      <c r="B118" s="48">
        <v>8</v>
      </c>
      <c r="C118" s="48">
        <v>4</v>
      </c>
      <c r="D118" s="48">
        <v>0</v>
      </c>
      <c r="E118" s="48">
        <v>250</v>
      </c>
      <c r="F118" s="48">
        <v>12</v>
      </c>
      <c r="G118" s="48" t="s">
        <v>268</v>
      </c>
      <c r="H118" s="48">
        <v>8</v>
      </c>
      <c r="I118" s="48">
        <f t="shared" si="20"/>
        <v>4</v>
      </c>
      <c r="J118" s="57">
        <f t="shared" si="21"/>
        <v>2.6666666666666666E-3</v>
      </c>
      <c r="K118" s="48">
        <f t="shared" si="26"/>
        <v>4000</v>
      </c>
      <c r="L118" s="48">
        <f t="shared" si="26"/>
        <v>4000</v>
      </c>
      <c r="M118" s="48">
        <f t="shared" si="26"/>
        <v>4400</v>
      </c>
      <c r="N118" s="48">
        <f t="shared" si="26"/>
        <v>4400</v>
      </c>
      <c r="O118" s="48">
        <f t="shared" si="26"/>
        <v>4400</v>
      </c>
      <c r="P118" s="48">
        <f t="shared" si="26"/>
        <v>4400</v>
      </c>
      <c r="Q118" s="48">
        <f t="shared" si="26"/>
        <v>5000</v>
      </c>
      <c r="R118" s="48">
        <f t="shared" si="26"/>
        <v>5000</v>
      </c>
      <c r="S118" s="48">
        <f t="shared" si="26"/>
        <v>5200</v>
      </c>
      <c r="T118" s="48">
        <f t="shared" si="26"/>
        <v>5200</v>
      </c>
      <c r="U118" s="48">
        <f t="shared" si="26"/>
        <v>5400</v>
      </c>
      <c r="V118" s="48">
        <f t="shared" si="26"/>
        <v>5400</v>
      </c>
    </row>
    <row r="119" spans="1:22">
      <c r="A119" s="48">
        <v>1</v>
      </c>
      <c r="B119" s="48">
        <v>8</v>
      </c>
      <c r="C119" s="48">
        <v>4</v>
      </c>
      <c r="D119" s="48">
        <v>0</v>
      </c>
      <c r="E119" s="48">
        <v>250</v>
      </c>
      <c r="F119" s="48">
        <v>13</v>
      </c>
      <c r="G119" s="48" t="s">
        <v>275</v>
      </c>
      <c r="H119" s="48">
        <v>1</v>
      </c>
      <c r="I119" s="48">
        <f t="shared" si="20"/>
        <v>8</v>
      </c>
      <c r="J119" s="57">
        <f t="shared" si="21"/>
        <v>2.6666666666666666E-3</v>
      </c>
      <c r="K119" s="48">
        <f t="shared" si="26"/>
        <v>5300</v>
      </c>
      <c r="L119" s="48">
        <f t="shared" si="26"/>
        <v>5300</v>
      </c>
      <c r="M119" s="48">
        <f t="shared" si="26"/>
        <v>5900</v>
      </c>
      <c r="N119" s="48">
        <f t="shared" si="26"/>
        <v>5900</v>
      </c>
      <c r="O119" s="48">
        <f t="shared" si="26"/>
        <v>5900</v>
      </c>
      <c r="P119" s="48">
        <f t="shared" si="26"/>
        <v>5900</v>
      </c>
      <c r="Q119" s="48">
        <f t="shared" si="26"/>
        <v>6700</v>
      </c>
      <c r="R119" s="48">
        <f t="shared" si="26"/>
        <v>6700</v>
      </c>
      <c r="S119" s="48">
        <f t="shared" si="26"/>
        <v>6900</v>
      </c>
      <c r="T119" s="48">
        <f t="shared" si="26"/>
        <v>6900</v>
      </c>
      <c r="U119" s="48">
        <f t="shared" si="26"/>
        <v>7200</v>
      </c>
      <c r="V119" s="48">
        <f t="shared" si="26"/>
        <v>7200</v>
      </c>
    </row>
    <row r="120" spans="1:22">
      <c r="A120" s="48">
        <v>1</v>
      </c>
      <c r="B120" s="48">
        <v>8</v>
      </c>
      <c r="C120" s="48">
        <v>4</v>
      </c>
      <c r="D120" s="48">
        <v>0</v>
      </c>
      <c r="E120" s="48">
        <v>250</v>
      </c>
      <c r="F120" s="48">
        <v>14</v>
      </c>
      <c r="G120" s="48" t="s">
        <v>269</v>
      </c>
      <c r="H120" s="48">
        <v>5000</v>
      </c>
      <c r="I120" s="48">
        <f t="shared" si="20"/>
        <v>0</v>
      </c>
      <c r="J120" s="57">
        <f t="shared" si="21"/>
        <v>2.6666666666666666E-3</v>
      </c>
      <c r="K120" s="48">
        <f t="shared" si="26"/>
        <v>5000</v>
      </c>
      <c r="L120" s="48">
        <f t="shared" si="26"/>
        <v>5000</v>
      </c>
      <c r="M120" s="48">
        <f t="shared" si="26"/>
        <v>5000</v>
      </c>
      <c r="N120" s="48">
        <f t="shared" si="26"/>
        <v>5000</v>
      </c>
      <c r="O120" s="48">
        <f t="shared" si="26"/>
        <v>5000</v>
      </c>
      <c r="P120" s="48">
        <f t="shared" si="26"/>
        <v>5000</v>
      </c>
      <c r="Q120" s="48">
        <f t="shared" si="26"/>
        <v>5000</v>
      </c>
      <c r="R120" s="48">
        <f t="shared" si="26"/>
        <v>5000</v>
      </c>
      <c r="S120" s="48">
        <f t="shared" si="26"/>
        <v>5000</v>
      </c>
      <c r="T120" s="48">
        <f t="shared" si="26"/>
        <v>5000</v>
      </c>
      <c r="U120" s="48">
        <f t="shared" si="26"/>
        <v>5000</v>
      </c>
      <c r="V120" s="48">
        <f t="shared" si="26"/>
        <v>5000</v>
      </c>
    </row>
    <row r="121" spans="1:22">
      <c r="A121" s="48">
        <v>1</v>
      </c>
      <c r="B121" s="48">
        <v>8</v>
      </c>
      <c r="C121" s="48">
        <v>4</v>
      </c>
      <c r="D121" s="48">
        <v>0</v>
      </c>
      <c r="E121" s="48">
        <v>250</v>
      </c>
      <c r="F121" s="48">
        <v>15</v>
      </c>
      <c r="G121" s="48" t="s">
        <v>273</v>
      </c>
      <c r="H121" s="48">
        <v>2</v>
      </c>
      <c r="I121" s="48">
        <f t="shared" si="20"/>
        <v>5</v>
      </c>
      <c r="J121" s="57">
        <f t="shared" si="21"/>
        <v>2.6666666666666666E-3</v>
      </c>
      <c r="K121" s="48">
        <f t="shared" si="26"/>
        <v>8000</v>
      </c>
      <c r="L121" s="48">
        <f t="shared" si="26"/>
        <v>8000</v>
      </c>
      <c r="M121" s="48">
        <f t="shared" si="26"/>
        <v>8800</v>
      </c>
      <c r="N121" s="48">
        <f t="shared" si="26"/>
        <v>8800</v>
      </c>
      <c r="O121" s="48">
        <f t="shared" si="26"/>
        <v>8800</v>
      </c>
      <c r="P121" s="48">
        <f t="shared" si="26"/>
        <v>8800</v>
      </c>
      <c r="Q121" s="48">
        <f t="shared" si="26"/>
        <v>10000</v>
      </c>
      <c r="R121" s="48">
        <f t="shared" si="26"/>
        <v>10000</v>
      </c>
      <c r="S121" s="48">
        <f t="shared" si="26"/>
        <v>10400</v>
      </c>
      <c r="T121" s="48">
        <f t="shared" si="26"/>
        <v>10400</v>
      </c>
      <c r="U121" s="48">
        <f t="shared" si="26"/>
        <v>10800</v>
      </c>
      <c r="V121" s="48">
        <f t="shared" si="26"/>
        <v>10800</v>
      </c>
    </row>
    <row r="122" spans="1:22">
      <c r="A122" s="48">
        <v>1</v>
      </c>
      <c r="B122" s="48">
        <v>9</v>
      </c>
      <c r="C122" s="48">
        <v>19</v>
      </c>
      <c r="D122" s="48">
        <v>0</v>
      </c>
      <c r="E122" s="48">
        <v>250</v>
      </c>
      <c r="F122" s="48">
        <v>1</v>
      </c>
      <c r="G122" s="48" t="s">
        <v>269</v>
      </c>
      <c r="H122" s="48">
        <v>5000</v>
      </c>
      <c r="I122" s="48">
        <f t="shared" si="20"/>
        <v>0</v>
      </c>
      <c r="J122" s="57">
        <f t="shared" si="21"/>
        <v>1.2666666666666666E-2</v>
      </c>
      <c r="K122" s="48">
        <f t="shared" ref="K122:V131" si="27">IF($I122=0,$H122,INDEX(levelCosts_1_v,MATCH(K$1,levelCosts_k,1),$I122)*$H122)</f>
        <v>5000</v>
      </c>
      <c r="L122" s="48">
        <f t="shared" si="27"/>
        <v>5000</v>
      </c>
      <c r="M122" s="48">
        <f t="shared" si="27"/>
        <v>5000</v>
      </c>
      <c r="N122" s="48">
        <f t="shared" si="27"/>
        <v>5000</v>
      </c>
      <c r="O122" s="48">
        <f t="shared" si="27"/>
        <v>5000</v>
      </c>
      <c r="P122" s="48">
        <f t="shared" si="27"/>
        <v>5000</v>
      </c>
      <c r="Q122" s="48">
        <f t="shared" si="27"/>
        <v>5000</v>
      </c>
      <c r="R122" s="48">
        <f t="shared" si="27"/>
        <v>5000</v>
      </c>
      <c r="S122" s="48">
        <f t="shared" si="27"/>
        <v>5000</v>
      </c>
      <c r="T122" s="48">
        <f t="shared" si="27"/>
        <v>5000</v>
      </c>
      <c r="U122" s="48">
        <f t="shared" si="27"/>
        <v>5000</v>
      </c>
      <c r="V122" s="48">
        <f t="shared" si="27"/>
        <v>5000</v>
      </c>
    </row>
    <row r="123" spans="1:22">
      <c r="A123" s="48">
        <v>1</v>
      </c>
      <c r="B123" s="48">
        <v>9</v>
      </c>
      <c r="C123" s="48">
        <v>19</v>
      </c>
      <c r="D123" s="48">
        <v>0</v>
      </c>
      <c r="E123" s="48">
        <v>250</v>
      </c>
      <c r="F123" s="48">
        <v>2</v>
      </c>
      <c r="G123" s="48" t="s">
        <v>268</v>
      </c>
      <c r="H123" s="48">
        <v>6</v>
      </c>
      <c r="I123" s="48">
        <f t="shared" si="20"/>
        <v>4</v>
      </c>
      <c r="J123" s="57">
        <f t="shared" si="21"/>
        <v>1.2666666666666666E-2</v>
      </c>
      <c r="K123" s="48">
        <f t="shared" si="27"/>
        <v>3000</v>
      </c>
      <c r="L123" s="48">
        <f t="shared" si="27"/>
        <v>3000</v>
      </c>
      <c r="M123" s="48">
        <f t="shared" si="27"/>
        <v>3300</v>
      </c>
      <c r="N123" s="48">
        <f t="shared" si="27"/>
        <v>3300</v>
      </c>
      <c r="O123" s="48">
        <f t="shared" si="27"/>
        <v>3300</v>
      </c>
      <c r="P123" s="48">
        <f t="shared" si="27"/>
        <v>3300</v>
      </c>
      <c r="Q123" s="48">
        <f t="shared" si="27"/>
        <v>3750</v>
      </c>
      <c r="R123" s="48">
        <f t="shared" si="27"/>
        <v>3750</v>
      </c>
      <c r="S123" s="48">
        <f t="shared" si="27"/>
        <v>3900</v>
      </c>
      <c r="T123" s="48">
        <f t="shared" si="27"/>
        <v>3900</v>
      </c>
      <c r="U123" s="48">
        <f t="shared" si="27"/>
        <v>4050</v>
      </c>
      <c r="V123" s="48">
        <f t="shared" si="27"/>
        <v>4050</v>
      </c>
    </row>
    <row r="124" spans="1:22">
      <c r="A124" s="48">
        <v>1</v>
      </c>
      <c r="B124" s="48">
        <v>9</v>
      </c>
      <c r="C124" s="48">
        <v>19</v>
      </c>
      <c r="D124" s="48">
        <v>0</v>
      </c>
      <c r="E124" s="48">
        <v>250</v>
      </c>
      <c r="F124" s="48">
        <v>3</v>
      </c>
      <c r="G124" s="48" t="s">
        <v>270</v>
      </c>
      <c r="H124" s="48">
        <v>1</v>
      </c>
      <c r="I124" s="48">
        <f t="shared" si="20"/>
        <v>1</v>
      </c>
      <c r="J124" s="57">
        <f t="shared" si="21"/>
        <v>1.2666666666666666E-2</v>
      </c>
      <c r="K124" s="48">
        <f t="shared" si="27"/>
        <v>2000</v>
      </c>
      <c r="L124" s="48">
        <f t="shared" si="27"/>
        <v>2000</v>
      </c>
      <c r="M124" s="48">
        <f t="shared" si="27"/>
        <v>2200</v>
      </c>
      <c r="N124" s="48">
        <f t="shared" si="27"/>
        <v>2200</v>
      </c>
      <c r="O124" s="48">
        <f t="shared" si="27"/>
        <v>2200</v>
      </c>
      <c r="P124" s="48">
        <f t="shared" si="27"/>
        <v>2200</v>
      </c>
      <c r="Q124" s="48">
        <f t="shared" si="27"/>
        <v>2500</v>
      </c>
      <c r="R124" s="48">
        <f t="shared" si="27"/>
        <v>2500</v>
      </c>
      <c r="S124" s="48">
        <f t="shared" si="27"/>
        <v>2600</v>
      </c>
      <c r="T124" s="48">
        <f t="shared" si="27"/>
        <v>2600</v>
      </c>
      <c r="U124" s="48">
        <f t="shared" si="27"/>
        <v>2700</v>
      </c>
      <c r="V124" s="48">
        <f t="shared" si="27"/>
        <v>2700</v>
      </c>
    </row>
    <row r="125" spans="1:22">
      <c r="A125" s="48">
        <v>1</v>
      </c>
      <c r="B125" s="48">
        <v>9</v>
      </c>
      <c r="C125" s="48">
        <v>19</v>
      </c>
      <c r="D125" s="48">
        <v>0</v>
      </c>
      <c r="E125" s="48">
        <v>250</v>
      </c>
      <c r="F125" s="48">
        <v>4</v>
      </c>
      <c r="G125" s="48" t="s">
        <v>269</v>
      </c>
      <c r="H125" s="48">
        <v>2000</v>
      </c>
      <c r="I125" s="48">
        <f t="shared" si="20"/>
        <v>0</v>
      </c>
      <c r="J125" s="57">
        <f t="shared" si="21"/>
        <v>1.2666666666666666E-2</v>
      </c>
      <c r="K125" s="48">
        <f t="shared" si="27"/>
        <v>2000</v>
      </c>
      <c r="L125" s="48">
        <f t="shared" si="27"/>
        <v>2000</v>
      </c>
      <c r="M125" s="48">
        <f t="shared" si="27"/>
        <v>2000</v>
      </c>
      <c r="N125" s="48">
        <f t="shared" si="27"/>
        <v>2000</v>
      </c>
      <c r="O125" s="48">
        <f t="shared" si="27"/>
        <v>2000</v>
      </c>
      <c r="P125" s="48">
        <f t="shared" si="27"/>
        <v>2000</v>
      </c>
      <c r="Q125" s="48">
        <f t="shared" si="27"/>
        <v>2000</v>
      </c>
      <c r="R125" s="48">
        <f t="shared" si="27"/>
        <v>2000</v>
      </c>
      <c r="S125" s="48">
        <f t="shared" si="27"/>
        <v>2000</v>
      </c>
      <c r="T125" s="48">
        <f t="shared" si="27"/>
        <v>2000</v>
      </c>
      <c r="U125" s="48">
        <f t="shared" si="27"/>
        <v>2000</v>
      </c>
      <c r="V125" s="48">
        <f t="shared" si="27"/>
        <v>2000</v>
      </c>
    </row>
    <row r="126" spans="1:22">
      <c r="A126" s="48">
        <v>1</v>
      </c>
      <c r="B126" s="48">
        <v>9</v>
      </c>
      <c r="C126" s="48">
        <v>19</v>
      </c>
      <c r="D126" s="48">
        <v>0</v>
      </c>
      <c r="E126" s="48">
        <v>250</v>
      </c>
      <c r="F126" s="48">
        <v>5</v>
      </c>
      <c r="G126" s="48" t="s">
        <v>273</v>
      </c>
      <c r="H126" s="48">
        <v>1</v>
      </c>
      <c r="I126" s="48">
        <f t="shared" si="20"/>
        <v>5</v>
      </c>
      <c r="J126" s="57">
        <f t="shared" si="21"/>
        <v>1.2666666666666666E-2</v>
      </c>
      <c r="K126" s="48">
        <f t="shared" si="27"/>
        <v>4000</v>
      </c>
      <c r="L126" s="48">
        <f t="shared" si="27"/>
        <v>4000</v>
      </c>
      <c r="M126" s="48">
        <f t="shared" si="27"/>
        <v>4400</v>
      </c>
      <c r="N126" s="48">
        <f t="shared" si="27"/>
        <v>4400</v>
      </c>
      <c r="O126" s="48">
        <f t="shared" si="27"/>
        <v>4400</v>
      </c>
      <c r="P126" s="48">
        <f t="shared" si="27"/>
        <v>4400</v>
      </c>
      <c r="Q126" s="48">
        <f t="shared" si="27"/>
        <v>5000</v>
      </c>
      <c r="R126" s="48">
        <f t="shared" si="27"/>
        <v>5000</v>
      </c>
      <c r="S126" s="48">
        <f t="shared" si="27"/>
        <v>5200</v>
      </c>
      <c r="T126" s="48">
        <f t="shared" si="27"/>
        <v>5200</v>
      </c>
      <c r="U126" s="48">
        <f t="shared" si="27"/>
        <v>5400</v>
      </c>
      <c r="V126" s="48">
        <f t="shared" si="27"/>
        <v>5400</v>
      </c>
    </row>
    <row r="127" spans="1:22">
      <c r="A127" s="48">
        <v>1</v>
      </c>
      <c r="B127" s="48">
        <v>9</v>
      </c>
      <c r="C127" s="48">
        <v>19</v>
      </c>
      <c r="D127" s="48">
        <v>0</v>
      </c>
      <c r="E127" s="48">
        <v>250</v>
      </c>
      <c r="F127" s="48">
        <v>6</v>
      </c>
      <c r="G127" s="48" t="s">
        <v>270</v>
      </c>
      <c r="H127" s="48">
        <v>1</v>
      </c>
      <c r="I127" s="48">
        <f t="shared" si="20"/>
        <v>1</v>
      </c>
      <c r="J127" s="57">
        <f t="shared" si="21"/>
        <v>1.2666666666666666E-2</v>
      </c>
      <c r="K127" s="48">
        <f t="shared" si="27"/>
        <v>2000</v>
      </c>
      <c r="L127" s="48">
        <f t="shared" si="27"/>
        <v>2000</v>
      </c>
      <c r="M127" s="48">
        <f t="shared" si="27"/>
        <v>2200</v>
      </c>
      <c r="N127" s="48">
        <f t="shared" si="27"/>
        <v>2200</v>
      </c>
      <c r="O127" s="48">
        <f t="shared" si="27"/>
        <v>2200</v>
      </c>
      <c r="P127" s="48">
        <f t="shared" si="27"/>
        <v>2200</v>
      </c>
      <c r="Q127" s="48">
        <f t="shared" si="27"/>
        <v>2500</v>
      </c>
      <c r="R127" s="48">
        <f t="shared" si="27"/>
        <v>2500</v>
      </c>
      <c r="S127" s="48">
        <f t="shared" si="27"/>
        <v>2600</v>
      </c>
      <c r="T127" s="48">
        <f t="shared" si="27"/>
        <v>2600</v>
      </c>
      <c r="U127" s="48">
        <f t="shared" si="27"/>
        <v>2700</v>
      </c>
      <c r="V127" s="48">
        <f t="shared" si="27"/>
        <v>2700</v>
      </c>
    </row>
    <row r="128" spans="1:22">
      <c r="A128" s="48">
        <v>1</v>
      </c>
      <c r="B128" s="48">
        <v>9</v>
      </c>
      <c r="C128" s="48">
        <v>19</v>
      </c>
      <c r="D128" s="48">
        <v>0</v>
      </c>
      <c r="E128" s="48">
        <v>250</v>
      </c>
      <c r="F128" s="48">
        <v>7</v>
      </c>
      <c r="G128" s="48" t="s">
        <v>269</v>
      </c>
      <c r="H128" s="48">
        <v>1000</v>
      </c>
      <c r="I128" s="48">
        <f t="shared" si="20"/>
        <v>0</v>
      </c>
      <c r="J128" s="57">
        <f t="shared" si="21"/>
        <v>1.2666666666666666E-2</v>
      </c>
      <c r="K128" s="48">
        <f t="shared" si="27"/>
        <v>1000</v>
      </c>
      <c r="L128" s="48">
        <f t="shared" si="27"/>
        <v>1000</v>
      </c>
      <c r="M128" s="48">
        <f t="shared" si="27"/>
        <v>1000</v>
      </c>
      <c r="N128" s="48">
        <f t="shared" si="27"/>
        <v>1000</v>
      </c>
      <c r="O128" s="48">
        <f t="shared" si="27"/>
        <v>1000</v>
      </c>
      <c r="P128" s="48">
        <f t="shared" si="27"/>
        <v>1000</v>
      </c>
      <c r="Q128" s="48">
        <f t="shared" si="27"/>
        <v>1000</v>
      </c>
      <c r="R128" s="48">
        <f t="shared" si="27"/>
        <v>1000</v>
      </c>
      <c r="S128" s="48">
        <f t="shared" si="27"/>
        <v>1000</v>
      </c>
      <c r="T128" s="48">
        <f t="shared" si="27"/>
        <v>1000</v>
      </c>
      <c r="U128" s="48">
        <f t="shared" si="27"/>
        <v>1000</v>
      </c>
      <c r="V128" s="48">
        <f t="shared" si="27"/>
        <v>1000</v>
      </c>
    </row>
    <row r="129" spans="1:22">
      <c r="A129" s="48">
        <v>1</v>
      </c>
      <c r="B129" s="48">
        <v>9</v>
      </c>
      <c r="C129" s="48">
        <v>19</v>
      </c>
      <c r="D129" s="48">
        <v>0</v>
      </c>
      <c r="E129" s="48">
        <v>250</v>
      </c>
      <c r="F129" s="48">
        <v>8</v>
      </c>
      <c r="G129" s="48" t="s">
        <v>276</v>
      </c>
      <c r="H129" s="48">
        <v>2</v>
      </c>
      <c r="I129" s="48">
        <f t="shared" si="20"/>
        <v>2</v>
      </c>
      <c r="J129" s="57">
        <f t="shared" si="21"/>
        <v>1.2666666666666666E-2</v>
      </c>
      <c r="K129" s="48">
        <f t="shared" si="27"/>
        <v>4442</v>
      </c>
      <c r="L129" s="48">
        <f t="shared" si="27"/>
        <v>4442</v>
      </c>
      <c r="M129" s="48">
        <f t="shared" si="27"/>
        <v>4884</v>
      </c>
      <c r="N129" s="48">
        <f t="shared" si="27"/>
        <v>4884</v>
      </c>
      <c r="O129" s="48">
        <f t="shared" si="27"/>
        <v>4884</v>
      </c>
      <c r="P129" s="48">
        <f t="shared" si="27"/>
        <v>4884</v>
      </c>
      <c r="Q129" s="48">
        <f t="shared" si="27"/>
        <v>5550</v>
      </c>
      <c r="R129" s="48">
        <f t="shared" si="27"/>
        <v>5550</v>
      </c>
      <c r="S129" s="48">
        <f t="shared" si="27"/>
        <v>5772</v>
      </c>
      <c r="T129" s="48">
        <f t="shared" si="27"/>
        <v>5772</v>
      </c>
      <c r="U129" s="48">
        <f t="shared" si="27"/>
        <v>5996</v>
      </c>
      <c r="V129" s="48">
        <f t="shared" si="27"/>
        <v>5996</v>
      </c>
    </row>
    <row r="130" spans="1:22">
      <c r="A130" s="48">
        <v>1</v>
      </c>
      <c r="B130" s="48">
        <v>9</v>
      </c>
      <c r="C130" s="48">
        <v>19</v>
      </c>
      <c r="D130" s="48">
        <v>0</v>
      </c>
      <c r="E130" s="48">
        <v>250</v>
      </c>
      <c r="F130" s="48">
        <v>9</v>
      </c>
      <c r="G130" s="48" t="s">
        <v>271</v>
      </c>
      <c r="H130" s="48">
        <v>1</v>
      </c>
      <c r="I130" s="48">
        <f t="shared" ref="I130:I193" si="28">INDEX($AW$1:$AW$9,MATCH(G130,$AV$1:$AV$9,0))</f>
        <v>6</v>
      </c>
      <c r="J130" s="57">
        <f t="shared" si="21"/>
        <v>1.2666666666666666E-2</v>
      </c>
      <c r="K130" s="48">
        <f t="shared" si="27"/>
        <v>3300</v>
      </c>
      <c r="L130" s="48">
        <f t="shared" si="27"/>
        <v>3300</v>
      </c>
      <c r="M130" s="48">
        <f t="shared" si="27"/>
        <v>3700</v>
      </c>
      <c r="N130" s="48">
        <f t="shared" si="27"/>
        <v>3700</v>
      </c>
      <c r="O130" s="48">
        <f t="shared" si="27"/>
        <v>3700</v>
      </c>
      <c r="P130" s="48">
        <f t="shared" si="27"/>
        <v>3700</v>
      </c>
      <c r="Q130" s="48">
        <f t="shared" si="27"/>
        <v>4200</v>
      </c>
      <c r="R130" s="48">
        <f t="shared" si="27"/>
        <v>4200</v>
      </c>
      <c r="S130" s="48">
        <f t="shared" si="27"/>
        <v>4300</v>
      </c>
      <c r="T130" s="48">
        <f t="shared" si="27"/>
        <v>4300</v>
      </c>
      <c r="U130" s="48">
        <f t="shared" si="27"/>
        <v>4500</v>
      </c>
      <c r="V130" s="48">
        <f t="shared" si="27"/>
        <v>4500</v>
      </c>
    </row>
    <row r="131" spans="1:22">
      <c r="A131" s="48">
        <v>1</v>
      </c>
      <c r="B131" s="48">
        <v>9</v>
      </c>
      <c r="C131" s="48">
        <v>19</v>
      </c>
      <c r="D131" s="48">
        <v>0</v>
      </c>
      <c r="E131" s="48">
        <v>250</v>
      </c>
      <c r="F131" s="48">
        <v>10</v>
      </c>
      <c r="G131" s="48" t="s">
        <v>269</v>
      </c>
      <c r="H131" s="48">
        <v>5000</v>
      </c>
      <c r="I131" s="48">
        <f t="shared" si="28"/>
        <v>0</v>
      </c>
      <c r="J131" s="57">
        <f t="shared" ref="J131:J194" si="29">C131/100/15</f>
        <v>1.2666666666666666E-2</v>
      </c>
      <c r="K131" s="48">
        <f t="shared" si="27"/>
        <v>5000</v>
      </c>
      <c r="L131" s="48">
        <f t="shared" si="27"/>
        <v>5000</v>
      </c>
      <c r="M131" s="48">
        <f t="shared" si="27"/>
        <v>5000</v>
      </c>
      <c r="N131" s="48">
        <f t="shared" si="27"/>
        <v>5000</v>
      </c>
      <c r="O131" s="48">
        <f t="shared" si="27"/>
        <v>5000</v>
      </c>
      <c r="P131" s="48">
        <f t="shared" si="27"/>
        <v>5000</v>
      </c>
      <c r="Q131" s="48">
        <f t="shared" si="27"/>
        <v>5000</v>
      </c>
      <c r="R131" s="48">
        <f t="shared" si="27"/>
        <v>5000</v>
      </c>
      <c r="S131" s="48">
        <f t="shared" si="27"/>
        <v>5000</v>
      </c>
      <c r="T131" s="48">
        <f t="shared" si="27"/>
        <v>5000</v>
      </c>
      <c r="U131" s="48">
        <f t="shared" si="27"/>
        <v>5000</v>
      </c>
      <c r="V131" s="48">
        <f t="shared" si="27"/>
        <v>5000</v>
      </c>
    </row>
    <row r="132" spans="1:22">
      <c r="A132" s="48">
        <v>1</v>
      </c>
      <c r="B132" s="48">
        <v>9</v>
      </c>
      <c r="C132" s="48">
        <v>19</v>
      </c>
      <c r="D132" s="48">
        <v>0</v>
      </c>
      <c r="E132" s="48">
        <v>250</v>
      </c>
      <c r="F132" s="48">
        <v>11</v>
      </c>
      <c r="G132" s="48" t="s">
        <v>274</v>
      </c>
      <c r="H132" s="48">
        <v>1</v>
      </c>
      <c r="I132" s="48">
        <f t="shared" si="28"/>
        <v>3</v>
      </c>
      <c r="J132" s="57">
        <f t="shared" si="29"/>
        <v>1.2666666666666666E-2</v>
      </c>
      <c r="K132" s="48">
        <f t="shared" ref="K132:V141" si="30">IF($I132=0,$H132,INDEX(levelCosts_1_v,MATCH(K$1,levelCosts_k,1),$I132)*$H132)</f>
        <v>6000</v>
      </c>
      <c r="L132" s="48">
        <f t="shared" si="30"/>
        <v>6000</v>
      </c>
      <c r="M132" s="48">
        <f t="shared" si="30"/>
        <v>6600</v>
      </c>
      <c r="N132" s="48">
        <f t="shared" si="30"/>
        <v>6600</v>
      </c>
      <c r="O132" s="48">
        <f t="shared" si="30"/>
        <v>6600</v>
      </c>
      <c r="P132" s="48">
        <f t="shared" si="30"/>
        <v>6600</v>
      </c>
      <c r="Q132" s="48">
        <f t="shared" si="30"/>
        <v>7500</v>
      </c>
      <c r="R132" s="48">
        <f t="shared" si="30"/>
        <v>7500</v>
      </c>
      <c r="S132" s="48">
        <f t="shared" si="30"/>
        <v>7800</v>
      </c>
      <c r="T132" s="48">
        <f t="shared" si="30"/>
        <v>7800</v>
      </c>
      <c r="U132" s="48">
        <f t="shared" si="30"/>
        <v>8100</v>
      </c>
      <c r="V132" s="48">
        <f t="shared" si="30"/>
        <v>8100</v>
      </c>
    </row>
    <row r="133" spans="1:22">
      <c r="A133" s="48">
        <v>1</v>
      </c>
      <c r="B133" s="48">
        <v>9</v>
      </c>
      <c r="C133" s="48">
        <v>19</v>
      </c>
      <c r="D133" s="48">
        <v>0</v>
      </c>
      <c r="E133" s="48">
        <v>250</v>
      </c>
      <c r="F133" s="48">
        <v>12</v>
      </c>
      <c r="G133" s="48" t="s">
        <v>268</v>
      </c>
      <c r="H133" s="48">
        <v>2</v>
      </c>
      <c r="I133" s="48">
        <f t="shared" si="28"/>
        <v>4</v>
      </c>
      <c r="J133" s="57">
        <f t="shared" si="29"/>
        <v>1.2666666666666666E-2</v>
      </c>
      <c r="K133" s="48">
        <f t="shared" si="30"/>
        <v>1000</v>
      </c>
      <c r="L133" s="48">
        <f t="shared" si="30"/>
        <v>1000</v>
      </c>
      <c r="M133" s="48">
        <f t="shared" si="30"/>
        <v>1100</v>
      </c>
      <c r="N133" s="48">
        <f t="shared" si="30"/>
        <v>1100</v>
      </c>
      <c r="O133" s="48">
        <f t="shared" si="30"/>
        <v>1100</v>
      </c>
      <c r="P133" s="48">
        <f t="shared" si="30"/>
        <v>1100</v>
      </c>
      <c r="Q133" s="48">
        <f t="shared" si="30"/>
        <v>1250</v>
      </c>
      <c r="R133" s="48">
        <f t="shared" si="30"/>
        <v>1250</v>
      </c>
      <c r="S133" s="48">
        <f t="shared" si="30"/>
        <v>1300</v>
      </c>
      <c r="T133" s="48">
        <f t="shared" si="30"/>
        <v>1300</v>
      </c>
      <c r="U133" s="48">
        <f t="shared" si="30"/>
        <v>1350</v>
      </c>
      <c r="V133" s="48">
        <f t="shared" si="30"/>
        <v>1350</v>
      </c>
    </row>
    <row r="134" spans="1:22">
      <c r="A134" s="48">
        <v>1</v>
      </c>
      <c r="B134" s="48">
        <v>9</v>
      </c>
      <c r="C134" s="48">
        <v>19</v>
      </c>
      <c r="D134" s="48">
        <v>0</v>
      </c>
      <c r="E134" s="48">
        <v>250</v>
      </c>
      <c r="F134" s="48">
        <v>13</v>
      </c>
      <c r="G134" s="48" t="s">
        <v>275</v>
      </c>
      <c r="H134" s="48">
        <v>2</v>
      </c>
      <c r="I134" s="48">
        <f t="shared" si="28"/>
        <v>8</v>
      </c>
      <c r="J134" s="57">
        <f t="shared" si="29"/>
        <v>1.2666666666666666E-2</v>
      </c>
      <c r="K134" s="48">
        <f t="shared" si="30"/>
        <v>10600</v>
      </c>
      <c r="L134" s="48">
        <f t="shared" si="30"/>
        <v>10600</v>
      </c>
      <c r="M134" s="48">
        <f t="shared" si="30"/>
        <v>11800</v>
      </c>
      <c r="N134" s="48">
        <f t="shared" si="30"/>
        <v>11800</v>
      </c>
      <c r="O134" s="48">
        <f t="shared" si="30"/>
        <v>11800</v>
      </c>
      <c r="P134" s="48">
        <f t="shared" si="30"/>
        <v>11800</v>
      </c>
      <c r="Q134" s="48">
        <f t="shared" si="30"/>
        <v>13400</v>
      </c>
      <c r="R134" s="48">
        <f t="shared" si="30"/>
        <v>13400</v>
      </c>
      <c r="S134" s="48">
        <f t="shared" si="30"/>
        <v>13800</v>
      </c>
      <c r="T134" s="48">
        <f t="shared" si="30"/>
        <v>13800</v>
      </c>
      <c r="U134" s="48">
        <f t="shared" si="30"/>
        <v>14400</v>
      </c>
      <c r="V134" s="48">
        <f t="shared" si="30"/>
        <v>14400</v>
      </c>
    </row>
    <row r="135" spans="1:22">
      <c r="A135" s="48">
        <v>1</v>
      </c>
      <c r="B135" s="48">
        <v>9</v>
      </c>
      <c r="C135" s="48">
        <v>19</v>
      </c>
      <c r="D135" s="48">
        <v>0</v>
      </c>
      <c r="E135" s="48">
        <v>250</v>
      </c>
      <c r="F135" s="48">
        <v>14</v>
      </c>
      <c r="G135" s="48" t="s">
        <v>269</v>
      </c>
      <c r="H135" s="48">
        <v>5000</v>
      </c>
      <c r="I135" s="48">
        <f t="shared" si="28"/>
        <v>0</v>
      </c>
      <c r="J135" s="57">
        <f t="shared" si="29"/>
        <v>1.2666666666666666E-2</v>
      </c>
      <c r="K135" s="48">
        <f t="shared" si="30"/>
        <v>5000</v>
      </c>
      <c r="L135" s="48">
        <f t="shared" si="30"/>
        <v>5000</v>
      </c>
      <c r="M135" s="48">
        <f t="shared" si="30"/>
        <v>5000</v>
      </c>
      <c r="N135" s="48">
        <f t="shared" si="30"/>
        <v>5000</v>
      </c>
      <c r="O135" s="48">
        <f t="shared" si="30"/>
        <v>5000</v>
      </c>
      <c r="P135" s="48">
        <f t="shared" si="30"/>
        <v>5000</v>
      </c>
      <c r="Q135" s="48">
        <f t="shared" si="30"/>
        <v>5000</v>
      </c>
      <c r="R135" s="48">
        <f t="shared" si="30"/>
        <v>5000</v>
      </c>
      <c r="S135" s="48">
        <f t="shared" si="30"/>
        <v>5000</v>
      </c>
      <c r="T135" s="48">
        <f t="shared" si="30"/>
        <v>5000</v>
      </c>
      <c r="U135" s="48">
        <f t="shared" si="30"/>
        <v>5000</v>
      </c>
      <c r="V135" s="48">
        <f t="shared" si="30"/>
        <v>5000</v>
      </c>
    </row>
    <row r="136" spans="1:22">
      <c r="A136" s="48">
        <v>1</v>
      </c>
      <c r="B136" s="48">
        <v>9</v>
      </c>
      <c r="C136" s="48">
        <v>19</v>
      </c>
      <c r="D136" s="48">
        <v>0</v>
      </c>
      <c r="E136" s="48">
        <v>250</v>
      </c>
      <c r="F136" s="48">
        <v>15</v>
      </c>
      <c r="G136" s="48" t="s">
        <v>273</v>
      </c>
      <c r="H136" s="48">
        <v>1</v>
      </c>
      <c r="I136" s="48">
        <f t="shared" si="28"/>
        <v>5</v>
      </c>
      <c r="J136" s="57">
        <f t="shared" si="29"/>
        <v>1.2666666666666666E-2</v>
      </c>
      <c r="K136" s="48">
        <f t="shared" si="30"/>
        <v>4000</v>
      </c>
      <c r="L136" s="48">
        <f t="shared" si="30"/>
        <v>4000</v>
      </c>
      <c r="M136" s="48">
        <f t="shared" si="30"/>
        <v>4400</v>
      </c>
      <c r="N136" s="48">
        <f t="shared" si="30"/>
        <v>4400</v>
      </c>
      <c r="O136" s="48">
        <f t="shared" si="30"/>
        <v>4400</v>
      </c>
      <c r="P136" s="48">
        <f t="shared" si="30"/>
        <v>4400</v>
      </c>
      <c r="Q136" s="48">
        <f t="shared" si="30"/>
        <v>5000</v>
      </c>
      <c r="R136" s="48">
        <f t="shared" si="30"/>
        <v>5000</v>
      </c>
      <c r="S136" s="48">
        <f t="shared" si="30"/>
        <v>5200</v>
      </c>
      <c r="T136" s="48">
        <f t="shared" si="30"/>
        <v>5200</v>
      </c>
      <c r="U136" s="48">
        <f t="shared" si="30"/>
        <v>5400</v>
      </c>
      <c r="V136" s="48">
        <f t="shared" si="30"/>
        <v>5400</v>
      </c>
    </row>
    <row r="137" spans="1:22">
      <c r="A137" s="48">
        <v>1</v>
      </c>
      <c r="B137" s="48">
        <v>1</v>
      </c>
      <c r="C137" s="48">
        <v>18</v>
      </c>
      <c r="D137" s="48">
        <v>251</v>
      </c>
      <c r="E137" s="48">
        <v>500</v>
      </c>
      <c r="F137" s="48">
        <v>1</v>
      </c>
      <c r="G137" s="48" t="s">
        <v>268</v>
      </c>
      <c r="H137" s="48">
        <v>4</v>
      </c>
      <c r="I137" s="48">
        <f t="shared" si="28"/>
        <v>4</v>
      </c>
      <c r="J137" s="57">
        <f t="shared" si="29"/>
        <v>1.2E-2</v>
      </c>
      <c r="K137" s="48">
        <f t="shared" si="30"/>
        <v>2000</v>
      </c>
      <c r="L137" s="48">
        <f t="shared" si="30"/>
        <v>2000</v>
      </c>
      <c r="M137" s="48">
        <f t="shared" si="30"/>
        <v>2200</v>
      </c>
      <c r="N137" s="48">
        <f t="shared" si="30"/>
        <v>2200</v>
      </c>
      <c r="O137" s="48">
        <f t="shared" si="30"/>
        <v>2200</v>
      </c>
      <c r="P137" s="48">
        <f t="shared" si="30"/>
        <v>2200</v>
      </c>
      <c r="Q137" s="48">
        <f t="shared" si="30"/>
        <v>2500</v>
      </c>
      <c r="R137" s="48">
        <f t="shared" si="30"/>
        <v>2500</v>
      </c>
      <c r="S137" s="48">
        <f t="shared" si="30"/>
        <v>2600</v>
      </c>
      <c r="T137" s="48">
        <f t="shared" si="30"/>
        <v>2600</v>
      </c>
      <c r="U137" s="48">
        <f t="shared" si="30"/>
        <v>2700</v>
      </c>
      <c r="V137" s="48">
        <f t="shared" si="30"/>
        <v>2700</v>
      </c>
    </row>
    <row r="138" spans="1:22">
      <c r="A138" s="48">
        <v>1</v>
      </c>
      <c r="B138" s="48">
        <v>1</v>
      </c>
      <c r="C138" s="48">
        <v>18</v>
      </c>
      <c r="D138" s="48">
        <v>251</v>
      </c>
      <c r="E138" s="48">
        <v>500</v>
      </c>
      <c r="F138" s="48">
        <v>2</v>
      </c>
      <c r="G138" s="48" t="s">
        <v>269</v>
      </c>
      <c r="H138" s="48">
        <v>6000</v>
      </c>
      <c r="I138" s="48">
        <f t="shared" si="28"/>
        <v>0</v>
      </c>
      <c r="J138" s="57">
        <f t="shared" si="29"/>
        <v>1.2E-2</v>
      </c>
      <c r="K138" s="48">
        <f t="shared" si="30"/>
        <v>6000</v>
      </c>
      <c r="L138" s="48">
        <f t="shared" si="30"/>
        <v>6000</v>
      </c>
      <c r="M138" s="48">
        <f t="shared" si="30"/>
        <v>6000</v>
      </c>
      <c r="N138" s="48">
        <f t="shared" si="30"/>
        <v>6000</v>
      </c>
      <c r="O138" s="48">
        <f t="shared" si="30"/>
        <v>6000</v>
      </c>
      <c r="P138" s="48">
        <f t="shared" si="30"/>
        <v>6000</v>
      </c>
      <c r="Q138" s="48">
        <f t="shared" si="30"/>
        <v>6000</v>
      </c>
      <c r="R138" s="48">
        <f t="shared" si="30"/>
        <v>6000</v>
      </c>
      <c r="S138" s="48">
        <f t="shared" si="30"/>
        <v>6000</v>
      </c>
      <c r="T138" s="48">
        <f t="shared" si="30"/>
        <v>6000</v>
      </c>
      <c r="U138" s="48">
        <f t="shared" si="30"/>
        <v>6000</v>
      </c>
      <c r="V138" s="48">
        <f t="shared" si="30"/>
        <v>6000</v>
      </c>
    </row>
    <row r="139" spans="1:22">
      <c r="A139" s="48">
        <v>1</v>
      </c>
      <c r="B139" s="48">
        <v>1</v>
      </c>
      <c r="C139" s="48">
        <v>18</v>
      </c>
      <c r="D139" s="48">
        <v>251</v>
      </c>
      <c r="E139" s="48">
        <v>500</v>
      </c>
      <c r="F139" s="48">
        <v>3</v>
      </c>
      <c r="G139" s="48" t="s">
        <v>270</v>
      </c>
      <c r="H139" s="48">
        <v>1</v>
      </c>
      <c r="I139" s="48">
        <f t="shared" si="28"/>
        <v>1</v>
      </c>
      <c r="J139" s="57">
        <f t="shared" si="29"/>
        <v>1.2E-2</v>
      </c>
      <c r="K139" s="48">
        <f t="shared" si="30"/>
        <v>2000</v>
      </c>
      <c r="L139" s="48">
        <f t="shared" si="30"/>
        <v>2000</v>
      </c>
      <c r="M139" s="48">
        <f t="shared" si="30"/>
        <v>2200</v>
      </c>
      <c r="N139" s="48">
        <f t="shared" si="30"/>
        <v>2200</v>
      </c>
      <c r="O139" s="48">
        <f t="shared" si="30"/>
        <v>2200</v>
      </c>
      <c r="P139" s="48">
        <f t="shared" si="30"/>
        <v>2200</v>
      </c>
      <c r="Q139" s="48">
        <f t="shared" si="30"/>
        <v>2500</v>
      </c>
      <c r="R139" s="48">
        <f t="shared" si="30"/>
        <v>2500</v>
      </c>
      <c r="S139" s="48">
        <f t="shared" si="30"/>
        <v>2600</v>
      </c>
      <c r="T139" s="48">
        <f t="shared" si="30"/>
        <v>2600</v>
      </c>
      <c r="U139" s="48">
        <f t="shared" si="30"/>
        <v>2700</v>
      </c>
      <c r="V139" s="48">
        <f t="shared" si="30"/>
        <v>2700</v>
      </c>
    </row>
    <row r="140" spans="1:22">
      <c r="A140" s="48">
        <v>1</v>
      </c>
      <c r="B140" s="48">
        <v>1</v>
      </c>
      <c r="C140" s="48">
        <v>18</v>
      </c>
      <c r="D140" s="48">
        <v>251</v>
      </c>
      <c r="E140" s="48">
        <v>500</v>
      </c>
      <c r="F140" s="48">
        <v>4</v>
      </c>
      <c r="G140" s="48" t="s">
        <v>271</v>
      </c>
      <c r="H140" s="48">
        <v>1</v>
      </c>
      <c r="I140" s="48">
        <f t="shared" si="28"/>
        <v>6</v>
      </c>
      <c r="J140" s="57">
        <f t="shared" si="29"/>
        <v>1.2E-2</v>
      </c>
      <c r="K140" s="48">
        <f t="shared" si="30"/>
        <v>3300</v>
      </c>
      <c r="L140" s="48">
        <f t="shared" si="30"/>
        <v>3300</v>
      </c>
      <c r="M140" s="48">
        <f t="shared" si="30"/>
        <v>3700</v>
      </c>
      <c r="N140" s="48">
        <f t="shared" si="30"/>
        <v>3700</v>
      </c>
      <c r="O140" s="48">
        <f t="shared" si="30"/>
        <v>3700</v>
      </c>
      <c r="P140" s="48">
        <f t="shared" si="30"/>
        <v>3700</v>
      </c>
      <c r="Q140" s="48">
        <f t="shared" si="30"/>
        <v>4200</v>
      </c>
      <c r="R140" s="48">
        <f t="shared" si="30"/>
        <v>4200</v>
      </c>
      <c r="S140" s="48">
        <f t="shared" si="30"/>
        <v>4300</v>
      </c>
      <c r="T140" s="48">
        <f t="shared" si="30"/>
        <v>4300</v>
      </c>
      <c r="U140" s="48">
        <f t="shared" si="30"/>
        <v>4500</v>
      </c>
      <c r="V140" s="48">
        <f t="shared" si="30"/>
        <v>4500</v>
      </c>
    </row>
    <row r="141" spans="1:22">
      <c r="A141" s="48">
        <v>1</v>
      </c>
      <c r="B141" s="48">
        <v>1</v>
      </c>
      <c r="C141" s="48">
        <v>18</v>
      </c>
      <c r="D141" s="48">
        <v>251</v>
      </c>
      <c r="E141" s="48">
        <v>500</v>
      </c>
      <c r="F141" s="48">
        <v>5</v>
      </c>
      <c r="G141" s="48" t="s">
        <v>269</v>
      </c>
      <c r="H141" s="48">
        <v>6000</v>
      </c>
      <c r="I141" s="48">
        <f t="shared" si="28"/>
        <v>0</v>
      </c>
      <c r="J141" s="57">
        <f t="shared" si="29"/>
        <v>1.2E-2</v>
      </c>
      <c r="K141" s="48">
        <f t="shared" si="30"/>
        <v>6000</v>
      </c>
      <c r="L141" s="48">
        <f t="shared" si="30"/>
        <v>6000</v>
      </c>
      <c r="M141" s="48">
        <f t="shared" si="30"/>
        <v>6000</v>
      </c>
      <c r="N141" s="48">
        <f t="shared" si="30"/>
        <v>6000</v>
      </c>
      <c r="O141" s="48">
        <f t="shared" si="30"/>
        <v>6000</v>
      </c>
      <c r="P141" s="48">
        <f t="shared" si="30"/>
        <v>6000</v>
      </c>
      <c r="Q141" s="48">
        <f t="shared" si="30"/>
        <v>6000</v>
      </c>
      <c r="R141" s="48">
        <f t="shared" si="30"/>
        <v>6000</v>
      </c>
      <c r="S141" s="48">
        <f t="shared" si="30"/>
        <v>6000</v>
      </c>
      <c r="T141" s="48">
        <f t="shared" si="30"/>
        <v>6000</v>
      </c>
      <c r="U141" s="48">
        <f t="shared" si="30"/>
        <v>6000</v>
      </c>
      <c r="V141" s="48">
        <f t="shared" si="30"/>
        <v>6000</v>
      </c>
    </row>
    <row r="142" spans="1:22">
      <c r="A142" s="48">
        <v>1</v>
      </c>
      <c r="B142" s="48">
        <v>1</v>
      </c>
      <c r="C142" s="48">
        <v>18</v>
      </c>
      <c r="D142" s="48">
        <v>251</v>
      </c>
      <c r="E142" s="48">
        <v>500</v>
      </c>
      <c r="F142" s="48">
        <v>6</v>
      </c>
      <c r="G142" s="48" t="s">
        <v>270</v>
      </c>
      <c r="H142" s="48">
        <v>1</v>
      </c>
      <c r="I142" s="48">
        <f t="shared" si="28"/>
        <v>1</v>
      </c>
      <c r="J142" s="57">
        <f t="shared" si="29"/>
        <v>1.2E-2</v>
      </c>
      <c r="K142" s="48">
        <f t="shared" ref="K142:V151" si="31">IF($I142=0,$H142,INDEX(levelCosts_1_v,MATCH(K$1,levelCosts_k,1),$I142)*$H142)</f>
        <v>2000</v>
      </c>
      <c r="L142" s="48">
        <f t="shared" si="31"/>
        <v>2000</v>
      </c>
      <c r="M142" s="48">
        <f t="shared" si="31"/>
        <v>2200</v>
      </c>
      <c r="N142" s="48">
        <f t="shared" si="31"/>
        <v>2200</v>
      </c>
      <c r="O142" s="48">
        <f t="shared" si="31"/>
        <v>2200</v>
      </c>
      <c r="P142" s="48">
        <f t="shared" si="31"/>
        <v>2200</v>
      </c>
      <c r="Q142" s="48">
        <f t="shared" si="31"/>
        <v>2500</v>
      </c>
      <c r="R142" s="48">
        <f t="shared" si="31"/>
        <v>2500</v>
      </c>
      <c r="S142" s="48">
        <f t="shared" si="31"/>
        <v>2600</v>
      </c>
      <c r="T142" s="48">
        <f t="shared" si="31"/>
        <v>2600</v>
      </c>
      <c r="U142" s="48">
        <f t="shared" si="31"/>
        <v>2700</v>
      </c>
      <c r="V142" s="48">
        <f t="shared" si="31"/>
        <v>2700</v>
      </c>
    </row>
    <row r="143" spans="1:22">
      <c r="A143" s="48">
        <v>1</v>
      </c>
      <c r="B143" s="48">
        <v>1</v>
      </c>
      <c r="C143" s="48">
        <v>18</v>
      </c>
      <c r="D143" s="48">
        <v>251</v>
      </c>
      <c r="E143" s="48">
        <v>500</v>
      </c>
      <c r="F143" s="48">
        <v>7</v>
      </c>
      <c r="G143" s="48" t="s">
        <v>268</v>
      </c>
      <c r="H143" s="48">
        <v>3</v>
      </c>
      <c r="I143" s="48">
        <f t="shared" si="28"/>
        <v>4</v>
      </c>
      <c r="J143" s="57">
        <f t="shared" si="29"/>
        <v>1.2E-2</v>
      </c>
      <c r="K143" s="48">
        <f t="shared" si="31"/>
        <v>1500</v>
      </c>
      <c r="L143" s="48">
        <f t="shared" si="31"/>
        <v>1500</v>
      </c>
      <c r="M143" s="48">
        <f t="shared" si="31"/>
        <v>1650</v>
      </c>
      <c r="N143" s="48">
        <f t="shared" si="31"/>
        <v>1650</v>
      </c>
      <c r="O143" s="48">
        <f t="shared" si="31"/>
        <v>1650</v>
      </c>
      <c r="P143" s="48">
        <f t="shared" si="31"/>
        <v>1650</v>
      </c>
      <c r="Q143" s="48">
        <f t="shared" si="31"/>
        <v>1875</v>
      </c>
      <c r="R143" s="48">
        <f t="shared" si="31"/>
        <v>1875</v>
      </c>
      <c r="S143" s="48">
        <f t="shared" si="31"/>
        <v>1950</v>
      </c>
      <c r="T143" s="48">
        <f t="shared" si="31"/>
        <v>1950</v>
      </c>
      <c r="U143" s="48">
        <f t="shared" si="31"/>
        <v>2025</v>
      </c>
      <c r="V143" s="48">
        <f t="shared" si="31"/>
        <v>2025</v>
      </c>
    </row>
    <row r="144" spans="1:22">
      <c r="A144" s="48">
        <v>1</v>
      </c>
      <c r="B144" s="48">
        <v>1</v>
      </c>
      <c r="C144" s="48">
        <v>18</v>
      </c>
      <c r="D144" s="48">
        <v>251</v>
      </c>
      <c r="E144" s="48">
        <v>500</v>
      </c>
      <c r="F144" s="48">
        <v>8</v>
      </c>
      <c r="G144" s="48" t="s">
        <v>272</v>
      </c>
      <c r="H144" s="48">
        <v>1</v>
      </c>
      <c r="I144" s="48">
        <f t="shared" si="28"/>
        <v>7</v>
      </c>
      <c r="J144" s="57">
        <f t="shared" si="29"/>
        <v>1.2E-2</v>
      </c>
      <c r="K144" s="48">
        <f t="shared" si="31"/>
        <v>4000</v>
      </c>
      <c r="L144" s="48">
        <f t="shared" si="31"/>
        <v>4000</v>
      </c>
      <c r="M144" s="48">
        <f t="shared" si="31"/>
        <v>4400</v>
      </c>
      <c r="N144" s="48">
        <f t="shared" si="31"/>
        <v>4400</v>
      </c>
      <c r="O144" s="48">
        <f t="shared" si="31"/>
        <v>4400</v>
      </c>
      <c r="P144" s="48">
        <f t="shared" si="31"/>
        <v>4400</v>
      </c>
      <c r="Q144" s="48">
        <f t="shared" si="31"/>
        <v>5000</v>
      </c>
      <c r="R144" s="48">
        <f t="shared" si="31"/>
        <v>5000</v>
      </c>
      <c r="S144" s="48">
        <f t="shared" si="31"/>
        <v>5200</v>
      </c>
      <c r="T144" s="48">
        <f t="shared" si="31"/>
        <v>5200</v>
      </c>
      <c r="U144" s="48">
        <f t="shared" si="31"/>
        <v>5400</v>
      </c>
      <c r="V144" s="48">
        <f t="shared" si="31"/>
        <v>5400</v>
      </c>
    </row>
    <row r="145" spans="1:22">
      <c r="A145" s="48">
        <v>1</v>
      </c>
      <c r="B145" s="48">
        <v>1</v>
      </c>
      <c r="C145" s="48">
        <v>18</v>
      </c>
      <c r="D145" s="48">
        <v>251</v>
      </c>
      <c r="E145" s="48">
        <v>500</v>
      </c>
      <c r="F145" s="48">
        <v>9</v>
      </c>
      <c r="G145" s="48" t="s">
        <v>273</v>
      </c>
      <c r="H145" s="48">
        <v>1</v>
      </c>
      <c r="I145" s="48">
        <f t="shared" si="28"/>
        <v>5</v>
      </c>
      <c r="J145" s="57">
        <f t="shared" si="29"/>
        <v>1.2E-2</v>
      </c>
      <c r="K145" s="48">
        <f t="shared" si="31"/>
        <v>4000</v>
      </c>
      <c r="L145" s="48">
        <f t="shared" si="31"/>
        <v>4000</v>
      </c>
      <c r="M145" s="48">
        <f t="shared" si="31"/>
        <v>4400</v>
      </c>
      <c r="N145" s="48">
        <f t="shared" si="31"/>
        <v>4400</v>
      </c>
      <c r="O145" s="48">
        <f t="shared" si="31"/>
        <v>4400</v>
      </c>
      <c r="P145" s="48">
        <f t="shared" si="31"/>
        <v>4400</v>
      </c>
      <c r="Q145" s="48">
        <f t="shared" si="31"/>
        <v>5000</v>
      </c>
      <c r="R145" s="48">
        <f t="shared" si="31"/>
        <v>5000</v>
      </c>
      <c r="S145" s="48">
        <f t="shared" si="31"/>
        <v>5200</v>
      </c>
      <c r="T145" s="48">
        <f t="shared" si="31"/>
        <v>5200</v>
      </c>
      <c r="U145" s="48">
        <f t="shared" si="31"/>
        <v>5400</v>
      </c>
      <c r="V145" s="48">
        <f t="shared" si="31"/>
        <v>5400</v>
      </c>
    </row>
    <row r="146" spans="1:22">
      <c r="A146" s="48">
        <v>1</v>
      </c>
      <c r="B146" s="48">
        <v>1</v>
      </c>
      <c r="C146" s="48">
        <v>18</v>
      </c>
      <c r="D146" s="48">
        <v>251</v>
      </c>
      <c r="E146" s="48">
        <v>500</v>
      </c>
      <c r="F146" s="48">
        <v>10</v>
      </c>
      <c r="G146" s="48" t="s">
        <v>269</v>
      </c>
      <c r="H146" s="48">
        <v>3000</v>
      </c>
      <c r="I146" s="48">
        <f t="shared" si="28"/>
        <v>0</v>
      </c>
      <c r="J146" s="57">
        <f t="shared" si="29"/>
        <v>1.2E-2</v>
      </c>
      <c r="K146" s="48">
        <f t="shared" si="31"/>
        <v>3000</v>
      </c>
      <c r="L146" s="48">
        <f t="shared" si="31"/>
        <v>3000</v>
      </c>
      <c r="M146" s="48">
        <f t="shared" si="31"/>
        <v>3000</v>
      </c>
      <c r="N146" s="48">
        <f t="shared" si="31"/>
        <v>3000</v>
      </c>
      <c r="O146" s="48">
        <f t="shared" si="31"/>
        <v>3000</v>
      </c>
      <c r="P146" s="48">
        <f t="shared" si="31"/>
        <v>3000</v>
      </c>
      <c r="Q146" s="48">
        <f t="shared" si="31"/>
        <v>3000</v>
      </c>
      <c r="R146" s="48">
        <f t="shared" si="31"/>
        <v>3000</v>
      </c>
      <c r="S146" s="48">
        <f t="shared" si="31"/>
        <v>3000</v>
      </c>
      <c r="T146" s="48">
        <f t="shared" si="31"/>
        <v>3000</v>
      </c>
      <c r="U146" s="48">
        <f t="shared" si="31"/>
        <v>3000</v>
      </c>
      <c r="V146" s="48">
        <f t="shared" si="31"/>
        <v>3000</v>
      </c>
    </row>
    <row r="147" spans="1:22">
      <c r="A147" s="48">
        <v>1</v>
      </c>
      <c r="B147" s="48">
        <v>1</v>
      </c>
      <c r="C147" s="48">
        <v>18</v>
      </c>
      <c r="D147" s="48">
        <v>251</v>
      </c>
      <c r="E147" s="48">
        <v>500</v>
      </c>
      <c r="F147" s="48">
        <v>11</v>
      </c>
      <c r="G147" s="48" t="s">
        <v>270</v>
      </c>
      <c r="H147" s="48">
        <v>1</v>
      </c>
      <c r="I147" s="48">
        <f t="shared" si="28"/>
        <v>1</v>
      </c>
      <c r="J147" s="57">
        <f t="shared" si="29"/>
        <v>1.2E-2</v>
      </c>
      <c r="K147" s="48">
        <f t="shared" si="31"/>
        <v>2000</v>
      </c>
      <c r="L147" s="48">
        <f t="shared" si="31"/>
        <v>2000</v>
      </c>
      <c r="M147" s="48">
        <f t="shared" si="31"/>
        <v>2200</v>
      </c>
      <c r="N147" s="48">
        <f t="shared" si="31"/>
        <v>2200</v>
      </c>
      <c r="O147" s="48">
        <f t="shared" si="31"/>
        <v>2200</v>
      </c>
      <c r="P147" s="48">
        <f t="shared" si="31"/>
        <v>2200</v>
      </c>
      <c r="Q147" s="48">
        <f t="shared" si="31"/>
        <v>2500</v>
      </c>
      <c r="R147" s="48">
        <f t="shared" si="31"/>
        <v>2500</v>
      </c>
      <c r="S147" s="48">
        <f t="shared" si="31"/>
        <v>2600</v>
      </c>
      <c r="T147" s="48">
        <f t="shared" si="31"/>
        <v>2600</v>
      </c>
      <c r="U147" s="48">
        <f t="shared" si="31"/>
        <v>2700</v>
      </c>
      <c r="V147" s="48">
        <f t="shared" si="31"/>
        <v>2700</v>
      </c>
    </row>
    <row r="148" spans="1:22">
      <c r="A148" s="48">
        <v>1</v>
      </c>
      <c r="B148" s="48">
        <v>1</v>
      </c>
      <c r="C148" s="48">
        <v>18</v>
      </c>
      <c r="D148" s="48">
        <v>251</v>
      </c>
      <c r="E148" s="48">
        <v>500</v>
      </c>
      <c r="F148" s="48">
        <v>12</v>
      </c>
      <c r="G148" s="48" t="s">
        <v>269</v>
      </c>
      <c r="H148" s="48">
        <v>6000</v>
      </c>
      <c r="I148" s="48">
        <f t="shared" si="28"/>
        <v>0</v>
      </c>
      <c r="J148" s="57">
        <f t="shared" si="29"/>
        <v>1.2E-2</v>
      </c>
      <c r="K148" s="48">
        <f t="shared" si="31"/>
        <v>6000</v>
      </c>
      <c r="L148" s="48">
        <f t="shared" si="31"/>
        <v>6000</v>
      </c>
      <c r="M148" s="48">
        <f t="shared" si="31"/>
        <v>6000</v>
      </c>
      <c r="N148" s="48">
        <f t="shared" si="31"/>
        <v>6000</v>
      </c>
      <c r="O148" s="48">
        <f t="shared" si="31"/>
        <v>6000</v>
      </c>
      <c r="P148" s="48">
        <f t="shared" si="31"/>
        <v>6000</v>
      </c>
      <c r="Q148" s="48">
        <f t="shared" si="31"/>
        <v>6000</v>
      </c>
      <c r="R148" s="48">
        <f t="shared" si="31"/>
        <v>6000</v>
      </c>
      <c r="S148" s="48">
        <f t="shared" si="31"/>
        <v>6000</v>
      </c>
      <c r="T148" s="48">
        <f t="shared" si="31"/>
        <v>6000</v>
      </c>
      <c r="U148" s="48">
        <f t="shared" si="31"/>
        <v>6000</v>
      </c>
      <c r="V148" s="48">
        <f t="shared" si="31"/>
        <v>6000</v>
      </c>
    </row>
    <row r="149" spans="1:22">
      <c r="A149" s="48">
        <v>1</v>
      </c>
      <c r="B149" s="48">
        <v>1</v>
      </c>
      <c r="C149" s="48">
        <v>18</v>
      </c>
      <c r="D149" s="48">
        <v>251</v>
      </c>
      <c r="E149" s="48">
        <v>500</v>
      </c>
      <c r="F149" s="48">
        <v>13</v>
      </c>
      <c r="G149" s="48" t="s">
        <v>273</v>
      </c>
      <c r="H149" s="48">
        <v>1</v>
      </c>
      <c r="I149" s="48">
        <f t="shared" si="28"/>
        <v>5</v>
      </c>
      <c r="J149" s="57">
        <f t="shared" si="29"/>
        <v>1.2E-2</v>
      </c>
      <c r="K149" s="48">
        <f t="shared" si="31"/>
        <v>4000</v>
      </c>
      <c r="L149" s="48">
        <f t="shared" si="31"/>
        <v>4000</v>
      </c>
      <c r="M149" s="48">
        <f t="shared" si="31"/>
        <v>4400</v>
      </c>
      <c r="N149" s="48">
        <f t="shared" si="31"/>
        <v>4400</v>
      </c>
      <c r="O149" s="48">
        <f t="shared" si="31"/>
        <v>4400</v>
      </c>
      <c r="P149" s="48">
        <f t="shared" si="31"/>
        <v>4400</v>
      </c>
      <c r="Q149" s="48">
        <f t="shared" si="31"/>
        <v>5000</v>
      </c>
      <c r="R149" s="48">
        <f t="shared" si="31"/>
        <v>5000</v>
      </c>
      <c r="S149" s="48">
        <f t="shared" si="31"/>
        <v>5200</v>
      </c>
      <c r="T149" s="48">
        <f t="shared" si="31"/>
        <v>5200</v>
      </c>
      <c r="U149" s="48">
        <f t="shared" si="31"/>
        <v>5400</v>
      </c>
      <c r="V149" s="48">
        <f t="shared" si="31"/>
        <v>5400</v>
      </c>
    </row>
    <row r="150" spans="1:22">
      <c r="A150" s="48">
        <v>1</v>
      </c>
      <c r="B150" s="48">
        <v>1</v>
      </c>
      <c r="C150" s="48">
        <v>18</v>
      </c>
      <c r="D150" s="48">
        <v>251</v>
      </c>
      <c r="E150" s="48">
        <v>500</v>
      </c>
      <c r="F150" s="48">
        <v>14</v>
      </c>
      <c r="G150" s="48" t="s">
        <v>272</v>
      </c>
      <c r="H150" s="48">
        <v>1</v>
      </c>
      <c r="I150" s="48">
        <f t="shared" si="28"/>
        <v>7</v>
      </c>
      <c r="J150" s="57">
        <f t="shared" si="29"/>
        <v>1.2E-2</v>
      </c>
      <c r="K150" s="48">
        <f t="shared" si="31"/>
        <v>4000</v>
      </c>
      <c r="L150" s="48">
        <f t="shared" si="31"/>
        <v>4000</v>
      </c>
      <c r="M150" s="48">
        <f t="shared" si="31"/>
        <v>4400</v>
      </c>
      <c r="N150" s="48">
        <f t="shared" si="31"/>
        <v>4400</v>
      </c>
      <c r="O150" s="48">
        <f t="shared" si="31"/>
        <v>4400</v>
      </c>
      <c r="P150" s="48">
        <f t="shared" si="31"/>
        <v>4400</v>
      </c>
      <c r="Q150" s="48">
        <f t="shared" si="31"/>
        <v>5000</v>
      </c>
      <c r="R150" s="48">
        <f t="shared" si="31"/>
        <v>5000</v>
      </c>
      <c r="S150" s="48">
        <f t="shared" si="31"/>
        <v>5200</v>
      </c>
      <c r="T150" s="48">
        <f t="shared" si="31"/>
        <v>5200</v>
      </c>
      <c r="U150" s="48">
        <f t="shared" si="31"/>
        <v>5400</v>
      </c>
      <c r="V150" s="48">
        <f t="shared" si="31"/>
        <v>5400</v>
      </c>
    </row>
    <row r="151" spans="1:22">
      <c r="A151" s="48">
        <v>1</v>
      </c>
      <c r="B151" s="48">
        <v>1</v>
      </c>
      <c r="C151" s="48">
        <v>18</v>
      </c>
      <c r="D151" s="48">
        <v>251</v>
      </c>
      <c r="E151" s="48">
        <v>500</v>
      </c>
      <c r="F151" s="48">
        <v>15</v>
      </c>
      <c r="G151" s="48" t="s">
        <v>274</v>
      </c>
      <c r="H151" s="48">
        <v>1</v>
      </c>
      <c r="I151" s="48">
        <f t="shared" si="28"/>
        <v>3</v>
      </c>
      <c r="J151" s="57">
        <f t="shared" si="29"/>
        <v>1.2E-2</v>
      </c>
      <c r="K151" s="48">
        <f t="shared" si="31"/>
        <v>6000</v>
      </c>
      <c r="L151" s="48">
        <f t="shared" si="31"/>
        <v>6000</v>
      </c>
      <c r="M151" s="48">
        <f t="shared" si="31"/>
        <v>6600</v>
      </c>
      <c r="N151" s="48">
        <f t="shared" si="31"/>
        <v>6600</v>
      </c>
      <c r="O151" s="48">
        <f t="shared" si="31"/>
        <v>6600</v>
      </c>
      <c r="P151" s="48">
        <f t="shared" si="31"/>
        <v>6600</v>
      </c>
      <c r="Q151" s="48">
        <f t="shared" si="31"/>
        <v>7500</v>
      </c>
      <c r="R151" s="48">
        <f t="shared" si="31"/>
        <v>7500</v>
      </c>
      <c r="S151" s="48">
        <f t="shared" si="31"/>
        <v>7800</v>
      </c>
      <c r="T151" s="48">
        <f t="shared" si="31"/>
        <v>7800</v>
      </c>
      <c r="U151" s="48">
        <f t="shared" si="31"/>
        <v>8100</v>
      </c>
      <c r="V151" s="48">
        <f t="shared" si="31"/>
        <v>8100</v>
      </c>
    </row>
    <row r="152" spans="1:22">
      <c r="A152" s="48">
        <v>1</v>
      </c>
      <c r="B152" s="48">
        <v>2</v>
      </c>
      <c r="C152" s="48">
        <v>19</v>
      </c>
      <c r="D152" s="48">
        <v>251</v>
      </c>
      <c r="E152" s="48">
        <v>500</v>
      </c>
      <c r="F152" s="48">
        <v>1</v>
      </c>
      <c r="G152" s="48" t="s">
        <v>269</v>
      </c>
      <c r="H152" s="48">
        <v>6000</v>
      </c>
      <c r="I152" s="48">
        <f t="shared" si="28"/>
        <v>0</v>
      </c>
      <c r="J152" s="57">
        <f t="shared" si="29"/>
        <v>1.2666666666666666E-2</v>
      </c>
      <c r="K152" s="48">
        <f t="shared" ref="K152:V161" si="32">IF($I152=0,$H152,INDEX(levelCosts_1_v,MATCH(K$1,levelCosts_k,1),$I152)*$H152)</f>
        <v>6000</v>
      </c>
      <c r="L152" s="48">
        <f t="shared" si="32"/>
        <v>6000</v>
      </c>
      <c r="M152" s="48">
        <f t="shared" si="32"/>
        <v>6000</v>
      </c>
      <c r="N152" s="48">
        <f t="shared" si="32"/>
        <v>6000</v>
      </c>
      <c r="O152" s="48">
        <f t="shared" si="32"/>
        <v>6000</v>
      </c>
      <c r="P152" s="48">
        <f t="shared" si="32"/>
        <v>6000</v>
      </c>
      <c r="Q152" s="48">
        <f t="shared" si="32"/>
        <v>6000</v>
      </c>
      <c r="R152" s="48">
        <f t="shared" si="32"/>
        <v>6000</v>
      </c>
      <c r="S152" s="48">
        <f t="shared" si="32"/>
        <v>6000</v>
      </c>
      <c r="T152" s="48">
        <f t="shared" si="32"/>
        <v>6000</v>
      </c>
      <c r="U152" s="48">
        <f t="shared" si="32"/>
        <v>6000</v>
      </c>
      <c r="V152" s="48">
        <f t="shared" si="32"/>
        <v>6000</v>
      </c>
    </row>
    <row r="153" spans="1:22">
      <c r="A153" s="48">
        <v>1</v>
      </c>
      <c r="B153" s="48">
        <v>2</v>
      </c>
      <c r="C153" s="48">
        <v>19</v>
      </c>
      <c r="D153" s="48">
        <v>251</v>
      </c>
      <c r="E153" s="48">
        <v>500</v>
      </c>
      <c r="F153" s="48">
        <v>2</v>
      </c>
      <c r="G153" s="48" t="s">
        <v>270</v>
      </c>
      <c r="H153" s="48">
        <v>1</v>
      </c>
      <c r="I153" s="48">
        <f t="shared" si="28"/>
        <v>1</v>
      </c>
      <c r="J153" s="57">
        <f t="shared" si="29"/>
        <v>1.2666666666666666E-2</v>
      </c>
      <c r="K153" s="48">
        <f t="shared" si="32"/>
        <v>2000</v>
      </c>
      <c r="L153" s="48">
        <f t="shared" si="32"/>
        <v>2000</v>
      </c>
      <c r="M153" s="48">
        <f t="shared" si="32"/>
        <v>2200</v>
      </c>
      <c r="N153" s="48">
        <f t="shared" si="32"/>
        <v>2200</v>
      </c>
      <c r="O153" s="48">
        <f t="shared" si="32"/>
        <v>2200</v>
      </c>
      <c r="P153" s="48">
        <f t="shared" si="32"/>
        <v>2200</v>
      </c>
      <c r="Q153" s="48">
        <f t="shared" si="32"/>
        <v>2500</v>
      </c>
      <c r="R153" s="48">
        <f t="shared" si="32"/>
        <v>2500</v>
      </c>
      <c r="S153" s="48">
        <f t="shared" si="32"/>
        <v>2600</v>
      </c>
      <c r="T153" s="48">
        <f t="shared" si="32"/>
        <v>2600</v>
      </c>
      <c r="U153" s="48">
        <f t="shared" si="32"/>
        <v>2700</v>
      </c>
      <c r="V153" s="48">
        <f t="shared" si="32"/>
        <v>2700</v>
      </c>
    </row>
    <row r="154" spans="1:22">
      <c r="A154" s="48">
        <v>1</v>
      </c>
      <c r="B154" s="48">
        <v>2</v>
      </c>
      <c r="C154" s="48">
        <v>19</v>
      </c>
      <c r="D154" s="48">
        <v>251</v>
      </c>
      <c r="E154" s="48">
        <v>500</v>
      </c>
      <c r="F154" s="48">
        <v>3</v>
      </c>
      <c r="G154" s="48" t="s">
        <v>268</v>
      </c>
      <c r="H154" s="48">
        <v>8</v>
      </c>
      <c r="I154" s="48">
        <f t="shared" si="28"/>
        <v>4</v>
      </c>
      <c r="J154" s="57">
        <f t="shared" si="29"/>
        <v>1.2666666666666666E-2</v>
      </c>
      <c r="K154" s="48">
        <f t="shared" si="32"/>
        <v>4000</v>
      </c>
      <c r="L154" s="48">
        <f t="shared" si="32"/>
        <v>4000</v>
      </c>
      <c r="M154" s="48">
        <f t="shared" si="32"/>
        <v>4400</v>
      </c>
      <c r="N154" s="48">
        <f t="shared" si="32"/>
        <v>4400</v>
      </c>
      <c r="O154" s="48">
        <f t="shared" si="32"/>
        <v>4400</v>
      </c>
      <c r="P154" s="48">
        <f t="shared" si="32"/>
        <v>4400</v>
      </c>
      <c r="Q154" s="48">
        <f t="shared" si="32"/>
        <v>5000</v>
      </c>
      <c r="R154" s="48">
        <f t="shared" si="32"/>
        <v>5000</v>
      </c>
      <c r="S154" s="48">
        <f t="shared" si="32"/>
        <v>5200</v>
      </c>
      <c r="T154" s="48">
        <f t="shared" si="32"/>
        <v>5200</v>
      </c>
      <c r="U154" s="48">
        <f t="shared" si="32"/>
        <v>5400</v>
      </c>
      <c r="V154" s="48">
        <f t="shared" si="32"/>
        <v>5400</v>
      </c>
    </row>
    <row r="155" spans="1:22">
      <c r="A155" s="48">
        <v>1</v>
      </c>
      <c r="B155" s="48">
        <v>2</v>
      </c>
      <c r="C155" s="48">
        <v>19</v>
      </c>
      <c r="D155" s="48">
        <v>251</v>
      </c>
      <c r="E155" s="48">
        <v>500</v>
      </c>
      <c r="F155" s="48">
        <v>4</v>
      </c>
      <c r="G155" s="48" t="s">
        <v>269</v>
      </c>
      <c r="H155" s="48">
        <v>6000</v>
      </c>
      <c r="I155" s="48">
        <f t="shared" si="28"/>
        <v>0</v>
      </c>
      <c r="J155" s="57">
        <f t="shared" si="29"/>
        <v>1.2666666666666666E-2</v>
      </c>
      <c r="K155" s="48">
        <f t="shared" si="32"/>
        <v>6000</v>
      </c>
      <c r="L155" s="48">
        <f t="shared" si="32"/>
        <v>6000</v>
      </c>
      <c r="M155" s="48">
        <f t="shared" si="32"/>
        <v>6000</v>
      </c>
      <c r="N155" s="48">
        <f t="shared" si="32"/>
        <v>6000</v>
      </c>
      <c r="O155" s="48">
        <f t="shared" si="32"/>
        <v>6000</v>
      </c>
      <c r="P155" s="48">
        <f t="shared" si="32"/>
        <v>6000</v>
      </c>
      <c r="Q155" s="48">
        <f t="shared" si="32"/>
        <v>6000</v>
      </c>
      <c r="R155" s="48">
        <f t="shared" si="32"/>
        <v>6000</v>
      </c>
      <c r="S155" s="48">
        <f t="shared" si="32"/>
        <v>6000</v>
      </c>
      <c r="T155" s="48">
        <f t="shared" si="32"/>
        <v>6000</v>
      </c>
      <c r="U155" s="48">
        <f t="shared" si="32"/>
        <v>6000</v>
      </c>
      <c r="V155" s="48">
        <f t="shared" si="32"/>
        <v>6000</v>
      </c>
    </row>
    <row r="156" spans="1:22">
      <c r="A156" s="48">
        <v>1</v>
      </c>
      <c r="B156" s="48">
        <v>2</v>
      </c>
      <c r="C156" s="48">
        <v>19</v>
      </c>
      <c r="D156" s="48">
        <v>251</v>
      </c>
      <c r="E156" s="48">
        <v>500</v>
      </c>
      <c r="F156" s="48">
        <v>5</v>
      </c>
      <c r="G156" s="48" t="s">
        <v>269</v>
      </c>
      <c r="H156" s="48">
        <v>6000</v>
      </c>
      <c r="I156" s="48">
        <f t="shared" si="28"/>
        <v>0</v>
      </c>
      <c r="J156" s="57">
        <f t="shared" si="29"/>
        <v>1.2666666666666666E-2</v>
      </c>
      <c r="K156" s="48">
        <f t="shared" si="32"/>
        <v>6000</v>
      </c>
      <c r="L156" s="48">
        <f t="shared" si="32"/>
        <v>6000</v>
      </c>
      <c r="M156" s="48">
        <f t="shared" si="32"/>
        <v>6000</v>
      </c>
      <c r="N156" s="48">
        <f t="shared" si="32"/>
        <v>6000</v>
      </c>
      <c r="O156" s="48">
        <f t="shared" si="32"/>
        <v>6000</v>
      </c>
      <c r="P156" s="48">
        <f t="shared" si="32"/>
        <v>6000</v>
      </c>
      <c r="Q156" s="48">
        <f t="shared" si="32"/>
        <v>6000</v>
      </c>
      <c r="R156" s="48">
        <f t="shared" si="32"/>
        <v>6000</v>
      </c>
      <c r="S156" s="48">
        <f t="shared" si="32"/>
        <v>6000</v>
      </c>
      <c r="T156" s="48">
        <f t="shared" si="32"/>
        <v>6000</v>
      </c>
      <c r="U156" s="48">
        <f t="shared" si="32"/>
        <v>6000</v>
      </c>
      <c r="V156" s="48">
        <f t="shared" si="32"/>
        <v>6000</v>
      </c>
    </row>
    <row r="157" spans="1:22">
      <c r="A157" s="48">
        <v>1</v>
      </c>
      <c r="B157" s="48">
        <v>2</v>
      </c>
      <c r="C157" s="48">
        <v>19</v>
      </c>
      <c r="D157" s="48">
        <v>251</v>
      </c>
      <c r="E157" s="48">
        <v>500</v>
      </c>
      <c r="F157" s="48">
        <v>6</v>
      </c>
      <c r="G157" s="48" t="s">
        <v>269</v>
      </c>
      <c r="H157" s="48">
        <v>3000</v>
      </c>
      <c r="I157" s="48">
        <f t="shared" si="28"/>
        <v>0</v>
      </c>
      <c r="J157" s="57">
        <f t="shared" si="29"/>
        <v>1.2666666666666666E-2</v>
      </c>
      <c r="K157" s="48">
        <f t="shared" si="32"/>
        <v>3000</v>
      </c>
      <c r="L157" s="48">
        <f t="shared" si="32"/>
        <v>3000</v>
      </c>
      <c r="M157" s="48">
        <f t="shared" si="32"/>
        <v>3000</v>
      </c>
      <c r="N157" s="48">
        <f t="shared" si="32"/>
        <v>3000</v>
      </c>
      <c r="O157" s="48">
        <f t="shared" si="32"/>
        <v>3000</v>
      </c>
      <c r="P157" s="48">
        <f t="shared" si="32"/>
        <v>3000</v>
      </c>
      <c r="Q157" s="48">
        <f t="shared" si="32"/>
        <v>3000</v>
      </c>
      <c r="R157" s="48">
        <f t="shared" si="32"/>
        <v>3000</v>
      </c>
      <c r="S157" s="48">
        <f t="shared" si="32"/>
        <v>3000</v>
      </c>
      <c r="T157" s="48">
        <f t="shared" si="32"/>
        <v>3000</v>
      </c>
      <c r="U157" s="48">
        <f t="shared" si="32"/>
        <v>3000</v>
      </c>
      <c r="V157" s="48">
        <f t="shared" si="32"/>
        <v>3000</v>
      </c>
    </row>
    <row r="158" spans="1:22">
      <c r="A158" s="48">
        <v>1</v>
      </c>
      <c r="B158" s="48">
        <v>2</v>
      </c>
      <c r="C158" s="48">
        <v>19</v>
      </c>
      <c r="D158" s="48">
        <v>251</v>
      </c>
      <c r="E158" s="48">
        <v>500</v>
      </c>
      <c r="F158" s="48">
        <v>7</v>
      </c>
      <c r="G158" s="48" t="s">
        <v>270</v>
      </c>
      <c r="H158" s="48">
        <v>2</v>
      </c>
      <c r="I158" s="48">
        <f t="shared" si="28"/>
        <v>1</v>
      </c>
      <c r="J158" s="57">
        <f t="shared" si="29"/>
        <v>1.2666666666666666E-2</v>
      </c>
      <c r="K158" s="48">
        <f t="shared" si="32"/>
        <v>4000</v>
      </c>
      <c r="L158" s="48">
        <f t="shared" si="32"/>
        <v>4000</v>
      </c>
      <c r="M158" s="48">
        <f t="shared" si="32"/>
        <v>4400</v>
      </c>
      <c r="N158" s="48">
        <f t="shared" si="32"/>
        <v>4400</v>
      </c>
      <c r="O158" s="48">
        <f t="shared" si="32"/>
        <v>4400</v>
      </c>
      <c r="P158" s="48">
        <f t="shared" si="32"/>
        <v>4400</v>
      </c>
      <c r="Q158" s="48">
        <f t="shared" si="32"/>
        <v>5000</v>
      </c>
      <c r="R158" s="48">
        <f t="shared" si="32"/>
        <v>5000</v>
      </c>
      <c r="S158" s="48">
        <f t="shared" si="32"/>
        <v>5200</v>
      </c>
      <c r="T158" s="48">
        <f t="shared" si="32"/>
        <v>5200</v>
      </c>
      <c r="U158" s="48">
        <f t="shared" si="32"/>
        <v>5400</v>
      </c>
      <c r="V158" s="48">
        <f t="shared" si="32"/>
        <v>5400</v>
      </c>
    </row>
    <row r="159" spans="1:22">
      <c r="A159" s="48">
        <v>1</v>
      </c>
      <c r="B159" s="48">
        <v>2</v>
      </c>
      <c r="C159" s="48">
        <v>19</v>
      </c>
      <c r="D159" s="48">
        <v>251</v>
      </c>
      <c r="E159" s="48">
        <v>500</v>
      </c>
      <c r="F159" s="48">
        <v>8</v>
      </c>
      <c r="G159" s="48" t="s">
        <v>273</v>
      </c>
      <c r="H159" s="48">
        <v>1</v>
      </c>
      <c r="I159" s="48">
        <f t="shared" si="28"/>
        <v>5</v>
      </c>
      <c r="J159" s="57">
        <f t="shared" si="29"/>
        <v>1.2666666666666666E-2</v>
      </c>
      <c r="K159" s="48">
        <f t="shared" si="32"/>
        <v>4000</v>
      </c>
      <c r="L159" s="48">
        <f t="shared" si="32"/>
        <v>4000</v>
      </c>
      <c r="M159" s="48">
        <f t="shared" si="32"/>
        <v>4400</v>
      </c>
      <c r="N159" s="48">
        <f t="shared" si="32"/>
        <v>4400</v>
      </c>
      <c r="O159" s="48">
        <f t="shared" si="32"/>
        <v>4400</v>
      </c>
      <c r="P159" s="48">
        <f t="shared" si="32"/>
        <v>4400</v>
      </c>
      <c r="Q159" s="48">
        <f t="shared" si="32"/>
        <v>5000</v>
      </c>
      <c r="R159" s="48">
        <f t="shared" si="32"/>
        <v>5000</v>
      </c>
      <c r="S159" s="48">
        <f t="shared" si="32"/>
        <v>5200</v>
      </c>
      <c r="T159" s="48">
        <f t="shared" si="32"/>
        <v>5200</v>
      </c>
      <c r="U159" s="48">
        <f t="shared" si="32"/>
        <v>5400</v>
      </c>
      <c r="V159" s="48">
        <f t="shared" si="32"/>
        <v>5400</v>
      </c>
    </row>
    <row r="160" spans="1:22">
      <c r="A160" s="48">
        <v>1</v>
      </c>
      <c r="B160" s="48">
        <v>2</v>
      </c>
      <c r="C160" s="48">
        <v>19</v>
      </c>
      <c r="D160" s="48">
        <v>251</v>
      </c>
      <c r="E160" s="48">
        <v>500</v>
      </c>
      <c r="F160" s="48">
        <v>9</v>
      </c>
      <c r="G160" s="48" t="s">
        <v>268</v>
      </c>
      <c r="H160" s="48">
        <v>2</v>
      </c>
      <c r="I160" s="48">
        <f t="shared" si="28"/>
        <v>4</v>
      </c>
      <c r="J160" s="57">
        <f t="shared" si="29"/>
        <v>1.2666666666666666E-2</v>
      </c>
      <c r="K160" s="48">
        <f t="shared" si="32"/>
        <v>1000</v>
      </c>
      <c r="L160" s="48">
        <f t="shared" si="32"/>
        <v>1000</v>
      </c>
      <c r="M160" s="48">
        <f t="shared" si="32"/>
        <v>1100</v>
      </c>
      <c r="N160" s="48">
        <f t="shared" si="32"/>
        <v>1100</v>
      </c>
      <c r="O160" s="48">
        <f t="shared" si="32"/>
        <v>1100</v>
      </c>
      <c r="P160" s="48">
        <f t="shared" si="32"/>
        <v>1100</v>
      </c>
      <c r="Q160" s="48">
        <f t="shared" si="32"/>
        <v>1250</v>
      </c>
      <c r="R160" s="48">
        <f t="shared" si="32"/>
        <v>1250</v>
      </c>
      <c r="S160" s="48">
        <f t="shared" si="32"/>
        <v>1300</v>
      </c>
      <c r="T160" s="48">
        <f t="shared" si="32"/>
        <v>1300</v>
      </c>
      <c r="U160" s="48">
        <f t="shared" si="32"/>
        <v>1350</v>
      </c>
      <c r="V160" s="48">
        <f t="shared" si="32"/>
        <v>1350</v>
      </c>
    </row>
    <row r="161" spans="1:22">
      <c r="A161" s="48">
        <v>1</v>
      </c>
      <c r="B161" s="48">
        <v>2</v>
      </c>
      <c r="C161" s="48">
        <v>19</v>
      </c>
      <c r="D161" s="48">
        <v>251</v>
      </c>
      <c r="E161" s="48">
        <v>500</v>
      </c>
      <c r="F161" s="48">
        <v>10</v>
      </c>
      <c r="G161" s="48" t="s">
        <v>271</v>
      </c>
      <c r="H161" s="48">
        <v>1</v>
      </c>
      <c r="I161" s="48">
        <f t="shared" si="28"/>
        <v>6</v>
      </c>
      <c r="J161" s="57">
        <f t="shared" si="29"/>
        <v>1.2666666666666666E-2</v>
      </c>
      <c r="K161" s="48">
        <f t="shared" si="32"/>
        <v>3300</v>
      </c>
      <c r="L161" s="48">
        <f t="shared" si="32"/>
        <v>3300</v>
      </c>
      <c r="M161" s="48">
        <f t="shared" si="32"/>
        <v>3700</v>
      </c>
      <c r="N161" s="48">
        <f t="shared" si="32"/>
        <v>3700</v>
      </c>
      <c r="O161" s="48">
        <f t="shared" si="32"/>
        <v>3700</v>
      </c>
      <c r="P161" s="48">
        <f t="shared" si="32"/>
        <v>3700</v>
      </c>
      <c r="Q161" s="48">
        <f t="shared" si="32"/>
        <v>4200</v>
      </c>
      <c r="R161" s="48">
        <f t="shared" si="32"/>
        <v>4200</v>
      </c>
      <c r="S161" s="48">
        <f t="shared" si="32"/>
        <v>4300</v>
      </c>
      <c r="T161" s="48">
        <f t="shared" si="32"/>
        <v>4300</v>
      </c>
      <c r="U161" s="48">
        <f t="shared" si="32"/>
        <v>4500</v>
      </c>
      <c r="V161" s="48">
        <f t="shared" si="32"/>
        <v>4500</v>
      </c>
    </row>
    <row r="162" spans="1:22">
      <c r="A162" s="48">
        <v>1</v>
      </c>
      <c r="B162" s="48">
        <v>2</v>
      </c>
      <c r="C162" s="48">
        <v>19</v>
      </c>
      <c r="D162" s="48">
        <v>251</v>
      </c>
      <c r="E162" s="48">
        <v>500</v>
      </c>
      <c r="F162" s="48">
        <v>11</v>
      </c>
      <c r="G162" s="48" t="s">
        <v>269</v>
      </c>
      <c r="H162" s="48">
        <v>3000</v>
      </c>
      <c r="I162" s="48">
        <f t="shared" si="28"/>
        <v>0</v>
      </c>
      <c r="J162" s="57">
        <f t="shared" si="29"/>
        <v>1.2666666666666666E-2</v>
      </c>
      <c r="K162" s="48">
        <f t="shared" ref="K162:V171" si="33">IF($I162=0,$H162,INDEX(levelCosts_1_v,MATCH(K$1,levelCosts_k,1),$I162)*$H162)</f>
        <v>3000</v>
      </c>
      <c r="L162" s="48">
        <f t="shared" si="33"/>
        <v>3000</v>
      </c>
      <c r="M162" s="48">
        <f t="shared" si="33"/>
        <v>3000</v>
      </c>
      <c r="N162" s="48">
        <f t="shared" si="33"/>
        <v>3000</v>
      </c>
      <c r="O162" s="48">
        <f t="shared" si="33"/>
        <v>3000</v>
      </c>
      <c r="P162" s="48">
        <f t="shared" si="33"/>
        <v>3000</v>
      </c>
      <c r="Q162" s="48">
        <f t="shared" si="33"/>
        <v>3000</v>
      </c>
      <c r="R162" s="48">
        <f t="shared" si="33"/>
        <v>3000</v>
      </c>
      <c r="S162" s="48">
        <f t="shared" si="33"/>
        <v>3000</v>
      </c>
      <c r="T162" s="48">
        <f t="shared" si="33"/>
        <v>3000</v>
      </c>
      <c r="U162" s="48">
        <f t="shared" si="33"/>
        <v>3000</v>
      </c>
      <c r="V162" s="48">
        <f t="shared" si="33"/>
        <v>3000</v>
      </c>
    </row>
    <row r="163" spans="1:22">
      <c r="A163" s="48">
        <v>1</v>
      </c>
      <c r="B163" s="48">
        <v>2</v>
      </c>
      <c r="C163" s="48">
        <v>19</v>
      </c>
      <c r="D163" s="48">
        <v>251</v>
      </c>
      <c r="E163" s="48">
        <v>500</v>
      </c>
      <c r="F163" s="48">
        <v>12</v>
      </c>
      <c r="G163" s="48" t="s">
        <v>272</v>
      </c>
      <c r="H163" s="48">
        <v>1</v>
      </c>
      <c r="I163" s="48">
        <f t="shared" si="28"/>
        <v>7</v>
      </c>
      <c r="J163" s="57">
        <f t="shared" si="29"/>
        <v>1.2666666666666666E-2</v>
      </c>
      <c r="K163" s="48">
        <f t="shared" si="33"/>
        <v>4000</v>
      </c>
      <c r="L163" s="48">
        <f t="shared" si="33"/>
        <v>4000</v>
      </c>
      <c r="M163" s="48">
        <f t="shared" si="33"/>
        <v>4400</v>
      </c>
      <c r="N163" s="48">
        <f t="shared" si="33"/>
        <v>4400</v>
      </c>
      <c r="O163" s="48">
        <f t="shared" si="33"/>
        <v>4400</v>
      </c>
      <c r="P163" s="48">
        <f t="shared" si="33"/>
        <v>4400</v>
      </c>
      <c r="Q163" s="48">
        <f t="shared" si="33"/>
        <v>5000</v>
      </c>
      <c r="R163" s="48">
        <f t="shared" si="33"/>
        <v>5000</v>
      </c>
      <c r="S163" s="48">
        <f t="shared" si="33"/>
        <v>5200</v>
      </c>
      <c r="T163" s="48">
        <f t="shared" si="33"/>
        <v>5200</v>
      </c>
      <c r="U163" s="48">
        <f t="shared" si="33"/>
        <v>5400</v>
      </c>
      <c r="V163" s="48">
        <f t="shared" si="33"/>
        <v>5400</v>
      </c>
    </row>
    <row r="164" spans="1:22">
      <c r="A164" s="48">
        <v>1</v>
      </c>
      <c r="B164" s="48">
        <v>2</v>
      </c>
      <c r="C164" s="48">
        <v>19</v>
      </c>
      <c r="D164" s="48">
        <v>251</v>
      </c>
      <c r="E164" s="48">
        <v>500</v>
      </c>
      <c r="F164" s="48">
        <v>13</v>
      </c>
      <c r="G164" s="48" t="s">
        <v>273</v>
      </c>
      <c r="H164" s="48">
        <v>1</v>
      </c>
      <c r="I164" s="48">
        <f t="shared" si="28"/>
        <v>5</v>
      </c>
      <c r="J164" s="57">
        <f t="shared" si="29"/>
        <v>1.2666666666666666E-2</v>
      </c>
      <c r="K164" s="48">
        <f t="shared" si="33"/>
        <v>4000</v>
      </c>
      <c r="L164" s="48">
        <f t="shared" si="33"/>
        <v>4000</v>
      </c>
      <c r="M164" s="48">
        <f t="shared" si="33"/>
        <v>4400</v>
      </c>
      <c r="N164" s="48">
        <f t="shared" si="33"/>
        <v>4400</v>
      </c>
      <c r="O164" s="48">
        <f t="shared" si="33"/>
        <v>4400</v>
      </c>
      <c r="P164" s="48">
        <f t="shared" si="33"/>
        <v>4400</v>
      </c>
      <c r="Q164" s="48">
        <f t="shared" si="33"/>
        <v>5000</v>
      </c>
      <c r="R164" s="48">
        <f t="shared" si="33"/>
        <v>5000</v>
      </c>
      <c r="S164" s="48">
        <f t="shared" si="33"/>
        <v>5200</v>
      </c>
      <c r="T164" s="48">
        <f t="shared" si="33"/>
        <v>5200</v>
      </c>
      <c r="U164" s="48">
        <f t="shared" si="33"/>
        <v>5400</v>
      </c>
      <c r="V164" s="48">
        <f t="shared" si="33"/>
        <v>5400</v>
      </c>
    </row>
    <row r="165" spans="1:22">
      <c r="A165" s="48">
        <v>1</v>
      </c>
      <c r="B165" s="48">
        <v>2</v>
      </c>
      <c r="C165" s="48">
        <v>19</v>
      </c>
      <c r="D165" s="48">
        <v>251</v>
      </c>
      <c r="E165" s="48">
        <v>500</v>
      </c>
      <c r="F165" s="48">
        <v>14</v>
      </c>
      <c r="G165" s="48" t="s">
        <v>269</v>
      </c>
      <c r="H165" s="48">
        <v>6000</v>
      </c>
      <c r="I165" s="48">
        <f t="shared" si="28"/>
        <v>0</v>
      </c>
      <c r="J165" s="57">
        <f t="shared" si="29"/>
        <v>1.2666666666666666E-2</v>
      </c>
      <c r="K165" s="48">
        <f t="shared" si="33"/>
        <v>6000</v>
      </c>
      <c r="L165" s="48">
        <f t="shared" si="33"/>
        <v>6000</v>
      </c>
      <c r="M165" s="48">
        <f t="shared" si="33"/>
        <v>6000</v>
      </c>
      <c r="N165" s="48">
        <f t="shared" si="33"/>
        <v>6000</v>
      </c>
      <c r="O165" s="48">
        <f t="shared" si="33"/>
        <v>6000</v>
      </c>
      <c r="P165" s="48">
        <f t="shared" si="33"/>
        <v>6000</v>
      </c>
      <c r="Q165" s="48">
        <f t="shared" si="33"/>
        <v>6000</v>
      </c>
      <c r="R165" s="48">
        <f t="shared" si="33"/>
        <v>6000</v>
      </c>
      <c r="S165" s="48">
        <f t="shared" si="33"/>
        <v>6000</v>
      </c>
      <c r="T165" s="48">
        <f t="shared" si="33"/>
        <v>6000</v>
      </c>
      <c r="U165" s="48">
        <f t="shared" si="33"/>
        <v>6000</v>
      </c>
      <c r="V165" s="48">
        <f t="shared" si="33"/>
        <v>6000</v>
      </c>
    </row>
    <row r="166" spans="1:22">
      <c r="A166" s="48">
        <v>1</v>
      </c>
      <c r="B166" s="48">
        <v>2</v>
      </c>
      <c r="C166" s="48">
        <v>19</v>
      </c>
      <c r="D166" s="48">
        <v>251</v>
      </c>
      <c r="E166" s="48">
        <v>500</v>
      </c>
      <c r="F166" s="48">
        <v>15</v>
      </c>
      <c r="G166" s="48" t="s">
        <v>270</v>
      </c>
      <c r="H166" s="48">
        <v>1</v>
      </c>
      <c r="I166" s="48">
        <f t="shared" si="28"/>
        <v>1</v>
      </c>
      <c r="J166" s="57">
        <f t="shared" si="29"/>
        <v>1.2666666666666666E-2</v>
      </c>
      <c r="K166" s="48">
        <f t="shared" si="33"/>
        <v>2000</v>
      </c>
      <c r="L166" s="48">
        <f t="shared" si="33"/>
        <v>2000</v>
      </c>
      <c r="M166" s="48">
        <f t="shared" si="33"/>
        <v>2200</v>
      </c>
      <c r="N166" s="48">
        <f t="shared" si="33"/>
        <v>2200</v>
      </c>
      <c r="O166" s="48">
        <f t="shared" si="33"/>
        <v>2200</v>
      </c>
      <c r="P166" s="48">
        <f t="shared" si="33"/>
        <v>2200</v>
      </c>
      <c r="Q166" s="48">
        <f t="shared" si="33"/>
        <v>2500</v>
      </c>
      <c r="R166" s="48">
        <f t="shared" si="33"/>
        <v>2500</v>
      </c>
      <c r="S166" s="48">
        <f t="shared" si="33"/>
        <v>2600</v>
      </c>
      <c r="T166" s="48">
        <f t="shared" si="33"/>
        <v>2600</v>
      </c>
      <c r="U166" s="48">
        <f t="shared" si="33"/>
        <v>2700</v>
      </c>
      <c r="V166" s="48">
        <f t="shared" si="33"/>
        <v>2700</v>
      </c>
    </row>
    <row r="167" spans="1:22">
      <c r="A167" s="48">
        <v>1</v>
      </c>
      <c r="B167" s="48">
        <v>3</v>
      </c>
      <c r="C167" s="48">
        <v>18</v>
      </c>
      <c r="D167" s="48">
        <v>251</v>
      </c>
      <c r="E167" s="48">
        <v>500</v>
      </c>
      <c r="F167" s="48">
        <v>1</v>
      </c>
      <c r="G167" s="48" t="s">
        <v>270</v>
      </c>
      <c r="H167" s="48">
        <v>2</v>
      </c>
      <c r="I167" s="48">
        <f t="shared" si="28"/>
        <v>1</v>
      </c>
      <c r="J167" s="57">
        <f t="shared" si="29"/>
        <v>1.2E-2</v>
      </c>
      <c r="K167" s="48">
        <f t="shared" si="33"/>
        <v>4000</v>
      </c>
      <c r="L167" s="48">
        <f t="shared" si="33"/>
        <v>4000</v>
      </c>
      <c r="M167" s="48">
        <f t="shared" si="33"/>
        <v>4400</v>
      </c>
      <c r="N167" s="48">
        <f t="shared" si="33"/>
        <v>4400</v>
      </c>
      <c r="O167" s="48">
        <f t="shared" si="33"/>
        <v>4400</v>
      </c>
      <c r="P167" s="48">
        <f t="shared" si="33"/>
        <v>4400</v>
      </c>
      <c r="Q167" s="48">
        <f t="shared" si="33"/>
        <v>5000</v>
      </c>
      <c r="R167" s="48">
        <f t="shared" si="33"/>
        <v>5000</v>
      </c>
      <c r="S167" s="48">
        <f t="shared" si="33"/>
        <v>5200</v>
      </c>
      <c r="T167" s="48">
        <f t="shared" si="33"/>
        <v>5200</v>
      </c>
      <c r="U167" s="48">
        <f t="shared" si="33"/>
        <v>5400</v>
      </c>
      <c r="V167" s="48">
        <f t="shared" si="33"/>
        <v>5400</v>
      </c>
    </row>
    <row r="168" spans="1:22">
      <c r="A168" s="48">
        <v>1</v>
      </c>
      <c r="B168" s="48">
        <v>3</v>
      </c>
      <c r="C168" s="48">
        <v>18</v>
      </c>
      <c r="D168" s="48">
        <v>251</v>
      </c>
      <c r="E168" s="48">
        <v>500</v>
      </c>
      <c r="F168" s="48">
        <v>2</v>
      </c>
      <c r="G168" s="48" t="s">
        <v>269</v>
      </c>
      <c r="H168" s="48">
        <v>3000</v>
      </c>
      <c r="I168" s="48">
        <f t="shared" si="28"/>
        <v>0</v>
      </c>
      <c r="J168" s="57">
        <f t="shared" si="29"/>
        <v>1.2E-2</v>
      </c>
      <c r="K168" s="48">
        <f t="shared" si="33"/>
        <v>3000</v>
      </c>
      <c r="L168" s="48">
        <f t="shared" si="33"/>
        <v>3000</v>
      </c>
      <c r="M168" s="48">
        <f t="shared" si="33"/>
        <v>3000</v>
      </c>
      <c r="N168" s="48">
        <f t="shared" si="33"/>
        <v>3000</v>
      </c>
      <c r="O168" s="48">
        <f t="shared" si="33"/>
        <v>3000</v>
      </c>
      <c r="P168" s="48">
        <f t="shared" si="33"/>
        <v>3000</v>
      </c>
      <c r="Q168" s="48">
        <f t="shared" si="33"/>
        <v>3000</v>
      </c>
      <c r="R168" s="48">
        <f t="shared" si="33"/>
        <v>3000</v>
      </c>
      <c r="S168" s="48">
        <f t="shared" si="33"/>
        <v>3000</v>
      </c>
      <c r="T168" s="48">
        <f t="shared" si="33"/>
        <v>3000</v>
      </c>
      <c r="U168" s="48">
        <f t="shared" si="33"/>
        <v>3000</v>
      </c>
      <c r="V168" s="48">
        <f t="shared" si="33"/>
        <v>3000</v>
      </c>
    </row>
    <row r="169" spans="1:22">
      <c r="A169" s="48">
        <v>1</v>
      </c>
      <c r="B169" s="48">
        <v>3</v>
      </c>
      <c r="C169" s="48">
        <v>18</v>
      </c>
      <c r="D169" s="48">
        <v>251</v>
      </c>
      <c r="E169" s="48">
        <v>500</v>
      </c>
      <c r="F169" s="48">
        <v>3</v>
      </c>
      <c r="G169" s="48" t="s">
        <v>268</v>
      </c>
      <c r="H169" s="48">
        <v>4</v>
      </c>
      <c r="I169" s="48">
        <f t="shared" si="28"/>
        <v>4</v>
      </c>
      <c r="J169" s="57">
        <f t="shared" si="29"/>
        <v>1.2E-2</v>
      </c>
      <c r="K169" s="48">
        <f t="shared" si="33"/>
        <v>2000</v>
      </c>
      <c r="L169" s="48">
        <f t="shared" si="33"/>
        <v>2000</v>
      </c>
      <c r="M169" s="48">
        <f t="shared" si="33"/>
        <v>2200</v>
      </c>
      <c r="N169" s="48">
        <f t="shared" si="33"/>
        <v>2200</v>
      </c>
      <c r="O169" s="48">
        <f t="shared" si="33"/>
        <v>2200</v>
      </c>
      <c r="P169" s="48">
        <f t="shared" si="33"/>
        <v>2200</v>
      </c>
      <c r="Q169" s="48">
        <f t="shared" si="33"/>
        <v>2500</v>
      </c>
      <c r="R169" s="48">
        <f t="shared" si="33"/>
        <v>2500</v>
      </c>
      <c r="S169" s="48">
        <f t="shared" si="33"/>
        <v>2600</v>
      </c>
      <c r="T169" s="48">
        <f t="shared" si="33"/>
        <v>2600</v>
      </c>
      <c r="U169" s="48">
        <f t="shared" si="33"/>
        <v>2700</v>
      </c>
      <c r="V169" s="48">
        <f t="shared" si="33"/>
        <v>2700</v>
      </c>
    </row>
    <row r="170" spans="1:22">
      <c r="A170" s="48">
        <v>1</v>
      </c>
      <c r="B170" s="48">
        <v>3</v>
      </c>
      <c r="C170" s="48">
        <v>18</v>
      </c>
      <c r="D170" s="48">
        <v>251</v>
      </c>
      <c r="E170" s="48">
        <v>500</v>
      </c>
      <c r="F170" s="48">
        <v>4</v>
      </c>
      <c r="G170" s="48" t="s">
        <v>269</v>
      </c>
      <c r="H170" s="48">
        <v>6000</v>
      </c>
      <c r="I170" s="48">
        <f t="shared" si="28"/>
        <v>0</v>
      </c>
      <c r="J170" s="57">
        <f t="shared" si="29"/>
        <v>1.2E-2</v>
      </c>
      <c r="K170" s="48">
        <f t="shared" si="33"/>
        <v>6000</v>
      </c>
      <c r="L170" s="48">
        <f t="shared" si="33"/>
        <v>6000</v>
      </c>
      <c r="M170" s="48">
        <f t="shared" si="33"/>
        <v>6000</v>
      </c>
      <c r="N170" s="48">
        <f t="shared" si="33"/>
        <v>6000</v>
      </c>
      <c r="O170" s="48">
        <f t="shared" si="33"/>
        <v>6000</v>
      </c>
      <c r="P170" s="48">
        <f t="shared" si="33"/>
        <v>6000</v>
      </c>
      <c r="Q170" s="48">
        <f t="shared" si="33"/>
        <v>6000</v>
      </c>
      <c r="R170" s="48">
        <f t="shared" si="33"/>
        <v>6000</v>
      </c>
      <c r="S170" s="48">
        <f t="shared" si="33"/>
        <v>6000</v>
      </c>
      <c r="T170" s="48">
        <f t="shared" si="33"/>
        <v>6000</v>
      </c>
      <c r="U170" s="48">
        <f t="shared" si="33"/>
        <v>6000</v>
      </c>
      <c r="V170" s="48">
        <f t="shared" si="33"/>
        <v>6000</v>
      </c>
    </row>
    <row r="171" spans="1:22">
      <c r="A171" s="48">
        <v>1</v>
      </c>
      <c r="B171" s="48">
        <v>3</v>
      </c>
      <c r="C171" s="48">
        <v>18</v>
      </c>
      <c r="D171" s="48">
        <v>251</v>
      </c>
      <c r="E171" s="48">
        <v>500</v>
      </c>
      <c r="F171" s="48">
        <v>5</v>
      </c>
      <c r="G171" s="48" t="s">
        <v>269</v>
      </c>
      <c r="H171" s="48">
        <v>5000</v>
      </c>
      <c r="I171" s="48">
        <f t="shared" si="28"/>
        <v>0</v>
      </c>
      <c r="J171" s="57">
        <f t="shared" si="29"/>
        <v>1.2E-2</v>
      </c>
      <c r="K171" s="48">
        <f t="shared" si="33"/>
        <v>5000</v>
      </c>
      <c r="L171" s="48">
        <f t="shared" si="33"/>
        <v>5000</v>
      </c>
      <c r="M171" s="48">
        <f t="shared" si="33"/>
        <v>5000</v>
      </c>
      <c r="N171" s="48">
        <f t="shared" si="33"/>
        <v>5000</v>
      </c>
      <c r="O171" s="48">
        <f t="shared" si="33"/>
        <v>5000</v>
      </c>
      <c r="P171" s="48">
        <f t="shared" si="33"/>
        <v>5000</v>
      </c>
      <c r="Q171" s="48">
        <f t="shared" si="33"/>
        <v>5000</v>
      </c>
      <c r="R171" s="48">
        <f t="shared" si="33"/>
        <v>5000</v>
      </c>
      <c r="S171" s="48">
        <f t="shared" si="33"/>
        <v>5000</v>
      </c>
      <c r="T171" s="48">
        <f t="shared" si="33"/>
        <v>5000</v>
      </c>
      <c r="U171" s="48">
        <f t="shared" si="33"/>
        <v>5000</v>
      </c>
      <c r="V171" s="48">
        <f t="shared" si="33"/>
        <v>5000</v>
      </c>
    </row>
    <row r="172" spans="1:22">
      <c r="A172" s="48">
        <v>1</v>
      </c>
      <c r="B172" s="48">
        <v>3</v>
      </c>
      <c r="C172" s="48">
        <v>18</v>
      </c>
      <c r="D172" s="48">
        <v>251</v>
      </c>
      <c r="E172" s="48">
        <v>500</v>
      </c>
      <c r="F172" s="48">
        <v>6</v>
      </c>
      <c r="G172" s="48" t="s">
        <v>273</v>
      </c>
      <c r="H172" s="48">
        <v>1</v>
      </c>
      <c r="I172" s="48">
        <f t="shared" si="28"/>
        <v>5</v>
      </c>
      <c r="J172" s="57">
        <f t="shared" si="29"/>
        <v>1.2E-2</v>
      </c>
      <c r="K172" s="48">
        <f t="shared" ref="K172:V181" si="34">IF($I172=0,$H172,INDEX(levelCosts_1_v,MATCH(K$1,levelCosts_k,1),$I172)*$H172)</f>
        <v>4000</v>
      </c>
      <c r="L172" s="48">
        <f t="shared" si="34"/>
        <v>4000</v>
      </c>
      <c r="M172" s="48">
        <f t="shared" si="34"/>
        <v>4400</v>
      </c>
      <c r="N172" s="48">
        <f t="shared" si="34"/>
        <v>4400</v>
      </c>
      <c r="O172" s="48">
        <f t="shared" si="34"/>
        <v>4400</v>
      </c>
      <c r="P172" s="48">
        <f t="shared" si="34"/>
        <v>4400</v>
      </c>
      <c r="Q172" s="48">
        <f t="shared" si="34"/>
        <v>5000</v>
      </c>
      <c r="R172" s="48">
        <f t="shared" si="34"/>
        <v>5000</v>
      </c>
      <c r="S172" s="48">
        <f t="shared" si="34"/>
        <v>5200</v>
      </c>
      <c r="T172" s="48">
        <f t="shared" si="34"/>
        <v>5200</v>
      </c>
      <c r="U172" s="48">
        <f t="shared" si="34"/>
        <v>5400</v>
      </c>
      <c r="V172" s="48">
        <f t="shared" si="34"/>
        <v>5400</v>
      </c>
    </row>
    <row r="173" spans="1:22">
      <c r="A173" s="48">
        <v>1</v>
      </c>
      <c r="B173" s="48">
        <v>3</v>
      </c>
      <c r="C173" s="48">
        <v>18</v>
      </c>
      <c r="D173" s="48">
        <v>251</v>
      </c>
      <c r="E173" s="48">
        <v>500</v>
      </c>
      <c r="F173" s="48">
        <v>7</v>
      </c>
      <c r="G173" s="48" t="s">
        <v>270</v>
      </c>
      <c r="H173" s="48">
        <v>2</v>
      </c>
      <c r="I173" s="48">
        <f t="shared" si="28"/>
        <v>1</v>
      </c>
      <c r="J173" s="57">
        <f t="shared" si="29"/>
        <v>1.2E-2</v>
      </c>
      <c r="K173" s="48">
        <f t="shared" si="34"/>
        <v>4000</v>
      </c>
      <c r="L173" s="48">
        <f t="shared" si="34"/>
        <v>4000</v>
      </c>
      <c r="M173" s="48">
        <f t="shared" si="34"/>
        <v>4400</v>
      </c>
      <c r="N173" s="48">
        <f t="shared" si="34"/>
        <v>4400</v>
      </c>
      <c r="O173" s="48">
        <f t="shared" si="34"/>
        <v>4400</v>
      </c>
      <c r="P173" s="48">
        <f t="shared" si="34"/>
        <v>4400</v>
      </c>
      <c r="Q173" s="48">
        <f t="shared" si="34"/>
        <v>5000</v>
      </c>
      <c r="R173" s="48">
        <f t="shared" si="34"/>
        <v>5000</v>
      </c>
      <c r="S173" s="48">
        <f t="shared" si="34"/>
        <v>5200</v>
      </c>
      <c r="T173" s="48">
        <f t="shared" si="34"/>
        <v>5200</v>
      </c>
      <c r="U173" s="48">
        <f t="shared" si="34"/>
        <v>5400</v>
      </c>
      <c r="V173" s="48">
        <f t="shared" si="34"/>
        <v>5400</v>
      </c>
    </row>
    <row r="174" spans="1:22">
      <c r="A174" s="48">
        <v>1</v>
      </c>
      <c r="B174" s="48">
        <v>3</v>
      </c>
      <c r="C174" s="48">
        <v>18</v>
      </c>
      <c r="D174" s="48">
        <v>251</v>
      </c>
      <c r="E174" s="48">
        <v>500</v>
      </c>
      <c r="F174" s="48">
        <v>8</v>
      </c>
      <c r="G174" s="48" t="s">
        <v>271</v>
      </c>
      <c r="H174" s="48">
        <v>1</v>
      </c>
      <c r="I174" s="48">
        <f t="shared" si="28"/>
        <v>6</v>
      </c>
      <c r="J174" s="57">
        <f t="shared" si="29"/>
        <v>1.2E-2</v>
      </c>
      <c r="K174" s="48">
        <f t="shared" si="34"/>
        <v>3300</v>
      </c>
      <c r="L174" s="48">
        <f t="shared" si="34"/>
        <v>3300</v>
      </c>
      <c r="M174" s="48">
        <f t="shared" si="34"/>
        <v>3700</v>
      </c>
      <c r="N174" s="48">
        <f t="shared" si="34"/>
        <v>3700</v>
      </c>
      <c r="O174" s="48">
        <f t="shared" si="34"/>
        <v>3700</v>
      </c>
      <c r="P174" s="48">
        <f t="shared" si="34"/>
        <v>3700</v>
      </c>
      <c r="Q174" s="48">
        <f t="shared" si="34"/>
        <v>4200</v>
      </c>
      <c r="R174" s="48">
        <f t="shared" si="34"/>
        <v>4200</v>
      </c>
      <c r="S174" s="48">
        <f t="shared" si="34"/>
        <v>4300</v>
      </c>
      <c r="T174" s="48">
        <f t="shared" si="34"/>
        <v>4300</v>
      </c>
      <c r="U174" s="48">
        <f t="shared" si="34"/>
        <v>4500</v>
      </c>
      <c r="V174" s="48">
        <f t="shared" si="34"/>
        <v>4500</v>
      </c>
    </row>
    <row r="175" spans="1:22">
      <c r="A175" s="48">
        <v>1</v>
      </c>
      <c r="B175" s="48">
        <v>3</v>
      </c>
      <c r="C175" s="48">
        <v>18</v>
      </c>
      <c r="D175" s="48">
        <v>251</v>
      </c>
      <c r="E175" s="48">
        <v>500</v>
      </c>
      <c r="F175" s="48">
        <v>9</v>
      </c>
      <c r="G175" s="48" t="s">
        <v>269</v>
      </c>
      <c r="H175" s="48">
        <v>2000</v>
      </c>
      <c r="I175" s="48">
        <f t="shared" si="28"/>
        <v>0</v>
      </c>
      <c r="J175" s="57">
        <f t="shared" si="29"/>
        <v>1.2E-2</v>
      </c>
      <c r="K175" s="48">
        <f t="shared" si="34"/>
        <v>2000</v>
      </c>
      <c r="L175" s="48">
        <f t="shared" si="34"/>
        <v>2000</v>
      </c>
      <c r="M175" s="48">
        <f t="shared" si="34"/>
        <v>2000</v>
      </c>
      <c r="N175" s="48">
        <f t="shared" si="34"/>
        <v>2000</v>
      </c>
      <c r="O175" s="48">
        <f t="shared" si="34"/>
        <v>2000</v>
      </c>
      <c r="P175" s="48">
        <f t="shared" si="34"/>
        <v>2000</v>
      </c>
      <c r="Q175" s="48">
        <f t="shared" si="34"/>
        <v>2000</v>
      </c>
      <c r="R175" s="48">
        <f t="shared" si="34"/>
        <v>2000</v>
      </c>
      <c r="S175" s="48">
        <f t="shared" si="34"/>
        <v>2000</v>
      </c>
      <c r="T175" s="48">
        <f t="shared" si="34"/>
        <v>2000</v>
      </c>
      <c r="U175" s="48">
        <f t="shared" si="34"/>
        <v>2000</v>
      </c>
      <c r="V175" s="48">
        <f t="shared" si="34"/>
        <v>2000</v>
      </c>
    </row>
    <row r="176" spans="1:22">
      <c r="A176" s="48">
        <v>1</v>
      </c>
      <c r="B176" s="48">
        <v>3</v>
      </c>
      <c r="C176" s="48">
        <v>18</v>
      </c>
      <c r="D176" s="48">
        <v>251</v>
      </c>
      <c r="E176" s="48">
        <v>500</v>
      </c>
      <c r="F176" s="48">
        <v>10</v>
      </c>
      <c r="G176" s="48" t="s">
        <v>270</v>
      </c>
      <c r="H176" s="48">
        <v>1</v>
      </c>
      <c r="I176" s="48">
        <f t="shared" si="28"/>
        <v>1</v>
      </c>
      <c r="J176" s="57">
        <f t="shared" si="29"/>
        <v>1.2E-2</v>
      </c>
      <c r="K176" s="48">
        <f t="shared" si="34"/>
        <v>2000</v>
      </c>
      <c r="L176" s="48">
        <f t="shared" si="34"/>
        <v>2000</v>
      </c>
      <c r="M176" s="48">
        <f t="shared" si="34"/>
        <v>2200</v>
      </c>
      <c r="N176" s="48">
        <f t="shared" si="34"/>
        <v>2200</v>
      </c>
      <c r="O176" s="48">
        <f t="shared" si="34"/>
        <v>2200</v>
      </c>
      <c r="P176" s="48">
        <f t="shared" si="34"/>
        <v>2200</v>
      </c>
      <c r="Q176" s="48">
        <f t="shared" si="34"/>
        <v>2500</v>
      </c>
      <c r="R176" s="48">
        <f t="shared" si="34"/>
        <v>2500</v>
      </c>
      <c r="S176" s="48">
        <f t="shared" si="34"/>
        <v>2600</v>
      </c>
      <c r="T176" s="48">
        <f t="shared" si="34"/>
        <v>2600</v>
      </c>
      <c r="U176" s="48">
        <f t="shared" si="34"/>
        <v>2700</v>
      </c>
      <c r="V176" s="48">
        <f t="shared" si="34"/>
        <v>2700</v>
      </c>
    </row>
    <row r="177" spans="1:22">
      <c r="A177" s="48">
        <v>1</v>
      </c>
      <c r="B177" s="48">
        <v>3</v>
      </c>
      <c r="C177" s="48">
        <v>18</v>
      </c>
      <c r="D177" s="48">
        <v>251</v>
      </c>
      <c r="E177" s="48">
        <v>500</v>
      </c>
      <c r="F177" s="48">
        <v>11</v>
      </c>
      <c r="G177" s="48" t="s">
        <v>269</v>
      </c>
      <c r="H177" s="48">
        <v>3000</v>
      </c>
      <c r="I177" s="48">
        <f t="shared" si="28"/>
        <v>0</v>
      </c>
      <c r="J177" s="57">
        <f t="shared" si="29"/>
        <v>1.2E-2</v>
      </c>
      <c r="K177" s="48">
        <f t="shared" si="34"/>
        <v>3000</v>
      </c>
      <c r="L177" s="48">
        <f t="shared" si="34"/>
        <v>3000</v>
      </c>
      <c r="M177" s="48">
        <f t="shared" si="34"/>
        <v>3000</v>
      </c>
      <c r="N177" s="48">
        <f t="shared" si="34"/>
        <v>3000</v>
      </c>
      <c r="O177" s="48">
        <f t="shared" si="34"/>
        <v>3000</v>
      </c>
      <c r="P177" s="48">
        <f t="shared" si="34"/>
        <v>3000</v>
      </c>
      <c r="Q177" s="48">
        <f t="shared" si="34"/>
        <v>3000</v>
      </c>
      <c r="R177" s="48">
        <f t="shared" si="34"/>
        <v>3000</v>
      </c>
      <c r="S177" s="48">
        <f t="shared" si="34"/>
        <v>3000</v>
      </c>
      <c r="T177" s="48">
        <f t="shared" si="34"/>
        <v>3000</v>
      </c>
      <c r="U177" s="48">
        <f t="shared" si="34"/>
        <v>3000</v>
      </c>
      <c r="V177" s="48">
        <f t="shared" si="34"/>
        <v>3000</v>
      </c>
    </row>
    <row r="178" spans="1:22">
      <c r="A178" s="48">
        <v>1</v>
      </c>
      <c r="B178" s="48">
        <v>3</v>
      </c>
      <c r="C178" s="48">
        <v>18</v>
      </c>
      <c r="D178" s="48">
        <v>251</v>
      </c>
      <c r="E178" s="48">
        <v>500</v>
      </c>
      <c r="F178" s="48">
        <v>12</v>
      </c>
      <c r="G178" s="48" t="s">
        <v>268</v>
      </c>
      <c r="H178" s="48">
        <v>8</v>
      </c>
      <c r="I178" s="48">
        <f t="shared" si="28"/>
        <v>4</v>
      </c>
      <c r="J178" s="57">
        <f t="shared" si="29"/>
        <v>1.2E-2</v>
      </c>
      <c r="K178" s="48">
        <f t="shared" si="34"/>
        <v>4000</v>
      </c>
      <c r="L178" s="48">
        <f t="shared" si="34"/>
        <v>4000</v>
      </c>
      <c r="M178" s="48">
        <f t="shared" si="34"/>
        <v>4400</v>
      </c>
      <c r="N178" s="48">
        <f t="shared" si="34"/>
        <v>4400</v>
      </c>
      <c r="O178" s="48">
        <f t="shared" si="34"/>
        <v>4400</v>
      </c>
      <c r="P178" s="48">
        <f t="shared" si="34"/>
        <v>4400</v>
      </c>
      <c r="Q178" s="48">
        <f t="shared" si="34"/>
        <v>5000</v>
      </c>
      <c r="R178" s="48">
        <f t="shared" si="34"/>
        <v>5000</v>
      </c>
      <c r="S178" s="48">
        <f t="shared" si="34"/>
        <v>5200</v>
      </c>
      <c r="T178" s="48">
        <f t="shared" si="34"/>
        <v>5200</v>
      </c>
      <c r="U178" s="48">
        <f t="shared" si="34"/>
        <v>5400</v>
      </c>
      <c r="V178" s="48">
        <f t="shared" si="34"/>
        <v>5400</v>
      </c>
    </row>
    <row r="179" spans="1:22">
      <c r="A179" s="48">
        <v>1</v>
      </c>
      <c r="B179" s="48">
        <v>3</v>
      </c>
      <c r="C179" s="48">
        <v>18</v>
      </c>
      <c r="D179" s="48">
        <v>251</v>
      </c>
      <c r="E179" s="48">
        <v>500</v>
      </c>
      <c r="F179" s="48">
        <v>13</v>
      </c>
      <c r="G179" s="48" t="s">
        <v>269</v>
      </c>
      <c r="H179" s="48">
        <v>3000</v>
      </c>
      <c r="I179" s="48">
        <f t="shared" si="28"/>
        <v>0</v>
      </c>
      <c r="J179" s="57">
        <f t="shared" si="29"/>
        <v>1.2E-2</v>
      </c>
      <c r="K179" s="48">
        <f t="shared" si="34"/>
        <v>3000</v>
      </c>
      <c r="L179" s="48">
        <f t="shared" si="34"/>
        <v>3000</v>
      </c>
      <c r="M179" s="48">
        <f t="shared" si="34"/>
        <v>3000</v>
      </c>
      <c r="N179" s="48">
        <f t="shared" si="34"/>
        <v>3000</v>
      </c>
      <c r="O179" s="48">
        <f t="shared" si="34"/>
        <v>3000</v>
      </c>
      <c r="P179" s="48">
        <f t="shared" si="34"/>
        <v>3000</v>
      </c>
      <c r="Q179" s="48">
        <f t="shared" si="34"/>
        <v>3000</v>
      </c>
      <c r="R179" s="48">
        <f t="shared" si="34"/>
        <v>3000</v>
      </c>
      <c r="S179" s="48">
        <f t="shared" si="34"/>
        <v>3000</v>
      </c>
      <c r="T179" s="48">
        <f t="shared" si="34"/>
        <v>3000</v>
      </c>
      <c r="U179" s="48">
        <f t="shared" si="34"/>
        <v>3000</v>
      </c>
      <c r="V179" s="48">
        <f t="shared" si="34"/>
        <v>3000</v>
      </c>
    </row>
    <row r="180" spans="1:22">
      <c r="A180" s="48">
        <v>1</v>
      </c>
      <c r="B180" s="48">
        <v>3</v>
      </c>
      <c r="C180" s="48">
        <v>18</v>
      </c>
      <c r="D180" s="48">
        <v>251</v>
      </c>
      <c r="E180" s="48">
        <v>500</v>
      </c>
      <c r="F180" s="48">
        <v>14</v>
      </c>
      <c r="G180" s="48" t="s">
        <v>274</v>
      </c>
      <c r="H180" s="48">
        <v>1</v>
      </c>
      <c r="I180" s="48">
        <f t="shared" si="28"/>
        <v>3</v>
      </c>
      <c r="J180" s="57">
        <f t="shared" si="29"/>
        <v>1.2E-2</v>
      </c>
      <c r="K180" s="48">
        <f t="shared" si="34"/>
        <v>6000</v>
      </c>
      <c r="L180" s="48">
        <f t="shared" si="34"/>
        <v>6000</v>
      </c>
      <c r="M180" s="48">
        <f t="shared" si="34"/>
        <v>6600</v>
      </c>
      <c r="N180" s="48">
        <f t="shared" si="34"/>
        <v>6600</v>
      </c>
      <c r="O180" s="48">
        <f t="shared" si="34"/>
        <v>6600</v>
      </c>
      <c r="P180" s="48">
        <f t="shared" si="34"/>
        <v>6600</v>
      </c>
      <c r="Q180" s="48">
        <f t="shared" si="34"/>
        <v>7500</v>
      </c>
      <c r="R180" s="48">
        <f t="shared" si="34"/>
        <v>7500</v>
      </c>
      <c r="S180" s="48">
        <f t="shared" si="34"/>
        <v>7800</v>
      </c>
      <c r="T180" s="48">
        <f t="shared" si="34"/>
        <v>7800</v>
      </c>
      <c r="U180" s="48">
        <f t="shared" si="34"/>
        <v>8100</v>
      </c>
      <c r="V180" s="48">
        <f t="shared" si="34"/>
        <v>8100</v>
      </c>
    </row>
    <row r="181" spans="1:22">
      <c r="A181" s="48">
        <v>1</v>
      </c>
      <c r="B181" s="48">
        <v>3</v>
      </c>
      <c r="C181" s="48">
        <v>18</v>
      </c>
      <c r="D181" s="48">
        <v>251</v>
      </c>
      <c r="E181" s="48">
        <v>500</v>
      </c>
      <c r="F181" s="48">
        <v>15</v>
      </c>
      <c r="G181" s="48" t="s">
        <v>270</v>
      </c>
      <c r="H181" s="48">
        <v>1</v>
      </c>
      <c r="I181" s="48">
        <f t="shared" si="28"/>
        <v>1</v>
      </c>
      <c r="J181" s="57">
        <f t="shared" si="29"/>
        <v>1.2E-2</v>
      </c>
      <c r="K181" s="48">
        <f t="shared" si="34"/>
        <v>2000</v>
      </c>
      <c r="L181" s="48">
        <f t="shared" si="34"/>
        <v>2000</v>
      </c>
      <c r="M181" s="48">
        <f t="shared" si="34"/>
        <v>2200</v>
      </c>
      <c r="N181" s="48">
        <f t="shared" si="34"/>
        <v>2200</v>
      </c>
      <c r="O181" s="48">
        <f t="shared" si="34"/>
        <v>2200</v>
      </c>
      <c r="P181" s="48">
        <f t="shared" si="34"/>
        <v>2200</v>
      </c>
      <c r="Q181" s="48">
        <f t="shared" si="34"/>
        <v>2500</v>
      </c>
      <c r="R181" s="48">
        <f t="shared" si="34"/>
        <v>2500</v>
      </c>
      <c r="S181" s="48">
        <f t="shared" si="34"/>
        <v>2600</v>
      </c>
      <c r="T181" s="48">
        <f t="shared" si="34"/>
        <v>2600</v>
      </c>
      <c r="U181" s="48">
        <f t="shared" si="34"/>
        <v>2700</v>
      </c>
      <c r="V181" s="48">
        <f t="shared" si="34"/>
        <v>2700</v>
      </c>
    </row>
    <row r="182" spans="1:22">
      <c r="A182" s="48">
        <v>1</v>
      </c>
      <c r="B182" s="48">
        <v>4</v>
      </c>
      <c r="C182" s="48">
        <v>7</v>
      </c>
      <c r="D182" s="48">
        <v>251</v>
      </c>
      <c r="E182" s="48">
        <v>500</v>
      </c>
      <c r="F182" s="48">
        <v>1</v>
      </c>
      <c r="G182" s="48" t="s">
        <v>269</v>
      </c>
      <c r="H182" s="48">
        <v>6000</v>
      </c>
      <c r="I182" s="48">
        <f t="shared" si="28"/>
        <v>0</v>
      </c>
      <c r="J182" s="57">
        <f t="shared" si="29"/>
        <v>4.6666666666666671E-3</v>
      </c>
      <c r="K182" s="48">
        <f t="shared" ref="K182:V191" si="35">IF($I182=0,$H182,INDEX(levelCosts_1_v,MATCH(K$1,levelCosts_k,1),$I182)*$H182)</f>
        <v>6000</v>
      </c>
      <c r="L182" s="48">
        <f t="shared" si="35"/>
        <v>6000</v>
      </c>
      <c r="M182" s="48">
        <f t="shared" si="35"/>
        <v>6000</v>
      </c>
      <c r="N182" s="48">
        <f t="shared" si="35"/>
        <v>6000</v>
      </c>
      <c r="O182" s="48">
        <f t="shared" si="35"/>
        <v>6000</v>
      </c>
      <c r="P182" s="48">
        <f t="shared" si="35"/>
        <v>6000</v>
      </c>
      <c r="Q182" s="48">
        <f t="shared" si="35"/>
        <v>6000</v>
      </c>
      <c r="R182" s="48">
        <f t="shared" si="35"/>
        <v>6000</v>
      </c>
      <c r="S182" s="48">
        <f t="shared" si="35"/>
        <v>6000</v>
      </c>
      <c r="T182" s="48">
        <f t="shared" si="35"/>
        <v>6000</v>
      </c>
      <c r="U182" s="48">
        <f t="shared" si="35"/>
        <v>6000</v>
      </c>
      <c r="V182" s="48">
        <f t="shared" si="35"/>
        <v>6000</v>
      </c>
    </row>
    <row r="183" spans="1:22">
      <c r="A183" s="48">
        <v>1</v>
      </c>
      <c r="B183" s="48">
        <v>4</v>
      </c>
      <c r="C183" s="48">
        <v>7</v>
      </c>
      <c r="D183" s="48">
        <v>251</v>
      </c>
      <c r="E183" s="48">
        <v>500</v>
      </c>
      <c r="F183" s="48">
        <v>2</v>
      </c>
      <c r="G183" s="48" t="s">
        <v>268</v>
      </c>
      <c r="H183" s="48">
        <v>4</v>
      </c>
      <c r="I183" s="48">
        <f t="shared" si="28"/>
        <v>4</v>
      </c>
      <c r="J183" s="57">
        <f t="shared" si="29"/>
        <v>4.6666666666666671E-3</v>
      </c>
      <c r="K183" s="48">
        <f t="shared" si="35"/>
        <v>2000</v>
      </c>
      <c r="L183" s="48">
        <f t="shared" si="35"/>
        <v>2000</v>
      </c>
      <c r="M183" s="48">
        <f t="shared" si="35"/>
        <v>2200</v>
      </c>
      <c r="N183" s="48">
        <f t="shared" si="35"/>
        <v>2200</v>
      </c>
      <c r="O183" s="48">
        <f t="shared" si="35"/>
        <v>2200</v>
      </c>
      <c r="P183" s="48">
        <f t="shared" si="35"/>
        <v>2200</v>
      </c>
      <c r="Q183" s="48">
        <f t="shared" si="35"/>
        <v>2500</v>
      </c>
      <c r="R183" s="48">
        <f t="shared" si="35"/>
        <v>2500</v>
      </c>
      <c r="S183" s="48">
        <f t="shared" si="35"/>
        <v>2600</v>
      </c>
      <c r="T183" s="48">
        <f t="shared" si="35"/>
        <v>2600</v>
      </c>
      <c r="U183" s="48">
        <f t="shared" si="35"/>
        <v>2700</v>
      </c>
      <c r="V183" s="48">
        <f t="shared" si="35"/>
        <v>2700</v>
      </c>
    </row>
    <row r="184" spans="1:22">
      <c r="A184" s="48">
        <v>1</v>
      </c>
      <c r="B184" s="48">
        <v>4</v>
      </c>
      <c r="C184" s="48">
        <v>7</v>
      </c>
      <c r="D184" s="48">
        <v>251</v>
      </c>
      <c r="E184" s="48">
        <v>500</v>
      </c>
      <c r="F184" s="48">
        <v>3</v>
      </c>
      <c r="G184" s="48" t="s">
        <v>269</v>
      </c>
      <c r="H184" s="48">
        <v>3000</v>
      </c>
      <c r="I184" s="48">
        <f t="shared" si="28"/>
        <v>0</v>
      </c>
      <c r="J184" s="57">
        <f t="shared" si="29"/>
        <v>4.6666666666666671E-3</v>
      </c>
      <c r="K184" s="48">
        <f t="shared" si="35"/>
        <v>3000</v>
      </c>
      <c r="L184" s="48">
        <f t="shared" si="35"/>
        <v>3000</v>
      </c>
      <c r="M184" s="48">
        <f t="shared" si="35"/>
        <v>3000</v>
      </c>
      <c r="N184" s="48">
        <f t="shared" si="35"/>
        <v>3000</v>
      </c>
      <c r="O184" s="48">
        <f t="shared" si="35"/>
        <v>3000</v>
      </c>
      <c r="P184" s="48">
        <f t="shared" si="35"/>
        <v>3000</v>
      </c>
      <c r="Q184" s="48">
        <f t="shared" si="35"/>
        <v>3000</v>
      </c>
      <c r="R184" s="48">
        <f t="shared" si="35"/>
        <v>3000</v>
      </c>
      <c r="S184" s="48">
        <f t="shared" si="35"/>
        <v>3000</v>
      </c>
      <c r="T184" s="48">
        <f t="shared" si="35"/>
        <v>3000</v>
      </c>
      <c r="U184" s="48">
        <f t="shared" si="35"/>
        <v>3000</v>
      </c>
      <c r="V184" s="48">
        <f t="shared" si="35"/>
        <v>3000</v>
      </c>
    </row>
    <row r="185" spans="1:22">
      <c r="A185" s="48">
        <v>1</v>
      </c>
      <c r="B185" s="48">
        <v>4</v>
      </c>
      <c r="C185" s="48">
        <v>7</v>
      </c>
      <c r="D185" s="48">
        <v>251</v>
      </c>
      <c r="E185" s="48">
        <v>500</v>
      </c>
      <c r="F185" s="48">
        <v>4</v>
      </c>
      <c r="G185" s="48" t="s">
        <v>270</v>
      </c>
      <c r="H185" s="48">
        <v>2</v>
      </c>
      <c r="I185" s="48">
        <f t="shared" si="28"/>
        <v>1</v>
      </c>
      <c r="J185" s="57">
        <f t="shared" si="29"/>
        <v>4.6666666666666671E-3</v>
      </c>
      <c r="K185" s="48">
        <f t="shared" si="35"/>
        <v>4000</v>
      </c>
      <c r="L185" s="48">
        <f t="shared" si="35"/>
        <v>4000</v>
      </c>
      <c r="M185" s="48">
        <f t="shared" si="35"/>
        <v>4400</v>
      </c>
      <c r="N185" s="48">
        <f t="shared" si="35"/>
        <v>4400</v>
      </c>
      <c r="O185" s="48">
        <f t="shared" si="35"/>
        <v>4400</v>
      </c>
      <c r="P185" s="48">
        <f t="shared" si="35"/>
        <v>4400</v>
      </c>
      <c r="Q185" s="48">
        <f t="shared" si="35"/>
        <v>5000</v>
      </c>
      <c r="R185" s="48">
        <f t="shared" si="35"/>
        <v>5000</v>
      </c>
      <c r="S185" s="48">
        <f t="shared" si="35"/>
        <v>5200</v>
      </c>
      <c r="T185" s="48">
        <f t="shared" si="35"/>
        <v>5200</v>
      </c>
      <c r="U185" s="48">
        <f t="shared" si="35"/>
        <v>5400</v>
      </c>
      <c r="V185" s="48">
        <f t="shared" si="35"/>
        <v>5400</v>
      </c>
    </row>
    <row r="186" spans="1:22">
      <c r="A186" s="48">
        <v>1</v>
      </c>
      <c r="B186" s="48">
        <v>4</v>
      </c>
      <c r="C186" s="48">
        <v>7</v>
      </c>
      <c r="D186" s="48">
        <v>251</v>
      </c>
      <c r="E186" s="48">
        <v>500</v>
      </c>
      <c r="F186" s="48">
        <v>5</v>
      </c>
      <c r="G186" s="48" t="s">
        <v>272</v>
      </c>
      <c r="H186" s="48">
        <v>1</v>
      </c>
      <c r="I186" s="48">
        <f t="shared" si="28"/>
        <v>7</v>
      </c>
      <c r="J186" s="57">
        <f t="shared" si="29"/>
        <v>4.6666666666666671E-3</v>
      </c>
      <c r="K186" s="48">
        <f t="shared" si="35"/>
        <v>4000</v>
      </c>
      <c r="L186" s="48">
        <f t="shared" si="35"/>
        <v>4000</v>
      </c>
      <c r="M186" s="48">
        <f t="shared" si="35"/>
        <v>4400</v>
      </c>
      <c r="N186" s="48">
        <f t="shared" si="35"/>
        <v>4400</v>
      </c>
      <c r="O186" s="48">
        <f t="shared" si="35"/>
        <v>4400</v>
      </c>
      <c r="P186" s="48">
        <f t="shared" si="35"/>
        <v>4400</v>
      </c>
      <c r="Q186" s="48">
        <f t="shared" si="35"/>
        <v>5000</v>
      </c>
      <c r="R186" s="48">
        <f t="shared" si="35"/>
        <v>5000</v>
      </c>
      <c r="S186" s="48">
        <f t="shared" si="35"/>
        <v>5200</v>
      </c>
      <c r="T186" s="48">
        <f t="shared" si="35"/>
        <v>5200</v>
      </c>
      <c r="U186" s="48">
        <f t="shared" si="35"/>
        <v>5400</v>
      </c>
      <c r="V186" s="48">
        <f t="shared" si="35"/>
        <v>5400</v>
      </c>
    </row>
    <row r="187" spans="1:22">
      <c r="A187" s="48">
        <v>1</v>
      </c>
      <c r="B187" s="48">
        <v>4</v>
      </c>
      <c r="C187" s="48">
        <v>7</v>
      </c>
      <c r="D187" s="48">
        <v>251</v>
      </c>
      <c r="E187" s="48">
        <v>500</v>
      </c>
      <c r="F187" s="48">
        <v>6</v>
      </c>
      <c r="G187" s="48" t="s">
        <v>268</v>
      </c>
      <c r="H187" s="48">
        <v>2</v>
      </c>
      <c r="I187" s="48">
        <f t="shared" si="28"/>
        <v>4</v>
      </c>
      <c r="J187" s="57">
        <f t="shared" si="29"/>
        <v>4.6666666666666671E-3</v>
      </c>
      <c r="K187" s="48">
        <f t="shared" si="35"/>
        <v>1000</v>
      </c>
      <c r="L187" s="48">
        <f t="shared" si="35"/>
        <v>1000</v>
      </c>
      <c r="M187" s="48">
        <f t="shared" si="35"/>
        <v>1100</v>
      </c>
      <c r="N187" s="48">
        <f t="shared" si="35"/>
        <v>1100</v>
      </c>
      <c r="O187" s="48">
        <f t="shared" si="35"/>
        <v>1100</v>
      </c>
      <c r="P187" s="48">
        <f t="shared" si="35"/>
        <v>1100</v>
      </c>
      <c r="Q187" s="48">
        <f t="shared" si="35"/>
        <v>1250</v>
      </c>
      <c r="R187" s="48">
        <f t="shared" si="35"/>
        <v>1250</v>
      </c>
      <c r="S187" s="48">
        <f t="shared" si="35"/>
        <v>1300</v>
      </c>
      <c r="T187" s="48">
        <f t="shared" si="35"/>
        <v>1300</v>
      </c>
      <c r="U187" s="48">
        <f t="shared" si="35"/>
        <v>1350</v>
      </c>
      <c r="V187" s="48">
        <f t="shared" si="35"/>
        <v>1350</v>
      </c>
    </row>
    <row r="188" spans="1:22">
      <c r="A188" s="48">
        <v>1</v>
      </c>
      <c r="B188" s="48">
        <v>4</v>
      </c>
      <c r="C188" s="48">
        <v>7</v>
      </c>
      <c r="D188" s="48">
        <v>251</v>
      </c>
      <c r="E188" s="48">
        <v>500</v>
      </c>
      <c r="F188" s="48">
        <v>7</v>
      </c>
      <c r="G188" s="48" t="s">
        <v>273</v>
      </c>
      <c r="H188" s="48">
        <v>1</v>
      </c>
      <c r="I188" s="48">
        <f t="shared" si="28"/>
        <v>5</v>
      </c>
      <c r="J188" s="57">
        <f t="shared" si="29"/>
        <v>4.6666666666666671E-3</v>
      </c>
      <c r="K188" s="48">
        <f t="shared" si="35"/>
        <v>4000</v>
      </c>
      <c r="L188" s="48">
        <f t="shared" si="35"/>
        <v>4000</v>
      </c>
      <c r="M188" s="48">
        <f t="shared" si="35"/>
        <v>4400</v>
      </c>
      <c r="N188" s="48">
        <f t="shared" si="35"/>
        <v>4400</v>
      </c>
      <c r="O188" s="48">
        <f t="shared" si="35"/>
        <v>4400</v>
      </c>
      <c r="P188" s="48">
        <f t="shared" si="35"/>
        <v>4400</v>
      </c>
      <c r="Q188" s="48">
        <f t="shared" si="35"/>
        <v>5000</v>
      </c>
      <c r="R188" s="48">
        <f t="shared" si="35"/>
        <v>5000</v>
      </c>
      <c r="S188" s="48">
        <f t="shared" si="35"/>
        <v>5200</v>
      </c>
      <c r="T188" s="48">
        <f t="shared" si="35"/>
        <v>5200</v>
      </c>
      <c r="U188" s="48">
        <f t="shared" si="35"/>
        <v>5400</v>
      </c>
      <c r="V188" s="48">
        <f t="shared" si="35"/>
        <v>5400</v>
      </c>
    </row>
    <row r="189" spans="1:22">
      <c r="A189" s="48">
        <v>1</v>
      </c>
      <c r="B189" s="48">
        <v>4</v>
      </c>
      <c r="C189" s="48">
        <v>7</v>
      </c>
      <c r="D189" s="48">
        <v>251</v>
      </c>
      <c r="E189" s="48">
        <v>500</v>
      </c>
      <c r="F189" s="48">
        <v>8</v>
      </c>
      <c r="G189" s="48" t="s">
        <v>269</v>
      </c>
      <c r="H189" s="48">
        <v>3000</v>
      </c>
      <c r="I189" s="48">
        <f t="shared" si="28"/>
        <v>0</v>
      </c>
      <c r="J189" s="57">
        <f t="shared" si="29"/>
        <v>4.6666666666666671E-3</v>
      </c>
      <c r="K189" s="48">
        <f t="shared" si="35"/>
        <v>3000</v>
      </c>
      <c r="L189" s="48">
        <f t="shared" si="35"/>
        <v>3000</v>
      </c>
      <c r="M189" s="48">
        <f t="shared" si="35"/>
        <v>3000</v>
      </c>
      <c r="N189" s="48">
        <f t="shared" si="35"/>
        <v>3000</v>
      </c>
      <c r="O189" s="48">
        <f t="shared" si="35"/>
        <v>3000</v>
      </c>
      <c r="P189" s="48">
        <f t="shared" si="35"/>
        <v>3000</v>
      </c>
      <c r="Q189" s="48">
        <f t="shared" si="35"/>
        <v>3000</v>
      </c>
      <c r="R189" s="48">
        <f t="shared" si="35"/>
        <v>3000</v>
      </c>
      <c r="S189" s="48">
        <f t="shared" si="35"/>
        <v>3000</v>
      </c>
      <c r="T189" s="48">
        <f t="shared" si="35"/>
        <v>3000</v>
      </c>
      <c r="U189" s="48">
        <f t="shared" si="35"/>
        <v>3000</v>
      </c>
      <c r="V189" s="48">
        <f t="shared" si="35"/>
        <v>3000</v>
      </c>
    </row>
    <row r="190" spans="1:22">
      <c r="A190" s="48">
        <v>1</v>
      </c>
      <c r="B190" s="48">
        <v>4</v>
      </c>
      <c r="C190" s="48">
        <v>7</v>
      </c>
      <c r="D190" s="48">
        <v>251</v>
      </c>
      <c r="E190" s="48">
        <v>500</v>
      </c>
      <c r="F190" s="48">
        <v>9</v>
      </c>
      <c r="G190" s="48" t="s">
        <v>270</v>
      </c>
      <c r="H190" s="48">
        <v>1</v>
      </c>
      <c r="I190" s="48">
        <f t="shared" si="28"/>
        <v>1</v>
      </c>
      <c r="J190" s="57">
        <f t="shared" si="29"/>
        <v>4.6666666666666671E-3</v>
      </c>
      <c r="K190" s="48">
        <f t="shared" si="35"/>
        <v>2000</v>
      </c>
      <c r="L190" s="48">
        <f t="shared" si="35"/>
        <v>2000</v>
      </c>
      <c r="M190" s="48">
        <f t="shared" si="35"/>
        <v>2200</v>
      </c>
      <c r="N190" s="48">
        <f t="shared" si="35"/>
        <v>2200</v>
      </c>
      <c r="O190" s="48">
        <f t="shared" si="35"/>
        <v>2200</v>
      </c>
      <c r="P190" s="48">
        <f t="shared" si="35"/>
        <v>2200</v>
      </c>
      <c r="Q190" s="48">
        <f t="shared" si="35"/>
        <v>2500</v>
      </c>
      <c r="R190" s="48">
        <f t="shared" si="35"/>
        <v>2500</v>
      </c>
      <c r="S190" s="48">
        <f t="shared" si="35"/>
        <v>2600</v>
      </c>
      <c r="T190" s="48">
        <f t="shared" si="35"/>
        <v>2600</v>
      </c>
      <c r="U190" s="48">
        <f t="shared" si="35"/>
        <v>2700</v>
      </c>
      <c r="V190" s="48">
        <f t="shared" si="35"/>
        <v>2700</v>
      </c>
    </row>
    <row r="191" spans="1:22">
      <c r="A191" s="48">
        <v>1</v>
      </c>
      <c r="B191" s="48">
        <v>4</v>
      </c>
      <c r="C191" s="48">
        <v>7</v>
      </c>
      <c r="D191" s="48">
        <v>251</v>
      </c>
      <c r="E191" s="48">
        <v>500</v>
      </c>
      <c r="F191" s="48">
        <v>10</v>
      </c>
      <c r="G191" s="48" t="s">
        <v>271</v>
      </c>
      <c r="H191" s="48">
        <v>1</v>
      </c>
      <c r="I191" s="48">
        <f t="shared" si="28"/>
        <v>6</v>
      </c>
      <c r="J191" s="57">
        <f t="shared" si="29"/>
        <v>4.6666666666666671E-3</v>
      </c>
      <c r="K191" s="48">
        <f t="shared" si="35"/>
        <v>3300</v>
      </c>
      <c r="L191" s="48">
        <f t="shared" si="35"/>
        <v>3300</v>
      </c>
      <c r="M191" s="48">
        <f t="shared" si="35"/>
        <v>3700</v>
      </c>
      <c r="N191" s="48">
        <f t="shared" si="35"/>
        <v>3700</v>
      </c>
      <c r="O191" s="48">
        <f t="shared" si="35"/>
        <v>3700</v>
      </c>
      <c r="P191" s="48">
        <f t="shared" si="35"/>
        <v>3700</v>
      </c>
      <c r="Q191" s="48">
        <f t="shared" si="35"/>
        <v>4200</v>
      </c>
      <c r="R191" s="48">
        <f t="shared" si="35"/>
        <v>4200</v>
      </c>
      <c r="S191" s="48">
        <f t="shared" si="35"/>
        <v>4300</v>
      </c>
      <c r="T191" s="48">
        <f t="shared" si="35"/>
        <v>4300</v>
      </c>
      <c r="U191" s="48">
        <f t="shared" si="35"/>
        <v>4500</v>
      </c>
      <c r="V191" s="48">
        <f t="shared" si="35"/>
        <v>4500</v>
      </c>
    </row>
    <row r="192" spans="1:22">
      <c r="A192" s="48">
        <v>1</v>
      </c>
      <c r="B192" s="48">
        <v>4</v>
      </c>
      <c r="C192" s="48">
        <v>7</v>
      </c>
      <c r="D192" s="48">
        <v>251</v>
      </c>
      <c r="E192" s="48">
        <v>500</v>
      </c>
      <c r="F192" s="48">
        <v>11</v>
      </c>
      <c r="G192" s="48" t="s">
        <v>275</v>
      </c>
      <c r="H192" s="48">
        <v>1</v>
      </c>
      <c r="I192" s="48">
        <f t="shared" si="28"/>
        <v>8</v>
      </c>
      <c r="J192" s="57">
        <f t="shared" si="29"/>
        <v>4.6666666666666671E-3</v>
      </c>
      <c r="K192" s="48">
        <f t="shared" ref="K192:V201" si="36">IF($I192=0,$H192,INDEX(levelCosts_1_v,MATCH(K$1,levelCosts_k,1),$I192)*$H192)</f>
        <v>5300</v>
      </c>
      <c r="L192" s="48">
        <f t="shared" si="36"/>
        <v>5300</v>
      </c>
      <c r="M192" s="48">
        <f t="shared" si="36"/>
        <v>5900</v>
      </c>
      <c r="N192" s="48">
        <f t="shared" si="36"/>
        <v>5900</v>
      </c>
      <c r="O192" s="48">
        <f t="shared" si="36"/>
        <v>5900</v>
      </c>
      <c r="P192" s="48">
        <f t="shared" si="36"/>
        <v>5900</v>
      </c>
      <c r="Q192" s="48">
        <f t="shared" si="36"/>
        <v>6700</v>
      </c>
      <c r="R192" s="48">
        <f t="shared" si="36"/>
        <v>6700</v>
      </c>
      <c r="S192" s="48">
        <f t="shared" si="36"/>
        <v>6900</v>
      </c>
      <c r="T192" s="48">
        <f t="shared" si="36"/>
        <v>6900</v>
      </c>
      <c r="U192" s="48">
        <f t="shared" si="36"/>
        <v>7200</v>
      </c>
      <c r="V192" s="48">
        <f t="shared" si="36"/>
        <v>7200</v>
      </c>
    </row>
    <row r="193" spans="1:22">
      <c r="A193" s="48">
        <v>1</v>
      </c>
      <c r="B193" s="48">
        <v>4</v>
      </c>
      <c r="C193" s="48">
        <v>7</v>
      </c>
      <c r="D193" s="48">
        <v>251</v>
      </c>
      <c r="E193" s="48">
        <v>500</v>
      </c>
      <c r="F193" s="48">
        <v>12</v>
      </c>
      <c r="G193" s="48" t="s">
        <v>274</v>
      </c>
      <c r="H193" s="48">
        <v>1</v>
      </c>
      <c r="I193" s="48">
        <f t="shared" si="28"/>
        <v>3</v>
      </c>
      <c r="J193" s="57">
        <f t="shared" si="29"/>
        <v>4.6666666666666671E-3</v>
      </c>
      <c r="K193" s="48">
        <f t="shared" si="36"/>
        <v>6000</v>
      </c>
      <c r="L193" s="48">
        <f t="shared" si="36"/>
        <v>6000</v>
      </c>
      <c r="M193" s="48">
        <f t="shared" si="36"/>
        <v>6600</v>
      </c>
      <c r="N193" s="48">
        <f t="shared" si="36"/>
        <v>6600</v>
      </c>
      <c r="O193" s="48">
        <f t="shared" si="36"/>
        <v>6600</v>
      </c>
      <c r="P193" s="48">
        <f t="shared" si="36"/>
        <v>6600</v>
      </c>
      <c r="Q193" s="48">
        <f t="shared" si="36"/>
        <v>7500</v>
      </c>
      <c r="R193" s="48">
        <f t="shared" si="36"/>
        <v>7500</v>
      </c>
      <c r="S193" s="48">
        <f t="shared" si="36"/>
        <v>7800</v>
      </c>
      <c r="T193" s="48">
        <f t="shared" si="36"/>
        <v>7800</v>
      </c>
      <c r="U193" s="48">
        <f t="shared" si="36"/>
        <v>8100</v>
      </c>
      <c r="V193" s="48">
        <f t="shared" si="36"/>
        <v>8100</v>
      </c>
    </row>
    <row r="194" spans="1:22">
      <c r="A194" s="48">
        <v>1</v>
      </c>
      <c r="B194" s="48">
        <v>4</v>
      </c>
      <c r="C194" s="48">
        <v>7</v>
      </c>
      <c r="D194" s="48">
        <v>251</v>
      </c>
      <c r="E194" s="48">
        <v>500</v>
      </c>
      <c r="F194" s="48">
        <v>13</v>
      </c>
      <c r="G194" s="48" t="s">
        <v>268</v>
      </c>
      <c r="H194" s="48">
        <v>4</v>
      </c>
      <c r="I194" s="48">
        <f t="shared" ref="I194:I257" si="37">INDEX($AW$1:$AW$9,MATCH(G194,$AV$1:$AV$9,0))</f>
        <v>4</v>
      </c>
      <c r="J194" s="57">
        <f t="shared" si="29"/>
        <v>4.6666666666666671E-3</v>
      </c>
      <c r="K194" s="48">
        <f t="shared" si="36"/>
        <v>2000</v>
      </c>
      <c r="L194" s="48">
        <f t="shared" si="36"/>
        <v>2000</v>
      </c>
      <c r="M194" s="48">
        <f t="shared" si="36"/>
        <v>2200</v>
      </c>
      <c r="N194" s="48">
        <f t="shared" si="36"/>
        <v>2200</v>
      </c>
      <c r="O194" s="48">
        <f t="shared" si="36"/>
        <v>2200</v>
      </c>
      <c r="P194" s="48">
        <f t="shared" si="36"/>
        <v>2200</v>
      </c>
      <c r="Q194" s="48">
        <f t="shared" si="36"/>
        <v>2500</v>
      </c>
      <c r="R194" s="48">
        <f t="shared" si="36"/>
        <v>2500</v>
      </c>
      <c r="S194" s="48">
        <f t="shared" si="36"/>
        <v>2600</v>
      </c>
      <c r="T194" s="48">
        <f t="shared" si="36"/>
        <v>2600</v>
      </c>
      <c r="U194" s="48">
        <f t="shared" si="36"/>
        <v>2700</v>
      </c>
      <c r="V194" s="48">
        <f t="shared" si="36"/>
        <v>2700</v>
      </c>
    </row>
    <row r="195" spans="1:22">
      <c r="A195" s="48">
        <v>1</v>
      </c>
      <c r="B195" s="48">
        <v>4</v>
      </c>
      <c r="C195" s="48">
        <v>7</v>
      </c>
      <c r="D195" s="48">
        <v>251</v>
      </c>
      <c r="E195" s="48">
        <v>500</v>
      </c>
      <c r="F195" s="48">
        <v>14</v>
      </c>
      <c r="G195" s="48" t="s">
        <v>269</v>
      </c>
      <c r="H195" s="48">
        <v>2000</v>
      </c>
      <c r="I195" s="48">
        <f t="shared" si="37"/>
        <v>0</v>
      </c>
      <c r="J195" s="57">
        <f t="shared" ref="J195:J258" si="38">C195/100/15</f>
        <v>4.6666666666666671E-3</v>
      </c>
      <c r="K195" s="48">
        <f t="shared" si="36"/>
        <v>2000</v>
      </c>
      <c r="L195" s="48">
        <f t="shared" si="36"/>
        <v>2000</v>
      </c>
      <c r="M195" s="48">
        <f t="shared" si="36"/>
        <v>2000</v>
      </c>
      <c r="N195" s="48">
        <f t="shared" si="36"/>
        <v>2000</v>
      </c>
      <c r="O195" s="48">
        <f t="shared" si="36"/>
        <v>2000</v>
      </c>
      <c r="P195" s="48">
        <f t="shared" si="36"/>
        <v>2000</v>
      </c>
      <c r="Q195" s="48">
        <f t="shared" si="36"/>
        <v>2000</v>
      </c>
      <c r="R195" s="48">
        <f t="shared" si="36"/>
        <v>2000</v>
      </c>
      <c r="S195" s="48">
        <f t="shared" si="36"/>
        <v>2000</v>
      </c>
      <c r="T195" s="48">
        <f t="shared" si="36"/>
        <v>2000</v>
      </c>
      <c r="U195" s="48">
        <f t="shared" si="36"/>
        <v>2000</v>
      </c>
      <c r="V195" s="48">
        <f t="shared" si="36"/>
        <v>2000</v>
      </c>
    </row>
    <row r="196" spans="1:22">
      <c r="A196" s="48">
        <v>1</v>
      </c>
      <c r="B196" s="48">
        <v>4</v>
      </c>
      <c r="C196" s="48">
        <v>7</v>
      </c>
      <c r="D196" s="48">
        <v>251</v>
      </c>
      <c r="E196" s="48">
        <v>500</v>
      </c>
      <c r="F196" s="48">
        <v>15</v>
      </c>
      <c r="G196" s="48" t="s">
        <v>269</v>
      </c>
      <c r="H196" s="48">
        <v>2000</v>
      </c>
      <c r="I196" s="48">
        <f t="shared" si="37"/>
        <v>0</v>
      </c>
      <c r="J196" s="57">
        <f t="shared" si="38"/>
        <v>4.6666666666666671E-3</v>
      </c>
      <c r="K196" s="48">
        <f t="shared" si="36"/>
        <v>2000</v>
      </c>
      <c r="L196" s="48">
        <f t="shared" si="36"/>
        <v>2000</v>
      </c>
      <c r="M196" s="48">
        <f t="shared" si="36"/>
        <v>2000</v>
      </c>
      <c r="N196" s="48">
        <f t="shared" si="36"/>
        <v>2000</v>
      </c>
      <c r="O196" s="48">
        <f t="shared" si="36"/>
        <v>2000</v>
      </c>
      <c r="P196" s="48">
        <f t="shared" si="36"/>
        <v>2000</v>
      </c>
      <c r="Q196" s="48">
        <f t="shared" si="36"/>
        <v>2000</v>
      </c>
      <c r="R196" s="48">
        <f t="shared" si="36"/>
        <v>2000</v>
      </c>
      <c r="S196" s="48">
        <f t="shared" si="36"/>
        <v>2000</v>
      </c>
      <c r="T196" s="48">
        <f t="shared" si="36"/>
        <v>2000</v>
      </c>
      <c r="U196" s="48">
        <f t="shared" si="36"/>
        <v>2000</v>
      </c>
      <c r="V196" s="48">
        <f t="shared" si="36"/>
        <v>2000</v>
      </c>
    </row>
    <row r="197" spans="1:22">
      <c r="A197" s="48">
        <v>1</v>
      </c>
      <c r="B197" s="48">
        <v>5</v>
      </c>
      <c r="C197" s="48">
        <v>5</v>
      </c>
      <c r="D197" s="48">
        <v>251</v>
      </c>
      <c r="E197" s="48">
        <v>500</v>
      </c>
      <c r="F197" s="48">
        <v>1</v>
      </c>
      <c r="G197" s="48" t="s">
        <v>272</v>
      </c>
      <c r="H197" s="48">
        <v>2</v>
      </c>
      <c r="I197" s="48">
        <f t="shared" si="37"/>
        <v>7</v>
      </c>
      <c r="J197" s="57">
        <f t="shared" si="38"/>
        <v>3.3333333333333335E-3</v>
      </c>
      <c r="K197" s="48">
        <f t="shared" si="36"/>
        <v>8000</v>
      </c>
      <c r="L197" s="48">
        <f t="shared" si="36"/>
        <v>8000</v>
      </c>
      <c r="M197" s="48">
        <f t="shared" si="36"/>
        <v>8800</v>
      </c>
      <c r="N197" s="48">
        <f t="shared" si="36"/>
        <v>8800</v>
      </c>
      <c r="O197" s="48">
        <f t="shared" si="36"/>
        <v>8800</v>
      </c>
      <c r="P197" s="48">
        <f t="shared" si="36"/>
        <v>8800</v>
      </c>
      <c r="Q197" s="48">
        <f t="shared" si="36"/>
        <v>10000</v>
      </c>
      <c r="R197" s="48">
        <f t="shared" si="36"/>
        <v>10000</v>
      </c>
      <c r="S197" s="48">
        <f t="shared" si="36"/>
        <v>10400</v>
      </c>
      <c r="T197" s="48">
        <f t="shared" si="36"/>
        <v>10400</v>
      </c>
      <c r="U197" s="48">
        <f t="shared" si="36"/>
        <v>10800</v>
      </c>
      <c r="V197" s="48">
        <f t="shared" si="36"/>
        <v>10800</v>
      </c>
    </row>
    <row r="198" spans="1:22">
      <c r="A198" s="48">
        <v>1</v>
      </c>
      <c r="B198" s="48">
        <v>5</v>
      </c>
      <c r="C198" s="48">
        <v>5</v>
      </c>
      <c r="D198" s="48">
        <v>251</v>
      </c>
      <c r="E198" s="48">
        <v>500</v>
      </c>
      <c r="F198" s="48">
        <v>2</v>
      </c>
      <c r="G198" s="48" t="s">
        <v>269</v>
      </c>
      <c r="H198" s="48">
        <v>3000</v>
      </c>
      <c r="I198" s="48">
        <f t="shared" si="37"/>
        <v>0</v>
      </c>
      <c r="J198" s="57">
        <f t="shared" si="38"/>
        <v>3.3333333333333335E-3</v>
      </c>
      <c r="K198" s="48">
        <f t="shared" si="36"/>
        <v>3000</v>
      </c>
      <c r="L198" s="48">
        <f t="shared" si="36"/>
        <v>3000</v>
      </c>
      <c r="M198" s="48">
        <f t="shared" si="36"/>
        <v>3000</v>
      </c>
      <c r="N198" s="48">
        <f t="shared" si="36"/>
        <v>3000</v>
      </c>
      <c r="O198" s="48">
        <f t="shared" si="36"/>
        <v>3000</v>
      </c>
      <c r="P198" s="48">
        <f t="shared" si="36"/>
        <v>3000</v>
      </c>
      <c r="Q198" s="48">
        <f t="shared" si="36"/>
        <v>3000</v>
      </c>
      <c r="R198" s="48">
        <f t="shared" si="36"/>
        <v>3000</v>
      </c>
      <c r="S198" s="48">
        <f t="shared" si="36"/>
        <v>3000</v>
      </c>
      <c r="T198" s="48">
        <f t="shared" si="36"/>
        <v>3000</v>
      </c>
      <c r="U198" s="48">
        <f t="shared" si="36"/>
        <v>3000</v>
      </c>
      <c r="V198" s="48">
        <f t="shared" si="36"/>
        <v>3000</v>
      </c>
    </row>
    <row r="199" spans="1:22">
      <c r="A199" s="48">
        <v>1</v>
      </c>
      <c r="B199" s="48">
        <v>5</v>
      </c>
      <c r="C199" s="48">
        <v>5</v>
      </c>
      <c r="D199" s="48">
        <v>251</v>
      </c>
      <c r="E199" s="48">
        <v>500</v>
      </c>
      <c r="F199" s="48">
        <v>3</v>
      </c>
      <c r="G199" s="48" t="s">
        <v>270</v>
      </c>
      <c r="H199" s="48">
        <v>1</v>
      </c>
      <c r="I199" s="48">
        <f t="shared" si="37"/>
        <v>1</v>
      </c>
      <c r="J199" s="57">
        <f t="shared" si="38"/>
        <v>3.3333333333333335E-3</v>
      </c>
      <c r="K199" s="48">
        <f t="shared" si="36"/>
        <v>2000</v>
      </c>
      <c r="L199" s="48">
        <f t="shared" si="36"/>
        <v>2000</v>
      </c>
      <c r="M199" s="48">
        <f t="shared" si="36"/>
        <v>2200</v>
      </c>
      <c r="N199" s="48">
        <f t="shared" si="36"/>
        <v>2200</v>
      </c>
      <c r="O199" s="48">
        <f t="shared" si="36"/>
        <v>2200</v>
      </c>
      <c r="P199" s="48">
        <f t="shared" si="36"/>
        <v>2200</v>
      </c>
      <c r="Q199" s="48">
        <f t="shared" si="36"/>
        <v>2500</v>
      </c>
      <c r="R199" s="48">
        <f t="shared" si="36"/>
        <v>2500</v>
      </c>
      <c r="S199" s="48">
        <f t="shared" si="36"/>
        <v>2600</v>
      </c>
      <c r="T199" s="48">
        <f t="shared" si="36"/>
        <v>2600</v>
      </c>
      <c r="U199" s="48">
        <f t="shared" si="36"/>
        <v>2700</v>
      </c>
      <c r="V199" s="48">
        <f t="shared" si="36"/>
        <v>2700</v>
      </c>
    </row>
    <row r="200" spans="1:22">
      <c r="A200" s="48">
        <v>1</v>
      </c>
      <c r="B200" s="48">
        <v>5</v>
      </c>
      <c r="C200" s="48">
        <v>5</v>
      </c>
      <c r="D200" s="48">
        <v>251</v>
      </c>
      <c r="E200" s="48">
        <v>500</v>
      </c>
      <c r="F200" s="48">
        <v>4</v>
      </c>
      <c r="G200" s="48" t="s">
        <v>269</v>
      </c>
      <c r="H200" s="48">
        <v>6000</v>
      </c>
      <c r="I200" s="48">
        <f t="shared" si="37"/>
        <v>0</v>
      </c>
      <c r="J200" s="57">
        <f t="shared" si="38"/>
        <v>3.3333333333333335E-3</v>
      </c>
      <c r="K200" s="48">
        <f t="shared" si="36"/>
        <v>6000</v>
      </c>
      <c r="L200" s="48">
        <f t="shared" si="36"/>
        <v>6000</v>
      </c>
      <c r="M200" s="48">
        <f t="shared" si="36"/>
        <v>6000</v>
      </c>
      <c r="N200" s="48">
        <f t="shared" si="36"/>
        <v>6000</v>
      </c>
      <c r="O200" s="48">
        <f t="shared" si="36"/>
        <v>6000</v>
      </c>
      <c r="P200" s="48">
        <f t="shared" si="36"/>
        <v>6000</v>
      </c>
      <c r="Q200" s="48">
        <f t="shared" si="36"/>
        <v>6000</v>
      </c>
      <c r="R200" s="48">
        <f t="shared" si="36"/>
        <v>6000</v>
      </c>
      <c r="S200" s="48">
        <f t="shared" si="36"/>
        <v>6000</v>
      </c>
      <c r="T200" s="48">
        <f t="shared" si="36"/>
        <v>6000</v>
      </c>
      <c r="U200" s="48">
        <f t="shared" si="36"/>
        <v>6000</v>
      </c>
      <c r="V200" s="48">
        <f t="shared" si="36"/>
        <v>6000</v>
      </c>
    </row>
    <row r="201" spans="1:22">
      <c r="A201" s="48">
        <v>1</v>
      </c>
      <c r="B201" s="48">
        <v>5</v>
      </c>
      <c r="C201" s="48">
        <v>5</v>
      </c>
      <c r="D201" s="48">
        <v>251</v>
      </c>
      <c r="E201" s="48">
        <v>500</v>
      </c>
      <c r="F201" s="48">
        <v>5</v>
      </c>
      <c r="G201" s="48" t="s">
        <v>276</v>
      </c>
      <c r="H201" s="48">
        <v>3</v>
      </c>
      <c r="I201" s="48">
        <f t="shared" si="37"/>
        <v>2</v>
      </c>
      <c r="J201" s="57">
        <f t="shared" si="38"/>
        <v>3.3333333333333335E-3</v>
      </c>
      <c r="K201" s="48">
        <f t="shared" si="36"/>
        <v>6663</v>
      </c>
      <c r="L201" s="48">
        <f t="shared" si="36"/>
        <v>6663</v>
      </c>
      <c r="M201" s="48">
        <f t="shared" si="36"/>
        <v>7326</v>
      </c>
      <c r="N201" s="48">
        <f t="shared" si="36"/>
        <v>7326</v>
      </c>
      <c r="O201" s="48">
        <f t="shared" si="36"/>
        <v>7326</v>
      </c>
      <c r="P201" s="48">
        <f t="shared" si="36"/>
        <v>7326</v>
      </c>
      <c r="Q201" s="48">
        <f t="shared" si="36"/>
        <v>8325</v>
      </c>
      <c r="R201" s="48">
        <f t="shared" si="36"/>
        <v>8325</v>
      </c>
      <c r="S201" s="48">
        <f t="shared" si="36"/>
        <v>8658</v>
      </c>
      <c r="T201" s="48">
        <f t="shared" si="36"/>
        <v>8658</v>
      </c>
      <c r="U201" s="48">
        <f t="shared" si="36"/>
        <v>8994</v>
      </c>
      <c r="V201" s="48">
        <f t="shared" si="36"/>
        <v>8994</v>
      </c>
    </row>
    <row r="202" spans="1:22">
      <c r="A202" s="48">
        <v>1</v>
      </c>
      <c r="B202" s="48">
        <v>5</v>
      </c>
      <c r="C202" s="48">
        <v>5</v>
      </c>
      <c r="D202" s="48">
        <v>251</v>
      </c>
      <c r="E202" s="48">
        <v>500</v>
      </c>
      <c r="F202" s="48">
        <v>6</v>
      </c>
      <c r="G202" s="48" t="s">
        <v>270</v>
      </c>
      <c r="H202" s="48">
        <v>1</v>
      </c>
      <c r="I202" s="48">
        <f t="shared" si="37"/>
        <v>1</v>
      </c>
      <c r="J202" s="57">
        <f t="shared" si="38"/>
        <v>3.3333333333333335E-3</v>
      </c>
      <c r="K202" s="48">
        <f t="shared" ref="K202:V211" si="39">IF($I202=0,$H202,INDEX(levelCosts_1_v,MATCH(K$1,levelCosts_k,1),$I202)*$H202)</f>
        <v>2000</v>
      </c>
      <c r="L202" s="48">
        <f t="shared" si="39"/>
        <v>2000</v>
      </c>
      <c r="M202" s="48">
        <f t="shared" si="39"/>
        <v>2200</v>
      </c>
      <c r="N202" s="48">
        <f t="shared" si="39"/>
        <v>2200</v>
      </c>
      <c r="O202" s="48">
        <f t="shared" si="39"/>
        <v>2200</v>
      </c>
      <c r="P202" s="48">
        <f t="shared" si="39"/>
        <v>2200</v>
      </c>
      <c r="Q202" s="48">
        <f t="shared" si="39"/>
        <v>2500</v>
      </c>
      <c r="R202" s="48">
        <f t="shared" si="39"/>
        <v>2500</v>
      </c>
      <c r="S202" s="48">
        <f t="shared" si="39"/>
        <v>2600</v>
      </c>
      <c r="T202" s="48">
        <f t="shared" si="39"/>
        <v>2600</v>
      </c>
      <c r="U202" s="48">
        <f t="shared" si="39"/>
        <v>2700</v>
      </c>
      <c r="V202" s="48">
        <f t="shared" si="39"/>
        <v>2700</v>
      </c>
    </row>
    <row r="203" spans="1:22">
      <c r="A203" s="48">
        <v>1</v>
      </c>
      <c r="B203" s="48">
        <v>5</v>
      </c>
      <c r="C203" s="48">
        <v>5</v>
      </c>
      <c r="D203" s="48">
        <v>251</v>
      </c>
      <c r="E203" s="48">
        <v>500</v>
      </c>
      <c r="F203" s="48">
        <v>7</v>
      </c>
      <c r="G203" s="48" t="s">
        <v>268</v>
      </c>
      <c r="H203" s="48">
        <v>6</v>
      </c>
      <c r="I203" s="48">
        <f t="shared" si="37"/>
        <v>4</v>
      </c>
      <c r="J203" s="57">
        <f t="shared" si="38"/>
        <v>3.3333333333333335E-3</v>
      </c>
      <c r="K203" s="48">
        <f t="shared" si="39"/>
        <v>3000</v>
      </c>
      <c r="L203" s="48">
        <f t="shared" si="39"/>
        <v>3000</v>
      </c>
      <c r="M203" s="48">
        <f t="shared" si="39"/>
        <v>3300</v>
      </c>
      <c r="N203" s="48">
        <f t="shared" si="39"/>
        <v>3300</v>
      </c>
      <c r="O203" s="48">
        <f t="shared" si="39"/>
        <v>3300</v>
      </c>
      <c r="P203" s="48">
        <f t="shared" si="39"/>
        <v>3300</v>
      </c>
      <c r="Q203" s="48">
        <f t="shared" si="39"/>
        <v>3750</v>
      </c>
      <c r="R203" s="48">
        <f t="shared" si="39"/>
        <v>3750</v>
      </c>
      <c r="S203" s="48">
        <f t="shared" si="39"/>
        <v>3900</v>
      </c>
      <c r="T203" s="48">
        <f t="shared" si="39"/>
        <v>3900</v>
      </c>
      <c r="U203" s="48">
        <f t="shared" si="39"/>
        <v>4050</v>
      </c>
      <c r="V203" s="48">
        <f t="shared" si="39"/>
        <v>4050</v>
      </c>
    </row>
    <row r="204" spans="1:22">
      <c r="A204" s="48">
        <v>1</v>
      </c>
      <c r="B204" s="48">
        <v>5</v>
      </c>
      <c r="C204" s="48">
        <v>5</v>
      </c>
      <c r="D204" s="48">
        <v>251</v>
      </c>
      <c r="E204" s="48">
        <v>500</v>
      </c>
      <c r="F204" s="48">
        <v>8</v>
      </c>
      <c r="G204" s="48" t="s">
        <v>271</v>
      </c>
      <c r="H204" s="48">
        <v>1</v>
      </c>
      <c r="I204" s="48">
        <f t="shared" si="37"/>
        <v>6</v>
      </c>
      <c r="J204" s="57">
        <f t="shared" si="38"/>
        <v>3.3333333333333335E-3</v>
      </c>
      <c r="K204" s="48">
        <f t="shared" si="39"/>
        <v>3300</v>
      </c>
      <c r="L204" s="48">
        <f t="shared" si="39"/>
        <v>3300</v>
      </c>
      <c r="M204" s="48">
        <f t="shared" si="39"/>
        <v>3700</v>
      </c>
      <c r="N204" s="48">
        <f t="shared" si="39"/>
        <v>3700</v>
      </c>
      <c r="O204" s="48">
        <f t="shared" si="39"/>
        <v>3700</v>
      </c>
      <c r="P204" s="48">
        <f t="shared" si="39"/>
        <v>3700</v>
      </c>
      <c r="Q204" s="48">
        <f t="shared" si="39"/>
        <v>4200</v>
      </c>
      <c r="R204" s="48">
        <f t="shared" si="39"/>
        <v>4200</v>
      </c>
      <c r="S204" s="48">
        <f t="shared" si="39"/>
        <v>4300</v>
      </c>
      <c r="T204" s="48">
        <f t="shared" si="39"/>
        <v>4300</v>
      </c>
      <c r="U204" s="48">
        <f t="shared" si="39"/>
        <v>4500</v>
      </c>
      <c r="V204" s="48">
        <f t="shared" si="39"/>
        <v>4500</v>
      </c>
    </row>
    <row r="205" spans="1:22">
      <c r="A205" s="48">
        <v>1</v>
      </c>
      <c r="B205" s="48">
        <v>5</v>
      </c>
      <c r="C205" s="48">
        <v>5</v>
      </c>
      <c r="D205" s="48">
        <v>251</v>
      </c>
      <c r="E205" s="48">
        <v>500</v>
      </c>
      <c r="F205" s="48">
        <v>9</v>
      </c>
      <c r="G205" s="48" t="s">
        <v>269</v>
      </c>
      <c r="H205" s="48">
        <v>2000</v>
      </c>
      <c r="I205" s="48">
        <f t="shared" si="37"/>
        <v>0</v>
      </c>
      <c r="J205" s="57">
        <f t="shared" si="38"/>
        <v>3.3333333333333335E-3</v>
      </c>
      <c r="K205" s="48">
        <f t="shared" si="39"/>
        <v>2000</v>
      </c>
      <c r="L205" s="48">
        <f t="shared" si="39"/>
        <v>2000</v>
      </c>
      <c r="M205" s="48">
        <f t="shared" si="39"/>
        <v>2000</v>
      </c>
      <c r="N205" s="48">
        <f t="shared" si="39"/>
        <v>2000</v>
      </c>
      <c r="O205" s="48">
        <f t="shared" si="39"/>
        <v>2000</v>
      </c>
      <c r="P205" s="48">
        <f t="shared" si="39"/>
        <v>2000</v>
      </c>
      <c r="Q205" s="48">
        <f t="shared" si="39"/>
        <v>2000</v>
      </c>
      <c r="R205" s="48">
        <f t="shared" si="39"/>
        <v>2000</v>
      </c>
      <c r="S205" s="48">
        <f t="shared" si="39"/>
        <v>2000</v>
      </c>
      <c r="T205" s="48">
        <f t="shared" si="39"/>
        <v>2000</v>
      </c>
      <c r="U205" s="48">
        <f t="shared" si="39"/>
        <v>2000</v>
      </c>
      <c r="V205" s="48">
        <f t="shared" si="39"/>
        <v>2000</v>
      </c>
    </row>
    <row r="206" spans="1:22">
      <c r="A206" s="48">
        <v>1</v>
      </c>
      <c r="B206" s="48">
        <v>5</v>
      </c>
      <c r="C206" s="48">
        <v>5</v>
      </c>
      <c r="D206" s="48">
        <v>251</v>
      </c>
      <c r="E206" s="48">
        <v>500</v>
      </c>
      <c r="F206" s="48">
        <v>10</v>
      </c>
      <c r="G206" s="48" t="s">
        <v>269</v>
      </c>
      <c r="H206" s="48">
        <v>3000</v>
      </c>
      <c r="I206" s="48">
        <f t="shared" si="37"/>
        <v>0</v>
      </c>
      <c r="J206" s="57">
        <f t="shared" si="38"/>
        <v>3.3333333333333335E-3</v>
      </c>
      <c r="K206" s="48">
        <f t="shared" si="39"/>
        <v>3000</v>
      </c>
      <c r="L206" s="48">
        <f t="shared" si="39"/>
        <v>3000</v>
      </c>
      <c r="M206" s="48">
        <f t="shared" si="39"/>
        <v>3000</v>
      </c>
      <c r="N206" s="48">
        <f t="shared" si="39"/>
        <v>3000</v>
      </c>
      <c r="O206" s="48">
        <f t="shared" si="39"/>
        <v>3000</v>
      </c>
      <c r="P206" s="48">
        <f t="shared" si="39"/>
        <v>3000</v>
      </c>
      <c r="Q206" s="48">
        <f t="shared" si="39"/>
        <v>3000</v>
      </c>
      <c r="R206" s="48">
        <f t="shared" si="39"/>
        <v>3000</v>
      </c>
      <c r="S206" s="48">
        <f t="shared" si="39"/>
        <v>3000</v>
      </c>
      <c r="T206" s="48">
        <f t="shared" si="39"/>
        <v>3000</v>
      </c>
      <c r="U206" s="48">
        <f t="shared" si="39"/>
        <v>3000</v>
      </c>
      <c r="V206" s="48">
        <f t="shared" si="39"/>
        <v>3000</v>
      </c>
    </row>
    <row r="207" spans="1:22">
      <c r="A207" s="48">
        <v>1</v>
      </c>
      <c r="B207" s="48">
        <v>5</v>
      </c>
      <c r="C207" s="48">
        <v>5</v>
      </c>
      <c r="D207" s="48">
        <v>251</v>
      </c>
      <c r="E207" s="48">
        <v>500</v>
      </c>
      <c r="F207" s="48">
        <v>11</v>
      </c>
      <c r="G207" s="48" t="s">
        <v>273</v>
      </c>
      <c r="H207" s="48">
        <v>1</v>
      </c>
      <c r="I207" s="48">
        <f t="shared" si="37"/>
        <v>5</v>
      </c>
      <c r="J207" s="57">
        <f t="shared" si="38"/>
        <v>3.3333333333333335E-3</v>
      </c>
      <c r="K207" s="48">
        <f t="shared" si="39"/>
        <v>4000</v>
      </c>
      <c r="L207" s="48">
        <f t="shared" si="39"/>
        <v>4000</v>
      </c>
      <c r="M207" s="48">
        <f t="shared" si="39"/>
        <v>4400</v>
      </c>
      <c r="N207" s="48">
        <f t="shared" si="39"/>
        <v>4400</v>
      </c>
      <c r="O207" s="48">
        <f t="shared" si="39"/>
        <v>4400</v>
      </c>
      <c r="P207" s="48">
        <f t="shared" si="39"/>
        <v>4400</v>
      </c>
      <c r="Q207" s="48">
        <f t="shared" si="39"/>
        <v>5000</v>
      </c>
      <c r="R207" s="48">
        <f t="shared" si="39"/>
        <v>5000</v>
      </c>
      <c r="S207" s="48">
        <f t="shared" si="39"/>
        <v>5200</v>
      </c>
      <c r="T207" s="48">
        <f t="shared" si="39"/>
        <v>5200</v>
      </c>
      <c r="U207" s="48">
        <f t="shared" si="39"/>
        <v>5400</v>
      </c>
      <c r="V207" s="48">
        <f t="shared" si="39"/>
        <v>5400</v>
      </c>
    </row>
    <row r="208" spans="1:22">
      <c r="A208" s="48">
        <v>1</v>
      </c>
      <c r="B208" s="48">
        <v>5</v>
      </c>
      <c r="C208" s="48">
        <v>5</v>
      </c>
      <c r="D208" s="48">
        <v>251</v>
      </c>
      <c r="E208" s="48">
        <v>500</v>
      </c>
      <c r="F208" s="48">
        <v>12</v>
      </c>
      <c r="G208" s="48" t="s">
        <v>268</v>
      </c>
      <c r="H208" s="48">
        <v>8</v>
      </c>
      <c r="I208" s="48">
        <f t="shared" si="37"/>
        <v>4</v>
      </c>
      <c r="J208" s="57">
        <f t="shared" si="38"/>
        <v>3.3333333333333335E-3</v>
      </c>
      <c r="K208" s="48">
        <f t="shared" si="39"/>
        <v>4000</v>
      </c>
      <c r="L208" s="48">
        <f t="shared" si="39"/>
        <v>4000</v>
      </c>
      <c r="M208" s="48">
        <f t="shared" si="39"/>
        <v>4400</v>
      </c>
      <c r="N208" s="48">
        <f t="shared" si="39"/>
        <v>4400</v>
      </c>
      <c r="O208" s="48">
        <f t="shared" si="39"/>
        <v>4400</v>
      </c>
      <c r="P208" s="48">
        <f t="shared" si="39"/>
        <v>4400</v>
      </c>
      <c r="Q208" s="48">
        <f t="shared" si="39"/>
        <v>5000</v>
      </c>
      <c r="R208" s="48">
        <f t="shared" si="39"/>
        <v>5000</v>
      </c>
      <c r="S208" s="48">
        <f t="shared" si="39"/>
        <v>5200</v>
      </c>
      <c r="T208" s="48">
        <f t="shared" si="39"/>
        <v>5200</v>
      </c>
      <c r="U208" s="48">
        <f t="shared" si="39"/>
        <v>5400</v>
      </c>
      <c r="V208" s="48">
        <f t="shared" si="39"/>
        <v>5400</v>
      </c>
    </row>
    <row r="209" spans="1:22">
      <c r="A209" s="48">
        <v>1</v>
      </c>
      <c r="B209" s="48">
        <v>5</v>
      </c>
      <c r="C209" s="48">
        <v>5</v>
      </c>
      <c r="D209" s="48">
        <v>251</v>
      </c>
      <c r="E209" s="48">
        <v>500</v>
      </c>
      <c r="F209" s="48">
        <v>13</v>
      </c>
      <c r="G209" s="48" t="s">
        <v>269</v>
      </c>
      <c r="H209" s="48">
        <v>3000</v>
      </c>
      <c r="I209" s="48">
        <f t="shared" si="37"/>
        <v>0</v>
      </c>
      <c r="J209" s="57">
        <f t="shared" si="38"/>
        <v>3.3333333333333335E-3</v>
      </c>
      <c r="K209" s="48">
        <f t="shared" si="39"/>
        <v>3000</v>
      </c>
      <c r="L209" s="48">
        <f t="shared" si="39"/>
        <v>3000</v>
      </c>
      <c r="M209" s="48">
        <f t="shared" si="39"/>
        <v>3000</v>
      </c>
      <c r="N209" s="48">
        <f t="shared" si="39"/>
        <v>3000</v>
      </c>
      <c r="O209" s="48">
        <f t="shared" si="39"/>
        <v>3000</v>
      </c>
      <c r="P209" s="48">
        <f t="shared" si="39"/>
        <v>3000</v>
      </c>
      <c r="Q209" s="48">
        <f t="shared" si="39"/>
        <v>3000</v>
      </c>
      <c r="R209" s="48">
        <f t="shared" si="39"/>
        <v>3000</v>
      </c>
      <c r="S209" s="48">
        <f t="shared" si="39"/>
        <v>3000</v>
      </c>
      <c r="T209" s="48">
        <f t="shared" si="39"/>
        <v>3000</v>
      </c>
      <c r="U209" s="48">
        <f t="shared" si="39"/>
        <v>3000</v>
      </c>
      <c r="V209" s="48">
        <f t="shared" si="39"/>
        <v>3000</v>
      </c>
    </row>
    <row r="210" spans="1:22">
      <c r="A210" s="48">
        <v>1</v>
      </c>
      <c r="B210" s="48">
        <v>5</v>
      </c>
      <c r="C210" s="48">
        <v>5</v>
      </c>
      <c r="D210" s="48">
        <v>251</v>
      </c>
      <c r="E210" s="48">
        <v>500</v>
      </c>
      <c r="F210" s="48">
        <v>14</v>
      </c>
      <c r="G210" s="48" t="s">
        <v>275</v>
      </c>
      <c r="H210" s="48">
        <v>1</v>
      </c>
      <c r="I210" s="48">
        <f t="shared" si="37"/>
        <v>8</v>
      </c>
      <c r="J210" s="57">
        <f t="shared" si="38"/>
        <v>3.3333333333333335E-3</v>
      </c>
      <c r="K210" s="48">
        <f t="shared" si="39"/>
        <v>5300</v>
      </c>
      <c r="L210" s="48">
        <f t="shared" si="39"/>
        <v>5300</v>
      </c>
      <c r="M210" s="48">
        <f t="shared" si="39"/>
        <v>5900</v>
      </c>
      <c r="N210" s="48">
        <f t="shared" si="39"/>
        <v>5900</v>
      </c>
      <c r="O210" s="48">
        <f t="shared" si="39"/>
        <v>5900</v>
      </c>
      <c r="P210" s="48">
        <f t="shared" si="39"/>
        <v>5900</v>
      </c>
      <c r="Q210" s="48">
        <f t="shared" si="39"/>
        <v>6700</v>
      </c>
      <c r="R210" s="48">
        <f t="shared" si="39"/>
        <v>6700</v>
      </c>
      <c r="S210" s="48">
        <f t="shared" si="39"/>
        <v>6900</v>
      </c>
      <c r="T210" s="48">
        <f t="shared" si="39"/>
        <v>6900</v>
      </c>
      <c r="U210" s="48">
        <f t="shared" si="39"/>
        <v>7200</v>
      </c>
      <c r="V210" s="48">
        <f t="shared" si="39"/>
        <v>7200</v>
      </c>
    </row>
    <row r="211" spans="1:22">
      <c r="A211" s="48">
        <v>1</v>
      </c>
      <c r="B211" s="48">
        <v>5</v>
      </c>
      <c r="C211" s="48">
        <v>5</v>
      </c>
      <c r="D211" s="48">
        <v>251</v>
      </c>
      <c r="E211" s="48">
        <v>500</v>
      </c>
      <c r="F211" s="48">
        <v>15</v>
      </c>
      <c r="G211" s="48" t="s">
        <v>271</v>
      </c>
      <c r="H211" s="48">
        <v>1</v>
      </c>
      <c r="I211" s="48">
        <f t="shared" si="37"/>
        <v>6</v>
      </c>
      <c r="J211" s="57">
        <f t="shared" si="38"/>
        <v>3.3333333333333335E-3</v>
      </c>
      <c r="K211" s="48">
        <f t="shared" si="39"/>
        <v>3300</v>
      </c>
      <c r="L211" s="48">
        <f t="shared" si="39"/>
        <v>3300</v>
      </c>
      <c r="M211" s="48">
        <f t="shared" si="39"/>
        <v>3700</v>
      </c>
      <c r="N211" s="48">
        <f t="shared" si="39"/>
        <v>3700</v>
      </c>
      <c r="O211" s="48">
        <f t="shared" si="39"/>
        <v>3700</v>
      </c>
      <c r="P211" s="48">
        <f t="shared" si="39"/>
        <v>3700</v>
      </c>
      <c r="Q211" s="48">
        <f t="shared" si="39"/>
        <v>4200</v>
      </c>
      <c r="R211" s="48">
        <f t="shared" si="39"/>
        <v>4200</v>
      </c>
      <c r="S211" s="48">
        <f t="shared" si="39"/>
        <v>4300</v>
      </c>
      <c r="T211" s="48">
        <f t="shared" si="39"/>
        <v>4300</v>
      </c>
      <c r="U211" s="48">
        <f t="shared" si="39"/>
        <v>4500</v>
      </c>
      <c r="V211" s="48">
        <f t="shared" si="39"/>
        <v>4500</v>
      </c>
    </row>
    <row r="212" spans="1:22">
      <c r="A212" s="48">
        <v>1</v>
      </c>
      <c r="B212" s="48">
        <v>6</v>
      </c>
      <c r="C212" s="48">
        <v>4</v>
      </c>
      <c r="D212" s="48">
        <v>251</v>
      </c>
      <c r="E212" s="48">
        <v>500</v>
      </c>
      <c r="F212" s="48">
        <v>1</v>
      </c>
      <c r="G212" s="48" t="s">
        <v>269</v>
      </c>
      <c r="H212" s="48">
        <v>6000</v>
      </c>
      <c r="I212" s="48">
        <f t="shared" si="37"/>
        <v>0</v>
      </c>
      <c r="J212" s="57">
        <f t="shared" si="38"/>
        <v>2.6666666666666666E-3</v>
      </c>
      <c r="K212" s="48">
        <f t="shared" ref="K212:V221" si="40">IF($I212=0,$H212,INDEX(levelCosts_1_v,MATCH(K$1,levelCosts_k,1),$I212)*$H212)</f>
        <v>6000</v>
      </c>
      <c r="L212" s="48">
        <f t="shared" si="40"/>
        <v>6000</v>
      </c>
      <c r="M212" s="48">
        <f t="shared" si="40"/>
        <v>6000</v>
      </c>
      <c r="N212" s="48">
        <f t="shared" si="40"/>
        <v>6000</v>
      </c>
      <c r="O212" s="48">
        <f t="shared" si="40"/>
        <v>6000</v>
      </c>
      <c r="P212" s="48">
        <f t="shared" si="40"/>
        <v>6000</v>
      </c>
      <c r="Q212" s="48">
        <f t="shared" si="40"/>
        <v>6000</v>
      </c>
      <c r="R212" s="48">
        <f t="shared" si="40"/>
        <v>6000</v>
      </c>
      <c r="S212" s="48">
        <f t="shared" si="40"/>
        <v>6000</v>
      </c>
      <c r="T212" s="48">
        <f t="shared" si="40"/>
        <v>6000</v>
      </c>
      <c r="U212" s="48">
        <f t="shared" si="40"/>
        <v>6000</v>
      </c>
      <c r="V212" s="48">
        <f t="shared" si="40"/>
        <v>6000</v>
      </c>
    </row>
    <row r="213" spans="1:22">
      <c r="A213" s="48">
        <v>1</v>
      </c>
      <c r="B213" s="48">
        <v>6</v>
      </c>
      <c r="C213" s="48">
        <v>4</v>
      </c>
      <c r="D213" s="48">
        <v>251</v>
      </c>
      <c r="E213" s="48">
        <v>500</v>
      </c>
      <c r="F213" s="48">
        <v>2</v>
      </c>
      <c r="G213" s="48" t="s">
        <v>268</v>
      </c>
      <c r="H213" s="48">
        <v>4</v>
      </c>
      <c r="I213" s="48">
        <f t="shared" si="37"/>
        <v>4</v>
      </c>
      <c r="J213" s="57">
        <f t="shared" si="38"/>
        <v>2.6666666666666666E-3</v>
      </c>
      <c r="K213" s="48">
        <f t="shared" si="40"/>
        <v>2000</v>
      </c>
      <c r="L213" s="48">
        <f t="shared" si="40"/>
        <v>2000</v>
      </c>
      <c r="M213" s="48">
        <f t="shared" si="40"/>
        <v>2200</v>
      </c>
      <c r="N213" s="48">
        <f t="shared" si="40"/>
        <v>2200</v>
      </c>
      <c r="O213" s="48">
        <f t="shared" si="40"/>
        <v>2200</v>
      </c>
      <c r="P213" s="48">
        <f t="shared" si="40"/>
        <v>2200</v>
      </c>
      <c r="Q213" s="48">
        <f t="shared" si="40"/>
        <v>2500</v>
      </c>
      <c r="R213" s="48">
        <f t="shared" si="40"/>
        <v>2500</v>
      </c>
      <c r="S213" s="48">
        <f t="shared" si="40"/>
        <v>2600</v>
      </c>
      <c r="T213" s="48">
        <f t="shared" si="40"/>
        <v>2600</v>
      </c>
      <c r="U213" s="48">
        <f t="shared" si="40"/>
        <v>2700</v>
      </c>
      <c r="V213" s="48">
        <f t="shared" si="40"/>
        <v>2700</v>
      </c>
    </row>
    <row r="214" spans="1:22">
      <c r="A214" s="48">
        <v>1</v>
      </c>
      <c r="B214" s="48">
        <v>6</v>
      </c>
      <c r="C214" s="48">
        <v>4</v>
      </c>
      <c r="D214" s="48">
        <v>251</v>
      </c>
      <c r="E214" s="48">
        <v>500</v>
      </c>
      <c r="F214" s="48">
        <v>3</v>
      </c>
      <c r="G214" s="48" t="s">
        <v>270</v>
      </c>
      <c r="H214" s="48">
        <v>1</v>
      </c>
      <c r="I214" s="48">
        <f t="shared" si="37"/>
        <v>1</v>
      </c>
      <c r="J214" s="57">
        <f t="shared" si="38"/>
        <v>2.6666666666666666E-3</v>
      </c>
      <c r="K214" s="48">
        <f t="shared" si="40"/>
        <v>2000</v>
      </c>
      <c r="L214" s="48">
        <f t="shared" si="40"/>
        <v>2000</v>
      </c>
      <c r="M214" s="48">
        <f t="shared" si="40"/>
        <v>2200</v>
      </c>
      <c r="N214" s="48">
        <f t="shared" si="40"/>
        <v>2200</v>
      </c>
      <c r="O214" s="48">
        <f t="shared" si="40"/>
        <v>2200</v>
      </c>
      <c r="P214" s="48">
        <f t="shared" si="40"/>
        <v>2200</v>
      </c>
      <c r="Q214" s="48">
        <f t="shared" si="40"/>
        <v>2500</v>
      </c>
      <c r="R214" s="48">
        <f t="shared" si="40"/>
        <v>2500</v>
      </c>
      <c r="S214" s="48">
        <f t="shared" si="40"/>
        <v>2600</v>
      </c>
      <c r="T214" s="48">
        <f t="shared" si="40"/>
        <v>2600</v>
      </c>
      <c r="U214" s="48">
        <f t="shared" si="40"/>
        <v>2700</v>
      </c>
      <c r="V214" s="48">
        <f t="shared" si="40"/>
        <v>2700</v>
      </c>
    </row>
    <row r="215" spans="1:22">
      <c r="A215" s="48">
        <v>1</v>
      </c>
      <c r="B215" s="48">
        <v>6</v>
      </c>
      <c r="C215" s="48">
        <v>4</v>
      </c>
      <c r="D215" s="48">
        <v>251</v>
      </c>
      <c r="E215" s="48">
        <v>500</v>
      </c>
      <c r="F215" s="48">
        <v>4</v>
      </c>
      <c r="G215" s="48" t="s">
        <v>269</v>
      </c>
      <c r="H215" s="48">
        <v>5000</v>
      </c>
      <c r="I215" s="48">
        <f t="shared" si="37"/>
        <v>0</v>
      </c>
      <c r="J215" s="57">
        <f t="shared" si="38"/>
        <v>2.6666666666666666E-3</v>
      </c>
      <c r="K215" s="48">
        <f t="shared" si="40"/>
        <v>5000</v>
      </c>
      <c r="L215" s="48">
        <f t="shared" si="40"/>
        <v>5000</v>
      </c>
      <c r="M215" s="48">
        <f t="shared" si="40"/>
        <v>5000</v>
      </c>
      <c r="N215" s="48">
        <f t="shared" si="40"/>
        <v>5000</v>
      </c>
      <c r="O215" s="48">
        <f t="shared" si="40"/>
        <v>5000</v>
      </c>
      <c r="P215" s="48">
        <f t="shared" si="40"/>
        <v>5000</v>
      </c>
      <c r="Q215" s="48">
        <f t="shared" si="40"/>
        <v>5000</v>
      </c>
      <c r="R215" s="48">
        <f t="shared" si="40"/>
        <v>5000</v>
      </c>
      <c r="S215" s="48">
        <f t="shared" si="40"/>
        <v>5000</v>
      </c>
      <c r="T215" s="48">
        <f t="shared" si="40"/>
        <v>5000</v>
      </c>
      <c r="U215" s="48">
        <f t="shared" si="40"/>
        <v>5000</v>
      </c>
      <c r="V215" s="48">
        <f t="shared" si="40"/>
        <v>5000</v>
      </c>
    </row>
    <row r="216" spans="1:22">
      <c r="A216" s="48">
        <v>1</v>
      </c>
      <c r="B216" s="48">
        <v>6</v>
      </c>
      <c r="C216" s="48">
        <v>4</v>
      </c>
      <c r="D216" s="48">
        <v>251</v>
      </c>
      <c r="E216" s="48">
        <v>500</v>
      </c>
      <c r="F216" s="48">
        <v>5</v>
      </c>
      <c r="G216" s="48" t="s">
        <v>273</v>
      </c>
      <c r="H216" s="48">
        <v>1</v>
      </c>
      <c r="I216" s="48">
        <f t="shared" si="37"/>
        <v>5</v>
      </c>
      <c r="J216" s="57">
        <f t="shared" si="38"/>
        <v>2.6666666666666666E-3</v>
      </c>
      <c r="K216" s="48">
        <f t="shared" si="40"/>
        <v>4000</v>
      </c>
      <c r="L216" s="48">
        <f t="shared" si="40"/>
        <v>4000</v>
      </c>
      <c r="M216" s="48">
        <f t="shared" si="40"/>
        <v>4400</v>
      </c>
      <c r="N216" s="48">
        <f t="shared" si="40"/>
        <v>4400</v>
      </c>
      <c r="O216" s="48">
        <f t="shared" si="40"/>
        <v>4400</v>
      </c>
      <c r="P216" s="48">
        <f t="shared" si="40"/>
        <v>4400</v>
      </c>
      <c r="Q216" s="48">
        <f t="shared" si="40"/>
        <v>5000</v>
      </c>
      <c r="R216" s="48">
        <f t="shared" si="40"/>
        <v>5000</v>
      </c>
      <c r="S216" s="48">
        <f t="shared" si="40"/>
        <v>5200</v>
      </c>
      <c r="T216" s="48">
        <f t="shared" si="40"/>
        <v>5200</v>
      </c>
      <c r="U216" s="48">
        <f t="shared" si="40"/>
        <v>5400</v>
      </c>
      <c r="V216" s="48">
        <f t="shared" si="40"/>
        <v>5400</v>
      </c>
    </row>
    <row r="217" spans="1:22">
      <c r="A217" s="48">
        <v>1</v>
      </c>
      <c r="B217" s="48">
        <v>6</v>
      </c>
      <c r="C217" s="48">
        <v>4</v>
      </c>
      <c r="D217" s="48">
        <v>251</v>
      </c>
      <c r="E217" s="48">
        <v>500</v>
      </c>
      <c r="F217" s="48">
        <v>6</v>
      </c>
      <c r="G217" s="48" t="s">
        <v>272</v>
      </c>
      <c r="H217" s="48">
        <v>1</v>
      </c>
      <c r="I217" s="48">
        <f t="shared" si="37"/>
        <v>7</v>
      </c>
      <c r="J217" s="57">
        <f t="shared" si="38"/>
        <v>2.6666666666666666E-3</v>
      </c>
      <c r="K217" s="48">
        <f t="shared" si="40"/>
        <v>4000</v>
      </c>
      <c r="L217" s="48">
        <f t="shared" si="40"/>
        <v>4000</v>
      </c>
      <c r="M217" s="48">
        <f t="shared" si="40"/>
        <v>4400</v>
      </c>
      <c r="N217" s="48">
        <f t="shared" si="40"/>
        <v>4400</v>
      </c>
      <c r="O217" s="48">
        <f t="shared" si="40"/>
        <v>4400</v>
      </c>
      <c r="P217" s="48">
        <f t="shared" si="40"/>
        <v>4400</v>
      </c>
      <c r="Q217" s="48">
        <f t="shared" si="40"/>
        <v>5000</v>
      </c>
      <c r="R217" s="48">
        <f t="shared" si="40"/>
        <v>5000</v>
      </c>
      <c r="S217" s="48">
        <f t="shared" si="40"/>
        <v>5200</v>
      </c>
      <c r="T217" s="48">
        <f t="shared" si="40"/>
        <v>5200</v>
      </c>
      <c r="U217" s="48">
        <f t="shared" si="40"/>
        <v>5400</v>
      </c>
      <c r="V217" s="48">
        <f t="shared" si="40"/>
        <v>5400</v>
      </c>
    </row>
    <row r="218" spans="1:22">
      <c r="A218" s="48">
        <v>1</v>
      </c>
      <c r="B218" s="48">
        <v>6</v>
      </c>
      <c r="C218" s="48">
        <v>4</v>
      </c>
      <c r="D218" s="48">
        <v>251</v>
      </c>
      <c r="E218" s="48">
        <v>500</v>
      </c>
      <c r="F218" s="48">
        <v>7</v>
      </c>
      <c r="G218" s="48" t="s">
        <v>269</v>
      </c>
      <c r="H218" s="48">
        <v>2000</v>
      </c>
      <c r="I218" s="48">
        <f t="shared" si="37"/>
        <v>0</v>
      </c>
      <c r="J218" s="57">
        <f t="shared" si="38"/>
        <v>2.6666666666666666E-3</v>
      </c>
      <c r="K218" s="48">
        <f t="shared" si="40"/>
        <v>2000</v>
      </c>
      <c r="L218" s="48">
        <f t="shared" si="40"/>
        <v>2000</v>
      </c>
      <c r="M218" s="48">
        <f t="shared" si="40"/>
        <v>2000</v>
      </c>
      <c r="N218" s="48">
        <f t="shared" si="40"/>
        <v>2000</v>
      </c>
      <c r="O218" s="48">
        <f t="shared" si="40"/>
        <v>2000</v>
      </c>
      <c r="P218" s="48">
        <f t="shared" si="40"/>
        <v>2000</v>
      </c>
      <c r="Q218" s="48">
        <f t="shared" si="40"/>
        <v>2000</v>
      </c>
      <c r="R218" s="48">
        <f t="shared" si="40"/>
        <v>2000</v>
      </c>
      <c r="S218" s="48">
        <f t="shared" si="40"/>
        <v>2000</v>
      </c>
      <c r="T218" s="48">
        <f t="shared" si="40"/>
        <v>2000</v>
      </c>
      <c r="U218" s="48">
        <f t="shared" si="40"/>
        <v>2000</v>
      </c>
      <c r="V218" s="48">
        <f t="shared" si="40"/>
        <v>2000</v>
      </c>
    </row>
    <row r="219" spans="1:22">
      <c r="A219" s="48">
        <v>1</v>
      </c>
      <c r="B219" s="48">
        <v>6</v>
      </c>
      <c r="C219" s="48">
        <v>4</v>
      </c>
      <c r="D219" s="48">
        <v>251</v>
      </c>
      <c r="E219" s="48">
        <v>500</v>
      </c>
      <c r="F219" s="48">
        <v>8</v>
      </c>
      <c r="G219" s="48" t="s">
        <v>269</v>
      </c>
      <c r="H219" s="48">
        <v>6000</v>
      </c>
      <c r="I219" s="48">
        <f t="shared" si="37"/>
        <v>0</v>
      </c>
      <c r="J219" s="57">
        <f t="shared" si="38"/>
        <v>2.6666666666666666E-3</v>
      </c>
      <c r="K219" s="48">
        <f t="shared" si="40"/>
        <v>6000</v>
      </c>
      <c r="L219" s="48">
        <f t="shared" si="40"/>
        <v>6000</v>
      </c>
      <c r="M219" s="48">
        <f t="shared" si="40"/>
        <v>6000</v>
      </c>
      <c r="N219" s="48">
        <f t="shared" si="40"/>
        <v>6000</v>
      </c>
      <c r="O219" s="48">
        <f t="shared" si="40"/>
        <v>6000</v>
      </c>
      <c r="P219" s="48">
        <f t="shared" si="40"/>
        <v>6000</v>
      </c>
      <c r="Q219" s="48">
        <f t="shared" si="40"/>
        <v>6000</v>
      </c>
      <c r="R219" s="48">
        <f t="shared" si="40"/>
        <v>6000</v>
      </c>
      <c r="S219" s="48">
        <f t="shared" si="40"/>
        <v>6000</v>
      </c>
      <c r="T219" s="48">
        <f t="shared" si="40"/>
        <v>6000</v>
      </c>
      <c r="U219" s="48">
        <f t="shared" si="40"/>
        <v>6000</v>
      </c>
      <c r="V219" s="48">
        <f t="shared" si="40"/>
        <v>6000</v>
      </c>
    </row>
    <row r="220" spans="1:22">
      <c r="A220" s="48">
        <v>1</v>
      </c>
      <c r="B220" s="48">
        <v>6</v>
      </c>
      <c r="C220" s="48">
        <v>4</v>
      </c>
      <c r="D220" s="48">
        <v>251</v>
      </c>
      <c r="E220" s="48">
        <v>500</v>
      </c>
      <c r="F220" s="48">
        <v>9</v>
      </c>
      <c r="G220" s="48" t="s">
        <v>271</v>
      </c>
      <c r="H220" s="48">
        <v>1</v>
      </c>
      <c r="I220" s="48">
        <f t="shared" si="37"/>
        <v>6</v>
      </c>
      <c r="J220" s="57">
        <f t="shared" si="38"/>
        <v>2.6666666666666666E-3</v>
      </c>
      <c r="K220" s="48">
        <f t="shared" si="40"/>
        <v>3300</v>
      </c>
      <c r="L220" s="48">
        <f t="shared" si="40"/>
        <v>3300</v>
      </c>
      <c r="M220" s="48">
        <f t="shared" si="40"/>
        <v>3700</v>
      </c>
      <c r="N220" s="48">
        <f t="shared" si="40"/>
        <v>3700</v>
      </c>
      <c r="O220" s="48">
        <f t="shared" si="40"/>
        <v>3700</v>
      </c>
      <c r="P220" s="48">
        <f t="shared" si="40"/>
        <v>3700</v>
      </c>
      <c r="Q220" s="48">
        <f t="shared" si="40"/>
        <v>4200</v>
      </c>
      <c r="R220" s="48">
        <f t="shared" si="40"/>
        <v>4200</v>
      </c>
      <c r="S220" s="48">
        <f t="shared" si="40"/>
        <v>4300</v>
      </c>
      <c r="T220" s="48">
        <f t="shared" si="40"/>
        <v>4300</v>
      </c>
      <c r="U220" s="48">
        <f t="shared" si="40"/>
        <v>4500</v>
      </c>
      <c r="V220" s="48">
        <f t="shared" si="40"/>
        <v>4500</v>
      </c>
    </row>
    <row r="221" spans="1:22">
      <c r="A221" s="48">
        <v>1</v>
      </c>
      <c r="B221" s="48">
        <v>6</v>
      </c>
      <c r="C221" s="48">
        <v>4</v>
      </c>
      <c r="D221" s="48">
        <v>251</v>
      </c>
      <c r="E221" s="48">
        <v>500</v>
      </c>
      <c r="F221" s="48">
        <v>10</v>
      </c>
      <c r="G221" s="48" t="s">
        <v>269</v>
      </c>
      <c r="H221" s="48">
        <v>6000</v>
      </c>
      <c r="I221" s="48">
        <f t="shared" si="37"/>
        <v>0</v>
      </c>
      <c r="J221" s="57">
        <f t="shared" si="38"/>
        <v>2.6666666666666666E-3</v>
      </c>
      <c r="K221" s="48">
        <f t="shared" si="40"/>
        <v>6000</v>
      </c>
      <c r="L221" s="48">
        <f t="shared" si="40"/>
        <v>6000</v>
      </c>
      <c r="M221" s="48">
        <f t="shared" si="40"/>
        <v>6000</v>
      </c>
      <c r="N221" s="48">
        <f t="shared" si="40"/>
        <v>6000</v>
      </c>
      <c r="O221" s="48">
        <f t="shared" si="40"/>
        <v>6000</v>
      </c>
      <c r="P221" s="48">
        <f t="shared" si="40"/>
        <v>6000</v>
      </c>
      <c r="Q221" s="48">
        <f t="shared" si="40"/>
        <v>6000</v>
      </c>
      <c r="R221" s="48">
        <f t="shared" si="40"/>
        <v>6000</v>
      </c>
      <c r="S221" s="48">
        <f t="shared" si="40"/>
        <v>6000</v>
      </c>
      <c r="T221" s="48">
        <f t="shared" si="40"/>
        <v>6000</v>
      </c>
      <c r="U221" s="48">
        <f t="shared" si="40"/>
        <v>6000</v>
      </c>
      <c r="V221" s="48">
        <f t="shared" si="40"/>
        <v>6000</v>
      </c>
    </row>
    <row r="222" spans="1:22">
      <c r="A222" s="48">
        <v>1</v>
      </c>
      <c r="B222" s="48">
        <v>6</v>
      </c>
      <c r="C222" s="48">
        <v>4</v>
      </c>
      <c r="D222" s="48">
        <v>251</v>
      </c>
      <c r="E222" s="48">
        <v>500</v>
      </c>
      <c r="F222" s="48">
        <v>11</v>
      </c>
      <c r="G222" s="48" t="s">
        <v>268</v>
      </c>
      <c r="H222" s="48">
        <v>5</v>
      </c>
      <c r="I222" s="48">
        <f t="shared" si="37"/>
        <v>4</v>
      </c>
      <c r="J222" s="57">
        <f t="shared" si="38"/>
        <v>2.6666666666666666E-3</v>
      </c>
      <c r="K222" s="48">
        <f t="shared" ref="K222:V231" si="41">IF($I222=0,$H222,INDEX(levelCosts_1_v,MATCH(K$1,levelCosts_k,1),$I222)*$H222)</f>
        <v>2500</v>
      </c>
      <c r="L222" s="48">
        <f t="shared" si="41"/>
        <v>2500</v>
      </c>
      <c r="M222" s="48">
        <f t="shared" si="41"/>
        <v>2750</v>
      </c>
      <c r="N222" s="48">
        <f t="shared" si="41"/>
        <v>2750</v>
      </c>
      <c r="O222" s="48">
        <f t="shared" si="41"/>
        <v>2750</v>
      </c>
      <c r="P222" s="48">
        <f t="shared" si="41"/>
        <v>2750</v>
      </c>
      <c r="Q222" s="48">
        <f t="shared" si="41"/>
        <v>3125</v>
      </c>
      <c r="R222" s="48">
        <f t="shared" si="41"/>
        <v>3125</v>
      </c>
      <c r="S222" s="48">
        <f t="shared" si="41"/>
        <v>3250</v>
      </c>
      <c r="T222" s="48">
        <f t="shared" si="41"/>
        <v>3250</v>
      </c>
      <c r="U222" s="48">
        <f t="shared" si="41"/>
        <v>3375</v>
      </c>
      <c r="V222" s="48">
        <f t="shared" si="41"/>
        <v>3375</v>
      </c>
    </row>
    <row r="223" spans="1:22">
      <c r="A223" s="48">
        <v>1</v>
      </c>
      <c r="B223" s="48">
        <v>6</v>
      </c>
      <c r="C223" s="48">
        <v>4</v>
      </c>
      <c r="D223" s="48">
        <v>251</v>
      </c>
      <c r="E223" s="48">
        <v>500</v>
      </c>
      <c r="F223" s="48">
        <v>12</v>
      </c>
      <c r="G223" s="48" t="s">
        <v>268</v>
      </c>
      <c r="H223" s="48">
        <v>8</v>
      </c>
      <c r="I223" s="48">
        <f t="shared" si="37"/>
        <v>4</v>
      </c>
      <c r="J223" s="57">
        <f t="shared" si="38"/>
        <v>2.6666666666666666E-3</v>
      </c>
      <c r="K223" s="48">
        <f t="shared" si="41"/>
        <v>4000</v>
      </c>
      <c r="L223" s="48">
        <f t="shared" si="41"/>
        <v>4000</v>
      </c>
      <c r="M223" s="48">
        <f t="shared" si="41"/>
        <v>4400</v>
      </c>
      <c r="N223" s="48">
        <f t="shared" si="41"/>
        <v>4400</v>
      </c>
      <c r="O223" s="48">
        <f t="shared" si="41"/>
        <v>4400</v>
      </c>
      <c r="P223" s="48">
        <f t="shared" si="41"/>
        <v>4400</v>
      </c>
      <c r="Q223" s="48">
        <f t="shared" si="41"/>
        <v>5000</v>
      </c>
      <c r="R223" s="48">
        <f t="shared" si="41"/>
        <v>5000</v>
      </c>
      <c r="S223" s="48">
        <f t="shared" si="41"/>
        <v>5200</v>
      </c>
      <c r="T223" s="48">
        <f t="shared" si="41"/>
        <v>5200</v>
      </c>
      <c r="U223" s="48">
        <f t="shared" si="41"/>
        <v>5400</v>
      </c>
      <c r="V223" s="48">
        <f t="shared" si="41"/>
        <v>5400</v>
      </c>
    </row>
    <row r="224" spans="1:22">
      <c r="A224" s="48">
        <v>1</v>
      </c>
      <c r="B224" s="48">
        <v>6</v>
      </c>
      <c r="C224" s="48">
        <v>4</v>
      </c>
      <c r="D224" s="48">
        <v>251</v>
      </c>
      <c r="E224" s="48">
        <v>500</v>
      </c>
      <c r="F224" s="48">
        <v>13</v>
      </c>
      <c r="G224" s="48" t="s">
        <v>275</v>
      </c>
      <c r="H224" s="48">
        <v>1</v>
      </c>
      <c r="I224" s="48">
        <f t="shared" si="37"/>
        <v>8</v>
      </c>
      <c r="J224" s="57">
        <f t="shared" si="38"/>
        <v>2.6666666666666666E-3</v>
      </c>
      <c r="K224" s="48">
        <f t="shared" si="41"/>
        <v>5300</v>
      </c>
      <c r="L224" s="48">
        <f t="shared" si="41"/>
        <v>5300</v>
      </c>
      <c r="M224" s="48">
        <f t="shared" si="41"/>
        <v>5900</v>
      </c>
      <c r="N224" s="48">
        <f t="shared" si="41"/>
        <v>5900</v>
      </c>
      <c r="O224" s="48">
        <f t="shared" si="41"/>
        <v>5900</v>
      </c>
      <c r="P224" s="48">
        <f t="shared" si="41"/>
        <v>5900</v>
      </c>
      <c r="Q224" s="48">
        <f t="shared" si="41"/>
        <v>6700</v>
      </c>
      <c r="R224" s="48">
        <f t="shared" si="41"/>
        <v>6700</v>
      </c>
      <c r="S224" s="48">
        <f t="shared" si="41"/>
        <v>6900</v>
      </c>
      <c r="T224" s="48">
        <f t="shared" si="41"/>
        <v>6900</v>
      </c>
      <c r="U224" s="48">
        <f t="shared" si="41"/>
        <v>7200</v>
      </c>
      <c r="V224" s="48">
        <f t="shared" si="41"/>
        <v>7200</v>
      </c>
    </row>
    <row r="225" spans="1:22">
      <c r="A225" s="48">
        <v>1</v>
      </c>
      <c r="B225" s="48">
        <v>6</v>
      </c>
      <c r="C225" s="48">
        <v>4</v>
      </c>
      <c r="D225" s="48">
        <v>251</v>
      </c>
      <c r="E225" s="48">
        <v>500</v>
      </c>
      <c r="F225" s="48">
        <v>14</v>
      </c>
      <c r="G225" s="48" t="s">
        <v>269</v>
      </c>
      <c r="H225" s="48">
        <v>6000</v>
      </c>
      <c r="I225" s="48">
        <f t="shared" si="37"/>
        <v>0</v>
      </c>
      <c r="J225" s="57">
        <f t="shared" si="38"/>
        <v>2.6666666666666666E-3</v>
      </c>
      <c r="K225" s="48">
        <f t="shared" si="41"/>
        <v>6000</v>
      </c>
      <c r="L225" s="48">
        <f t="shared" si="41"/>
        <v>6000</v>
      </c>
      <c r="M225" s="48">
        <f t="shared" si="41"/>
        <v>6000</v>
      </c>
      <c r="N225" s="48">
        <f t="shared" si="41"/>
        <v>6000</v>
      </c>
      <c r="O225" s="48">
        <f t="shared" si="41"/>
        <v>6000</v>
      </c>
      <c r="P225" s="48">
        <f t="shared" si="41"/>
        <v>6000</v>
      </c>
      <c r="Q225" s="48">
        <f t="shared" si="41"/>
        <v>6000</v>
      </c>
      <c r="R225" s="48">
        <f t="shared" si="41"/>
        <v>6000</v>
      </c>
      <c r="S225" s="48">
        <f t="shared" si="41"/>
        <v>6000</v>
      </c>
      <c r="T225" s="48">
        <f t="shared" si="41"/>
        <v>6000</v>
      </c>
      <c r="U225" s="48">
        <f t="shared" si="41"/>
        <v>6000</v>
      </c>
      <c r="V225" s="48">
        <f t="shared" si="41"/>
        <v>6000</v>
      </c>
    </row>
    <row r="226" spans="1:22">
      <c r="A226" s="48">
        <v>1</v>
      </c>
      <c r="B226" s="48">
        <v>6</v>
      </c>
      <c r="C226" s="48">
        <v>4</v>
      </c>
      <c r="D226" s="48">
        <v>251</v>
      </c>
      <c r="E226" s="48">
        <v>500</v>
      </c>
      <c r="F226" s="48">
        <v>15</v>
      </c>
      <c r="G226" s="48" t="s">
        <v>273</v>
      </c>
      <c r="H226" s="48">
        <v>2</v>
      </c>
      <c r="I226" s="48">
        <f t="shared" si="37"/>
        <v>5</v>
      </c>
      <c r="J226" s="57">
        <f t="shared" si="38"/>
        <v>2.6666666666666666E-3</v>
      </c>
      <c r="K226" s="48">
        <f t="shared" si="41"/>
        <v>8000</v>
      </c>
      <c r="L226" s="48">
        <f t="shared" si="41"/>
        <v>8000</v>
      </c>
      <c r="M226" s="48">
        <f t="shared" si="41"/>
        <v>8800</v>
      </c>
      <c r="N226" s="48">
        <f t="shared" si="41"/>
        <v>8800</v>
      </c>
      <c r="O226" s="48">
        <f t="shared" si="41"/>
        <v>8800</v>
      </c>
      <c r="P226" s="48">
        <f t="shared" si="41"/>
        <v>8800</v>
      </c>
      <c r="Q226" s="48">
        <f t="shared" si="41"/>
        <v>10000</v>
      </c>
      <c r="R226" s="48">
        <f t="shared" si="41"/>
        <v>10000</v>
      </c>
      <c r="S226" s="48">
        <f t="shared" si="41"/>
        <v>10400</v>
      </c>
      <c r="T226" s="48">
        <f t="shared" si="41"/>
        <v>10400</v>
      </c>
      <c r="U226" s="48">
        <f t="shared" si="41"/>
        <v>10800</v>
      </c>
      <c r="V226" s="48">
        <f t="shared" si="41"/>
        <v>10800</v>
      </c>
    </row>
    <row r="227" spans="1:22">
      <c r="A227" s="48">
        <v>1</v>
      </c>
      <c r="B227" s="48">
        <v>7</v>
      </c>
      <c r="C227" s="48">
        <v>6</v>
      </c>
      <c r="D227" s="48">
        <v>251</v>
      </c>
      <c r="E227" s="48">
        <v>500</v>
      </c>
      <c r="F227" s="48">
        <v>1</v>
      </c>
      <c r="G227" s="48" t="s">
        <v>269</v>
      </c>
      <c r="H227" s="48">
        <v>6000</v>
      </c>
      <c r="I227" s="48">
        <f t="shared" si="37"/>
        <v>0</v>
      </c>
      <c r="J227" s="57">
        <f t="shared" si="38"/>
        <v>4.0000000000000001E-3</v>
      </c>
      <c r="K227" s="48">
        <f t="shared" si="41"/>
        <v>6000</v>
      </c>
      <c r="L227" s="48">
        <f t="shared" si="41"/>
        <v>6000</v>
      </c>
      <c r="M227" s="48">
        <f t="shared" si="41"/>
        <v>6000</v>
      </c>
      <c r="N227" s="48">
        <f t="shared" si="41"/>
        <v>6000</v>
      </c>
      <c r="O227" s="48">
        <f t="shared" si="41"/>
        <v>6000</v>
      </c>
      <c r="P227" s="48">
        <f t="shared" si="41"/>
        <v>6000</v>
      </c>
      <c r="Q227" s="48">
        <f t="shared" si="41"/>
        <v>6000</v>
      </c>
      <c r="R227" s="48">
        <f t="shared" si="41"/>
        <v>6000</v>
      </c>
      <c r="S227" s="48">
        <f t="shared" si="41"/>
        <v>6000</v>
      </c>
      <c r="T227" s="48">
        <f t="shared" si="41"/>
        <v>6000</v>
      </c>
      <c r="U227" s="48">
        <f t="shared" si="41"/>
        <v>6000</v>
      </c>
      <c r="V227" s="48">
        <f t="shared" si="41"/>
        <v>6000</v>
      </c>
    </row>
    <row r="228" spans="1:22">
      <c r="A228" s="48">
        <v>1</v>
      </c>
      <c r="B228" s="48">
        <v>7</v>
      </c>
      <c r="C228" s="48">
        <v>6</v>
      </c>
      <c r="D228" s="48">
        <v>251</v>
      </c>
      <c r="E228" s="48">
        <v>500</v>
      </c>
      <c r="F228" s="48">
        <v>2</v>
      </c>
      <c r="G228" s="48" t="s">
        <v>269</v>
      </c>
      <c r="H228" s="48">
        <v>3000</v>
      </c>
      <c r="I228" s="48">
        <f t="shared" si="37"/>
        <v>0</v>
      </c>
      <c r="J228" s="57">
        <f t="shared" si="38"/>
        <v>4.0000000000000001E-3</v>
      </c>
      <c r="K228" s="48">
        <f t="shared" si="41"/>
        <v>3000</v>
      </c>
      <c r="L228" s="48">
        <f t="shared" si="41"/>
        <v>3000</v>
      </c>
      <c r="M228" s="48">
        <f t="shared" si="41"/>
        <v>3000</v>
      </c>
      <c r="N228" s="48">
        <f t="shared" si="41"/>
        <v>3000</v>
      </c>
      <c r="O228" s="48">
        <f t="shared" si="41"/>
        <v>3000</v>
      </c>
      <c r="P228" s="48">
        <f t="shared" si="41"/>
        <v>3000</v>
      </c>
      <c r="Q228" s="48">
        <f t="shared" si="41"/>
        <v>3000</v>
      </c>
      <c r="R228" s="48">
        <f t="shared" si="41"/>
        <v>3000</v>
      </c>
      <c r="S228" s="48">
        <f t="shared" si="41"/>
        <v>3000</v>
      </c>
      <c r="T228" s="48">
        <f t="shared" si="41"/>
        <v>3000</v>
      </c>
      <c r="U228" s="48">
        <f t="shared" si="41"/>
        <v>3000</v>
      </c>
      <c r="V228" s="48">
        <f t="shared" si="41"/>
        <v>3000</v>
      </c>
    </row>
    <row r="229" spans="1:22">
      <c r="A229" s="48">
        <v>1</v>
      </c>
      <c r="B229" s="48">
        <v>7</v>
      </c>
      <c r="C229" s="48">
        <v>6</v>
      </c>
      <c r="D229" s="48">
        <v>251</v>
      </c>
      <c r="E229" s="48">
        <v>500</v>
      </c>
      <c r="F229" s="48">
        <v>3</v>
      </c>
      <c r="G229" s="48" t="s">
        <v>268</v>
      </c>
      <c r="H229" s="48">
        <v>8</v>
      </c>
      <c r="I229" s="48">
        <f t="shared" si="37"/>
        <v>4</v>
      </c>
      <c r="J229" s="57">
        <f t="shared" si="38"/>
        <v>4.0000000000000001E-3</v>
      </c>
      <c r="K229" s="48">
        <f t="shared" si="41"/>
        <v>4000</v>
      </c>
      <c r="L229" s="48">
        <f t="shared" si="41"/>
        <v>4000</v>
      </c>
      <c r="M229" s="48">
        <f t="shared" si="41"/>
        <v>4400</v>
      </c>
      <c r="N229" s="48">
        <f t="shared" si="41"/>
        <v>4400</v>
      </c>
      <c r="O229" s="48">
        <f t="shared" si="41"/>
        <v>4400</v>
      </c>
      <c r="P229" s="48">
        <f t="shared" si="41"/>
        <v>4400</v>
      </c>
      <c r="Q229" s="48">
        <f t="shared" si="41"/>
        <v>5000</v>
      </c>
      <c r="R229" s="48">
        <f t="shared" si="41"/>
        <v>5000</v>
      </c>
      <c r="S229" s="48">
        <f t="shared" si="41"/>
        <v>5200</v>
      </c>
      <c r="T229" s="48">
        <f t="shared" si="41"/>
        <v>5200</v>
      </c>
      <c r="U229" s="48">
        <f t="shared" si="41"/>
        <v>5400</v>
      </c>
      <c r="V229" s="48">
        <f t="shared" si="41"/>
        <v>5400</v>
      </c>
    </row>
    <row r="230" spans="1:22">
      <c r="A230" s="48">
        <v>1</v>
      </c>
      <c r="B230" s="48">
        <v>7</v>
      </c>
      <c r="C230" s="48">
        <v>6</v>
      </c>
      <c r="D230" s="48">
        <v>251</v>
      </c>
      <c r="E230" s="48">
        <v>500</v>
      </c>
      <c r="F230" s="48">
        <v>4</v>
      </c>
      <c r="G230" s="48" t="s">
        <v>270</v>
      </c>
      <c r="H230" s="48">
        <v>2</v>
      </c>
      <c r="I230" s="48">
        <f t="shared" si="37"/>
        <v>1</v>
      </c>
      <c r="J230" s="57">
        <f t="shared" si="38"/>
        <v>4.0000000000000001E-3</v>
      </c>
      <c r="K230" s="48">
        <f t="shared" si="41"/>
        <v>4000</v>
      </c>
      <c r="L230" s="48">
        <f t="shared" si="41"/>
        <v>4000</v>
      </c>
      <c r="M230" s="48">
        <f t="shared" si="41"/>
        <v>4400</v>
      </c>
      <c r="N230" s="48">
        <f t="shared" si="41"/>
        <v>4400</v>
      </c>
      <c r="O230" s="48">
        <f t="shared" si="41"/>
        <v>4400</v>
      </c>
      <c r="P230" s="48">
        <f t="shared" si="41"/>
        <v>4400</v>
      </c>
      <c r="Q230" s="48">
        <f t="shared" si="41"/>
        <v>5000</v>
      </c>
      <c r="R230" s="48">
        <f t="shared" si="41"/>
        <v>5000</v>
      </c>
      <c r="S230" s="48">
        <f t="shared" si="41"/>
        <v>5200</v>
      </c>
      <c r="T230" s="48">
        <f t="shared" si="41"/>
        <v>5200</v>
      </c>
      <c r="U230" s="48">
        <f t="shared" si="41"/>
        <v>5400</v>
      </c>
      <c r="V230" s="48">
        <f t="shared" si="41"/>
        <v>5400</v>
      </c>
    </row>
    <row r="231" spans="1:22">
      <c r="A231" s="48">
        <v>1</v>
      </c>
      <c r="B231" s="48">
        <v>7</v>
      </c>
      <c r="C231" s="48">
        <v>6</v>
      </c>
      <c r="D231" s="48">
        <v>251</v>
      </c>
      <c r="E231" s="48">
        <v>500</v>
      </c>
      <c r="F231" s="48">
        <v>5</v>
      </c>
      <c r="G231" s="48" t="s">
        <v>269</v>
      </c>
      <c r="H231" s="48">
        <v>6000</v>
      </c>
      <c r="I231" s="48">
        <f t="shared" si="37"/>
        <v>0</v>
      </c>
      <c r="J231" s="57">
        <f t="shared" si="38"/>
        <v>4.0000000000000001E-3</v>
      </c>
      <c r="K231" s="48">
        <f t="shared" si="41"/>
        <v>6000</v>
      </c>
      <c r="L231" s="48">
        <f t="shared" si="41"/>
        <v>6000</v>
      </c>
      <c r="M231" s="48">
        <f t="shared" si="41"/>
        <v>6000</v>
      </c>
      <c r="N231" s="48">
        <f t="shared" si="41"/>
        <v>6000</v>
      </c>
      <c r="O231" s="48">
        <f t="shared" si="41"/>
        <v>6000</v>
      </c>
      <c r="P231" s="48">
        <f t="shared" si="41"/>
        <v>6000</v>
      </c>
      <c r="Q231" s="48">
        <f t="shared" si="41"/>
        <v>6000</v>
      </c>
      <c r="R231" s="48">
        <f t="shared" si="41"/>
        <v>6000</v>
      </c>
      <c r="S231" s="48">
        <f t="shared" si="41"/>
        <v>6000</v>
      </c>
      <c r="T231" s="48">
        <f t="shared" si="41"/>
        <v>6000</v>
      </c>
      <c r="U231" s="48">
        <f t="shared" si="41"/>
        <v>6000</v>
      </c>
      <c r="V231" s="48">
        <f t="shared" si="41"/>
        <v>6000</v>
      </c>
    </row>
    <row r="232" spans="1:22">
      <c r="A232" s="48">
        <v>1</v>
      </c>
      <c r="B232" s="48">
        <v>7</v>
      </c>
      <c r="C232" s="48">
        <v>6</v>
      </c>
      <c r="D232" s="48">
        <v>251</v>
      </c>
      <c r="E232" s="48">
        <v>500</v>
      </c>
      <c r="F232" s="48">
        <v>6</v>
      </c>
      <c r="G232" s="48" t="s">
        <v>268</v>
      </c>
      <c r="H232" s="48">
        <v>4</v>
      </c>
      <c r="I232" s="48">
        <f t="shared" si="37"/>
        <v>4</v>
      </c>
      <c r="J232" s="57">
        <f t="shared" si="38"/>
        <v>4.0000000000000001E-3</v>
      </c>
      <c r="K232" s="48">
        <f t="shared" ref="K232:V241" si="42">IF($I232=0,$H232,INDEX(levelCosts_1_v,MATCH(K$1,levelCosts_k,1),$I232)*$H232)</f>
        <v>2000</v>
      </c>
      <c r="L232" s="48">
        <f t="shared" si="42"/>
        <v>2000</v>
      </c>
      <c r="M232" s="48">
        <f t="shared" si="42"/>
        <v>2200</v>
      </c>
      <c r="N232" s="48">
        <f t="shared" si="42"/>
        <v>2200</v>
      </c>
      <c r="O232" s="48">
        <f t="shared" si="42"/>
        <v>2200</v>
      </c>
      <c r="P232" s="48">
        <f t="shared" si="42"/>
        <v>2200</v>
      </c>
      <c r="Q232" s="48">
        <f t="shared" si="42"/>
        <v>2500</v>
      </c>
      <c r="R232" s="48">
        <f t="shared" si="42"/>
        <v>2500</v>
      </c>
      <c r="S232" s="48">
        <f t="shared" si="42"/>
        <v>2600</v>
      </c>
      <c r="T232" s="48">
        <f t="shared" si="42"/>
        <v>2600</v>
      </c>
      <c r="U232" s="48">
        <f t="shared" si="42"/>
        <v>2700</v>
      </c>
      <c r="V232" s="48">
        <f t="shared" si="42"/>
        <v>2700</v>
      </c>
    </row>
    <row r="233" spans="1:22">
      <c r="A233" s="48">
        <v>1</v>
      </c>
      <c r="B233" s="48">
        <v>7</v>
      </c>
      <c r="C233" s="48">
        <v>6</v>
      </c>
      <c r="D233" s="48">
        <v>251</v>
      </c>
      <c r="E233" s="48">
        <v>500</v>
      </c>
      <c r="F233" s="48">
        <v>7</v>
      </c>
      <c r="G233" s="48" t="s">
        <v>271</v>
      </c>
      <c r="H233" s="48">
        <v>2</v>
      </c>
      <c r="I233" s="48">
        <f t="shared" si="37"/>
        <v>6</v>
      </c>
      <c r="J233" s="57">
        <f t="shared" si="38"/>
        <v>4.0000000000000001E-3</v>
      </c>
      <c r="K233" s="48">
        <f t="shared" si="42"/>
        <v>6600</v>
      </c>
      <c r="L233" s="48">
        <f t="shared" si="42"/>
        <v>6600</v>
      </c>
      <c r="M233" s="48">
        <f t="shared" si="42"/>
        <v>7400</v>
      </c>
      <c r="N233" s="48">
        <f t="shared" si="42"/>
        <v>7400</v>
      </c>
      <c r="O233" s="48">
        <f t="shared" si="42"/>
        <v>7400</v>
      </c>
      <c r="P233" s="48">
        <f t="shared" si="42"/>
        <v>7400</v>
      </c>
      <c r="Q233" s="48">
        <f t="shared" si="42"/>
        <v>8400</v>
      </c>
      <c r="R233" s="48">
        <f t="shared" si="42"/>
        <v>8400</v>
      </c>
      <c r="S233" s="48">
        <f t="shared" si="42"/>
        <v>8600</v>
      </c>
      <c r="T233" s="48">
        <f t="shared" si="42"/>
        <v>8600</v>
      </c>
      <c r="U233" s="48">
        <f t="shared" si="42"/>
        <v>9000</v>
      </c>
      <c r="V233" s="48">
        <f t="shared" si="42"/>
        <v>9000</v>
      </c>
    </row>
    <row r="234" spans="1:22">
      <c r="A234" s="48">
        <v>1</v>
      </c>
      <c r="B234" s="48">
        <v>7</v>
      </c>
      <c r="C234" s="48">
        <v>6</v>
      </c>
      <c r="D234" s="48">
        <v>251</v>
      </c>
      <c r="E234" s="48">
        <v>500</v>
      </c>
      <c r="F234" s="48">
        <v>8</v>
      </c>
      <c r="G234" s="48" t="s">
        <v>273</v>
      </c>
      <c r="H234" s="48">
        <v>1</v>
      </c>
      <c r="I234" s="48">
        <f t="shared" si="37"/>
        <v>5</v>
      </c>
      <c r="J234" s="57">
        <f t="shared" si="38"/>
        <v>4.0000000000000001E-3</v>
      </c>
      <c r="K234" s="48">
        <f t="shared" si="42"/>
        <v>4000</v>
      </c>
      <c r="L234" s="48">
        <f t="shared" si="42"/>
        <v>4000</v>
      </c>
      <c r="M234" s="48">
        <f t="shared" si="42"/>
        <v>4400</v>
      </c>
      <c r="N234" s="48">
        <f t="shared" si="42"/>
        <v>4400</v>
      </c>
      <c r="O234" s="48">
        <f t="shared" si="42"/>
        <v>4400</v>
      </c>
      <c r="P234" s="48">
        <f t="shared" si="42"/>
        <v>4400</v>
      </c>
      <c r="Q234" s="48">
        <f t="shared" si="42"/>
        <v>5000</v>
      </c>
      <c r="R234" s="48">
        <f t="shared" si="42"/>
        <v>5000</v>
      </c>
      <c r="S234" s="48">
        <f t="shared" si="42"/>
        <v>5200</v>
      </c>
      <c r="T234" s="48">
        <f t="shared" si="42"/>
        <v>5200</v>
      </c>
      <c r="U234" s="48">
        <f t="shared" si="42"/>
        <v>5400</v>
      </c>
      <c r="V234" s="48">
        <f t="shared" si="42"/>
        <v>5400</v>
      </c>
    </row>
    <row r="235" spans="1:22">
      <c r="A235" s="48">
        <v>1</v>
      </c>
      <c r="B235" s="48">
        <v>7</v>
      </c>
      <c r="C235" s="48">
        <v>6</v>
      </c>
      <c r="D235" s="48">
        <v>251</v>
      </c>
      <c r="E235" s="48">
        <v>500</v>
      </c>
      <c r="F235" s="48">
        <v>9</v>
      </c>
      <c r="G235" s="48" t="s">
        <v>269</v>
      </c>
      <c r="H235" s="48">
        <v>2000</v>
      </c>
      <c r="I235" s="48">
        <f t="shared" si="37"/>
        <v>0</v>
      </c>
      <c r="J235" s="57">
        <f t="shared" si="38"/>
        <v>4.0000000000000001E-3</v>
      </c>
      <c r="K235" s="48">
        <f t="shared" si="42"/>
        <v>2000</v>
      </c>
      <c r="L235" s="48">
        <f t="shared" si="42"/>
        <v>2000</v>
      </c>
      <c r="M235" s="48">
        <f t="shared" si="42"/>
        <v>2000</v>
      </c>
      <c r="N235" s="48">
        <f t="shared" si="42"/>
        <v>2000</v>
      </c>
      <c r="O235" s="48">
        <f t="shared" si="42"/>
        <v>2000</v>
      </c>
      <c r="P235" s="48">
        <f t="shared" si="42"/>
        <v>2000</v>
      </c>
      <c r="Q235" s="48">
        <f t="shared" si="42"/>
        <v>2000</v>
      </c>
      <c r="R235" s="48">
        <f t="shared" si="42"/>
        <v>2000</v>
      </c>
      <c r="S235" s="48">
        <f t="shared" si="42"/>
        <v>2000</v>
      </c>
      <c r="T235" s="48">
        <f t="shared" si="42"/>
        <v>2000</v>
      </c>
      <c r="U235" s="48">
        <f t="shared" si="42"/>
        <v>2000</v>
      </c>
      <c r="V235" s="48">
        <f t="shared" si="42"/>
        <v>2000</v>
      </c>
    </row>
    <row r="236" spans="1:22">
      <c r="A236" s="48">
        <v>1</v>
      </c>
      <c r="B236" s="48">
        <v>7</v>
      </c>
      <c r="C236" s="48">
        <v>6</v>
      </c>
      <c r="D236" s="48">
        <v>251</v>
      </c>
      <c r="E236" s="48">
        <v>500</v>
      </c>
      <c r="F236" s="48">
        <v>10</v>
      </c>
      <c r="G236" s="48" t="s">
        <v>269</v>
      </c>
      <c r="H236" s="48">
        <v>5000</v>
      </c>
      <c r="I236" s="48">
        <f t="shared" si="37"/>
        <v>0</v>
      </c>
      <c r="J236" s="57">
        <f t="shared" si="38"/>
        <v>4.0000000000000001E-3</v>
      </c>
      <c r="K236" s="48">
        <f t="shared" si="42"/>
        <v>5000</v>
      </c>
      <c r="L236" s="48">
        <f t="shared" si="42"/>
        <v>5000</v>
      </c>
      <c r="M236" s="48">
        <f t="shared" si="42"/>
        <v>5000</v>
      </c>
      <c r="N236" s="48">
        <f t="shared" si="42"/>
        <v>5000</v>
      </c>
      <c r="O236" s="48">
        <f t="shared" si="42"/>
        <v>5000</v>
      </c>
      <c r="P236" s="48">
        <f t="shared" si="42"/>
        <v>5000</v>
      </c>
      <c r="Q236" s="48">
        <f t="shared" si="42"/>
        <v>5000</v>
      </c>
      <c r="R236" s="48">
        <f t="shared" si="42"/>
        <v>5000</v>
      </c>
      <c r="S236" s="48">
        <f t="shared" si="42"/>
        <v>5000</v>
      </c>
      <c r="T236" s="48">
        <f t="shared" si="42"/>
        <v>5000</v>
      </c>
      <c r="U236" s="48">
        <f t="shared" si="42"/>
        <v>5000</v>
      </c>
      <c r="V236" s="48">
        <f t="shared" si="42"/>
        <v>5000</v>
      </c>
    </row>
    <row r="237" spans="1:22">
      <c r="A237" s="48">
        <v>1</v>
      </c>
      <c r="B237" s="48">
        <v>7</v>
      </c>
      <c r="C237" s="48">
        <v>6</v>
      </c>
      <c r="D237" s="48">
        <v>251</v>
      </c>
      <c r="E237" s="48">
        <v>500</v>
      </c>
      <c r="F237" s="48">
        <v>11</v>
      </c>
      <c r="G237" s="48" t="s">
        <v>268</v>
      </c>
      <c r="H237" s="48">
        <v>4</v>
      </c>
      <c r="I237" s="48">
        <f t="shared" si="37"/>
        <v>4</v>
      </c>
      <c r="J237" s="57">
        <f t="shared" si="38"/>
        <v>4.0000000000000001E-3</v>
      </c>
      <c r="K237" s="48">
        <f t="shared" si="42"/>
        <v>2000</v>
      </c>
      <c r="L237" s="48">
        <f t="shared" si="42"/>
        <v>2000</v>
      </c>
      <c r="M237" s="48">
        <f t="shared" si="42"/>
        <v>2200</v>
      </c>
      <c r="N237" s="48">
        <f t="shared" si="42"/>
        <v>2200</v>
      </c>
      <c r="O237" s="48">
        <f t="shared" si="42"/>
        <v>2200</v>
      </c>
      <c r="P237" s="48">
        <f t="shared" si="42"/>
        <v>2200</v>
      </c>
      <c r="Q237" s="48">
        <f t="shared" si="42"/>
        <v>2500</v>
      </c>
      <c r="R237" s="48">
        <f t="shared" si="42"/>
        <v>2500</v>
      </c>
      <c r="S237" s="48">
        <f t="shared" si="42"/>
        <v>2600</v>
      </c>
      <c r="T237" s="48">
        <f t="shared" si="42"/>
        <v>2600</v>
      </c>
      <c r="U237" s="48">
        <f t="shared" si="42"/>
        <v>2700</v>
      </c>
      <c r="V237" s="48">
        <f t="shared" si="42"/>
        <v>2700</v>
      </c>
    </row>
    <row r="238" spans="1:22">
      <c r="A238" s="48">
        <v>1</v>
      </c>
      <c r="B238" s="48">
        <v>7</v>
      </c>
      <c r="C238" s="48">
        <v>6</v>
      </c>
      <c r="D238" s="48">
        <v>251</v>
      </c>
      <c r="E238" s="48">
        <v>500</v>
      </c>
      <c r="F238" s="48">
        <v>12</v>
      </c>
      <c r="G238" s="48" t="s">
        <v>275</v>
      </c>
      <c r="H238" s="48">
        <v>1</v>
      </c>
      <c r="I238" s="48">
        <f t="shared" si="37"/>
        <v>8</v>
      </c>
      <c r="J238" s="57">
        <f t="shared" si="38"/>
        <v>4.0000000000000001E-3</v>
      </c>
      <c r="K238" s="48">
        <f t="shared" si="42"/>
        <v>5300</v>
      </c>
      <c r="L238" s="48">
        <f t="shared" si="42"/>
        <v>5300</v>
      </c>
      <c r="M238" s="48">
        <f t="shared" si="42"/>
        <v>5900</v>
      </c>
      <c r="N238" s="48">
        <f t="shared" si="42"/>
        <v>5900</v>
      </c>
      <c r="O238" s="48">
        <f t="shared" si="42"/>
        <v>5900</v>
      </c>
      <c r="P238" s="48">
        <f t="shared" si="42"/>
        <v>5900</v>
      </c>
      <c r="Q238" s="48">
        <f t="shared" si="42"/>
        <v>6700</v>
      </c>
      <c r="R238" s="48">
        <f t="shared" si="42"/>
        <v>6700</v>
      </c>
      <c r="S238" s="48">
        <f t="shared" si="42"/>
        <v>6900</v>
      </c>
      <c r="T238" s="48">
        <f t="shared" si="42"/>
        <v>6900</v>
      </c>
      <c r="U238" s="48">
        <f t="shared" si="42"/>
        <v>7200</v>
      </c>
      <c r="V238" s="48">
        <f t="shared" si="42"/>
        <v>7200</v>
      </c>
    </row>
    <row r="239" spans="1:22">
      <c r="A239" s="48">
        <v>1</v>
      </c>
      <c r="B239" s="48">
        <v>7</v>
      </c>
      <c r="C239" s="48">
        <v>6</v>
      </c>
      <c r="D239" s="48">
        <v>251</v>
      </c>
      <c r="E239" s="48">
        <v>500</v>
      </c>
      <c r="F239" s="48">
        <v>13</v>
      </c>
      <c r="G239" s="48" t="s">
        <v>271</v>
      </c>
      <c r="H239" s="48">
        <v>1</v>
      </c>
      <c r="I239" s="48">
        <f t="shared" si="37"/>
        <v>6</v>
      </c>
      <c r="J239" s="57">
        <f t="shared" si="38"/>
        <v>4.0000000000000001E-3</v>
      </c>
      <c r="K239" s="48">
        <f t="shared" si="42"/>
        <v>3300</v>
      </c>
      <c r="L239" s="48">
        <f t="shared" si="42"/>
        <v>3300</v>
      </c>
      <c r="M239" s="48">
        <f t="shared" si="42"/>
        <v>3700</v>
      </c>
      <c r="N239" s="48">
        <f t="shared" si="42"/>
        <v>3700</v>
      </c>
      <c r="O239" s="48">
        <f t="shared" si="42"/>
        <v>3700</v>
      </c>
      <c r="P239" s="48">
        <f t="shared" si="42"/>
        <v>3700</v>
      </c>
      <c r="Q239" s="48">
        <f t="shared" si="42"/>
        <v>4200</v>
      </c>
      <c r="R239" s="48">
        <f t="shared" si="42"/>
        <v>4200</v>
      </c>
      <c r="S239" s="48">
        <f t="shared" si="42"/>
        <v>4300</v>
      </c>
      <c r="T239" s="48">
        <f t="shared" si="42"/>
        <v>4300</v>
      </c>
      <c r="U239" s="48">
        <f t="shared" si="42"/>
        <v>4500</v>
      </c>
      <c r="V239" s="48">
        <f t="shared" si="42"/>
        <v>4500</v>
      </c>
    </row>
    <row r="240" spans="1:22">
      <c r="A240" s="48">
        <v>1</v>
      </c>
      <c r="B240" s="48">
        <v>7</v>
      </c>
      <c r="C240" s="48">
        <v>6</v>
      </c>
      <c r="D240" s="48">
        <v>251</v>
      </c>
      <c r="E240" s="48">
        <v>500</v>
      </c>
      <c r="F240" s="48">
        <v>14</v>
      </c>
      <c r="G240" s="48" t="s">
        <v>273</v>
      </c>
      <c r="H240" s="48">
        <v>1</v>
      </c>
      <c r="I240" s="48">
        <f t="shared" si="37"/>
        <v>5</v>
      </c>
      <c r="J240" s="57">
        <f t="shared" si="38"/>
        <v>4.0000000000000001E-3</v>
      </c>
      <c r="K240" s="48">
        <f t="shared" si="42"/>
        <v>4000</v>
      </c>
      <c r="L240" s="48">
        <f t="shared" si="42"/>
        <v>4000</v>
      </c>
      <c r="M240" s="48">
        <f t="shared" si="42"/>
        <v>4400</v>
      </c>
      <c r="N240" s="48">
        <f t="shared" si="42"/>
        <v>4400</v>
      </c>
      <c r="O240" s="48">
        <f t="shared" si="42"/>
        <v>4400</v>
      </c>
      <c r="P240" s="48">
        <f t="shared" si="42"/>
        <v>4400</v>
      </c>
      <c r="Q240" s="48">
        <f t="shared" si="42"/>
        <v>5000</v>
      </c>
      <c r="R240" s="48">
        <f t="shared" si="42"/>
        <v>5000</v>
      </c>
      <c r="S240" s="48">
        <f t="shared" si="42"/>
        <v>5200</v>
      </c>
      <c r="T240" s="48">
        <f t="shared" si="42"/>
        <v>5200</v>
      </c>
      <c r="U240" s="48">
        <f t="shared" si="42"/>
        <v>5400</v>
      </c>
      <c r="V240" s="48">
        <f t="shared" si="42"/>
        <v>5400</v>
      </c>
    </row>
    <row r="241" spans="1:22">
      <c r="A241" s="48">
        <v>1</v>
      </c>
      <c r="B241" s="48">
        <v>7</v>
      </c>
      <c r="C241" s="48">
        <v>6</v>
      </c>
      <c r="D241" s="48">
        <v>251</v>
      </c>
      <c r="E241" s="48">
        <v>500</v>
      </c>
      <c r="F241" s="48">
        <v>15</v>
      </c>
      <c r="G241" s="48" t="s">
        <v>269</v>
      </c>
      <c r="H241" s="48">
        <v>2000</v>
      </c>
      <c r="I241" s="48">
        <f t="shared" si="37"/>
        <v>0</v>
      </c>
      <c r="J241" s="57">
        <f t="shared" si="38"/>
        <v>4.0000000000000001E-3</v>
      </c>
      <c r="K241" s="48">
        <f t="shared" si="42"/>
        <v>2000</v>
      </c>
      <c r="L241" s="48">
        <f t="shared" si="42"/>
        <v>2000</v>
      </c>
      <c r="M241" s="48">
        <f t="shared" si="42"/>
        <v>2000</v>
      </c>
      <c r="N241" s="48">
        <f t="shared" si="42"/>
        <v>2000</v>
      </c>
      <c r="O241" s="48">
        <f t="shared" si="42"/>
        <v>2000</v>
      </c>
      <c r="P241" s="48">
        <f t="shared" si="42"/>
        <v>2000</v>
      </c>
      <c r="Q241" s="48">
        <f t="shared" si="42"/>
        <v>2000</v>
      </c>
      <c r="R241" s="48">
        <f t="shared" si="42"/>
        <v>2000</v>
      </c>
      <c r="S241" s="48">
        <f t="shared" si="42"/>
        <v>2000</v>
      </c>
      <c r="T241" s="48">
        <f t="shared" si="42"/>
        <v>2000</v>
      </c>
      <c r="U241" s="48">
        <f t="shared" si="42"/>
        <v>2000</v>
      </c>
      <c r="V241" s="48">
        <f t="shared" si="42"/>
        <v>2000</v>
      </c>
    </row>
    <row r="242" spans="1:22">
      <c r="A242" s="48">
        <v>1</v>
      </c>
      <c r="B242" s="48">
        <v>8</v>
      </c>
      <c r="C242" s="48">
        <v>4</v>
      </c>
      <c r="D242" s="48">
        <v>251</v>
      </c>
      <c r="E242" s="48">
        <v>500</v>
      </c>
      <c r="F242" s="48">
        <v>1</v>
      </c>
      <c r="G242" s="48" t="s">
        <v>269</v>
      </c>
      <c r="H242" s="48">
        <v>11000</v>
      </c>
      <c r="I242" s="48">
        <f t="shared" si="37"/>
        <v>0</v>
      </c>
      <c r="J242" s="57">
        <f t="shared" si="38"/>
        <v>2.6666666666666666E-3</v>
      </c>
      <c r="K242" s="48">
        <f t="shared" ref="K242:V251" si="43">IF($I242=0,$H242,INDEX(levelCosts_1_v,MATCH(K$1,levelCosts_k,1),$I242)*$H242)</f>
        <v>11000</v>
      </c>
      <c r="L242" s="48">
        <f t="shared" si="43"/>
        <v>11000</v>
      </c>
      <c r="M242" s="48">
        <f t="shared" si="43"/>
        <v>11000</v>
      </c>
      <c r="N242" s="48">
        <f t="shared" si="43"/>
        <v>11000</v>
      </c>
      <c r="O242" s="48">
        <f t="shared" si="43"/>
        <v>11000</v>
      </c>
      <c r="P242" s="48">
        <f t="shared" si="43"/>
        <v>11000</v>
      </c>
      <c r="Q242" s="48">
        <f t="shared" si="43"/>
        <v>11000</v>
      </c>
      <c r="R242" s="48">
        <f t="shared" si="43"/>
        <v>11000</v>
      </c>
      <c r="S242" s="48">
        <f t="shared" si="43"/>
        <v>11000</v>
      </c>
      <c r="T242" s="48">
        <f t="shared" si="43"/>
        <v>11000</v>
      </c>
      <c r="U242" s="48">
        <f t="shared" si="43"/>
        <v>11000</v>
      </c>
      <c r="V242" s="48">
        <f t="shared" si="43"/>
        <v>11000</v>
      </c>
    </row>
    <row r="243" spans="1:22">
      <c r="A243" s="48">
        <v>1</v>
      </c>
      <c r="B243" s="48">
        <v>8</v>
      </c>
      <c r="C243" s="48">
        <v>4</v>
      </c>
      <c r="D243" s="48">
        <v>251</v>
      </c>
      <c r="E243" s="48">
        <v>500</v>
      </c>
      <c r="F243" s="48">
        <v>2</v>
      </c>
      <c r="G243" s="48" t="s">
        <v>273</v>
      </c>
      <c r="H243" s="48">
        <v>1</v>
      </c>
      <c r="I243" s="48">
        <f t="shared" si="37"/>
        <v>5</v>
      </c>
      <c r="J243" s="57">
        <f t="shared" si="38"/>
        <v>2.6666666666666666E-3</v>
      </c>
      <c r="K243" s="48">
        <f t="shared" si="43"/>
        <v>4000</v>
      </c>
      <c r="L243" s="48">
        <f t="shared" si="43"/>
        <v>4000</v>
      </c>
      <c r="M243" s="48">
        <f t="shared" si="43"/>
        <v>4400</v>
      </c>
      <c r="N243" s="48">
        <f t="shared" si="43"/>
        <v>4400</v>
      </c>
      <c r="O243" s="48">
        <f t="shared" si="43"/>
        <v>4400</v>
      </c>
      <c r="P243" s="48">
        <f t="shared" si="43"/>
        <v>4400</v>
      </c>
      <c r="Q243" s="48">
        <f t="shared" si="43"/>
        <v>5000</v>
      </c>
      <c r="R243" s="48">
        <f t="shared" si="43"/>
        <v>5000</v>
      </c>
      <c r="S243" s="48">
        <f t="shared" si="43"/>
        <v>5200</v>
      </c>
      <c r="T243" s="48">
        <f t="shared" si="43"/>
        <v>5200</v>
      </c>
      <c r="U243" s="48">
        <f t="shared" si="43"/>
        <v>5400</v>
      </c>
      <c r="V243" s="48">
        <f t="shared" si="43"/>
        <v>5400</v>
      </c>
    </row>
    <row r="244" spans="1:22">
      <c r="A244" s="48">
        <v>1</v>
      </c>
      <c r="B244" s="48">
        <v>8</v>
      </c>
      <c r="C244" s="48">
        <v>4</v>
      </c>
      <c r="D244" s="48">
        <v>251</v>
      </c>
      <c r="E244" s="48">
        <v>500</v>
      </c>
      <c r="F244" s="48">
        <v>3</v>
      </c>
      <c r="G244" s="48" t="s">
        <v>270</v>
      </c>
      <c r="H244" s="48">
        <v>1</v>
      </c>
      <c r="I244" s="48">
        <f t="shared" si="37"/>
        <v>1</v>
      </c>
      <c r="J244" s="57">
        <f t="shared" si="38"/>
        <v>2.6666666666666666E-3</v>
      </c>
      <c r="K244" s="48">
        <f t="shared" si="43"/>
        <v>2000</v>
      </c>
      <c r="L244" s="48">
        <f t="shared" si="43"/>
        <v>2000</v>
      </c>
      <c r="M244" s="48">
        <f t="shared" si="43"/>
        <v>2200</v>
      </c>
      <c r="N244" s="48">
        <f t="shared" si="43"/>
        <v>2200</v>
      </c>
      <c r="O244" s="48">
        <f t="shared" si="43"/>
        <v>2200</v>
      </c>
      <c r="P244" s="48">
        <f t="shared" si="43"/>
        <v>2200</v>
      </c>
      <c r="Q244" s="48">
        <f t="shared" si="43"/>
        <v>2500</v>
      </c>
      <c r="R244" s="48">
        <f t="shared" si="43"/>
        <v>2500</v>
      </c>
      <c r="S244" s="48">
        <f t="shared" si="43"/>
        <v>2600</v>
      </c>
      <c r="T244" s="48">
        <f t="shared" si="43"/>
        <v>2600</v>
      </c>
      <c r="U244" s="48">
        <f t="shared" si="43"/>
        <v>2700</v>
      </c>
      <c r="V244" s="48">
        <f t="shared" si="43"/>
        <v>2700</v>
      </c>
    </row>
    <row r="245" spans="1:22">
      <c r="A245" s="48">
        <v>1</v>
      </c>
      <c r="B245" s="48">
        <v>8</v>
      </c>
      <c r="C245" s="48">
        <v>4</v>
      </c>
      <c r="D245" s="48">
        <v>251</v>
      </c>
      <c r="E245" s="48">
        <v>500</v>
      </c>
      <c r="F245" s="48">
        <v>4</v>
      </c>
      <c r="G245" s="48" t="s">
        <v>269</v>
      </c>
      <c r="H245" s="48">
        <v>3000</v>
      </c>
      <c r="I245" s="48">
        <f t="shared" si="37"/>
        <v>0</v>
      </c>
      <c r="J245" s="57">
        <f t="shared" si="38"/>
        <v>2.6666666666666666E-3</v>
      </c>
      <c r="K245" s="48">
        <f t="shared" si="43"/>
        <v>3000</v>
      </c>
      <c r="L245" s="48">
        <f t="shared" si="43"/>
        <v>3000</v>
      </c>
      <c r="M245" s="48">
        <f t="shared" si="43"/>
        <v>3000</v>
      </c>
      <c r="N245" s="48">
        <f t="shared" si="43"/>
        <v>3000</v>
      </c>
      <c r="O245" s="48">
        <f t="shared" si="43"/>
        <v>3000</v>
      </c>
      <c r="P245" s="48">
        <f t="shared" si="43"/>
        <v>3000</v>
      </c>
      <c r="Q245" s="48">
        <f t="shared" si="43"/>
        <v>3000</v>
      </c>
      <c r="R245" s="48">
        <f t="shared" si="43"/>
        <v>3000</v>
      </c>
      <c r="S245" s="48">
        <f t="shared" si="43"/>
        <v>3000</v>
      </c>
      <c r="T245" s="48">
        <f t="shared" si="43"/>
        <v>3000</v>
      </c>
      <c r="U245" s="48">
        <f t="shared" si="43"/>
        <v>3000</v>
      </c>
      <c r="V245" s="48">
        <f t="shared" si="43"/>
        <v>3000</v>
      </c>
    </row>
    <row r="246" spans="1:22">
      <c r="A246" s="48">
        <v>1</v>
      </c>
      <c r="B246" s="48">
        <v>8</v>
      </c>
      <c r="C246" s="48">
        <v>4</v>
      </c>
      <c r="D246" s="48">
        <v>251</v>
      </c>
      <c r="E246" s="48">
        <v>500</v>
      </c>
      <c r="F246" s="48">
        <v>5</v>
      </c>
      <c r="G246" s="48" t="s">
        <v>273</v>
      </c>
      <c r="H246" s="48">
        <v>1</v>
      </c>
      <c r="I246" s="48">
        <f t="shared" si="37"/>
        <v>5</v>
      </c>
      <c r="J246" s="57">
        <f t="shared" si="38"/>
        <v>2.6666666666666666E-3</v>
      </c>
      <c r="K246" s="48">
        <f t="shared" si="43"/>
        <v>4000</v>
      </c>
      <c r="L246" s="48">
        <f t="shared" si="43"/>
        <v>4000</v>
      </c>
      <c r="M246" s="48">
        <f t="shared" si="43"/>
        <v>4400</v>
      </c>
      <c r="N246" s="48">
        <f t="shared" si="43"/>
        <v>4400</v>
      </c>
      <c r="O246" s="48">
        <f t="shared" si="43"/>
        <v>4400</v>
      </c>
      <c r="P246" s="48">
        <f t="shared" si="43"/>
        <v>4400</v>
      </c>
      <c r="Q246" s="48">
        <f t="shared" si="43"/>
        <v>5000</v>
      </c>
      <c r="R246" s="48">
        <f t="shared" si="43"/>
        <v>5000</v>
      </c>
      <c r="S246" s="48">
        <f t="shared" si="43"/>
        <v>5200</v>
      </c>
      <c r="T246" s="48">
        <f t="shared" si="43"/>
        <v>5200</v>
      </c>
      <c r="U246" s="48">
        <f t="shared" si="43"/>
        <v>5400</v>
      </c>
      <c r="V246" s="48">
        <f t="shared" si="43"/>
        <v>5400</v>
      </c>
    </row>
    <row r="247" spans="1:22">
      <c r="A247" s="48">
        <v>1</v>
      </c>
      <c r="B247" s="48">
        <v>8</v>
      </c>
      <c r="C247" s="48">
        <v>4</v>
      </c>
      <c r="D247" s="48">
        <v>251</v>
      </c>
      <c r="E247" s="48">
        <v>500</v>
      </c>
      <c r="F247" s="48">
        <v>6</v>
      </c>
      <c r="G247" s="48" t="s">
        <v>271</v>
      </c>
      <c r="H247" s="48">
        <v>1</v>
      </c>
      <c r="I247" s="48">
        <f t="shared" si="37"/>
        <v>6</v>
      </c>
      <c r="J247" s="57">
        <f t="shared" si="38"/>
        <v>2.6666666666666666E-3</v>
      </c>
      <c r="K247" s="48">
        <f t="shared" si="43"/>
        <v>3300</v>
      </c>
      <c r="L247" s="48">
        <f t="shared" si="43"/>
        <v>3300</v>
      </c>
      <c r="M247" s="48">
        <f t="shared" si="43"/>
        <v>3700</v>
      </c>
      <c r="N247" s="48">
        <f t="shared" si="43"/>
        <v>3700</v>
      </c>
      <c r="O247" s="48">
        <f t="shared" si="43"/>
        <v>3700</v>
      </c>
      <c r="P247" s="48">
        <f t="shared" si="43"/>
        <v>3700</v>
      </c>
      <c r="Q247" s="48">
        <f t="shared" si="43"/>
        <v>4200</v>
      </c>
      <c r="R247" s="48">
        <f t="shared" si="43"/>
        <v>4200</v>
      </c>
      <c r="S247" s="48">
        <f t="shared" si="43"/>
        <v>4300</v>
      </c>
      <c r="T247" s="48">
        <f t="shared" si="43"/>
        <v>4300</v>
      </c>
      <c r="U247" s="48">
        <f t="shared" si="43"/>
        <v>4500</v>
      </c>
      <c r="V247" s="48">
        <f t="shared" si="43"/>
        <v>4500</v>
      </c>
    </row>
    <row r="248" spans="1:22">
      <c r="A248" s="48">
        <v>1</v>
      </c>
      <c r="B248" s="48">
        <v>8</v>
      </c>
      <c r="C248" s="48">
        <v>4</v>
      </c>
      <c r="D248" s="48">
        <v>251</v>
      </c>
      <c r="E248" s="48">
        <v>500</v>
      </c>
      <c r="F248" s="48">
        <v>7</v>
      </c>
      <c r="G248" s="48" t="s">
        <v>269</v>
      </c>
      <c r="H248" s="48">
        <v>3000</v>
      </c>
      <c r="I248" s="48">
        <f t="shared" si="37"/>
        <v>0</v>
      </c>
      <c r="J248" s="57">
        <f t="shared" si="38"/>
        <v>2.6666666666666666E-3</v>
      </c>
      <c r="K248" s="48">
        <f t="shared" si="43"/>
        <v>3000</v>
      </c>
      <c r="L248" s="48">
        <f t="shared" si="43"/>
        <v>3000</v>
      </c>
      <c r="M248" s="48">
        <f t="shared" si="43"/>
        <v>3000</v>
      </c>
      <c r="N248" s="48">
        <f t="shared" si="43"/>
        <v>3000</v>
      </c>
      <c r="O248" s="48">
        <f t="shared" si="43"/>
        <v>3000</v>
      </c>
      <c r="P248" s="48">
        <f t="shared" si="43"/>
        <v>3000</v>
      </c>
      <c r="Q248" s="48">
        <f t="shared" si="43"/>
        <v>3000</v>
      </c>
      <c r="R248" s="48">
        <f t="shared" si="43"/>
        <v>3000</v>
      </c>
      <c r="S248" s="48">
        <f t="shared" si="43"/>
        <v>3000</v>
      </c>
      <c r="T248" s="48">
        <f t="shared" si="43"/>
        <v>3000</v>
      </c>
      <c r="U248" s="48">
        <f t="shared" si="43"/>
        <v>3000</v>
      </c>
      <c r="V248" s="48">
        <f t="shared" si="43"/>
        <v>3000</v>
      </c>
    </row>
    <row r="249" spans="1:22">
      <c r="A249" s="48">
        <v>1</v>
      </c>
      <c r="B249" s="48">
        <v>8</v>
      </c>
      <c r="C249" s="48">
        <v>4</v>
      </c>
      <c r="D249" s="48">
        <v>251</v>
      </c>
      <c r="E249" s="48">
        <v>500</v>
      </c>
      <c r="F249" s="48">
        <v>8</v>
      </c>
      <c r="G249" s="48" t="s">
        <v>269</v>
      </c>
      <c r="H249" s="48">
        <v>6000</v>
      </c>
      <c r="I249" s="48">
        <f t="shared" si="37"/>
        <v>0</v>
      </c>
      <c r="J249" s="57">
        <f t="shared" si="38"/>
        <v>2.6666666666666666E-3</v>
      </c>
      <c r="K249" s="48">
        <f t="shared" si="43"/>
        <v>6000</v>
      </c>
      <c r="L249" s="48">
        <f t="shared" si="43"/>
        <v>6000</v>
      </c>
      <c r="M249" s="48">
        <f t="shared" si="43"/>
        <v>6000</v>
      </c>
      <c r="N249" s="48">
        <f t="shared" si="43"/>
        <v>6000</v>
      </c>
      <c r="O249" s="48">
        <f t="shared" si="43"/>
        <v>6000</v>
      </c>
      <c r="P249" s="48">
        <f t="shared" si="43"/>
        <v>6000</v>
      </c>
      <c r="Q249" s="48">
        <f t="shared" si="43"/>
        <v>6000</v>
      </c>
      <c r="R249" s="48">
        <f t="shared" si="43"/>
        <v>6000</v>
      </c>
      <c r="S249" s="48">
        <f t="shared" si="43"/>
        <v>6000</v>
      </c>
      <c r="T249" s="48">
        <f t="shared" si="43"/>
        <v>6000</v>
      </c>
      <c r="U249" s="48">
        <f t="shared" si="43"/>
        <v>6000</v>
      </c>
      <c r="V249" s="48">
        <f t="shared" si="43"/>
        <v>6000</v>
      </c>
    </row>
    <row r="250" spans="1:22">
      <c r="A250" s="48">
        <v>1</v>
      </c>
      <c r="B250" s="48">
        <v>8</v>
      </c>
      <c r="C250" s="48">
        <v>4</v>
      </c>
      <c r="D250" s="48">
        <v>251</v>
      </c>
      <c r="E250" s="48">
        <v>500</v>
      </c>
      <c r="F250" s="48">
        <v>9</v>
      </c>
      <c r="G250" s="48" t="s">
        <v>271</v>
      </c>
      <c r="H250" s="48">
        <v>1</v>
      </c>
      <c r="I250" s="48">
        <f t="shared" si="37"/>
        <v>6</v>
      </c>
      <c r="J250" s="57">
        <f t="shared" si="38"/>
        <v>2.6666666666666666E-3</v>
      </c>
      <c r="K250" s="48">
        <f t="shared" si="43"/>
        <v>3300</v>
      </c>
      <c r="L250" s="48">
        <f t="shared" si="43"/>
        <v>3300</v>
      </c>
      <c r="M250" s="48">
        <f t="shared" si="43"/>
        <v>3700</v>
      </c>
      <c r="N250" s="48">
        <f t="shared" si="43"/>
        <v>3700</v>
      </c>
      <c r="O250" s="48">
        <f t="shared" si="43"/>
        <v>3700</v>
      </c>
      <c r="P250" s="48">
        <f t="shared" si="43"/>
        <v>3700</v>
      </c>
      <c r="Q250" s="48">
        <f t="shared" si="43"/>
        <v>4200</v>
      </c>
      <c r="R250" s="48">
        <f t="shared" si="43"/>
        <v>4200</v>
      </c>
      <c r="S250" s="48">
        <f t="shared" si="43"/>
        <v>4300</v>
      </c>
      <c r="T250" s="48">
        <f t="shared" si="43"/>
        <v>4300</v>
      </c>
      <c r="U250" s="48">
        <f t="shared" si="43"/>
        <v>4500</v>
      </c>
      <c r="V250" s="48">
        <f t="shared" si="43"/>
        <v>4500</v>
      </c>
    </row>
    <row r="251" spans="1:22">
      <c r="A251" s="48">
        <v>1</v>
      </c>
      <c r="B251" s="48">
        <v>8</v>
      </c>
      <c r="C251" s="48">
        <v>4</v>
      </c>
      <c r="D251" s="48">
        <v>251</v>
      </c>
      <c r="E251" s="48">
        <v>500</v>
      </c>
      <c r="F251" s="48">
        <v>10</v>
      </c>
      <c r="G251" s="48" t="s">
        <v>276</v>
      </c>
      <c r="H251" s="48">
        <v>4</v>
      </c>
      <c r="I251" s="48">
        <f t="shared" si="37"/>
        <v>2</v>
      </c>
      <c r="J251" s="57">
        <f t="shared" si="38"/>
        <v>2.6666666666666666E-3</v>
      </c>
      <c r="K251" s="48">
        <f t="shared" si="43"/>
        <v>8884</v>
      </c>
      <c r="L251" s="48">
        <f t="shared" si="43"/>
        <v>8884</v>
      </c>
      <c r="M251" s="48">
        <f t="shared" si="43"/>
        <v>9768</v>
      </c>
      <c r="N251" s="48">
        <f t="shared" si="43"/>
        <v>9768</v>
      </c>
      <c r="O251" s="48">
        <f t="shared" si="43"/>
        <v>9768</v>
      </c>
      <c r="P251" s="48">
        <f t="shared" si="43"/>
        <v>9768</v>
      </c>
      <c r="Q251" s="48">
        <f t="shared" si="43"/>
        <v>11100</v>
      </c>
      <c r="R251" s="48">
        <f t="shared" si="43"/>
        <v>11100</v>
      </c>
      <c r="S251" s="48">
        <f t="shared" si="43"/>
        <v>11544</v>
      </c>
      <c r="T251" s="48">
        <f t="shared" si="43"/>
        <v>11544</v>
      </c>
      <c r="U251" s="48">
        <f t="shared" si="43"/>
        <v>11992</v>
      </c>
      <c r="V251" s="48">
        <f t="shared" si="43"/>
        <v>11992</v>
      </c>
    </row>
    <row r="252" spans="1:22">
      <c r="A252" s="48">
        <v>1</v>
      </c>
      <c r="B252" s="48">
        <v>8</v>
      </c>
      <c r="C252" s="48">
        <v>4</v>
      </c>
      <c r="D252" s="48">
        <v>251</v>
      </c>
      <c r="E252" s="48">
        <v>500</v>
      </c>
      <c r="F252" s="48">
        <v>11</v>
      </c>
      <c r="G252" s="48" t="s">
        <v>269</v>
      </c>
      <c r="H252" s="48">
        <v>4000</v>
      </c>
      <c r="I252" s="48">
        <f t="shared" si="37"/>
        <v>0</v>
      </c>
      <c r="J252" s="57">
        <f t="shared" si="38"/>
        <v>2.6666666666666666E-3</v>
      </c>
      <c r="K252" s="48">
        <f t="shared" ref="K252:V261" si="44">IF($I252=0,$H252,INDEX(levelCosts_1_v,MATCH(K$1,levelCosts_k,1),$I252)*$H252)</f>
        <v>4000</v>
      </c>
      <c r="L252" s="48">
        <f t="shared" si="44"/>
        <v>4000</v>
      </c>
      <c r="M252" s="48">
        <f t="shared" si="44"/>
        <v>4000</v>
      </c>
      <c r="N252" s="48">
        <f t="shared" si="44"/>
        <v>4000</v>
      </c>
      <c r="O252" s="48">
        <f t="shared" si="44"/>
        <v>4000</v>
      </c>
      <c r="P252" s="48">
        <f t="shared" si="44"/>
        <v>4000</v>
      </c>
      <c r="Q252" s="48">
        <f t="shared" si="44"/>
        <v>4000</v>
      </c>
      <c r="R252" s="48">
        <f t="shared" si="44"/>
        <v>4000</v>
      </c>
      <c r="S252" s="48">
        <f t="shared" si="44"/>
        <v>4000</v>
      </c>
      <c r="T252" s="48">
        <f t="shared" si="44"/>
        <v>4000</v>
      </c>
      <c r="U252" s="48">
        <f t="shared" si="44"/>
        <v>4000</v>
      </c>
      <c r="V252" s="48">
        <f t="shared" si="44"/>
        <v>4000</v>
      </c>
    </row>
    <row r="253" spans="1:22">
      <c r="A253" s="48">
        <v>1</v>
      </c>
      <c r="B253" s="48">
        <v>8</v>
      </c>
      <c r="C253" s="48">
        <v>4</v>
      </c>
      <c r="D253" s="48">
        <v>251</v>
      </c>
      <c r="E253" s="48">
        <v>500</v>
      </c>
      <c r="F253" s="48">
        <v>12</v>
      </c>
      <c r="G253" s="48" t="s">
        <v>268</v>
      </c>
      <c r="H253" s="48">
        <v>8</v>
      </c>
      <c r="I253" s="48">
        <f t="shared" si="37"/>
        <v>4</v>
      </c>
      <c r="J253" s="57">
        <f t="shared" si="38"/>
        <v>2.6666666666666666E-3</v>
      </c>
      <c r="K253" s="48">
        <f t="shared" si="44"/>
        <v>4000</v>
      </c>
      <c r="L253" s="48">
        <f t="shared" si="44"/>
        <v>4000</v>
      </c>
      <c r="M253" s="48">
        <f t="shared" si="44"/>
        <v>4400</v>
      </c>
      <c r="N253" s="48">
        <f t="shared" si="44"/>
        <v>4400</v>
      </c>
      <c r="O253" s="48">
        <f t="shared" si="44"/>
        <v>4400</v>
      </c>
      <c r="P253" s="48">
        <f t="shared" si="44"/>
        <v>4400</v>
      </c>
      <c r="Q253" s="48">
        <f t="shared" si="44"/>
        <v>5000</v>
      </c>
      <c r="R253" s="48">
        <f t="shared" si="44"/>
        <v>5000</v>
      </c>
      <c r="S253" s="48">
        <f t="shared" si="44"/>
        <v>5200</v>
      </c>
      <c r="T253" s="48">
        <f t="shared" si="44"/>
        <v>5200</v>
      </c>
      <c r="U253" s="48">
        <f t="shared" si="44"/>
        <v>5400</v>
      </c>
      <c r="V253" s="48">
        <f t="shared" si="44"/>
        <v>5400</v>
      </c>
    </row>
    <row r="254" spans="1:22">
      <c r="A254" s="48">
        <v>1</v>
      </c>
      <c r="B254" s="48">
        <v>8</v>
      </c>
      <c r="C254" s="48">
        <v>4</v>
      </c>
      <c r="D254" s="48">
        <v>251</v>
      </c>
      <c r="E254" s="48">
        <v>500</v>
      </c>
      <c r="F254" s="48">
        <v>13</v>
      </c>
      <c r="G254" s="48" t="s">
        <v>275</v>
      </c>
      <c r="H254" s="48">
        <v>1</v>
      </c>
      <c r="I254" s="48">
        <f t="shared" si="37"/>
        <v>8</v>
      </c>
      <c r="J254" s="57">
        <f t="shared" si="38"/>
        <v>2.6666666666666666E-3</v>
      </c>
      <c r="K254" s="48">
        <f t="shared" si="44"/>
        <v>5300</v>
      </c>
      <c r="L254" s="48">
        <f t="shared" si="44"/>
        <v>5300</v>
      </c>
      <c r="M254" s="48">
        <f t="shared" si="44"/>
        <v>5900</v>
      </c>
      <c r="N254" s="48">
        <f t="shared" si="44"/>
        <v>5900</v>
      </c>
      <c r="O254" s="48">
        <f t="shared" si="44"/>
        <v>5900</v>
      </c>
      <c r="P254" s="48">
        <f t="shared" si="44"/>
        <v>5900</v>
      </c>
      <c r="Q254" s="48">
        <f t="shared" si="44"/>
        <v>6700</v>
      </c>
      <c r="R254" s="48">
        <f t="shared" si="44"/>
        <v>6700</v>
      </c>
      <c r="S254" s="48">
        <f t="shared" si="44"/>
        <v>6900</v>
      </c>
      <c r="T254" s="48">
        <f t="shared" si="44"/>
        <v>6900</v>
      </c>
      <c r="U254" s="48">
        <f t="shared" si="44"/>
        <v>7200</v>
      </c>
      <c r="V254" s="48">
        <f t="shared" si="44"/>
        <v>7200</v>
      </c>
    </row>
    <row r="255" spans="1:22">
      <c r="A255" s="48">
        <v>1</v>
      </c>
      <c r="B255" s="48">
        <v>8</v>
      </c>
      <c r="C255" s="48">
        <v>4</v>
      </c>
      <c r="D255" s="48">
        <v>251</v>
      </c>
      <c r="E255" s="48">
        <v>500</v>
      </c>
      <c r="F255" s="48">
        <v>14</v>
      </c>
      <c r="G255" s="48" t="s">
        <v>269</v>
      </c>
      <c r="H255" s="48">
        <v>6000</v>
      </c>
      <c r="I255" s="48">
        <f t="shared" si="37"/>
        <v>0</v>
      </c>
      <c r="J255" s="57">
        <f t="shared" si="38"/>
        <v>2.6666666666666666E-3</v>
      </c>
      <c r="K255" s="48">
        <f t="shared" si="44"/>
        <v>6000</v>
      </c>
      <c r="L255" s="48">
        <f t="shared" si="44"/>
        <v>6000</v>
      </c>
      <c r="M255" s="48">
        <f t="shared" si="44"/>
        <v>6000</v>
      </c>
      <c r="N255" s="48">
        <f t="shared" si="44"/>
        <v>6000</v>
      </c>
      <c r="O255" s="48">
        <f t="shared" si="44"/>
        <v>6000</v>
      </c>
      <c r="P255" s="48">
        <f t="shared" si="44"/>
        <v>6000</v>
      </c>
      <c r="Q255" s="48">
        <f t="shared" si="44"/>
        <v>6000</v>
      </c>
      <c r="R255" s="48">
        <f t="shared" si="44"/>
        <v>6000</v>
      </c>
      <c r="S255" s="48">
        <f t="shared" si="44"/>
        <v>6000</v>
      </c>
      <c r="T255" s="48">
        <f t="shared" si="44"/>
        <v>6000</v>
      </c>
      <c r="U255" s="48">
        <f t="shared" si="44"/>
        <v>6000</v>
      </c>
      <c r="V255" s="48">
        <f t="shared" si="44"/>
        <v>6000</v>
      </c>
    </row>
    <row r="256" spans="1:22">
      <c r="A256" s="48">
        <v>1</v>
      </c>
      <c r="B256" s="48">
        <v>8</v>
      </c>
      <c r="C256" s="48">
        <v>4</v>
      </c>
      <c r="D256" s="48">
        <v>251</v>
      </c>
      <c r="E256" s="48">
        <v>500</v>
      </c>
      <c r="F256" s="48">
        <v>15</v>
      </c>
      <c r="G256" s="48" t="s">
        <v>273</v>
      </c>
      <c r="H256" s="48">
        <v>2</v>
      </c>
      <c r="I256" s="48">
        <f t="shared" si="37"/>
        <v>5</v>
      </c>
      <c r="J256" s="57">
        <f t="shared" si="38"/>
        <v>2.6666666666666666E-3</v>
      </c>
      <c r="K256" s="48">
        <f t="shared" si="44"/>
        <v>8000</v>
      </c>
      <c r="L256" s="48">
        <f t="shared" si="44"/>
        <v>8000</v>
      </c>
      <c r="M256" s="48">
        <f t="shared" si="44"/>
        <v>8800</v>
      </c>
      <c r="N256" s="48">
        <f t="shared" si="44"/>
        <v>8800</v>
      </c>
      <c r="O256" s="48">
        <f t="shared" si="44"/>
        <v>8800</v>
      </c>
      <c r="P256" s="48">
        <f t="shared" si="44"/>
        <v>8800</v>
      </c>
      <c r="Q256" s="48">
        <f t="shared" si="44"/>
        <v>10000</v>
      </c>
      <c r="R256" s="48">
        <f t="shared" si="44"/>
        <v>10000</v>
      </c>
      <c r="S256" s="48">
        <f t="shared" si="44"/>
        <v>10400</v>
      </c>
      <c r="T256" s="48">
        <f t="shared" si="44"/>
        <v>10400</v>
      </c>
      <c r="U256" s="48">
        <f t="shared" si="44"/>
        <v>10800</v>
      </c>
      <c r="V256" s="48">
        <f t="shared" si="44"/>
        <v>10800</v>
      </c>
    </row>
    <row r="257" spans="1:22">
      <c r="A257" s="48">
        <v>1</v>
      </c>
      <c r="B257" s="48">
        <v>9</v>
      </c>
      <c r="C257" s="48">
        <v>19</v>
      </c>
      <c r="D257" s="48">
        <v>251</v>
      </c>
      <c r="E257" s="48">
        <v>500</v>
      </c>
      <c r="F257" s="48">
        <v>1</v>
      </c>
      <c r="G257" s="48" t="s">
        <v>269</v>
      </c>
      <c r="H257" s="48">
        <v>7000</v>
      </c>
      <c r="I257" s="48">
        <f t="shared" si="37"/>
        <v>0</v>
      </c>
      <c r="J257" s="57">
        <f t="shared" si="38"/>
        <v>1.2666666666666666E-2</v>
      </c>
      <c r="K257" s="48">
        <f t="shared" si="44"/>
        <v>7000</v>
      </c>
      <c r="L257" s="48">
        <f t="shared" si="44"/>
        <v>7000</v>
      </c>
      <c r="M257" s="48">
        <f t="shared" si="44"/>
        <v>7000</v>
      </c>
      <c r="N257" s="48">
        <f t="shared" si="44"/>
        <v>7000</v>
      </c>
      <c r="O257" s="48">
        <f t="shared" si="44"/>
        <v>7000</v>
      </c>
      <c r="P257" s="48">
        <f t="shared" si="44"/>
        <v>7000</v>
      </c>
      <c r="Q257" s="48">
        <f t="shared" si="44"/>
        <v>7000</v>
      </c>
      <c r="R257" s="48">
        <f t="shared" si="44"/>
        <v>7000</v>
      </c>
      <c r="S257" s="48">
        <f t="shared" si="44"/>
        <v>7000</v>
      </c>
      <c r="T257" s="48">
        <f t="shared" si="44"/>
        <v>7000</v>
      </c>
      <c r="U257" s="48">
        <f t="shared" si="44"/>
        <v>7000</v>
      </c>
      <c r="V257" s="48">
        <f t="shared" si="44"/>
        <v>7000</v>
      </c>
    </row>
    <row r="258" spans="1:22">
      <c r="A258" s="48">
        <v>1</v>
      </c>
      <c r="B258" s="48">
        <v>9</v>
      </c>
      <c r="C258" s="48">
        <v>19</v>
      </c>
      <c r="D258" s="48">
        <v>251</v>
      </c>
      <c r="E258" s="48">
        <v>500</v>
      </c>
      <c r="F258" s="48">
        <v>2</v>
      </c>
      <c r="G258" s="48" t="s">
        <v>268</v>
      </c>
      <c r="H258" s="48">
        <v>6</v>
      </c>
      <c r="I258" s="48">
        <f t="shared" ref="I258:I321" si="45">INDEX($AW$1:$AW$9,MATCH(G258,$AV$1:$AV$9,0))</f>
        <v>4</v>
      </c>
      <c r="J258" s="57">
        <f t="shared" si="38"/>
        <v>1.2666666666666666E-2</v>
      </c>
      <c r="K258" s="48">
        <f t="shared" si="44"/>
        <v>3000</v>
      </c>
      <c r="L258" s="48">
        <f t="shared" si="44"/>
        <v>3000</v>
      </c>
      <c r="M258" s="48">
        <f t="shared" si="44"/>
        <v>3300</v>
      </c>
      <c r="N258" s="48">
        <f t="shared" si="44"/>
        <v>3300</v>
      </c>
      <c r="O258" s="48">
        <f t="shared" si="44"/>
        <v>3300</v>
      </c>
      <c r="P258" s="48">
        <f t="shared" si="44"/>
        <v>3300</v>
      </c>
      <c r="Q258" s="48">
        <f t="shared" si="44"/>
        <v>3750</v>
      </c>
      <c r="R258" s="48">
        <f t="shared" si="44"/>
        <v>3750</v>
      </c>
      <c r="S258" s="48">
        <f t="shared" si="44"/>
        <v>3900</v>
      </c>
      <c r="T258" s="48">
        <f t="shared" si="44"/>
        <v>3900</v>
      </c>
      <c r="U258" s="48">
        <f t="shared" si="44"/>
        <v>4050</v>
      </c>
      <c r="V258" s="48">
        <f t="shared" si="44"/>
        <v>4050</v>
      </c>
    </row>
    <row r="259" spans="1:22">
      <c r="A259" s="48">
        <v>1</v>
      </c>
      <c r="B259" s="48">
        <v>9</v>
      </c>
      <c r="C259" s="48">
        <v>19</v>
      </c>
      <c r="D259" s="48">
        <v>251</v>
      </c>
      <c r="E259" s="48">
        <v>500</v>
      </c>
      <c r="F259" s="48">
        <v>3</v>
      </c>
      <c r="G259" s="48" t="s">
        <v>270</v>
      </c>
      <c r="H259" s="48">
        <v>1</v>
      </c>
      <c r="I259" s="48">
        <f t="shared" si="45"/>
        <v>1</v>
      </c>
      <c r="J259" s="57">
        <f t="shared" ref="J259:J322" si="46">C259/100/15</f>
        <v>1.2666666666666666E-2</v>
      </c>
      <c r="K259" s="48">
        <f t="shared" si="44"/>
        <v>2000</v>
      </c>
      <c r="L259" s="48">
        <f t="shared" si="44"/>
        <v>2000</v>
      </c>
      <c r="M259" s="48">
        <f t="shared" si="44"/>
        <v>2200</v>
      </c>
      <c r="N259" s="48">
        <f t="shared" si="44"/>
        <v>2200</v>
      </c>
      <c r="O259" s="48">
        <f t="shared" si="44"/>
        <v>2200</v>
      </c>
      <c r="P259" s="48">
        <f t="shared" si="44"/>
        <v>2200</v>
      </c>
      <c r="Q259" s="48">
        <f t="shared" si="44"/>
        <v>2500</v>
      </c>
      <c r="R259" s="48">
        <f t="shared" si="44"/>
        <v>2500</v>
      </c>
      <c r="S259" s="48">
        <f t="shared" si="44"/>
        <v>2600</v>
      </c>
      <c r="T259" s="48">
        <f t="shared" si="44"/>
        <v>2600</v>
      </c>
      <c r="U259" s="48">
        <f t="shared" si="44"/>
        <v>2700</v>
      </c>
      <c r="V259" s="48">
        <f t="shared" si="44"/>
        <v>2700</v>
      </c>
    </row>
    <row r="260" spans="1:22">
      <c r="A260" s="48">
        <v>1</v>
      </c>
      <c r="B260" s="48">
        <v>9</v>
      </c>
      <c r="C260" s="48">
        <v>19</v>
      </c>
      <c r="D260" s="48">
        <v>251</v>
      </c>
      <c r="E260" s="48">
        <v>500</v>
      </c>
      <c r="F260" s="48">
        <v>4</v>
      </c>
      <c r="G260" s="48" t="s">
        <v>269</v>
      </c>
      <c r="H260" s="48">
        <v>3000</v>
      </c>
      <c r="I260" s="48">
        <f t="shared" si="45"/>
        <v>0</v>
      </c>
      <c r="J260" s="57">
        <f t="shared" si="46"/>
        <v>1.2666666666666666E-2</v>
      </c>
      <c r="K260" s="48">
        <f t="shared" si="44"/>
        <v>3000</v>
      </c>
      <c r="L260" s="48">
        <f t="shared" si="44"/>
        <v>3000</v>
      </c>
      <c r="M260" s="48">
        <f t="shared" si="44"/>
        <v>3000</v>
      </c>
      <c r="N260" s="48">
        <f t="shared" si="44"/>
        <v>3000</v>
      </c>
      <c r="O260" s="48">
        <f t="shared" si="44"/>
        <v>3000</v>
      </c>
      <c r="P260" s="48">
        <f t="shared" si="44"/>
        <v>3000</v>
      </c>
      <c r="Q260" s="48">
        <f t="shared" si="44"/>
        <v>3000</v>
      </c>
      <c r="R260" s="48">
        <f t="shared" si="44"/>
        <v>3000</v>
      </c>
      <c r="S260" s="48">
        <f t="shared" si="44"/>
        <v>3000</v>
      </c>
      <c r="T260" s="48">
        <f t="shared" si="44"/>
        <v>3000</v>
      </c>
      <c r="U260" s="48">
        <f t="shared" si="44"/>
        <v>3000</v>
      </c>
      <c r="V260" s="48">
        <f t="shared" si="44"/>
        <v>3000</v>
      </c>
    </row>
    <row r="261" spans="1:22">
      <c r="A261" s="48">
        <v>1</v>
      </c>
      <c r="B261" s="48">
        <v>9</v>
      </c>
      <c r="C261" s="48">
        <v>19</v>
      </c>
      <c r="D261" s="48">
        <v>251</v>
      </c>
      <c r="E261" s="48">
        <v>500</v>
      </c>
      <c r="F261" s="48">
        <v>5</v>
      </c>
      <c r="G261" s="48" t="s">
        <v>273</v>
      </c>
      <c r="H261" s="48">
        <v>1</v>
      </c>
      <c r="I261" s="48">
        <f t="shared" si="45"/>
        <v>5</v>
      </c>
      <c r="J261" s="57">
        <f t="shared" si="46"/>
        <v>1.2666666666666666E-2</v>
      </c>
      <c r="K261" s="48">
        <f t="shared" si="44"/>
        <v>4000</v>
      </c>
      <c r="L261" s="48">
        <f t="shared" si="44"/>
        <v>4000</v>
      </c>
      <c r="M261" s="48">
        <f t="shared" si="44"/>
        <v>4400</v>
      </c>
      <c r="N261" s="48">
        <f t="shared" si="44"/>
        <v>4400</v>
      </c>
      <c r="O261" s="48">
        <f t="shared" si="44"/>
        <v>4400</v>
      </c>
      <c r="P261" s="48">
        <f t="shared" si="44"/>
        <v>4400</v>
      </c>
      <c r="Q261" s="48">
        <f t="shared" si="44"/>
        <v>5000</v>
      </c>
      <c r="R261" s="48">
        <f t="shared" si="44"/>
        <v>5000</v>
      </c>
      <c r="S261" s="48">
        <f t="shared" si="44"/>
        <v>5200</v>
      </c>
      <c r="T261" s="48">
        <f t="shared" si="44"/>
        <v>5200</v>
      </c>
      <c r="U261" s="48">
        <f t="shared" si="44"/>
        <v>5400</v>
      </c>
      <c r="V261" s="48">
        <f t="shared" si="44"/>
        <v>5400</v>
      </c>
    </row>
    <row r="262" spans="1:22">
      <c r="A262" s="48">
        <v>1</v>
      </c>
      <c r="B262" s="48">
        <v>9</v>
      </c>
      <c r="C262" s="48">
        <v>19</v>
      </c>
      <c r="D262" s="48">
        <v>251</v>
      </c>
      <c r="E262" s="48">
        <v>500</v>
      </c>
      <c r="F262" s="48">
        <v>6</v>
      </c>
      <c r="G262" s="48" t="s">
        <v>270</v>
      </c>
      <c r="H262" s="48">
        <v>1</v>
      </c>
      <c r="I262" s="48">
        <f t="shared" si="45"/>
        <v>1</v>
      </c>
      <c r="J262" s="57">
        <f t="shared" si="46"/>
        <v>1.2666666666666666E-2</v>
      </c>
      <c r="K262" s="48">
        <f t="shared" ref="K262:V271" si="47">IF($I262=0,$H262,INDEX(levelCosts_1_v,MATCH(K$1,levelCosts_k,1),$I262)*$H262)</f>
        <v>2000</v>
      </c>
      <c r="L262" s="48">
        <f t="shared" si="47"/>
        <v>2000</v>
      </c>
      <c r="M262" s="48">
        <f t="shared" si="47"/>
        <v>2200</v>
      </c>
      <c r="N262" s="48">
        <f t="shared" si="47"/>
        <v>2200</v>
      </c>
      <c r="O262" s="48">
        <f t="shared" si="47"/>
        <v>2200</v>
      </c>
      <c r="P262" s="48">
        <f t="shared" si="47"/>
        <v>2200</v>
      </c>
      <c r="Q262" s="48">
        <f t="shared" si="47"/>
        <v>2500</v>
      </c>
      <c r="R262" s="48">
        <f t="shared" si="47"/>
        <v>2500</v>
      </c>
      <c r="S262" s="48">
        <f t="shared" si="47"/>
        <v>2600</v>
      </c>
      <c r="T262" s="48">
        <f t="shared" si="47"/>
        <v>2600</v>
      </c>
      <c r="U262" s="48">
        <f t="shared" si="47"/>
        <v>2700</v>
      </c>
      <c r="V262" s="48">
        <f t="shared" si="47"/>
        <v>2700</v>
      </c>
    </row>
    <row r="263" spans="1:22">
      <c r="A263" s="48">
        <v>1</v>
      </c>
      <c r="B263" s="48">
        <v>9</v>
      </c>
      <c r="C263" s="48">
        <v>19</v>
      </c>
      <c r="D263" s="48">
        <v>251</v>
      </c>
      <c r="E263" s="48">
        <v>500</v>
      </c>
      <c r="F263" s="48">
        <v>7</v>
      </c>
      <c r="G263" s="48" t="s">
        <v>269</v>
      </c>
      <c r="H263" s="48">
        <v>2000</v>
      </c>
      <c r="I263" s="48">
        <f t="shared" si="45"/>
        <v>0</v>
      </c>
      <c r="J263" s="57">
        <f t="shared" si="46"/>
        <v>1.2666666666666666E-2</v>
      </c>
      <c r="K263" s="48">
        <f t="shared" si="47"/>
        <v>2000</v>
      </c>
      <c r="L263" s="48">
        <f t="shared" si="47"/>
        <v>2000</v>
      </c>
      <c r="M263" s="48">
        <f t="shared" si="47"/>
        <v>2000</v>
      </c>
      <c r="N263" s="48">
        <f t="shared" si="47"/>
        <v>2000</v>
      </c>
      <c r="O263" s="48">
        <f t="shared" si="47"/>
        <v>2000</v>
      </c>
      <c r="P263" s="48">
        <f t="shared" si="47"/>
        <v>2000</v>
      </c>
      <c r="Q263" s="48">
        <f t="shared" si="47"/>
        <v>2000</v>
      </c>
      <c r="R263" s="48">
        <f t="shared" si="47"/>
        <v>2000</v>
      </c>
      <c r="S263" s="48">
        <f t="shared" si="47"/>
        <v>2000</v>
      </c>
      <c r="T263" s="48">
        <f t="shared" si="47"/>
        <v>2000</v>
      </c>
      <c r="U263" s="48">
        <f t="shared" si="47"/>
        <v>2000</v>
      </c>
      <c r="V263" s="48">
        <f t="shared" si="47"/>
        <v>2000</v>
      </c>
    </row>
    <row r="264" spans="1:22">
      <c r="A264" s="48">
        <v>1</v>
      </c>
      <c r="B264" s="48">
        <v>9</v>
      </c>
      <c r="C264" s="48">
        <v>19</v>
      </c>
      <c r="D264" s="48">
        <v>251</v>
      </c>
      <c r="E264" s="48">
        <v>500</v>
      </c>
      <c r="F264" s="48">
        <v>8</v>
      </c>
      <c r="G264" s="48" t="s">
        <v>276</v>
      </c>
      <c r="H264" s="48">
        <v>2</v>
      </c>
      <c r="I264" s="48">
        <f t="shared" si="45"/>
        <v>2</v>
      </c>
      <c r="J264" s="57">
        <f t="shared" si="46"/>
        <v>1.2666666666666666E-2</v>
      </c>
      <c r="K264" s="48">
        <f t="shared" si="47"/>
        <v>4442</v>
      </c>
      <c r="L264" s="48">
        <f t="shared" si="47"/>
        <v>4442</v>
      </c>
      <c r="M264" s="48">
        <f t="shared" si="47"/>
        <v>4884</v>
      </c>
      <c r="N264" s="48">
        <f t="shared" si="47"/>
        <v>4884</v>
      </c>
      <c r="O264" s="48">
        <f t="shared" si="47"/>
        <v>4884</v>
      </c>
      <c r="P264" s="48">
        <f t="shared" si="47"/>
        <v>4884</v>
      </c>
      <c r="Q264" s="48">
        <f t="shared" si="47"/>
        <v>5550</v>
      </c>
      <c r="R264" s="48">
        <f t="shared" si="47"/>
        <v>5550</v>
      </c>
      <c r="S264" s="48">
        <f t="shared" si="47"/>
        <v>5772</v>
      </c>
      <c r="T264" s="48">
        <f t="shared" si="47"/>
        <v>5772</v>
      </c>
      <c r="U264" s="48">
        <f t="shared" si="47"/>
        <v>5996</v>
      </c>
      <c r="V264" s="48">
        <f t="shared" si="47"/>
        <v>5996</v>
      </c>
    </row>
    <row r="265" spans="1:22">
      <c r="A265" s="48">
        <v>1</v>
      </c>
      <c r="B265" s="48">
        <v>9</v>
      </c>
      <c r="C265" s="48">
        <v>19</v>
      </c>
      <c r="D265" s="48">
        <v>251</v>
      </c>
      <c r="E265" s="48">
        <v>500</v>
      </c>
      <c r="F265" s="48">
        <v>9</v>
      </c>
      <c r="G265" s="48" t="s">
        <v>271</v>
      </c>
      <c r="H265" s="48">
        <v>1</v>
      </c>
      <c r="I265" s="48">
        <f t="shared" si="45"/>
        <v>6</v>
      </c>
      <c r="J265" s="57">
        <f t="shared" si="46"/>
        <v>1.2666666666666666E-2</v>
      </c>
      <c r="K265" s="48">
        <f t="shared" si="47"/>
        <v>3300</v>
      </c>
      <c r="L265" s="48">
        <f t="shared" si="47"/>
        <v>3300</v>
      </c>
      <c r="M265" s="48">
        <f t="shared" si="47"/>
        <v>3700</v>
      </c>
      <c r="N265" s="48">
        <f t="shared" si="47"/>
        <v>3700</v>
      </c>
      <c r="O265" s="48">
        <f t="shared" si="47"/>
        <v>3700</v>
      </c>
      <c r="P265" s="48">
        <f t="shared" si="47"/>
        <v>3700</v>
      </c>
      <c r="Q265" s="48">
        <f t="shared" si="47"/>
        <v>4200</v>
      </c>
      <c r="R265" s="48">
        <f t="shared" si="47"/>
        <v>4200</v>
      </c>
      <c r="S265" s="48">
        <f t="shared" si="47"/>
        <v>4300</v>
      </c>
      <c r="T265" s="48">
        <f t="shared" si="47"/>
        <v>4300</v>
      </c>
      <c r="U265" s="48">
        <f t="shared" si="47"/>
        <v>4500</v>
      </c>
      <c r="V265" s="48">
        <f t="shared" si="47"/>
        <v>4500</v>
      </c>
    </row>
    <row r="266" spans="1:22">
      <c r="A266" s="48">
        <v>1</v>
      </c>
      <c r="B266" s="48">
        <v>9</v>
      </c>
      <c r="C266" s="48">
        <v>19</v>
      </c>
      <c r="D266" s="48">
        <v>251</v>
      </c>
      <c r="E266" s="48">
        <v>500</v>
      </c>
      <c r="F266" s="48">
        <v>10</v>
      </c>
      <c r="G266" s="48" t="s">
        <v>269</v>
      </c>
      <c r="H266" s="48">
        <v>6000</v>
      </c>
      <c r="I266" s="48">
        <f t="shared" si="45"/>
        <v>0</v>
      </c>
      <c r="J266" s="57">
        <f t="shared" si="46"/>
        <v>1.2666666666666666E-2</v>
      </c>
      <c r="K266" s="48">
        <f t="shared" si="47"/>
        <v>6000</v>
      </c>
      <c r="L266" s="48">
        <f t="shared" si="47"/>
        <v>6000</v>
      </c>
      <c r="M266" s="48">
        <f t="shared" si="47"/>
        <v>6000</v>
      </c>
      <c r="N266" s="48">
        <f t="shared" si="47"/>
        <v>6000</v>
      </c>
      <c r="O266" s="48">
        <f t="shared" si="47"/>
        <v>6000</v>
      </c>
      <c r="P266" s="48">
        <f t="shared" si="47"/>
        <v>6000</v>
      </c>
      <c r="Q266" s="48">
        <f t="shared" si="47"/>
        <v>6000</v>
      </c>
      <c r="R266" s="48">
        <f t="shared" si="47"/>
        <v>6000</v>
      </c>
      <c r="S266" s="48">
        <f t="shared" si="47"/>
        <v>6000</v>
      </c>
      <c r="T266" s="48">
        <f t="shared" si="47"/>
        <v>6000</v>
      </c>
      <c r="U266" s="48">
        <f t="shared" si="47"/>
        <v>6000</v>
      </c>
      <c r="V266" s="48">
        <f t="shared" si="47"/>
        <v>6000</v>
      </c>
    </row>
    <row r="267" spans="1:22">
      <c r="A267" s="48">
        <v>1</v>
      </c>
      <c r="B267" s="48">
        <v>9</v>
      </c>
      <c r="C267" s="48">
        <v>19</v>
      </c>
      <c r="D267" s="48">
        <v>251</v>
      </c>
      <c r="E267" s="48">
        <v>500</v>
      </c>
      <c r="F267" s="48">
        <v>11</v>
      </c>
      <c r="G267" s="48" t="s">
        <v>274</v>
      </c>
      <c r="H267" s="48">
        <v>1</v>
      </c>
      <c r="I267" s="48">
        <f t="shared" si="45"/>
        <v>3</v>
      </c>
      <c r="J267" s="57">
        <f t="shared" si="46"/>
        <v>1.2666666666666666E-2</v>
      </c>
      <c r="K267" s="48">
        <f t="shared" si="47"/>
        <v>6000</v>
      </c>
      <c r="L267" s="48">
        <f t="shared" si="47"/>
        <v>6000</v>
      </c>
      <c r="M267" s="48">
        <f t="shared" si="47"/>
        <v>6600</v>
      </c>
      <c r="N267" s="48">
        <f t="shared" si="47"/>
        <v>6600</v>
      </c>
      <c r="O267" s="48">
        <f t="shared" si="47"/>
        <v>6600</v>
      </c>
      <c r="P267" s="48">
        <f t="shared" si="47"/>
        <v>6600</v>
      </c>
      <c r="Q267" s="48">
        <f t="shared" si="47"/>
        <v>7500</v>
      </c>
      <c r="R267" s="48">
        <f t="shared" si="47"/>
        <v>7500</v>
      </c>
      <c r="S267" s="48">
        <f t="shared" si="47"/>
        <v>7800</v>
      </c>
      <c r="T267" s="48">
        <f t="shared" si="47"/>
        <v>7800</v>
      </c>
      <c r="U267" s="48">
        <f t="shared" si="47"/>
        <v>8100</v>
      </c>
      <c r="V267" s="48">
        <f t="shared" si="47"/>
        <v>8100</v>
      </c>
    </row>
    <row r="268" spans="1:22">
      <c r="A268" s="48">
        <v>1</v>
      </c>
      <c r="B268" s="48">
        <v>9</v>
      </c>
      <c r="C268" s="48">
        <v>19</v>
      </c>
      <c r="D268" s="48">
        <v>251</v>
      </c>
      <c r="E268" s="48">
        <v>500</v>
      </c>
      <c r="F268" s="48">
        <v>12</v>
      </c>
      <c r="G268" s="48" t="s">
        <v>268</v>
      </c>
      <c r="H268" s="48">
        <v>2</v>
      </c>
      <c r="I268" s="48">
        <f t="shared" si="45"/>
        <v>4</v>
      </c>
      <c r="J268" s="57">
        <f t="shared" si="46"/>
        <v>1.2666666666666666E-2</v>
      </c>
      <c r="K268" s="48">
        <f t="shared" si="47"/>
        <v>1000</v>
      </c>
      <c r="L268" s="48">
        <f t="shared" si="47"/>
        <v>1000</v>
      </c>
      <c r="M268" s="48">
        <f t="shared" si="47"/>
        <v>1100</v>
      </c>
      <c r="N268" s="48">
        <f t="shared" si="47"/>
        <v>1100</v>
      </c>
      <c r="O268" s="48">
        <f t="shared" si="47"/>
        <v>1100</v>
      </c>
      <c r="P268" s="48">
        <f t="shared" si="47"/>
        <v>1100</v>
      </c>
      <c r="Q268" s="48">
        <f t="shared" si="47"/>
        <v>1250</v>
      </c>
      <c r="R268" s="48">
        <f t="shared" si="47"/>
        <v>1250</v>
      </c>
      <c r="S268" s="48">
        <f t="shared" si="47"/>
        <v>1300</v>
      </c>
      <c r="T268" s="48">
        <f t="shared" si="47"/>
        <v>1300</v>
      </c>
      <c r="U268" s="48">
        <f t="shared" si="47"/>
        <v>1350</v>
      </c>
      <c r="V268" s="48">
        <f t="shared" si="47"/>
        <v>1350</v>
      </c>
    </row>
    <row r="269" spans="1:22">
      <c r="A269" s="48">
        <v>1</v>
      </c>
      <c r="B269" s="48">
        <v>9</v>
      </c>
      <c r="C269" s="48">
        <v>19</v>
      </c>
      <c r="D269" s="48">
        <v>251</v>
      </c>
      <c r="E269" s="48">
        <v>500</v>
      </c>
      <c r="F269" s="48">
        <v>13</v>
      </c>
      <c r="G269" s="48" t="s">
        <v>275</v>
      </c>
      <c r="H269" s="48">
        <v>2</v>
      </c>
      <c r="I269" s="48">
        <f t="shared" si="45"/>
        <v>8</v>
      </c>
      <c r="J269" s="57">
        <f t="shared" si="46"/>
        <v>1.2666666666666666E-2</v>
      </c>
      <c r="K269" s="48">
        <f t="shared" si="47"/>
        <v>10600</v>
      </c>
      <c r="L269" s="48">
        <f t="shared" si="47"/>
        <v>10600</v>
      </c>
      <c r="M269" s="48">
        <f t="shared" si="47"/>
        <v>11800</v>
      </c>
      <c r="N269" s="48">
        <f t="shared" si="47"/>
        <v>11800</v>
      </c>
      <c r="O269" s="48">
        <f t="shared" si="47"/>
        <v>11800</v>
      </c>
      <c r="P269" s="48">
        <f t="shared" si="47"/>
        <v>11800</v>
      </c>
      <c r="Q269" s="48">
        <f t="shared" si="47"/>
        <v>13400</v>
      </c>
      <c r="R269" s="48">
        <f t="shared" si="47"/>
        <v>13400</v>
      </c>
      <c r="S269" s="48">
        <f t="shared" si="47"/>
        <v>13800</v>
      </c>
      <c r="T269" s="48">
        <f t="shared" si="47"/>
        <v>13800</v>
      </c>
      <c r="U269" s="48">
        <f t="shared" si="47"/>
        <v>14400</v>
      </c>
      <c r="V269" s="48">
        <f t="shared" si="47"/>
        <v>14400</v>
      </c>
    </row>
    <row r="270" spans="1:22">
      <c r="A270" s="48">
        <v>1</v>
      </c>
      <c r="B270" s="48">
        <v>9</v>
      </c>
      <c r="C270" s="48">
        <v>19</v>
      </c>
      <c r="D270" s="48">
        <v>251</v>
      </c>
      <c r="E270" s="48">
        <v>500</v>
      </c>
      <c r="F270" s="48">
        <v>14</v>
      </c>
      <c r="G270" s="48" t="s">
        <v>269</v>
      </c>
      <c r="H270" s="48">
        <v>6000</v>
      </c>
      <c r="I270" s="48">
        <f t="shared" si="45"/>
        <v>0</v>
      </c>
      <c r="J270" s="57">
        <f t="shared" si="46"/>
        <v>1.2666666666666666E-2</v>
      </c>
      <c r="K270" s="48">
        <f t="shared" si="47"/>
        <v>6000</v>
      </c>
      <c r="L270" s="48">
        <f t="shared" si="47"/>
        <v>6000</v>
      </c>
      <c r="M270" s="48">
        <f t="shared" si="47"/>
        <v>6000</v>
      </c>
      <c r="N270" s="48">
        <f t="shared" si="47"/>
        <v>6000</v>
      </c>
      <c r="O270" s="48">
        <f t="shared" si="47"/>
        <v>6000</v>
      </c>
      <c r="P270" s="48">
        <f t="shared" si="47"/>
        <v>6000</v>
      </c>
      <c r="Q270" s="48">
        <f t="shared" si="47"/>
        <v>6000</v>
      </c>
      <c r="R270" s="48">
        <f t="shared" si="47"/>
        <v>6000</v>
      </c>
      <c r="S270" s="48">
        <f t="shared" si="47"/>
        <v>6000</v>
      </c>
      <c r="T270" s="48">
        <f t="shared" si="47"/>
        <v>6000</v>
      </c>
      <c r="U270" s="48">
        <f t="shared" si="47"/>
        <v>6000</v>
      </c>
      <c r="V270" s="48">
        <f t="shared" si="47"/>
        <v>6000</v>
      </c>
    </row>
    <row r="271" spans="1:22">
      <c r="A271" s="48">
        <v>1</v>
      </c>
      <c r="B271" s="48">
        <v>9</v>
      </c>
      <c r="C271" s="48">
        <v>19</v>
      </c>
      <c r="D271" s="48">
        <v>251</v>
      </c>
      <c r="E271" s="48">
        <v>500</v>
      </c>
      <c r="F271" s="48">
        <v>15</v>
      </c>
      <c r="G271" s="48" t="s">
        <v>273</v>
      </c>
      <c r="H271" s="48">
        <v>1</v>
      </c>
      <c r="I271" s="48">
        <f t="shared" si="45"/>
        <v>5</v>
      </c>
      <c r="J271" s="57">
        <f t="shared" si="46"/>
        <v>1.2666666666666666E-2</v>
      </c>
      <c r="K271" s="48">
        <f t="shared" si="47"/>
        <v>4000</v>
      </c>
      <c r="L271" s="48">
        <f t="shared" si="47"/>
        <v>4000</v>
      </c>
      <c r="M271" s="48">
        <f t="shared" si="47"/>
        <v>4400</v>
      </c>
      <c r="N271" s="48">
        <f t="shared" si="47"/>
        <v>4400</v>
      </c>
      <c r="O271" s="48">
        <f t="shared" si="47"/>
        <v>4400</v>
      </c>
      <c r="P271" s="48">
        <f t="shared" si="47"/>
        <v>4400</v>
      </c>
      <c r="Q271" s="48">
        <f t="shared" si="47"/>
        <v>5000</v>
      </c>
      <c r="R271" s="48">
        <f t="shared" si="47"/>
        <v>5000</v>
      </c>
      <c r="S271" s="48">
        <f t="shared" si="47"/>
        <v>5200</v>
      </c>
      <c r="T271" s="48">
        <f t="shared" si="47"/>
        <v>5200</v>
      </c>
      <c r="U271" s="48">
        <f t="shared" si="47"/>
        <v>5400</v>
      </c>
      <c r="V271" s="48">
        <f t="shared" si="47"/>
        <v>5400</v>
      </c>
    </row>
    <row r="272" spans="1:22">
      <c r="A272" s="48">
        <v>1</v>
      </c>
      <c r="B272" s="48">
        <v>1</v>
      </c>
      <c r="C272" s="48">
        <v>18</v>
      </c>
      <c r="D272" s="48">
        <v>501</v>
      </c>
      <c r="E272" s="48">
        <v>1000</v>
      </c>
      <c r="F272" s="48">
        <v>1</v>
      </c>
      <c r="G272" s="48" t="s">
        <v>268</v>
      </c>
      <c r="H272" s="48">
        <v>4</v>
      </c>
      <c r="I272" s="48">
        <f t="shared" si="45"/>
        <v>4</v>
      </c>
      <c r="J272" s="57">
        <f t="shared" si="46"/>
        <v>1.2E-2</v>
      </c>
      <c r="K272" s="48">
        <f t="shared" ref="K272:V281" si="48">IF($I272=0,$H272,INDEX(levelCosts_1_v,MATCH(K$1,levelCosts_k,1),$I272)*$H272)</f>
        <v>2000</v>
      </c>
      <c r="L272" s="48">
        <f t="shared" si="48"/>
        <v>2000</v>
      </c>
      <c r="M272" s="48">
        <f t="shared" si="48"/>
        <v>2200</v>
      </c>
      <c r="N272" s="48">
        <f t="shared" si="48"/>
        <v>2200</v>
      </c>
      <c r="O272" s="48">
        <f t="shared" si="48"/>
        <v>2200</v>
      </c>
      <c r="P272" s="48">
        <f t="shared" si="48"/>
        <v>2200</v>
      </c>
      <c r="Q272" s="48">
        <f t="shared" si="48"/>
        <v>2500</v>
      </c>
      <c r="R272" s="48">
        <f t="shared" si="48"/>
        <v>2500</v>
      </c>
      <c r="S272" s="48">
        <f t="shared" si="48"/>
        <v>2600</v>
      </c>
      <c r="T272" s="48">
        <f t="shared" si="48"/>
        <v>2600</v>
      </c>
      <c r="U272" s="48">
        <f t="shared" si="48"/>
        <v>2700</v>
      </c>
      <c r="V272" s="48">
        <f t="shared" si="48"/>
        <v>2700</v>
      </c>
    </row>
    <row r="273" spans="1:22">
      <c r="A273" s="48">
        <v>1</v>
      </c>
      <c r="B273" s="48">
        <v>1</v>
      </c>
      <c r="C273" s="48">
        <v>18</v>
      </c>
      <c r="D273" s="48">
        <v>501</v>
      </c>
      <c r="E273" s="48">
        <v>1000</v>
      </c>
      <c r="F273" s="48">
        <v>2</v>
      </c>
      <c r="G273" s="48" t="s">
        <v>269</v>
      </c>
      <c r="H273" s="48">
        <v>8000</v>
      </c>
      <c r="I273" s="48">
        <f t="shared" si="45"/>
        <v>0</v>
      </c>
      <c r="J273" s="57">
        <f t="shared" si="46"/>
        <v>1.2E-2</v>
      </c>
      <c r="K273" s="48">
        <f t="shared" si="48"/>
        <v>8000</v>
      </c>
      <c r="L273" s="48">
        <f t="shared" si="48"/>
        <v>8000</v>
      </c>
      <c r="M273" s="48">
        <f t="shared" si="48"/>
        <v>8000</v>
      </c>
      <c r="N273" s="48">
        <f t="shared" si="48"/>
        <v>8000</v>
      </c>
      <c r="O273" s="48">
        <f t="shared" si="48"/>
        <v>8000</v>
      </c>
      <c r="P273" s="48">
        <f t="shared" si="48"/>
        <v>8000</v>
      </c>
      <c r="Q273" s="48">
        <f t="shared" si="48"/>
        <v>8000</v>
      </c>
      <c r="R273" s="48">
        <f t="shared" si="48"/>
        <v>8000</v>
      </c>
      <c r="S273" s="48">
        <f t="shared" si="48"/>
        <v>8000</v>
      </c>
      <c r="T273" s="48">
        <f t="shared" si="48"/>
        <v>8000</v>
      </c>
      <c r="U273" s="48">
        <f t="shared" si="48"/>
        <v>8000</v>
      </c>
      <c r="V273" s="48">
        <f t="shared" si="48"/>
        <v>8000</v>
      </c>
    </row>
    <row r="274" spans="1:22">
      <c r="A274" s="48">
        <v>1</v>
      </c>
      <c r="B274" s="48">
        <v>1</v>
      </c>
      <c r="C274" s="48">
        <v>18</v>
      </c>
      <c r="D274" s="48">
        <v>501</v>
      </c>
      <c r="E274" s="48">
        <v>1000</v>
      </c>
      <c r="F274" s="48">
        <v>3</v>
      </c>
      <c r="G274" s="48" t="s">
        <v>270</v>
      </c>
      <c r="H274" s="48">
        <v>1</v>
      </c>
      <c r="I274" s="48">
        <f t="shared" si="45"/>
        <v>1</v>
      </c>
      <c r="J274" s="57">
        <f t="shared" si="46"/>
        <v>1.2E-2</v>
      </c>
      <c r="K274" s="48">
        <f t="shared" si="48"/>
        <v>2000</v>
      </c>
      <c r="L274" s="48">
        <f t="shared" si="48"/>
        <v>2000</v>
      </c>
      <c r="M274" s="48">
        <f t="shared" si="48"/>
        <v>2200</v>
      </c>
      <c r="N274" s="48">
        <f t="shared" si="48"/>
        <v>2200</v>
      </c>
      <c r="O274" s="48">
        <f t="shared" si="48"/>
        <v>2200</v>
      </c>
      <c r="P274" s="48">
        <f t="shared" si="48"/>
        <v>2200</v>
      </c>
      <c r="Q274" s="48">
        <f t="shared" si="48"/>
        <v>2500</v>
      </c>
      <c r="R274" s="48">
        <f t="shared" si="48"/>
        <v>2500</v>
      </c>
      <c r="S274" s="48">
        <f t="shared" si="48"/>
        <v>2600</v>
      </c>
      <c r="T274" s="48">
        <f t="shared" si="48"/>
        <v>2600</v>
      </c>
      <c r="U274" s="48">
        <f t="shared" si="48"/>
        <v>2700</v>
      </c>
      <c r="V274" s="48">
        <f t="shared" si="48"/>
        <v>2700</v>
      </c>
    </row>
    <row r="275" spans="1:22">
      <c r="A275" s="48">
        <v>1</v>
      </c>
      <c r="B275" s="48">
        <v>1</v>
      </c>
      <c r="C275" s="48">
        <v>18</v>
      </c>
      <c r="D275" s="48">
        <v>501</v>
      </c>
      <c r="E275" s="48">
        <v>1000</v>
      </c>
      <c r="F275" s="48">
        <v>4</v>
      </c>
      <c r="G275" s="48" t="s">
        <v>271</v>
      </c>
      <c r="H275" s="48">
        <v>1</v>
      </c>
      <c r="I275" s="48">
        <f t="shared" si="45"/>
        <v>6</v>
      </c>
      <c r="J275" s="57">
        <f t="shared" si="46"/>
        <v>1.2E-2</v>
      </c>
      <c r="K275" s="48">
        <f t="shared" si="48"/>
        <v>3300</v>
      </c>
      <c r="L275" s="48">
        <f t="shared" si="48"/>
        <v>3300</v>
      </c>
      <c r="M275" s="48">
        <f t="shared" si="48"/>
        <v>3700</v>
      </c>
      <c r="N275" s="48">
        <f t="shared" si="48"/>
        <v>3700</v>
      </c>
      <c r="O275" s="48">
        <f t="shared" si="48"/>
        <v>3700</v>
      </c>
      <c r="P275" s="48">
        <f t="shared" si="48"/>
        <v>3700</v>
      </c>
      <c r="Q275" s="48">
        <f t="shared" si="48"/>
        <v>4200</v>
      </c>
      <c r="R275" s="48">
        <f t="shared" si="48"/>
        <v>4200</v>
      </c>
      <c r="S275" s="48">
        <f t="shared" si="48"/>
        <v>4300</v>
      </c>
      <c r="T275" s="48">
        <f t="shared" si="48"/>
        <v>4300</v>
      </c>
      <c r="U275" s="48">
        <f t="shared" si="48"/>
        <v>4500</v>
      </c>
      <c r="V275" s="48">
        <f t="shared" si="48"/>
        <v>4500</v>
      </c>
    </row>
    <row r="276" spans="1:22">
      <c r="A276" s="48">
        <v>1</v>
      </c>
      <c r="B276" s="48">
        <v>1</v>
      </c>
      <c r="C276" s="48">
        <v>18</v>
      </c>
      <c r="D276" s="48">
        <v>501</v>
      </c>
      <c r="E276" s="48">
        <v>1000</v>
      </c>
      <c r="F276" s="48">
        <v>5</v>
      </c>
      <c r="G276" s="48" t="s">
        <v>269</v>
      </c>
      <c r="H276" s="48">
        <v>8000</v>
      </c>
      <c r="I276" s="48">
        <f t="shared" si="45"/>
        <v>0</v>
      </c>
      <c r="J276" s="57">
        <f t="shared" si="46"/>
        <v>1.2E-2</v>
      </c>
      <c r="K276" s="48">
        <f t="shared" si="48"/>
        <v>8000</v>
      </c>
      <c r="L276" s="48">
        <f t="shared" si="48"/>
        <v>8000</v>
      </c>
      <c r="M276" s="48">
        <f t="shared" si="48"/>
        <v>8000</v>
      </c>
      <c r="N276" s="48">
        <f t="shared" si="48"/>
        <v>8000</v>
      </c>
      <c r="O276" s="48">
        <f t="shared" si="48"/>
        <v>8000</v>
      </c>
      <c r="P276" s="48">
        <f t="shared" si="48"/>
        <v>8000</v>
      </c>
      <c r="Q276" s="48">
        <f t="shared" si="48"/>
        <v>8000</v>
      </c>
      <c r="R276" s="48">
        <f t="shared" si="48"/>
        <v>8000</v>
      </c>
      <c r="S276" s="48">
        <f t="shared" si="48"/>
        <v>8000</v>
      </c>
      <c r="T276" s="48">
        <f t="shared" si="48"/>
        <v>8000</v>
      </c>
      <c r="U276" s="48">
        <f t="shared" si="48"/>
        <v>8000</v>
      </c>
      <c r="V276" s="48">
        <f t="shared" si="48"/>
        <v>8000</v>
      </c>
    </row>
    <row r="277" spans="1:22">
      <c r="A277" s="48">
        <v>1</v>
      </c>
      <c r="B277" s="48">
        <v>1</v>
      </c>
      <c r="C277" s="48">
        <v>18</v>
      </c>
      <c r="D277" s="48">
        <v>501</v>
      </c>
      <c r="E277" s="48">
        <v>1000</v>
      </c>
      <c r="F277" s="48">
        <v>6</v>
      </c>
      <c r="G277" s="48" t="s">
        <v>270</v>
      </c>
      <c r="H277" s="48">
        <v>1</v>
      </c>
      <c r="I277" s="48">
        <f t="shared" si="45"/>
        <v>1</v>
      </c>
      <c r="J277" s="57">
        <f t="shared" si="46"/>
        <v>1.2E-2</v>
      </c>
      <c r="K277" s="48">
        <f t="shared" si="48"/>
        <v>2000</v>
      </c>
      <c r="L277" s="48">
        <f t="shared" si="48"/>
        <v>2000</v>
      </c>
      <c r="M277" s="48">
        <f t="shared" si="48"/>
        <v>2200</v>
      </c>
      <c r="N277" s="48">
        <f t="shared" si="48"/>
        <v>2200</v>
      </c>
      <c r="O277" s="48">
        <f t="shared" si="48"/>
        <v>2200</v>
      </c>
      <c r="P277" s="48">
        <f t="shared" si="48"/>
        <v>2200</v>
      </c>
      <c r="Q277" s="48">
        <f t="shared" si="48"/>
        <v>2500</v>
      </c>
      <c r="R277" s="48">
        <f t="shared" si="48"/>
        <v>2500</v>
      </c>
      <c r="S277" s="48">
        <f t="shared" si="48"/>
        <v>2600</v>
      </c>
      <c r="T277" s="48">
        <f t="shared" si="48"/>
        <v>2600</v>
      </c>
      <c r="U277" s="48">
        <f t="shared" si="48"/>
        <v>2700</v>
      </c>
      <c r="V277" s="48">
        <f t="shared" si="48"/>
        <v>2700</v>
      </c>
    </row>
    <row r="278" spans="1:22">
      <c r="A278" s="48">
        <v>1</v>
      </c>
      <c r="B278" s="48">
        <v>1</v>
      </c>
      <c r="C278" s="48">
        <v>18</v>
      </c>
      <c r="D278" s="48">
        <v>501</v>
      </c>
      <c r="E278" s="48">
        <v>1000</v>
      </c>
      <c r="F278" s="48">
        <v>7</v>
      </c>
      <c r="G278" s="48" t="s">
        <v>268</v>
      </c>
      <c r="H278" s="48">
        <v>3</v>
      </c>
      <c r="I278" s="48">
        <f t="shared" si="45"/>
        <v>4</v>
      </c>
      <c r="J278" s="57">
        <f t="shared" si="46"/>
        <v>1.2E-2</v>
      </c>
      <c r="K278" s="48">
        <f t="shared" si="48"/>
        <v>1500</v>
      </c>
      <c r="L278" s="48">
        <f t="shared" si="48"/>
        <v>1500</v>
      </c>
      <c r="M278" s="48">
        <f t="shared" si="48"/>
        <v>1650</v>
      </c>
      <c r="N278" s="48">
        <f t="shared" si="48"/>
        <v>1650</v>
      </c>
      <c r="O278" s="48">
        <f t="shared" si="48"/>
        <v>1650</v>
      </c>
      <c r="P278" s="48">
        <f t="shared" si="48"/>
        <v>1650</v>
      </c>
      <c r="Q278" s="48">
        <f t="shared" si="48"/>
        <v>1875</v>
      </c>
      <c r="R278" s="48">
        <f t="shared" si="48"/>
        <v>1875</v>
      </c>
      <c r="S278" s="48">
        <f t="shared" si="48"/>
        <v>1950</v>
      </c>
      <c r="T278" s="48">
        <f t="shared" si="48"/>
        <v>1950</v>
      </c>
      <c r="U278" s="48">
        <f t="shared" si="48"/>
        <v>2025</v>
      </c>
      <c r="V278" s="48">
        <f t="shared" si="48"/>
        <v>2025</v>
      </c>
    </row>
    <row r="279" spans="1:22">
      <c r="A279" s="48">
        <v>1</v>
      </c>
      <c r="B279" s="48">
        <v>1</v>
      </c>
      <c r="C279" s="48">
        <v>18</v>
      </c>
      <c r="D279" s="48">
        <v>501</v>
      </c>
      <c r="E279" s="48">
        <v>1000</v>
      </c>
      <c r="F279" s="48">
        <v>8</v>
      </c>
      <c r="G279" s="48" t="s">
        <v>272</v>
      </c>
      <c r="H279" s="48">
        <v>1</v>
      </c>
      <c r="I279" s="48">
        <f t="shared" si="45"/>
        <v>7</v>
      </c>
      <c r="J279" s="57">
        <f t="shared" si="46"/>
        <v>1.2E-2</v>
      </c>
      <c r="K279" s="48">
        <f t="shared" si="48"/>
        <v>4000</v>
      </c>
      <c r="L279" s="48">
        <f t="shared" si="48"/>
        <v>4000</v>
      </c>
      <c r="M279" s="48">
        <f t="shared" si="48"/>
        <v>4400</v>
      </c>
      <c r="N279" s="48">
        <f t="shared" si="48"/>
        <v>4400</v>
      </c>
      <c r="O279" s="48">
        <f t="shared" si="48"/>
        <v>4400</v>
      </c>
      <c r="P279" s="48">
        <f t="shared" si="48"/>
        <v>4400</v>
      </c>
      <c r="Q279" s="48">
        <f t="shared" si="48"/>
        <v>5000</v>
      </c>
      <c r="R279" s="48">
        <f t="shared" si="48"/>
        <v>5000</v>
      </c>
      <c r="S279" s="48">
        <f t="shared" si="48"/>
        <v>5200</v>
      </c>
      <c r="T279" s="48">
        <f t="shared" si="48"/>
        <v>5200</v>
      </c>
      <c r="U279" s="48">
        <f t="shared" si="48"/>
        <v>5400</v>
      </c>
      <c r="V279" s="48">
        <f t="shared" si="48"/>
        <v>5400</v>
      </c>
    </row>
    <row r="280" spans="1:22">
      <c r="A280" s="48">
        <v>1</v>
      </c>
      <c r="B280" s="48">
        <v>1</v>
      </c>
      <c r="C280" s="48">
        <v>18</v>
      </c>
      <c r="D280" s="48">
        <v>501</v>
      </c>
      <c r="E280" s="48">
        <v>1000</v>
      </c>
      <c r="F280" s="48">
        <v>9</v>
      </c>
      <c r="G280" s="48" t="s">
        <v>273</v>
      </c>
      <c r="H280" s="48">
        <v>1</v>
      </c>
      <c r="I280" s="48">
        <f t="shared" si="45"/>
        <v>5</v>
      </c>
      <c r="J280" s="57">
        <f t="shared" si="46"/>
        <v>1.2E-2</v>
      </c>
      <c r="K280" s="48">
        <f t="shared" si="48"/>
        <v>4000</v>
      </c>
      <c r="L280" s="48">
        <f t="shared" si="48"/>
        <v>4000</v>
      </c>
      <c r="M280" s="48">
        <f t="shared" si="48"/>
        <v>4400</v>
      </c>
      <c r="N280" s="48">
        <f t="shared" si="48"/>
        <v>4400</v>
      </c>
      <c r="O280" s="48">
        <f t="shared" si="48"/>
        <v>4400</v>
      </c>
      <c r="P280" s="48">
        <f t="shared" si="48"/>
        <v>4400</v>
      </c>
      <c r="Q280" s="48">
        <f t="shared" si="48"/>
        <v>5000</v>
      </c>
      <c r="R280" s="48">
        <f t="shared" si="48"/>
        <v>5000</v>
      </c>
      <c r="S280" s="48">
        <f t="shared" si="48"/>
        <v>5200</v>
      </c>
      <c r="T280" s="48">
        <f t="shared" si="48"/>
        <v>5200</v>
      </c>
      <c r="U280" s="48">
        <f t="shared" si="48"/>
        <v>5400</v>
      </c>
      <c r="V280" s="48">
        <f t="shared" si="48"/>
        <v>5400</v>
      </c>
    </row>
    <row r="281" spans="1:22">
      <c r="A281" s="48">
        <v>1</v>
      </c>
      <c r="B281" s="48">
        <v>1</v>
      </c>
      <c r="C281" s="48">
        <v>18</v>
      </c>
      <c r="D281" s="48">
        <v>501</v>
      </c>
      <c r="E281" s="48">
        <v>1000</v>
      </c>
      <c r="F281" s="48">
        <v>10</v>
      </c>
      <c r="G281" s="48" t="s">
        <v>269</v>
      </c>
      <c r="H281" s="48">
        <v>4000</v>
      </c>
      <c r="I281" s="48">
        <f t="shared" si="45"/>
        <v>0</v>
      </c>
      <c r="J281" s="57">
        <f t="shared" si="46"/>
        <v>1.2E-2</v>
      </c>
      <c r="K281" s="48">
        <f t="shared" si="48"/>
        <v>4000</v>
      </c>
      <c r="L281" s="48">
        <f t="shared" si="48"/>
        <v>4000</v>
      </c>
      <c r="M281" s="48">
        <f t="shared" si="48"/>
        <v>4000</v>
      </c>
      <c r="N281" s="48">
        <f t="shared" si="48"/>
        <v>4000</v>
      </c>
      <c r="O281" s="48">
        <f t="shared" si="48"/>
        <v>4000</v>
      </c>
      <c r="P281" s="48">
        <f t="shared" si="48"/>
        <v>4000</v>
      </c>
      <c r="Q281" s="48">
        <f t="shared" si="48"/>
        <v>4000</v>
      </c>
      <c r="R281" s="48">
        <f t="shared" si="48"/>
        <v>4000</v>
      </c>
      <c r="S281" s="48">
        <f t="shared" si="48"/>
        <v>4000</v>
      </c>
      <c r="T281" s="48">
        <f t="shared" si="48"/>
        <v>4000</v>
      </c>
      <c r="U281" s="48">
        <f t="shared" si="48"/>
        <v>4000</v>
      </c>
      <c r="V281" s="48">
        <f t="shared" si="48"/>
        <v>4000</v>
      </c>
    </row>
    <row r="282" spans="1:22">
      <c r="A282" s="48">
        <v>1</v>
      </c>
      <c r="B282" s="48">
        <v>1</v>
      </c>
      <c r="C282" s="48">
        <v>18</v>
      </c>
      <c r="D282" s="48">
        <v>501</v>
      </c>
      <c r="E282" s="48">
        <v>1000</v>
      </c>
      <c r="F282" s="48">
        <v>11</v>
      </c>
      <c r="G282" s="48" t="s">
        <v>270</v>
      </c>
      <c r="H282" s="48">
        <v>1</v>
      </c>
      <c r="I282" s="48">
        <f t="shared" si="45"/>
        <v>1</v>
      </c>
      <c r="J282" s="57">
        <f t="shared" si="46"/>
        <v>1.2E-2</v>
      </c>
      <c r="K282" s="48">
        <f t="shared" ref="K282:V291" si="49">IF($I282=0,$H282,INDEX(levelCosts_1_v,MATCH(K$1,levelCosts_k,1),$I282)*$H282)</f>
        <v>2000</v>
      </c>
      <c r="L282" s="48">
        <f t="shared" si="49"/>
        <v>2000</v>
      </c>
      <c r="M282" s="48">
        <f t="shared" si="49"/>
        <v>2200</v>
      </c>
      <c r="N282" s="48">
        <f t="shared" si="49"/>
        <v>2200</v>
      </c>
      <c r="O282" s="48">
        <f t="shared" si="49"/>
        <v>2200</v>
      </c>
      <c r="P282" s="48">
        <f t="shared" si="49"/>
        <v>2200</v>
      </c>
      <c r="Q282" s="48">
        <f t="shared" si="49"/>
        <v>2500</v>
      </c>
      <c r="R282" s="48">
        <f t="shared" si="49"/>
        <v>2500</v>
      </c>
      <c r="S282" s="48">
        <f t="shared" si="49"/>
        <v>2600</v>
      </c>
      <c r="T282" s="48">
        <f t="shared" si="49"/>
        <v>2600</v>
      </c>
      <c r="U282" s="48">
        <f t="shared" si="49"/>
        <v>2700</v>
      </c>
      <c r="V282" s="48">
        <f t="shared" si="49"/>
        <v>2700</v>
      </c>
    </row>
    <row r="283" spans="1:22">
      <c r="A283" s="48">
        <v>1</v>
      </c>
      <c r="B283" s="48">
        <v>1</v>
      </c>
      <c r="C283" s="48">
        <v>18</v>
      </c>
      <c r="D283" s="48">
        <v>501</v>
      </c>
      <c r="E283" s="48">
        <v>1000</v>
      </c>
      <c r="F283" s="48">
        <v>12</v>
      </c>
      <c r="G283" s="48" t="s">
        <v>269</v>
      </c>
      <c r="H283" s="48">
        <v>8000</v>
      </c>
      <c r="I283" s="48">
        <f t="shared" si="45"/>
        <v>0</v>
      </c>
      <c r="J283" s="57">
        <f t="shared" si="46"/>
        <v>1.2E-2</v>
      </c>
      <c r="K283" s="48">
        <f t="shared" si="49"/>
        <v>8000</v>
      </c>
      <c r="L283" s="48">
        <f t="shared" si="49"/>
        <v>8000</v>
      </c>
      <c r="M283" s="48">
        <f t="shared" si="49"/>
        <v>8000</v>
      </c>
      <c r="N283" s="48">
        <f t="shared" si="49"/>
        <v>8000</v>
      </c>
      <c r="O283" s="48">
        <f t="shared" si="49"/>
        <v>8000</v>
      </c>
      <c r="P283" s="48">
        <f t="shared" si="49"/>
        <v>8000</v>
      </c>
      <c r="Q283" s="48">
        <f t="shared" si="49"/>
        <v>8000</v>
      </c>
      <c r="R283" s="48">
        <f t="shared" si="49"/>
        <v>8000</v>
      </c>
      <c r="S283" s="48">
        <f t="shared" si="49"/>
        <v>8000</v>
      </c>
      <c r="T283" s="48">
        <f t="shared" si="49"/>
        <v>8000</v>
      </c>
      <c r="U283" s="48">
        <f t="shared" si="49"/>
        <v>8000</v>
      </c>
      <c r="V283" s="48">
        <f t="shared" si="49"/>
        <v>8000</v>
      </c>
    </row>
    <row r="284" spans="1:22">
      <c r="A284" s="48">
        <v>1</v>
      </c>
      <c r="B284" s="48">
        <v>1</v>
      </c>
      <c r="C284" s="48">
        <v>18</v>
      </c>
      <c r="D284" s="48">
        <v>501</v>
      </c>
      <c r="E284" s="48">
        <v>1000</v>
      </c>
      <c r="F284" s="48">
        <v>13</v>
      </c>
      <c r="G284" s="48" t="s">
        <v>273</v>
      </c>
      <c r="H284" s="48">
        <v>1</v>
      </c>
      <c r="I284" s="48">
        <f t="shared" si="45"/>
        <v>5</v>
      </c>
      <c r="J284" s="57">
        <f t="shared" si="46"/>
        <v>1.2E-2</v>
      </c>
      <c r="K284" s="48">
        <f t="shared" si="49"/>
        <v>4000</v>
      </c>
      <c r="L284" s="48">
        <f t="shared" si="49"/>
        <v>4000</v>
      </c>
      <c r="M284" s="48">
        <f t="shared" si="49"/>
        <v>4400</v>
      </c>
      <c r="N284" s="48">
        <f t="shared" si="49"/>
        <v>4400</v>
      </c>
      <c r="O284" s="48">
        <f t="shared" si="49"/>
        <v>4400</v>
      </c>
      <c r="P284" s="48">
        <f t="shared" si="49"/>
        <v>4400</v>
      </c>
      <c r="Q284" s="48">
        <f t="shared" si="49"/>
        <v>5000</v>
      </c>
      <c r="R284" s="48">
        <f t="shared" si="49"/>
        <v>5000</v>
      </c>
      <c r="S284" s="48">
        <f t="shared" si="49"/>
        <v>5200</v>
      </c>
      <c r="T284" s="48">
        <f t="shared" si="49"/>
        <v>5200</v>
      </c>
      <c r="U284" s="48">
        <f t="shared" si="49"/>
        <v>5400</v>
      </c>
      <c r="V284" s="48">
        <f t="shared" si="49"/>
        <v>5400</v>
      </c>
    </row>
    <row r="285" spans="1:22">
      <c r="A285" s="48">
        <v>1</v>
      </c>
      <c r="B285" s="48">
        <v>1</v>
      </c>
      <c r="C285" s="48">
        <v>18</v>
      </c>
      <c r="D285" s="48">
        <v>501</v>
      </c>
      <c r="E285" s="48">
        <v>1000</v>
      </c>
      <c r="F285" s="48">
        <v>14</v>
      </c>
      <c r="G285" s="48" t="s">
        <v>272</v>
      </c>
      <c r="H285" s="48">
        <v>1</v>
      </c>
      <c r="I285" s="48">
        <f t="shared" si="45"/>
        <v>7</v>
      </c>
      <c r="J285" s="57">
        <f t="shared" si="46"/>
        <v>1.2E-2</v>
      </c>
      <c r="K285" s="48">
        <f t="shared" si="49"/>
        <v>4000</v>
      </c>
      <c r="L285" s="48">
        <f t="shared" si="49"/>
        <v>4000</v>
      </c>
      <c r="M285" s="48">
        <f t="shared" si="49"/>
        <v>4400</v>
      </c>
      <c r="N285" s="48">
        <f t="shared" si="49"/>
        <v>4400</v>
      </c>
      <c r="O285" s="48">
        <f t="shared" si="49"/>
        <v>4400</v>
      </c>
      <c r="P285" s="48">
        <f t="shared" si="49"/>
        <v>4400</v>
      </c>
      <c r="Q285" s="48">
        <f t="shared" si="49"/>
        <v>5000</v>
      </c>
      <c r="R285" s="48">
        <f t="shared" si="49"/>
        <v>5000</v>
      </c>
      <c r="S285" s="48">
        <f t="shared" si="49"/>
        <v>5200</v>
      </c>
      <c r="T285" s="48">
        <f t="shared" si="49"/>
        <v>5200</v>
      </c>
      <c r="U285" s="48">
        <f t="shared" si="49"/>
        <v>5400</v>
      </c>
      <c r="V285" s="48">
        <f t="shared" si="49"/>
        <v>5400</v>
      </c>
    </row>
    <row r="286" spans="1:22">
      <c r="A286" s="48">
        <v>1</v>
      </c>
      <c r="B286" s="48">
        <v>1</v>
      </c>
      <c r="C286" s="48">
        <v>18</v>
      </c>
      <c r="D286" s="48">
        <v>501</v>
      </c>
      <c r="E286" s="48">
        <v>1000</v>
      </c>
      <c r="F286" s="48">
        <v>15</v>
      </c>
      <c r="G286" s="48" t="s">
        <v>274</v>
      </c>
      <c r="H286" s="48">
        <v>1</v>
      </c>
      <c r="I286" s="48">
        <f t="shared" si="45"/>
        <v>3</v>
      </c>
      <c r="J286" s="57">
        <f t="shared" si="46"/>
        <v>1.2E-2</v>
      </c>
      <c r="K286" s="48">
        <f t="shared" si="49"/>
        <v>6000</v>
      </c>
      <c r="L286" s="48">
        <f t="shared" si="49"/>
        <v>6000</v>
      </c>
      <c r="M286" s="48">
        <f t="shared" si="49"/>
        <v>6600</v>
      </c>
      <c r="N286" s="48">
        <f t="shared" si="49"/>
        <v>6600</v>
      </c>
      <c r="O286" s="48">
        <f t="shared" si="49"/>
        <v>6600</v>
      </c>
      <c r="P286" s="48">
        <f t="shared" si="49"/>
        <v>6600</v>
      </c>
      <c r="Q286" s="48">
        <f t="shared" si="49"/>
        <v>7500</v>
      </c>
      <c r="R286" s="48">
        <f t="shared" si="49"/>
        <v>7500</v>
      </c>
      <c r="S286" s="48">
        <f t="shared" si="49"/>
        <v>7800</v>
      </c>
      <c r="T286" s="48">
        <f t="shared" si="49"/>
        <v>7800</v>
      </c>
      <c r="U286" s="48">
        <f t="shared" si="49"/>
        <v>8100</v>
      </c>
      <c r="V286" s="48">
        <f t="shared" si="49"/>
        <v>8100</v>
      </c>
    </row>
    <row r="287" spans="1:22">
      <c r="A287" s="48">
        <v>1</v>
      </c>
      <c r="B287" s="48">
        <v>2</v>
      </c>
      <c r="C287" s="48">
        <v>19</v>
      </c>
      <c r="D287" s="48">
        <v>501</v>
      </c>
      <c r="E287" s="48">
        <v>1000</v>
      </c>
      <c r="F287" s="48">
        <v>1</v>
      </c>
      <c r="G287" s="48" t="s">
        <v>269</v>
      </c>
      <c r="H287" s="48">
        <v>8000</v>
      </c>
      <c r="I287" s="48">
        <f t="shared" si="45"/>
        <v>0</v>
      </c>
      <c r="J287" s="57">
        <f t="shared" si="46"/>
        <v>1.2666666666666666E-2</v>
      </c>
      <c r="K287" s="48">
        <f t="shared" si="49"/>
        <v>8000</v>
      </c>
      <c r="L287" s="48">
        <f t="shared" si="49"/>
        <v>8000</v>
      </c>
      <c r="M287" s="48">
        <f t="shared" si="49"/>
        <v>8000</v>
      </c>
      <c r="N287" s="48">
        <f t="shared" si="49"/>
        <v>8000</v>
      </c>
      <c r="O287" s="48">
        <f t="shared" si="49"/>
        <v>8000</v>
      </c>
      <c r="P287" s="48">
        <f t="shared" si="49"/>
        <v>8000</v>
      </c>
      <c r="Q287" s="48">
        <f t="shared" si="49"/>
        <v>8000</v>
      </c>
      <c r="R287" s="48">
        <f t="shared" si="49"/>
        <v>8000</v>
      </c>
      <c r="S287" s="48">
        <f t="shared" si="49"/>
        <v>8000</v>
      </c>
      <c r="T287" s="48">
        <f t="shared" si="49"/>
        <v>8000</v>
      </c>
      <c r="U287" s="48">
        <f t="shared" si="49"/>
        <v>8000</v>
      </c>
      <c r="V287" s="48">
        <f t="shared" si="49"/>
        <v>8000</v>
      </c>
    </row>
    <row r="288" spans="1:22">
      <c r="A288" s="48">
        <v>1</v>
      </c>
      <c r="B288" s="48">
        <v>2</v>
      </c>
      <c r="C288" s="48">
        <v>19</v>
      </c>
      <c r="D288" s="48">
        <v>501</v>
      </c>
      <c r="E288" s="48">
        <v>1000</v>
      </c>
      <c r="F288" s="48">
        <v>2</v>
      </c>
      <c r="G288" s="48" t="s">
        <v>270</v>
      </c>
      <c r="H288" s="48">
        <v>1</v>
      </c>
      <c r="I288" s="48">
        <f t="shared" si="45"/>
        <v>1</v>
      </c>
      <c r="J288" s="57">
        <f t="shared" si="46"/>
        <v>1.2666666666666666E-2</v>
      </c>
      <c r="K288" s="48">
        <f t="shared" si="49"/>
        <v>2000</v>
      </c>
      <c r="L288" s="48">
        <f t="shared" si="49"/>
        <v>2000</v>
      </c>
      <c r="M288" s="48">
        <f t="shared" si="49"/>
        <v>2200</v>
      </c>
      <c r="N288" s="48">
        <f t="shared" si="49"/>
        <v>2200</v>
      </c>
      <c r="O288" s="48">
        <f t="shared" si="49"/>
        <v>2200</v>
      </c>
      <c r="P288" s="48">
        <f t="shared" si="49"/>
        <v>2200</v>
      </c>
      <c r="Q288" s="48">
        <f t="shared" si="49"/>
        <v>2500</v>
      </c>
      <c r="R288" s="48">
        <f t="shared" si="49"/>
        <v>2500</v>
      </c>
      <c r="S288" s="48">
        <f t="shared" si="49"/>
        <v>2600</v>
      </c>
      <c r="T288" s="48">
        <f t="shared" si="49"/>
        <v>2600</v>
      </c>
      <c r="U288" s="48">
        <f t="shared" si="49"/>
        <v>2700</v>
      </c>
      <c r="V288" s="48">
        <f t="shared" si="49"/>
        <v>2700</v>
      </c>
    </row>
    <row r="289" spans="1:22">
      <c r="A289" s="48">
        <v>1</v>
      </c>
      <c r="B289" s="48">
        <v>2</v>
      </c>
      <c r="C289" s="48">
        <v>19</v>
      </c>
      <c r="D289" s="48">
        <v>501</v>
      </c>
      <c r="E289" s="48">
        <v>1000</v>
      </c>
      <c r="F289" s="48">
        <v>3</v>
      </c>
      <c r="G289" s="48" t="s">
        <v>268</v>
      </c>
      <c r="H289" s="48">
        <v>8</v>
      </c>
      <c r="I289" s="48">
        <f t="shared" si="45"/>
        <v>4</v>
      </c>
      <c r="J289" s="57">
        <f t="shared" si="46"/>
        <v>1.2666666666666666E-2</v>
      </c>
      <c r="K289" s="48">
        <f t="shared" si="49"/>
        <v>4000</v>
      </c>
      <c r="L289" s="48">
        <f t="shared" si="49"/>
        <v>4000</v>
      </c>
      <c r="M289" s="48">
        <f t="shared" si="49"/>
        <v>4400</v>
      </c>
      <c r="N289" s="48">
        <f t="shared" si="49"/>
        <v>4400</v>
      </c>
      <c r="O289" s="48">
        <f t="shared" si="49"/>
        <v>4400</v>
      </c>
      <c r="P289" s="48">
        <f t="shared" si="49"/>
        <v>4400</v>
      </c>
      <c r="Q289" s="48">
        <f t="shared" si="49"/>
        <v>5000</v>
      </c>
      <c r="R289" s="48">
        <f t="shared" si="49"/>
        <v>5000</v>
      </c>
      <c r="S289" s="48">
        <f t="shared" si="49"/>
        <v>5200</v>
      </c>
      <c r="T289" s="48">
        <f t="shared" si="49"/>
        <v>5200</v>
      </c>
      <c r="U289" s="48">
        <f t="shared" si="49"/>
        <v>5400</v>
      </c>
      <c r="V289" s="48">
        <f t="shared" si="49"/>
        <v>5400</v>
      </c>
    </row>
    <row r="290" spans="1:22">
      <c r="A290" s="48">
        <v>1</v>
      </c>
      <c r="B290" s="48">
        <v>2</v>
      </c>
      <c r="C290" s="48">
        <v>19</v>
      </c>
      <c r="D290" s="48">
        <v>501</v>
      </c>
      <c r="E290" s="48">
        <v>1000</v>
      </c>
      <c r="F290" s="48">
        <v>4</v>
      </c>
      <c r="G290" s="48" t="s">
        <v>269</v>
      </c>
      <c r="H290" s="48">
        <v>8000</v>
      </c>
      <c r="I290" s="48">
        <f t="shared" si="45"/>
        <v>0</v>
      </c>
      <c r="J290" s="57">
        <f t="shared" si="46"/>
        <v>1.2666666666666666E-2</v>
      </c>
      <c r="K290" s="48">
        <f t="shared" si="49"/>
        <v>8000</v>
      </c>
      <c r="L290" s="48">
        <f t="shared" si="49"/>
        <v>8000</v>
      </c>
      <c r="M290" s="48">
        <f t="shared" si="49"/>
        <v>8000</v>
      </c>
      <c r="N290" s="48">
        <f t="shared" si="49"/>
        <v>8000</v>
      </c>
      <c r="O290" s="48">
        <f t="shared" si="49"/>
        <v>8000</v>
      </c>
      <c r="P290" s="48">
        <f t="shared" si="49"/>
        <v>8000</v>
      </c>
      <c r="Q290" s="48">
        <f t="shared" si="49"/>
        <v>8000</v>
      </c>
      <c r="R290" s="48">
        <f t="shared" si="49"/>
        <v>8000</v>
      </c>
      <c r="S290" s="48">
        <f t="shared" si="49"/>
        <v>8000</v>
      </c>
      <c r="T290" s="48">
        <f t="shared" si="49"/>
        <v>8000</v>
      </c>
      <c r="U290" s="48">
        <f t="shared" si="49"/>
        <v>8000</v>
      </c>
      <c r="V290" s="48">
        <f t="shared" si="49"/>
        <v>8000</v>
      </c>
    </row>
    <row r="291" spans="1:22">
      <c r="A291" s="48">
        <v>1</v>
      </c>
      <c r="B291" s="48">
        <v>2</v>
      </c>
      <c r="C291" s="48">
        <v>19</v>
      </c>
      <c r="D291" s="48">
        <v>501</v>
      </c>
      <c r="E291" s="48">
        <v>1000</v>
      </c>
      <c r="F291" s="48">
        <v>5</v>
      </c>
      <c r="G291" s="48" t="s">
        <v>269</v>
      </c>
      <c r="H291" s="48">
        <v>8000</v>
      </c>
      <c r="I291" s="48">
        <f t="shared" si="45"/>
        <v>0</v>
      </c>
      <c r="J291" s="57">
        <f t="shared" si="46"/>
        <v>1.2666666666666666E-2</v>
      </c>
      <c r="K291" s="48">
        <f t="shared" si="49"/>
        <v>8000</v>
      </c>
      <c r="L291" s="48">
        <f t="shared" si="49"/>
        <v>8000</v>
      </c>
      <c r="M291" s="48">
        <f t="shared" si="49"/>
        <v>8000</v>
      </c>
      <c r="N291" s="48">
        <f t="shared" si="49"/>
        <v>8000</v>
      </c>
      <c r="O291" s="48">
        <f t="shared" si="49"/>
        <v>8000</v>
      </c>
      <c r="P291" s="48">
        <f t="shared" si="49"/>
        <v>8000</v>
      </c>
      <c r="Q291" s="48">
        <f t="shared" si="49"/>
        <v>8000</v>
      </c>
      <c r="R291" s="48">
        <f t="shared" si="49"/>
        <v>8000</v>
      </c>
      <c r="S291" s="48">
        <f t="shared" si="49"/>
        <v>8000</v>
      </c>
      <c r="T291" s="48">
        <f t="shared" si="49"/>
        <v>8000</v>
      </c>
      <c r="U291" s="48">
        <f t="shared" si="49"/>
        <v>8000</v>
      </c>
      <c r="V291" s="48">
        <f t="shared" si="49"/>
        <v>8000</v>
      </c>
    </row>
    <row r="292" spans="1:22">
      <c r="A292" s="48">
        <v>1</v>
      </c>
      <c r="B292" s="48">
        <v>2</v>
      </c>
      <c r="C292" s="48">
        <v>19</v>
      </c>
      <c r="D292" s="48">
        <v>501</v>
      </c>
      <c r="E292" s="48">
        <v>1000</v>
      </c>
      <c r="F292" s="48">
        <v>6</v>
      </c>
      <c r="G292" s="48" t="s">
        <v>269</v>
      </c>
      <c r="H292" s="48">
        <v>4000</v>
      </c>
      <c r="I292" s="48">
        <f t="shared" si="45"/>
        <v>0</v>
      </c>
      <c r="J292" s="57">
        <f t="shared" si="46"/>
        <v>1.2666666666666666E-2</v>
      </c>
      <c r="K292" s="48">
        <f t="shared" ref="K292:V301" si="50">IF($I292=0,$H292,INDEX(levelCosts_1_v,MATCH(K$1,levelCosts_k,1),$I292)*$H292)</f>
        <v>4000</v>
      </c>
      <c r="L292" s="48">
        <f t="shared" si="50"/>
        <v>4000</v>
      </c>
      <c r="M292" s="48">
        <f t="shared" si="50"/>
        <v>4000</v>
      </c>
      <c r="N292" s="48">
        <f t="shared" si="50"/>
        <v>4000</v>
      </c>
      <c r="O292" s="48">
        <f t="shared" si="50"/>
        <v>4000</v>
      </c>
      <c r="P292" s="48">
        <f t="shared" si="50"/>
        <v>4000</v>
      </c>
      <c r="Q292" s="48">
        <f t="shared" si="50"/>
        <v>4000</v>
      </c>
      <c r="R292" s="48">
        <f t="shared" si="50"/>
        <v>4000</v>
      </c>
      <c r="S292" s="48">
        <f t="shared" si="50"/>
        <v>4000</v>
      </c>
      <c r="T292" s="48">
        <f t="shared" si="50"/>
        <v>4000</v>
      </c>
      <c r="U292" s="48">
        <f t="shared" si="50"/>
        <v>4000</v>
      </c>
      <c r="V292" s="48">
        <f t="shared" si="50"/>
        <v>4000</v>
      </c>
    </row>
    <row r="293" spans="1:22">
      <c r="A293" s="48">
        <v>1</v>
      </c>
      <c r="B293" s="48">
        <v>2</v>
      </c>
      <c r="C293" s="48">
        <v>19</v>
      </c>
      <c r="D293" s="48">
        <v>501</v>
      </c>
      <c r="E293" s="48">
        <v>1000</v>
      </c>
      <c r="F293" s="48">
        <v>7</v>
      </c>
      <c r="G293" s="48" t="s">
        <v>270</v>
      </c>
      <c r="H293" s="48">
        <v>2</v>
      </c>
      <c r="I293" s="48">
        <f t="shared" si="45"/>
        <v>1</v>
      </c>
      <c r="J293" s="57">
        <f t="shared" si="46"/>
        <v>1.2666666666666666E-2</v>
      </c>
      <c r="K293" s="48">
        <f t="shared" si="50"/>
        <v>4000</v>
      </c>
      <c r="L293" s="48">
        <f t="shared" si="50"/>
        <v>4000</v>
      </c>
      <c r="M293" s="48">
        <f t="shared" si="50"/>
        <v>4400</v>
      </c>
      <c r="N293" s="48">
        <f t="shared" si="50"/>
        <v>4400</v>
      </c>
      <c r="O293" s="48">
        <f t="shared" si="50"/>
        <v>4400</v>
      </c>
      <c r="P293" s="48">
        <f t="shared" si="50"/>
        <v>4400</v>
      </c>
      <c r="Q293" s="48">
        <f t="shared" si="50"/>
        <v>5000</v>
      </c>
      <c r="R293" s="48">
        <f t="shared" si="50"/>
        <v>5000</v>
      </c>
      <c r="S293" s="48">
        <f t="shared" si="50"/>
        <v>5200</v>
      </c>
      <c r="T293" s="48">
        <f t="shared" si="50"/>
        <v>5200</v>
      </c>
      <c r="U293" s="48">
        <f t="shared" si="50"/>
        <v>5400</v>
      </c>
      <c r="V293" s="48">
        <f t="shared" si="50"/>
        <v>5400</v>
      </c>
    </row>
    <row r="294" spans="1:22">
      <c r="A294" s="48">
        <v>1</v>
      </c>
      <c r="B294" s="48">
        <v>2</v>
      </c>
      <c r="C294" s="48">
        <v>19</v>
      </c>
      <c r="D294" s="48">
        <v>501</v>
      </c>
      <c r="E294" s="48">
        <v>1000</v>
      </c>
      <c r="F294" s="48">
        <v>8</v>
      </c>
      <c r="G294" s="48" t="s">
        <v>273</v>
      </c>
      <c r="H294" s="48">
        <v>1</v>
      </c>
      <c r="I294" s="48">
        <f t="shared" si="45"/>
        <v>5</v>
      </c>
      <c r="J294" s="57">
        <f t="shared" si="46"/>
        <v>1.2666666666666666E-2</v>
      </c>
      <c r="K294" s="48">
        <f t="shared" si="50"/>
        <v>4000</v>
      </c>
      <c r="L294" s="48">
        <f t="shared" si="50"/>
        <v>4000</v>
      </c>
      <c r="M294" s="48">
        <f t="shared" si="50"/>
        <v>4400</v>
      </c>
      <c r="N294" s="48">
        <f t="shared" si="50"/>
        <v>4400</v>
      </c>
      <c r="O294" s="48">
        <f t="shared" si="50"/>
        <v>4400</v>
      </c>
      <c r="P294" s="48">
        <f t="shared" si="50"/>
        <v>4400</v>
      </c>
      <c r="Q294" s="48">
        <f t="shared" si="50"/>
        <v>5000</v>
      </c>
      <c r="R294" s="48">
        <f t="shared" si="50"/>
        <v>5000</v>
      </c>
      <c r="S294" s="48">
        <f t="shared" si="50"/>
        <v>5200</v>
      </c>
      <c r="T294" s="48">
        <f t="shared" si="50"/>
        <v>5200</v>
      </c>
      <c r="U294" s="48">
        <f t="shared" si="50"/>
        <v>5400</v>
      </c>
      <c r="V294" s="48">
        <f t="shared" si="50"/>
        <v>5400</v>
      </c>
    </row>
    <row r="295" spans="1:22">
      <c r="A295" s="48">
        <v>1</v>
      </c>
      <c r="B295" s="48">
        <v>2</v>
      </c>
      <c r="C295" s="48">
        <v>19</v>
      </c>
      <c r="D295" s="48">
        <v>501</v>
      </c>
      <c r="E295" s="48">
        <v>1000</v>
      </c>
      <c r="F295" s="48">
        <v>9</v>
      </c>
      <c r="G295" s="48" t="s">
        <v>268</v>
      </c>
      <c r="H295" s="48">
        <v>2</v>
      </c>
      <c r="I295" s="48">
        <f t="shared" si="45"/>
        <v>4</v>
      </c>
      <c r="J295" s="57">
        <f t="shared" si="46"/>
        <v>1.2666666666666666E-2</v>
      </c>
      <c r="K295" s="48">
        <f t="shared" si="50"/>
        <v>1000</v>
      </c>
      <c r="L295" s="48">
        <f t="shared" si="50"/>
        <v>1000</v>
      </c>
      <c r="M295" s="48">
        <f t="shared" si="50"/>
        <v>1100</v>
      </c>
      <c r="N295" s="48">
        <f t="shared" si="50"/>
        <v>1100</v>
      </c>
      <c r="O295" s="48">
        <f t="shared" si="50"/>
        <v>1100</v>
      </c>
      <c r="P295" s="48">
        <f t="shared" si="50"/>
        <v>1100</v>
      </c>
      <c r="Q295" s="48">
        <f t="shared" si="50"/>
        <v>1250</v>
      </c>
      <c r="R295" s="48">
        <f t="shared" si="50"/>
        <v>1250</v>
      </c>
      <c r="S295" s="48">
        <f t="shared" si="50"/>
        <v>1300</v>
      </c>
      <c r="T295" s="48">
        <f t="shared" si="50"/>
        <v>1300</v>
      </c>
      <c r="U295" s="48">
        <f t="shared" si="50"/>
        <v>1350</v>
      </c>
      <c r="V295" s="48">
        <f t="shared" si="50"/>
        <v>1350</v>
      </c>
    </row>
    <row r="296" spans="1:22">
      <c r="A296" s="48">
        <v>1</v>
      </c>
      <c r="B296" s="48">
        <v>2</v>
      </c>
      <c r="C296" s="48">
        <v>19</v>
      </c>
      <c r="D296" s="48">
        <v>501</v>
      </c>
      <c r="E296" s="48">
        <v>1000</v>
      </c>
      <c r="F296" s="48">
        <v>10</v>
      </c>
      <c r="G296" s="48" t="s">
        <v>271</v>
      </c>
      <c r="H296" s="48">
        <v>1</v>
      </c>
      <c r="I296" s="48">
        <f t="shared" si="45"/>
        <v>6</v>
      </c>
      <c r="J296" s="57">
        <f t="shared" si="46"/>
        <v>1.2666666666666666E-2</v>
      </c>
      <c r="K296" s="48">
        <f t="shared" si="50"/>
        <v>3300</v>
      </c>
      <c r="L296" s="48">
        <f t="shared" si="50"/>
        <v>3300</v>
      </c>
      <c r="M296" s="48">
        <f t="shared" si="50"/>
        <v>3700</v>
      </c>
      <c r="N296" s="48">
        <f t="shared" si="50"/>
        <v>3700</v>
      </c>
      <c r="O296" s="48">
        <f t="shared" si="50"/>
        <v>3700</v>
      </c>
      <c r="P296" s="48">
        <f t="shared" si="50"/>
        <v>3700</v>
      </c>
      <c r="Q296" s="48">
        <f t="shared" si="50"/>
        <v>4200</v>
      </c>
      <c r="R296" s="48">
        <f t="shared" si="50"/>
        <v>4200</v>
      </c>
      <c r="S296" s="48">
        <f t="shared" si="50"/>
        <v>4300</v>
      </c>
      <c r="T296" s="48">
        <f t="shared" si="50"/>
        <v>4300</v>
      </c>
      <c r="U296" s="48">
        <f t="shared" si="50"/>
        <v>4500</v>
      </c>
      <c r="V296" s="48">
        <f t="shared" si="50"/>
        <v>4500</v>
      </c>
    </row>
    <row r="297" spans="1:22">
      <c r="A297" s="48">
        <v>1</v>
      </c>
      <c r="B297" s="48">
        <v>2</v>
      </c>
      <c r="C297" s="48">
        <v>19</v>
      </c>
      <c r="D297" s="48">
        <v>501</v>
      </c>
      <c r="E297" s="48">
        <v>1000</v>
      </c>
      <c r="F297" s="48">
        <v>11</v>
      </c>
      <c r="G297" s="48" t="s">
        <v>269</v>
      </c>
      <c r="H297" s="48">
        <v>4000</v>
      </c>
      <c r="I297" s="48">
        <f t="shared" si="45"/>
        <v>0</v>
      </c>
      <c r="J297" s="57">
        <f t="shared" si="46"/>
        <v>1.2666666666666666E-2</v>
      </c>
      <c r="K297" s="48">
        <f t="shared" si="50"/>
        <v>4000</v>
      </c>
      <c r="L297" s="48">
        <f t="shared" si="50"/>
        <v>4000</v>
      </c>
      <c r="M297" s="48">
        <f t="shared" si="50"/>
        <v>4000</v>
      </c>
      <c r="N297" s="48">
        <f t="shared" si="50"/>
        <v>4000</v>
      </c>
      <c r="O297" s="48">
        <f t="shared" si="50"/>
        <v>4000</v>
      </c>
      <c r="P297" s="48">
        <f t="shared" si="50"/>
        <v>4000</v>
      </c>
      <c r="Q297" s="48">
        <f t="shared" si="50"/>
        <v>4000</v>
      </c>
      <c r="R297" s="48">
        <f t="shared" si="50"/>
        <v>4000</v>
      </c>
      <c r="S297" s="48">
        <f t="shared" si="50"/>
        <v>4000</v>
      </c>
      <c r="T297" s="48">
        <f t="shared" si="50"/>
        <v>4000</v>
      </c>
      <c r="U297" s="48">
        <f t="shared" si="50"/>
        <v>4000</v>
      </c>
      <c r="V297" s="48">
        <f t="shared" si="50"/>
        <v>4000</v>
      </c>
    </row>
    <row r="298" spans="1:22">
      <c r="A298" s="48">
        <v>1</v>
      </c>
      <c r="B298" s="48">
        <v>2</v>
      </c>
      <c r="C298" s="48">
        <v>19</v>
      </c>
      <c r="D298" s="48">
        <v>501</v>
      </c>
      <c r="E298" s="48">
        <v>1000</v>
      </c>
      <c r="F298" s="48">
        <v>12</v>
      </c>
      <c r="G298" s="48" t="s">
        <v>272</v>
      </c>
      <c r="H298" s="48">
        <v>1</v>
      </c>
      <c r="I298" s="48">
        <f t="shared" si="45"/>
        <v>7</v>
      </c>
      <c r="J298" s="57">
        <f t="shared" si="46"/>
        <v>1.2666666666666666E-2</v>
      </c>
      <c r="K298" s="48">
        <f t="shared" si="50"/>
        <v>4000</v>
      </c>
      <c r="L298" s="48">
        <f t="shared" si="50"/>
        <v>4000</v>
      </c>
      <c r="M298" s="48">
        <f t="shared" si="50"/>
        <v>4400</v>
      </c>
      <c r="N298" s="48">
        <f t="shared" si="50"/>
        <v>4400</v>
      </c>
      <c r="O298" s="48">
        <f t="shared" si="50"/>
        <v>4400</v>
      </c>
      <c r="P298" s="48">
        <f t="shared" si="50"/>
        <v>4400</v>
      </c>
      <c r="Q298" s="48">
        <f t="shared" si="50"/>
        <v>5000</v>
      </c>
      <c r="R298" s="48">
        <f t="shared" si="50"/>
        <v>5000</v>
      </c>
      <c r="S298" s="48">
        <f t="shared" si="50"/>
        <v>5200</v>
      </c>
      <c r="T298" s="48">
        <f t="shared" si="50"/>
        <v>5200</v>
      </c>
      <c r="U298" s="48">
        <f t="shared" si="50"/>
        <v>5400</v>
      </c>
      <c r="V298" s="48">
        <f t="shared" si="50"/>
        <v>5400</v>
      </c>
    </row>
    <row r="299" spans="1:22">
      <c r="A299" s="48">
        <v>1</v>
      </c>
      <c r="B299" s="48">
        <v>2</v>
      </c>
      <c r="C299" s="48">
        <v>19</v>
      </c>
      <c r="D299" s="48">
        <v>501</v>
      </c>
      <c r="E299" s="48">
        <v>1000</v>
      </c>
      <c r="F299" s="48">
        <v>13</v>
      </c>
      <c r="G299" s="48" t="s">
        <v>273</v>
      </c>
      <c r="H299" s="48">
        <v>1</v>
      </c>
      <c r="I299" s="48">
        <f t="shared" si="45"/>
        <v>5</v>
      </c>
      <c r="J299" s="57">
        <f t="shared" si="46"/>
        <v>1.2666666666666666E-2</v>
      </c>
      <c r="K299" s="48">
        <f t="shared" si="50"/>
        <v>4000</v>
      </c>
      <c r="L299" s="48">
        <f t="shared" si="50"/>
        <v>4000</v>
      </c>
      <c r="M299" s="48">
        <f t="shared" si="50"/>
        <v>4400</v>
      </c>
      <c r="N299" s="48">
        <f t="shared" si="50"/>
        <v>4400</v>
      </c>
      <c r="O299" s="48">
        <f t="shared" si="50"/>
        <v>4400</v>
      </c>
      <c r="P299" s="48">
        <f t="shared" si="50"/>
        <v>4400</v>
      </c>
      <c r="Q299" s="48">
        <f t="shared" si="50"/>
        <v>5000</v>
      </c>
      <c r="R299" s="48">
        <f t="shared" si="50"/>
        <v>5000</v>
      </c>
      <c r="S299" s="48">
        <f t="shared" si="50"/>
        <v>5200</v>
      </c>
      <c r="T299" s="48">
        <f t="shared" si="50"/>
        <v>5200</v>
      </c>
      <c r="U299" s="48">
        <f t="shared" si="50"/>
        <v>5400</v>
      </c>
      <c r="V299" s="48">
        <f t="shared" si="50"/>
        <v>5400</v>
      </c>
    </row>
    <row r="300" spans="1:22">
      <c r="A300" s="48">
        <v>1</v>
      </c>
      <c r="B300" s="48">
        <v>2</v>
      </c>
      <c r="C300" s="48">
        <v>19</v>
      </c>
      <c r="D300" s="48">
        <v>501</v>
      </c>
      <c r="E300" s="48">
        <v>1000</v>
      </c>
      <c r="F300" s="48">
        <v>14</v>
      </c>
      <c r="G300" s="48" t="s">
        <v>269</v>
      </c>
      <c r="H300" s="48">
        <v>8000</v>
      </c>
      <c r="I300" s="48">
        <f t="shared" si="45"/>
        <v>0</v>
      </c>
      <c r="J300" s="57">
        <f t="shared" si="46"/>
        <v>1.2666666666666666E-2</v>
      </c>
      <c r="K300" s="48">
        <f t="shared" si="50"/>
        <v>8000</v>
      </c>
      <c r="L300" s="48">
        <f t="shared" si="50"/>
        <v>8000</v>
      </c>
      <c r="M300" s="48">
        <f t="shared" si="50"/>
        <v>8000</v>
      </c>
      <c r="N300" s="48">
        <f t="shared" si="50"/>
        <v>8000</v>
      </c>
      <c r="O300" s="48">
        <f t="shared" si="50"/>
        <v>8000</v>
      </c>
      <c r="P300" s="48">
        <f t="shared" si="50"/>
        <v>8000</v>
      </c>
      <c r="Q300" s="48">
        <f t="shared" si="50"/>
        <v>8000</v>
      </c>
      <c r="R300" s="48">
        <f t="shared" si="50"/>
        <v>8000</v>
      </c>
      <c r="S300" s="48">
        <f t="shared" si="50"/>
        <v>8000</v>
      </c>
      <c r="T300" s="48">
        <f t="shared" si="50"/>
        <v>8000</v>
      </c>
      <c r="U300" s="48">
        <f t="shared" si="50"/>
        <v>8000</v>
      </c>
      <c r="V300" s="48">
        <f t="shared" si="50"/>
        <v>8000</v>
      </c>
    </row>
    <row r="301" spans="1:22">
      <c r="A301" s="48">
        <v>1</v>
      </c>
      <c r="B301" s="48">
        <v>2</v>
      </c>
      <c r="C301" s="48">
        <v>19</v>
      </c>
      <c r="D301" s="48">
        <v>501</v>
      </c>
      <c r="E301" s="48">
        <v>1000</v>
      </c>
      <c r="F301" s="48">
        <v>15</v>
      </c>
      <c r="G301" s="48" t="s">
        <v>270</v>
      </c>
      <c r="H301" s="48">
        <v>1</v>
      </c>
      <c r="I301" s="48">
        <f t="shared" si="45"/>
        <v>1</v>
      </c>
      <c r="J301" s="57">
        <f t="shared" si="46"/>
        <v>1.2666666666666666E-2</v>
      </c>
      <c r="K301" s="48">
        <f t="shared" si="50"/>
        <v>2000</v>
      </c>
      <c r="L301" s="48">
        <f t="shared" si="50"/>
        <v>2000</v>
      </c>
      <c r="M301" s="48">
        <f t="shared" si="50"/>
        <v>2200</v>
      </c>
      <c r="N301" s="48">
        <f t="shared" si="50"/>
        <v>2200</v>
      </c>
      <c r="O301" s="48">
        <f t="shared" si="50"/>
        <v>2200</v>
      </c>
      <c r="P301" s="48">
        <f t="shared" si="50"/>
        <v>2200</v>
      </c>
      <c r="Q301" s="48">
        <f t="shared" si="50"/>
        <v>2500</v>
      </c>
      <c r="R301" s="48">
        <f t="shared" si="50"/>
        <v>2500</v>
      </c>
      <c r="S301" s="48">
        <f t="shared" si="50"/>
        <v>2600</v>
      </c>
      <c r="T301" s="48">
        <f t="shared" si="50"/>
        <v>2600</v>
      </c>
      <c r="U301" s="48">
        <f t="shared" si="50"/>
        <v>2700</v>
      </c>
      <c r="V301" s="48">
        <f t="shared" si="50"/>
        <v>2700</v>
      </c>
    </row>
    <row r="302" spans="1:22">
      <c r="A302" s="48">
        <v>1</v>
      </c>
      <c r="B302" s="48">
        <v>3</v>
      </c>
      <c r="C302" s="48">
        <v>18</v>
      </c>
      <c r="D302" s="48">
        <v>501</v>
      </c>
      <c r="E302" s="48">
        <v>1000</v>
      </c>
      <c r="F302" s="48">
        <v>1</v>
      </c>
      <c r="G302" s="48" t="s">
        <v>270</v>
      </c>
      <c r="H302" s="48">
        <v>2</v>
      </c>
      <c r="I302" s="48">
        <f t="shared" si="45"/>
        <v>1</v>
      </c>
      <c r="J302" s="57">
        <f t="shared" si="46"/>
        <v>1.2E-2</v>
      </c>
      <c r="K302" s="48">
        <f t="shared" ref="K302:V311" si="51">IF($I302=0,$H302,INDEX(levelCosts_1_v,MATCH(K$1,levelCosts_k,1),$I302)*$H302)</f>
        <v>4000</v>
      </c>
      <c r="L302" s="48">
        <f t="shared" si="51"/>
        <v>4000</v>
      </c>
      <c r="M302" s="48">
        <f t="shared" si="51"/>
        <v>4400</v>
      </c>
      <c r="N302" s="48">
        <f t="shared" si="51"/>
        <v>4400</v>
      </c>
      <c r="O302" s="48">
        <f t="shared" si="51"/>
        <v>4400</v>
      </c>
      <c r="P302" s="48">
        <f t="shared" si="51"/>
        <v>4400</v>
      </c>
      <c r="Q302" s="48">
        <f t="shared" si="51"/>
        <v>5000</v>
      </c>
      <c r="R302" s="48">
        <f t="shared" si="51"/>
        <v>5000</v>
      </c>
      <c r="S302" s="48">
        <f t="shared" si="51"/>
        <v>5200</v>
      </c>
      <c r="T302" s="48">
        <f t="shared" si="51"/>
        <v>5200</v>
      </c>
      <c r="U302" s="48">
        <f t="shared" si="51"/>
        <v>5400</v>
      </c>
      <c r="V302" s="48">
        <f t="shared" si="51"/>
        <v>5400</v>
      </c>
    </row>
    <row r="303" spans="1:22">
      <c r="A303" s="48">
        <v>1</v>
      </c>
      <c r="B303" s="48">
        <v>3</v>
      </c>
      <c r="C303" s="48">
        <v>18</v>
      </c>
      <c r="D303" s="48">
        <v>501</v>
      </c>
      <c r="E303" s="48">
        <v>1000</v>
      </c>
      <c r="F303" s="48">
        <v>2</v>
      </c>
      <c r="G303" s="48" t="s">
        <v>269</v>
      </c>
      <c r="H303" s="48">
        <v>4000</v>
      </c>
      <c r="I303" s="48">
        <f t="shared" si="45"/>
        <v>0</v>
      </c>
      <c r="J303" s="57">
        <f t="shared" si="46"/>
        <v>1.2E-2</v>
      </c>
      <c r="K303" s="48">
        <f t="shared" si="51"/>
        <v>4000</v>
      </c>
      <c r="L303" s="48">
        <f t="shared" si="51"/>
        <v>4000</v>
      </c>
      <c r="M303" s="48">
        <f t="shared" si="51"/>
        <v>4000</v>
      </c>
      <c r="N303" s="48">
        <f t="shared" si="51"/>
        <v>4000</v>
      </c>
      <c r="O303" s="48">
        <f t="shared" si="51"/>
        <v>4000</v>
      </c>
      <c r="P303" s="48">
        <f t="shared" si="51"/>
        <v>4000</v>
      </c>
      <c r="Q303" s="48">
        <f t="shared" si="51"/>
        <v>4000</v>
      </c>
      <c r="R303" s="48">
        <f t="shared" si="51"/>
        <v>4000</v>
      </c>
      <c r="S303" s="48">
        <f t="shared" si="51"/>
        <v>4000</v>
      </c>
      <c r="T303" s="48">
        <f t="shared" si="51"/>
        <v>4000</v>
      </c>
      <c r="U303" s="48">
        <f t="shared" si="51"/>
        <v>4000</v>
      </c>
      <c r="V303" s="48">
        <f t="shared" si="51"/>
        <v>4000</v>
      </c>
    </row>
    <row r="304" spans="1:22">
      <c r="A304" s="48">
        <v>1</v>
      </c>
      <c r="B304" s="48">
        <v>3</v>
      </c>
      <c r="C304" s="48">
        <v>18</v>
      </c>
      <c r="D304" s="48">
        <v>501</v>
      </c>
      <c r="E304" s="48">
        <v>1000</v>
      </c>
      <c r="F304" s="48">
        <v>3</v>
      </c>
      <c r="G304" s="48" t="s">
        <v>268</v>
      </c>
      <c r="H304" s="48">
        <v>4</v>
      </c>
      <c r="I304" s="48">
        <f t="shared" si="45"/>
        <v>4</v>
      </c>
      <c r="J304" s="57">
        <f t="shared" si="46"/>
        <v>1.2E-2</v>
      </c>
      <c r="K304" s="48">
        <f t="shared" si="51"/>
        <v>2000</v>
      </c>
      <c r="L304" s="48">
        <f t="shared" si="51"/>
        <v>2000</v>
      </c>
      <c r="M304" s="48">
        <f t="shared" si="51"/>
        <v>2200</v>
      </c>
      <c r="N304" s="48">
        <f t="shared" si="51"/>
        <v>2200</v>
      </c>
      <c r="O304" s="48">
        <f t="shared" si="51"/>
        <v>2200</v>
      </c>
      <c r="P304" s="48">
        <f t="shared" si="51"/>
        <v>2200</v>
      </c>
      <c r="Q304" s="48">
        <f t="shared" si="51"/>
        <v>2500</v>
      </c>
      <c r="R304" s="48">
        <f t="shared" si="51"/>
        <v>2500</v>
      </c>
      <c r="S304" s="48">
        <f t="shared" si="51"/>
        <v>2600</v>
      </c>
      <c r="T304" s="48">
        <f t="shared" si="51"/>
        <v>2600</v>
      </c>
      <c r="U304" s="48">
        <f t="shared" si="51"/>
        <v>2700</v>
      </c>
      <c r="V304" s="48">
        <f t="shared" si="51"/>
        <v>2700</v>
      </c>
    </row>
    <row r="305" spans="1:22">
      <c r="A305" s="48">
        <v>1</v>
      </c>
      <c r="B305" s="48">
        <v>3</v>
      </c>
      <c r="C305" s="48">
        <v>18</v>
      </c>
      <c r="D305" s="48">
        <v>501</v>
      </c>
      <c r="E305" s="48">
        <v>1000</v>
      </c>
      <c r="F305" s="48">
        <v>4</v>
      </c>
      <c r="G305" s="48" t="s">
        <v>269</v>
      </c>
      <c r="H305" s="48">
        <v>8000</v>
      </c>
      <c r="I305" s="48">
        <f t="shared" si="45"/>
        <v>0</v>
      </c>
      <c r="J305" s="57">
        <f t="shared" si="46"/>
        <v>1.2E-2</v>
      </c>
      <c r="K305" s="48">
        <f t="shared" si="51"/>
        <v>8000</v>
      </c>
      <c r="L305" s="48">
        <f t="shared" si="51"/>
        <v>8000</v>
      </c>
      <c r="M305" s="48">
        <f t="shared" si="51"/>
        <v>8000</v>
      </c>
      <c r="N305" s="48">
        <f t="shared" si="51"/>
        <v>8000</v>
      </c>
      <c r="O305" s="48">
        <f t="shared" si="51"/>
        <v>8000</v>
      </c>
      <c r="P305" s="48">
        <f t="shared" si="51"/>
        <v>8000</v>
      </c>
      <c r="Q305" s="48">
        <f t="shared" si="51"/>
        <v>8000</v>
      </c>
      <c r="R305" s="48">
        <f t="shared" si="51"/>
        <v>8000</v>
      </c>
      <c r="S305" s="48">
        <f t="shared" si="51"/>
        <v>8000</v>
      </c>
      <c r="T305" s="48">
        <f t="shared" si="51"/>
        <v>8000</v>
      </c>
      <c r="U305" s="48">
        <f t="shared" si="51"/>
        <v>8000</v>
      </c>
      <c r="V305" s="48">
        <f t="shared" si="51"/>
        <v>8000</v>
      </c>
    </row>
    <row r="306" spans="1:22">
      <c r="A306" s="48">
        <v>1</v>
      </c>
      <c r="B306" s="48">
        <v>3</v>
      </c>
      <c r="C306" s="48">
        <v>18</v>
      </c>
      <c r="D306" s="48">
        <v>501</v>
      </c>
      <c r="E306" s="48">
        <v>1000</v>
      </c>
      <c r="F306" s="48">
        <v>5</v>
      </c>
      <c r="G306" s="48" t="s">
        <v>269</v>
      </c>
      <c r="H306" s="48">
        <v>6000</v>
      </c>
      <c r="I306" s="48">
        <f t="shared" si="45"/>
        <v>0</v>
      </c>
      <c r="J306" s="57">
        <f t="shared" si="46"/>
        <v>1.2E-2</v>
      </c>
      <c r="K306" s="48">
        <f t="shared" si="51"/>
        <v>6000</v>
      </c>
      <c r="L306" s="48">
        <f t="shared" si="51"/>
        <v>6000</v>
      </c>
      <c r="M306" s="48">
        <f t="shared" si="51"/>
        <v>6000</v>
      </c>
      <c r="N306" s="48">
        <f t="shared" si="51"/>
        <v>6000</v>
      </c>
      <c r="O306" s="48">
        <f t="shared" si="51"/>
        <v>6000</v>
      </c>
      <c r="P306" s="48">
        <f t="shared" si="51"/>
        <v>6000</v>
      </c>
      <c r="Q306" s="48">
        <f t="shared" si="51"/>
        <v>6000</v>
      </c>
      <c r="R306" s="48">
        <f t="shared" si="51"/>
        <v>6000</v>
      </c>
      <c r="S306" s="48">
        <f t="shared" si="51"/>
        <v>6000</v>
      </c>
      <c r="T306" s="48">
        <f t="shared" si="51"/>
        <v>6000</v>
      </c>
      <c r="U306" s="48">
        <f t="shared" si="51"/>
        <v>6000</v>
      </c>
      <c r="V306" s="48">
        <f t="shared" si="51"/>
        <v>6000</v>
      </c>
    </row>
    <row r="307" spans="1:22">
      <c r="A307" s="48">
        <v>1</v>
      </c>
      <c r="B307" s="48">
        <v>3</v>
      </c>
      <c r="C307" s="48">
        <v>18</v>
      </c>
      <c r="D307" s="48">
        <v>501</v>
      </c>
      <c r="E307" s="48">
        <v>1000</v>
      </c>
      <c r="F307" s="48">
        <v>6</v>
      </c>
      <c r="G307" s="48" t="s">
        <v>273</v>
      </c>
      <c r="H307" s="48">
        <v>1</v>
      </c>
      <c r="I307" s="48">
        <f t="shared" si="45"/>
        <v>5</v>
      </c>
      <c r="J307" s="57">
        <f t="shared" si="46"/>
        <v>1.2E-2</v>
      </c>
      <c r="K307" s="48">
        <f t="shared" si="51"/>
        <v>4000</v>
      </c>
      <c r="L307" s="48">
        <f t="shared" si="51"/>
        <v>4000</v>
      </c>
      <c r="M307" s="48">
        <f t="shared" si="51"/>
        <v>4400</v>
      </c>
      <c r="N307" s="48">
        <f t="shared" si="51"/>
        <v>4400</v>
      </c>
      <c r="O307" s="48">
        <f t="shared" si="51"/>
        <v>4400</v>
      </c>
      <c r="P307" s="48">
        <f t="shared" si="51"/>
        <v>4400</v>
      </c>
      <c r="Q307" s="48">
        <f t="shared" si="51"/>
        <v>5000</v>
      </c>
      <c r="R307" s="48">
        <f t="shared" si="51"/>
        <v>5000</v>
      </c>
      <c r="S307" s="48">
        <f t="shared" si="51"/>
        <v>5200</v>
      </c>
      <c r="T307" s="48">
        <f t="shared" si="51"/>
        <v>5200</v>
      </c>
      <c r="U307" s="48">
        <f t="shared" si="51"/>
        <v>5400</v>
      </c>
      <c r="V307" s="48">
        <f t="shared" si="51"/>
        <v>5400</v>
      </c>
    </row>
    <row r="308" spans="1:22">
      <c r="A308" s="48">
        <v>1</v>
      </c>
      <c r="B308" s="48">
        <v>3</v>
      </c>
      <c r="C308" s="48">
        <v>18</v>
      </c>
      <c r="D308" s="48">
        <v>501</v>
      </c>
      <c r="E308" s="48">
        <v>1000</v>
      </c>
      <c r="F308" s="48">
        <v>7</v>
      </c>
      <c r="G308" s="48" t="s">
        <v>270</v>
      </c>
      <c r="H308" s="48">
        <v>2</v>
      </c>
      <c r="I308" s="48">
        <f t="shared" si="45"/>
        <v>1</v>
      </c>
      <c r="J308" s="57">
        <f t="shared" si="46"/>
        <v>1.2E-2</v>
      </c>
      <c r="K308" s="48">
        <f t="shared" si="51"/>
        <v>4000</v>
      </c>
      <c r="L308" s="48">
        <f t="shared" si="51"/>
        <v>4000</v>
      </c>
      <c r="M308" s="48">
        <f t="shared" si="51"/>
        <v>4400</v>
      </c>
      <c r="N308" s="48">
        <f t="shared" si="51"/>
        <v>4400</v>
      </c>
      <c r="O308" s="48">
        <f t="shared" si="51"/>
        <v>4400</v>
      </c>
      <c r="P308" s="48">
        <f t="shared" si="51"/>
        <v>4400</v>
      </c>
      <c r="Q308" s="48">
        <f t="shared" si="51"/>
        <v>5000</v>
      </c>
      <c r="R308" s="48">
        <f t="shared" si="51"/>
        <v>5000</v>
      </c>
      <c r="S308" s="48">
        <f t="shared" si="51"/>
        <v>5200</v>
      </c>
      <c r="T308" s="48">
        <f t="shared" si="51"/>
        <v>5200</v>
      </c>
      <c r="U308" s="48">
        <f t="shared" si="51"/>
        <v>5400</v>
      </c>
      <c r="V308" s="48">
        <f t="shared" si="51"/>
        <v>5400</v>
      </c>
    </row>
    <row r="309" spans="1:22">
      <c r="A309" s="48">
        <v>1</v>
      </c>
      <c r="B309" s="48">
        <v>3</v>
      </c>
      <c r="C309" s="48">
        <v>18</v>
      </c>
      <c r="D309" s="48">
        <v>501</v>
      </c>
      <c r="E309" s="48">
        <v>1000</v>
      </c>
      <c r="F309" s="48">
        <v>8</v>
      </c>
      <c r="G309" s="48" t="s">
        <v>271</v>
      </c>
      <c r="H309" s="48">
        <v>1</v>
      </c>
      <c r="I309" s="48">
        <f t="shared" si="45"/>
        <v>6</v>
      </c>
      <c r="J309" s="57">
        <f t="shared" si="46"/>
        <v>1.2E-2</v>
      </c>
      <c r="K309" s="48">
        <f t="shared" si="51"/>
        <v>3300</v>
      </c>
      <c r="L309" s="48">
        <f t="shared" si="51"/>
        <v>3300</v>
      </c>
      <c r="M309" s="48">
        <f t="shared" si="51"/>
        <v>3700</v>
      </c>
      <c r="N309" s="48">
        <f t="shared" si="51"/>
        <v>3700</v>
      </c>
      <c r="O309" s="48">
        <f t="shared" si="51"/>
        <v>3700</v>
      </c>
      <c r="P309" s="48">
        <f t="shared" si="51"/>
        <v>3700</v>
      </c>
      <c r="Q309" s="48">
        <f t="shared" si="51"/>
        <v>4200</v>
      </c>
      <c r="R309" s="48">
        <f t="shared" si="51"/>
        <v>4200</v>
      </c>
      <c r="S309" s="48">
        <f t="shared" si="51"/>
        <v>4300</v>
      </c>
      <c r="T309" s="48">
        <f t="shared" si="51"/>
        <v>4300</v>
      </c>
      <c r="U309" s="48">
        <f t="shared" si="51"/>
        <v>4500</v>
      </c>
      <c r="V309" s="48">
        <f t="shared" si="51"/>
        <v>4500</v>
      </c>
    </row>
    <row r="310" spans="1:22">
      <c r="A310" s="48">
        <v>1</v>
      </c>
      <c r="B310" s="48">
        <v>3</v>
      </c>
      <c r="C310" s="48">
        <v>18</v>
      </c>
      <c r="D310" s="48">
        <v>501</v>
      </c>
      <c r="E310" s="48">
        <v>1000</v>
      </c>
      <c r="F310" s="48">
        <v>9</v>
      </c>
      <c r="G310" s="48" t="s">
        <v>269</v>
      </c>
      <c r="H310" s="48">
        <v>3000</v>
      </c>
      <c r="I310" s="48">
        <f t="shared" si="45"/>
        <v>0</v>
      </c>
      <c r="J310" s="57">
        <f t="shared" si="46"/>
        <v>1.2E-2</v>
      </c>
      <c r="K310" s="48">
        <f t="shared" si="51"/>
        <v>3000</v>
      </c>
      <c r="L310" s="48">
        <f t="shared" si="51"/>
        <v>3000</v>
      </c>
      <c r="M310" s="48">
        <f t="shared" si="51"/>
        <v>3000</v>
      </c>
      <c r="N310" s="48">
        <f t="shared" si="51"/>
        <v>3000</v>
      </c>
      <c r="O310" s="48">
        <f t="shared" si="51"/>
        <v>3000</v>
      </c>
      <c r="P310" s="48">
        <f t="shared" si="51"/>
        <v>3000</v>
      </c>
      <c r="Q310" s="48">
        <f t="shared" si="51"/>
        <v>3000</v>
      </c>
      <c r="R310" s="48">
        <f t="shared" si="51"/>
        <v>3000</v>
      </c>
      <c r="S310" s="48">
        <f t="shared" si="51"/>
        <v>3000</v>
      </c>
      <c r="T310" s="48">
        <f t="shared" si="51"/>
        <v>3000</v>
      </c>
      <c r="U310" s="48">
        <f t="shared" si="51"/>
        <v>3000</v>
      </c>
      <c r="V310" s="48">
        <f t="shared" si="51"/>
        <v>3000</v>
      </c>
    </row>
    <row r="311" spans="1:22">
      <c r="A311" s="48">
        <v>1</v>
      </c>
      <c r="B311" s="48">
        <v>3</v>
      </c>
      <c r="C311" s="48">
        <v>18</v>
      </c>
      <c r="D311" s="48">
        <v>501</v>
      </c>
      <c r="E311" s="48">
        <v>1000</v>
      </c>
      <c r="F311" s="48">
        <v>10</v>
      </c>
      <c r="G311" s="48" t="s">
        <v>270</v>
      </c>
      <c r="H311" s="48">
        <v>1</v>
      </c>
      <c r="I311" s="48">
        <f t="shared" si="45"/>
        <v>1</v>
      </c>
      <c r="J311" s="57">
        <f t="shared" si="46"/>
        <v>1.2E-2</v>
      </c>
      <c r="K311" s="48">
        <f t="shared" si="51"/>
        <v>2000</v>
      </c>
      <c r="L311" s="48">
        <f t="shared" si="51"/>
        <v>2000</v>
      </c>
      <c r="M311" s="48">
        <f t="shared" si="51"/>
        <v>2200</v>
      </c>
      <c r="N311" s="48">
        <f t="shared" si="51"/>
        <v>2200</v>
      </c>
      <c r="O311" s="48">
        <f t="shared" si="51"/>
        <v>2200</v>
      </c>
      <c r="P311" s="48">
        <f t="shared" si="51"/>
        <v>2200</v>
      </c>
      <c r="Q311" s="48">
        <f t="shared" si="51"/>
        <v>2500</v>
      </c>
      <c r="R311" s="48">
        <f t="shared" si="51"/>
        <v>2500</v>
      </c>
      <c r="S311" s="48">
        <f t="shared" si="51"/>
        <v>2600</v>
      </c>
      <c r="T311" s="48">
        <f t="shared" si="51"/>
        <v>2600</v>
      </c>
      <c r="U311" s="48">
        <f t="shared" si="51"/>
        <v>2700</v>
      </c>
      <c r="V311" s="48">
        <f t="shared" si="51"/>
        <v>2700</v>
      </c>
    </row>
    <row r="312" spans="1:22">
      <c r="A312" s="48">
        <v>1</v>
      </c>
      <c r="B312" s="48">
        <v>3</v>
      </c>
      <c r="C312" s="48">
        <v>18</v>
      </c>
      <c r="D312" s="48">
        <v>501</v>
      </c>
      <c r="E312" s="48">
        <v>1000</v>
      </c>
      <c r="F312" s="48">
        <v>11</v>
      </c>
      <c r="G312" s="48" t="s">
        <v>269</v>
      </c>
      <c r="H312" s="48">
        <v>4000</v>
      </c>
      <c r="I312" s="48">
        <f t="shared" si="45"/>
        <v>0</v>
      </c>
      <c r="J312" s="57">
        <f t="shared" si="46"/>
        <v>1.2E-2</v>
      </c>
      <c r="K312" s="48">
        <f t="shared" ref="K312:V321" si="52">IF($I312=0,$H312,INDEX(levelCosts_1_v,MATCH(K$1,levelCosts_k,1),$I312)*$H312)</f>
        <v>4000</v>
      </c>
      <c r="L312" s="48">
        <f t="shared" si="52"/>
        <v>4000</v>
      </c>
      <c r="M312" s="48">
        <f t="shared" si="52"/>
        <v>4000</v>
      </c>
      <c r="N312" s="48">
        <f t="shared" si="52"/>
        <v>4000</v>
      </c>
      <c r="O312" s="48">
        <f t="shared" si="52"/>
        <v>4000</v>
      </c>
      <c r="P312" s="48">
        <f t="shared" si="52"/>
        <v>4000</v>
      </c>
      <c r="Q312" s="48">
        <f t="shared" si="52"/>
        <v>4000</v>
      </c>
      <c r="R312" s="48">
        <f t="shared" si="52"/>
        <v>4000</v>
      </c>
      <c r="S312" s="48">
        <f t="shared" si="52"/>
        <v>4000</v>
      </c>
      <c r="T312" s="48">
        <f t="shared" si="52"/>
        <v>4000</v>
      </c>
      <c r="U312" s="48">
        <f t="shared" si="52"/>
        <v>4000</v>
      </c>
      <c r="V312" s="48">
        <f t="shared" si="52"/>
        <v>4000</v>
      </c>
    </row>
    <row r="313" spans="1:22">
      <c r="A313" s="48">
        <v>1</v>
      </c>
      <c r="B313" s="48">
        <v>3</v>
      </c>
      <c r="C313" s="48">
        <v>18</v>
      </c>
      <c r="D313" s="48">
        <v>501</v>
      </c>
      <c r="E313" s="48">
        <v>1000</v>
      </c>
      <c r="F313" s="48">
        <v>12</v>
      </c>
      <c r="G313" s="48" t="s">
        <v>268</v>
      </c>
      <c r="H313" s="48">
        <v>8</v>
      </c>
      <c r="I313" s="48">
        <f t="shared" si="45"/>
        <v>4</v>
      </c>
      <c r="J313" s="57">
        <f t="shared" si="46"/>
        <v>1.2E-2</v>
      </c>
      <c r="K313" s="48">
        <f t="shared" si="52"/>
        <v>4000</v>
      </c>
      <c r="L313" s="48">
        <f t="shared" si="52"/>
        <v>4000</v>
      </c>
      <c r="M313" s="48">
        <f t="shared" si="52"/>
        <v>4400</v>
      </c>
      <c r="N313" s="48">
        <f t="shared" si="52"/>
        <v>4400</v>
      </c>
      <c r="O313" s="48">
        <f t="shared" si="52"/>
        <v>4400</v>
      </c>
      <c r="P313" s="48">
        <f t="shared" si="52"/>
        <v>4400</v>
      </c>
      <c r="Q313" s="48">
        <f t="shared" si="52"/>
        <v>5000</v>
      </c>
      <c r="R313" s="48">
        <f t="shared" si="52"/>
        <v>5000</v>
      </c>
      <c r="S313" s="48">
        <f t="shared" si="52"/>
        <v>5200</v>
      </c>
      <c r="T313" s="48">
        <f t="shared" si="52"/>
        <v>5200</v>
      </c>
      <c r="U313" s="48">
        <f t="shared" si="52"/>
        <v>5400</v>
      </c>
      <c r="V313" s="48">
        <f t="shared" si="52"/>
        <v>5400</v>
      </c>
    </row>
    <row r="314" spans="1:22">
      <c r="A314" s="48">
        <v>1</v>
      </c>
      <c r="B314" s="48">
        <v>3</v>
      </c>
      <c r="C314" s="48">
        <v>18</v>
      </c>
      <c r="D314" s="48">
        <v>501</v>
      </c>
      <c r="E314" s="48">
        <v>1000</v>
      </c>
      <c r="F314" s="48">
        <v>13</v>
      </c>
      <c r="G314" s="48" t="s">
        <v>269</v>
      </c>
      <c r="H314" s="48">
        <v>4000</v>
      </c>
      <c r="I314" s="48">
        <f t="shared" si="45"/>
        <v>0</v>
      </c>
      <c r="J314" s="57">
        <f t="shared" si="46"/>
        <v>1.2E-2</v>
      </c>
      <c r="K314" s="48">
        <f t="shared" si="52"/>
        <v>4000</v>
      </c>
      <c r="L314" s="48">
        <f t="shared" si="52"/>
        <v>4000</v>
      </c>
      <c r="M314" s="48">
        <f t="shared" si="52"/>
        <v>4000</v>
      </c>
      <c r="N314" s="48">
        <f t="shared" si="52"/>
        <v>4000</v>
      </c>
      <c r="O314" s="48">
        <f t="shared" si="52"/>
        <v>4000</v>
      </c>
      <c r="P314" s="48">
        <f t="shared" si="52"/>
        <v>4000</v>
      </c>
      <c r="Q314" s="48">
        <f t="shared" si="52"/>
        <v>4000</v>
      </c>
      <c r="R314" s="48">
        <f t="shared" si="52"/>
        <v>4000</v>
      </c>
      <c r="S314" s="48">
        <f t="shared" si="52"/>
        <v>4000</v>
      </c>
      <c r="T314" s="48">
        <f t="shared" si="52"/>
        <v>4000</v>
      </c>
      <c r="U314" s="48">
        <f t="shared" si="52"/>
        <v>4000</v>
      </c>
      <c r="V314" s="48">
        <f t="shared" si="52"/>
        <v>4000</v>
      </c>
    </row>
    <row r="315" spans="1:22">
      <c r="A315" s="48">
        <v>1</v>
      </c>
      <c r="B315" s="48">
        <v>3</v>
      </c>
      <c r="C315" s="48">
        <v>18</v>
      </c>
      <c r="D315" s="48">
        <v>501</v>
      </c>
      <c r="E315" s="48">
        <v>1000</v>
      </c>
      <c r="F315" s="48">
        <v>14</v>
      </c>
      <c r="G315" s="48" t="s">
        <v>274</v>
      </c>
      <c r="H315" s="48">
        <v>1</v>
      </c>
      <c r="I315" s="48">
        <f t="shared" si="45"/>
        <v>3</v>
      </c>
      <c r="J315" s="57">
        <f t="shared" si="46"/>
        <v>1.2E-2</v>
      </c>
      <c r="K315" s="48">
        <f t="shared" si="52"/>
        <v>6000</v>
      </c>
      <c r="L315" s="48">
        <f t="shared" si="52"/>
        <v>6000</v>
      </c>
      <c r="M315" s="48">
        <f t="shared" si="52"/>
        <v>6600</v>
      </c>
      <c r="N315" s="48">
        <f t="shared" si="52"/>
        <v>6600</v>
      </c>
      <c r="O315" s="48">
        <f t="shared" si="52"/>
        <v>6600</v>
      </c>
      <c r="P315" s="48">
        <f t="shared" si="52"/>
        <v>6600</v>
      </c>
      <c r="Q315" s="48">
        <f t="shared" si="52"/>
        <v>7500</v>
      </c>
      <c r="R315" s="48">
        <f t="shared" si="52"/>
        <v>7500</v>
      </c>
      <c r="S315" s="48">
        <f t="shared" si="52"/>
        <v>7800</v>
      </c>
      <c r="T315" s="48">
        <f t="shared" si="52"/>
        <v>7800</v>
      </c>
      <c r="U315" s="48">
        <f t="shared" si="52"/>
        <v>8100</v>
      </c>
      <c r="V315" s="48">
        <f t="shared" si="52"/>
        <v>8100</v>
      </c>
    </row>
    <row r="316" spans="1:22">
      <c r="A316" s="48">
        <v>1</v>
      </c>
      <c r="B316" s="48">
        <v>3</v>
      </c>
      <c r="C316" s="48">
        <v>18</v>
      </c>
      <c r="D316" s="48">
        <v>501</v>
      </c>
      <c r="E316" s="48">
        <v>1000</v>
      </c>
      <c r="F316" s="48">
        <v>15</v>
      </c>
      <c r="G316" s="48" t="s">
        <v>270</v>
      </c>
      <c r="H316" s="48">
        <v>1</v>
      </c>
      <c r="I316" s="48">
        <f t="shared" si="45"/>
        <v>1</v>
      </c>
      <c r="J316" s="57">
        <f t="shared" si="46"/>
        <v>1.2E-2</v>
      </c>
      <c r="K316" s="48">
        <f t="shared" si="52"/>
        <v>2000</v>
      </c>
      <c r="L316" s="48">
        <f t="shared" si="52"/>
        <v>2000</v>
      </c>
      <c r="M316" s="48">
        <f t="shared" si="52"/>
        <v>2200</v>
      </c>
      <c r="N316" s="48">
        <f t="shared" si="52"/>
        <v>2200</v>
      </c>
      <c r="O316" s="48">
        <f t="shared" si="52"/>
        <v>2200</v>
      </c>
      <c r="P316" s="48">
        <f t="shared" si="52"/>
        <v>2200</v>
      </c>
      <c r="Q316" s="48">
        <f t="shared" si="52"/>
        <v>2500</v>
      </c>
      <c r="R316" s="48">
        <f t="shared" si="52"/>
        <v>2500</v>
      </c>
      <c r="S316" s="48">
        <f t="shared" si="52"/>
        <v>2600</v>
      </c>
      <c r="T316" s="48">
        <f t="shared" si="52"/>
        <v>2600</v>
      </c>
      <c r="U316" s="48">
        <f t="shared" si="52"/>
        <v>2700</v>
      </c>
      <c r="V316" s="48">
        <f t="shared" si="52"/>
        <v>2700</v>
      </c>
    </row>
    <row r="317" spans="1:22">
      <c r="A317" s="48">
        <v>1</v>
      </c>
      <c r="B317" s="48">
        <v>4</v>
      </c>
      <c r="C317" s="48">
        <v>7</v>
      </c>
      <c r="D317" s="48">
        <v>501</v>
      </c>
      <c r="E317" s="48">
        <v>1000</v>
      </c>
      <c r="F317" s="48">
        <v>1</v>
      </c>
      <c r="G317" s="48" t="s">
        <v>269</v>
      </c>
      <c r="H317" s="48">
        <v>8000</v>
      </c>
      <c r="I317" s="48">
        <f t="shared" si="45"/>
        <v>0</v>
      </c>
      <c r="J317" s="57">
        <f t="shared" si="46"/>
        <v>4.6666666666666671E-3</v>
      </c>
      <c r="K317" s="48">
        <f t="shared" si="52"/>
        <v>8000</v>
      </c>
      <c r="L317" s="48">
        <f t="shared" si="52"/>
        <v>8000</v>
      </c>
      <c r="M317" s="48">
        <f t="shared" si="52"/>
        <v>8000</v>
      </c>
      <c r="N317" s="48">
        <f t="shared" si="52"/>
        <v>8000</v>
      </c>
      <c r="O317" s="48">
        <f t="shared" si="52"/>
        <v>8000</v>
      </c>
      <c r="P317" s="48">
        <f t="shared" si="52"/>
        <v>8000</v>
      </c>
      <c r="Q317" s="48">
        <f t="shared" si="52"/>
        <v>8000</v>
      </c>
      <c r="R317" s="48">
        <f t="shared" si="52"/>
        <v>8000</v>
      </c>
      <c r="S317" s="48">
        <f t="shared" si="52"/>
        <v>8000</v>
      </c>
      <c r="T317" s="48">
        <f t="shared" si="52"/>
        <v>8000</v>
      </c>
      <c r="U317" s="48">
        <f t="shared" si="52"/>
        <v>8000</v>
      </c>
      <c r="V317" s="48">
        <f t="shared" si="52"/>
        <v>8000</v>
      </c>
    </row>
    <row r="318" spans="1:22">
      <c r="A318" s="48">
        <v>1</v>
      </c>
      <c r="B318" s="48">
        <v>4</v>
      </c>
      <c r="C318" s="48">
        <v>7</v>
      </c>
      <c r="D318" s="48">
        <v>501</v>
      </c>
      <c r="E318" s="48">
        <v>1000</v>
      </c>
      <c r="F318" s="48">
        <v>2</v>
      </c>
      <c r="G318" s="48" t="s">
        <v>268</v>
      </c>
      <c r="H318" s="48">
        <v>4</v>
      </c>
      <c r="I318" s="48">
        <f t="shared" si="45"/>
        <v>4</v>
      </c>
      <c r="J318" s="57">
        <f t="shared" si="46"/>
        <v>4.6666666666666671E-3</v>
      </c>
      <c r="K318" s="48">
        <f t="shared" si="52"/>
        <v>2000</v>
      </c>
      <c r="L318" s="48">
        <f t="shared" si="52"/>
        <v>2000</v>
      </c>
      <c r="M318" s="48">
        <f t="shared" si="52"/>
        <v>2200</v>
      </c>
      <c r="N318" s="48">
        <f t="shared" si="52"/>
        <v>2200</v>
      </c>
      <c r="O318" s="48">
        <f t="shared" si="52"/>
        <v>2200</v>
      </c>
      <c r="P318" s="48">
        <f t="shared" si="52"/>
        <v>2200</v>
      </c>
      <c r="Q318" s="48">
        <f t="shared" si="52"/>
        <v>2500</v>
      </c>
      <c r="R318" s="48">
        <f t="shared" si="52"/>
        <v>2500</v>
      </c>
      <c r="S318" s="48">
        <f t="shared" si="52"/>
        <v>2600</v>
      </c>
      <c r="T318" s="48">
        <f t="shared" si="52"/>
        <v>2600</v>
      </c>
      <c r="U318" s="48">
        <f t="shared" si="52"/>
        <v>2700</v>
      </c>
      <c r="V318" s="48">
        <f t="shared" si="52"/>
        <v>2700</v>
      </c>
    </row>
    <row r="319" spans="1:22">
      <c r="A319" s="48">
        <v>1</v>
      </c>
      <c r="B319" s="48">
        <v>4</v>
      </c>
      <c r="C319" s="48">
        <v>7</v>
      </c>
      <c r="D319" s="48">
        <v>501</v>
      </c>
      <c r="E319" s="48">
        <v>1000</v>
      </c>
      <c r="F319" s="48">
        <v>3</v>
      </c>
      <c r="G319" s="48" t="s">
        <v>269</v>
      </c>
      <c r="H319" s="48">
        <v>4000</v>
      </c>
      <c r="I319" s="48">
        <f t="shared" si="45"/>
        <v>0</v>
      </c>
      <c r="J319" s="57">
        <f t="shared" si="46"/>
        <v>4.6666666666666671E-3</v>
      </c>
      <c r="K319" s="48">
        <f t="shared" si="52"/>
        <v>4000</v>
      </c>
      <c r="L319" s="48">
        <f t="shared" si="52"/>
        <v>4000</v>
      </c>
      <c r="M319" s="48">
        <f t="shared" si="52"/>
        <v>4000</v>
      </c>
      <c r="N319" s="48">
        <f t="shared" si="52"/>
        <v>4000</v>
      </c>
      <c r="O319" s="48">
        <f t="shared" si="52"/>
        <v>4000</v>
      </c>
      <c r="P319" s="48">
        <f t="shared" si="52"/>
        <v>4000</v>
      </c>
      <c r="Q319" s="48">
        <f t="shared" si="52"/>
        <v>4000</v>
      </c>
      <c r="R319" s="48">
        <f t="shared" si="52"/>
        <v>4000</v>
      </c>
      <c r="S319" s="48">
        <f t="shared" si="52"/>
        <v>4000</v>
      </c>
      <c r="T319" s="48">
        <f t="shared" si="52"/>
        <v>4000</v>
      </c>
      <c r="U319" s="48">
        <f t="shared" si="52"/>
        <v>4000</v>
      </c>
      <c r="V319" s="48">
        <f t="shared" si="52"/>
        <v>4000</v>
      </c>
    </row>
    <row r="320" spans="1:22">
      <c r="A320" s="48">
        <v>1</v>
      </c>
      <c r="B320" s="48">
        <v>4</v>
      </c>
      <c r="C320" s="48">
        <v>7</v>
      </c>
      <c r="D320" s="48">
        <v>501</v>
      </c>
      <c r="E320" s="48">
        <v>1000</v>
      </c>
      <c r="F320" s="48">
        <v>4</v>
      </c>
      <c r="G320" s="48" t="s">
        <v>270</v>
      </c>
      <c r="H320" s="48">
        <v>2</v>
      </c>
      <c r="I320" s="48">
        <f t="shared" si="45"/>
        <v>1</v>
      </c>
      <c r="J320" s="57">
        <f t="shared" si="46"/>
        <v>4.6666666666666671E-3</v>
      </c>
      <c r="K320" s="48">
        <f t="shared" si="52"/>
        <v>4000</v>
      </c>
      <c r="L320" s="48">
        <f t="shared" si="52"/>
        <v>4000</v>
      </c>
      <c r="M320" s="48">
        <f t="shared" si="52"/>
        <v>4400</v>
      </c>
      <c r="N320" s="48">
        <f t="shared" si="52"/>
        <v>4400</v>
      </c>
      <c r="O320" s="48">
        <f t="shared" si="52"/>
        <v>4400</v>
      </c>
      <c r="P320" s="48">
        <f t="shared" si="52"/>
        <v>4400</v>
      </c>
      <c r="Q320" s="48">
        <f t="shared" si="52"/>
        <v>5000</v>
      </c>
      <c r="R320" s="48">
        <f t="shared" si="52"/>
        <v>5000</v>
      </c>
      <c r="S320" s="48">
        <f t="shared" si="52"/>
        <v>5200</v>
      </c>
      <c r="T320" s="48">
        <f t="shared" si="52"/>
        <v>5200</v>
      </c>
      <c r="U320" s="48">
        <f t="shared" si="52"/>
        <v>5400</v>
      </c>
      <c r="V320" s="48">
        <f t="shared" si="52"/>
        <v>5400</v>
      </c>
    </row>
    <row r="321" spans="1:22">
      <c r="A321" s="48">
        <v>1</v>
      </c>
      <c r="B321" s="48">
        <v>4</v>
      </c>
      <c r="C321" s="48">
        <v>7</v>
      </c>
      <c r="D321" s="48">
        <v>501</v>
      </c>
      <c r="E321" s="48">
        <v>1000</v>
      </c>
      <c r="F321" s="48">
        <v>5</v>
      </c>
      <c r="G321" s="48" t="s">
        <v>272</v>
      </c>
      <c r="H321" s="48">
        <v>1</v>
      </c>
      <c r="I321" s="48">
        <f t="shared" si="45"/>
        <v>7</v>
      </c>
      <c r="J321" s="57">
        <f t="shared" si="46"/>
        <v>4.6666666666666671E-3</v>
      </c>
      <c r="K321" s="48">
        <f t="shared" si="52"/>
        <v>4000</v>
      </c>
      <c r="L321" s="48">
        <f t="shared" si="52"/>
        <v>4000</v>
      </c>
      <c r="M321" s="48">
        <f t="shared" si="52"/>
        <v>4400</v>
      </c>
      <c r="N321" s="48">
        <f t="shared" si="52"/>
        <v>4400</v>
      </c>
      <c r="O321" s="48">
        <f t="shared" si="52"/>
        <v>4400</v>
      </c>
      <c r="P321" s="48">
        <f t="shared" si="52"/>
        <v>4400</v>
      </c>
      <c r="Q321" s="48">
        <f t="shared" si="52"/>
        <v>5000</v>
      </c>
      <c r="R321" s="48">
        <f t="shared" si="52"/>
        <v>5000</v>
      </c>
      <c r="S321" s="48">
        <f t="shared" si="52"/>
        <v>5200</v>
      </c>
      <c r="T321" s="48">
        <f t="shared" si="52"/>
        <v>5200</v>
      </c>
      <c r="U321" s="48">
        <f t="shared" si="52"/>
        <v>5400</v>
      </c>
      <c r="V321" s="48">
        <f t="shared" si="52"/>
        <v>5400</v>
      </c>
    </row>
    <row r="322" spans="1:22">
      <c r="A322" s="48">
        <v>1</v>
      </c>
      <c r="B322" s="48">
        <v>4</v>
      </c>
      <c r="C322" s="48">
        <v>7</v>
      </c>
      <c r="D322" s="48">
        <v>501</v>
      </c>
      <c r="E322" s="48">
        <v>1000</v>
      </c>
      <c r="F322" s="48">
        <v>6</v>
      </c>
      <c r="G322" s="48" t="s">
        <v>268</v>
      </c>
      <c r="H322" s="48">
        <v>2</v>
      </c>
      <c r="I322" s="48">
        <f t="shared" ref="I322:I385" si="53">INDEX($AW$1:$AW$9,MATCH(G322,$AV$1:$AV$9,0))</f>
        <v>4</v>
      </c>
      <c r="J322" s="57">
        <f t="shared" si="46"/>
        <v>4.6666666666666671E-3</v>
      </c>
      <c r="K322" s="48">
        <f t="shared" ref="K322:V331" si="54">IF($I322=0,$H322,INDEX(levelCosts_1_v,MATCH(K$1,levelCosts_k,1),$I322)*$H322)</f>
        <v>1000</v>
      </c>
      <c r="L322" s="48">
        <f t="shared" si="54"/>
        <v>1000</v>
      </c>
      <c r="M322" s="48">
        <f t="shared" si="54"/>
        <v>1100</v>
      </c>
      <c r="N322" s="48">
        <f t="shared" si="54"/>
        <v>1100</v>
      </c>
      <c r="O322" s="48">
        <f t="shared" si="54"/>
        <v>1100</v>
      </c>
      <c r="P322" s="48">
        <f t="shared" si="54"/>
        <v>1100</v>
      </c>
      <c r="Q322" s="48">
        <f t="shared" si="54"/>
        <v>1250</v>
      </c>
      <c r="R322" s="48">
        <f t="shared" si="54"/>
        <v>1250</v>
      </c>
      <c r="S322" s="48">
        <f t="shared" si="54"/>
        <v>1300</v>
      </c>
      <c r="T322" s="48">
        <f t="shared" si="54"/>
        <v>1300</v>
      </c>
      <c r="U322" s="48">
        <f t="shared" si="54"/>
        <v>1350</v>
      </c>
      <c r="V322" s="48">
        <f t="shared" si="54"/>
        <v>1350</v>
      </c>
    </row>
    <row r="323" spans="1:22">
      <c r="A323" s="48">
        <v>1</v>
      </c>
      <c r="B323" s="48">
        <v>4</v>
      </c>
      <c r="C323" s="48">
        <v>7</v>
      </c>
      <c r="D323" s="48">
        <v>501</v>
      </c>
      <c r="E323" s="48">
        <v>1000</v>
      </c>
      <c r="F323" s="48">
        <v>7</v>
      </c>
      <c r="G323" s="48" t="s">
        <v>273</v>
      </c>
      <c r="H323" s="48">
        <v>1</v>
      </c>
      <c r="I323" s="48">
        <f t="shared" si="53"/>
        <v>5</v>
      </c>
      <c r="J323" s="57">
        <f t="shared" ref="J323:J386" si="55">C323/100/15</f>
        <v>4.6666666666666671E-3</v>
      </c>
      <c r="K323" s="48">
        <f t="shared" si="54"/>
        <v>4000</v>
      </c>
      <c r="L323" s="48">
        <f t="shared" si="54"/>
        <v>4000</v>
      </c>
      <c r="M323" s="48">
        <f t="shared" si="54"/>
        <v>4400</v>
      </c>
      <c r="N323" s="48">
        <f t="shared" si="54"/>
        <v>4400</v>
      </c>
      <c r="O323" s="48">
        <f t="shared" si="54"/>
        <v>4400</v>
      </c>
      <c r="P323" s="48">
        <f t="shared" si="54"/>
        <v>4400</v>
      </c>
      <c r="Q323" s="48">
        <f t="shared" si="54"/>
        <v>5000</v>
      </c>
      <c r="R323" s="48">
        <f t="shared" si="54"/>
        <v>5000</v>
      </c>
      <c r="S323" s="48">
        <f t="shared" si="54"/>
        <v>5200</v>
      </c>
      <c r="T323" s="48">
        <f t="shared" si="54"/>
        <v>5200</v>
      </c>
      <c r="U323" s="48">
        <f t="shared" si="54"/>
        <v>5400</v>
      </c>
      <c r="V323" s="48">
        <f t="shared" si="54"/>
        <v>5400</v>
      </c>
    </row>
    <row r="324" spans="1:22">
      <c r="A324" s="48">
        <v>1</v>
      </c>
      <c r="B324" s="48">
        <v>4</v>
      </c>
      <c r="C324" s="48">
        <v>7</v>
      </c>
      <c r="D324" s="48">
        <v>501</v>
      </c>
      <c r="E324" s="48">
        <v>1000</v>
      </c>
      <c r="F324" s="48">
        <v>8</v>
      </c>
      <c r="G324" s="48" t="s">
        <v>269</v>
      </c>
      <c r="H324" s="48">
        <v>4000</v>
      </c>
      <c r="I324" s="48">
        <f t="shared" si="53"/>
        <v>0</v>
      </c>
      <c r="J324" s="57">
        <f t="shared" si="55"/>
        <v>4.6666666666666671E-3</v>
      </c>
      <c r="K324" s="48">
        <f t="shared" si="54"/>
        <v>4000</v>
      </c>
      <c r="L324" s="48">
        <f t="shared" si="54"/>
        <v>4000</v>
      </c>
      <c r="M324" s="48">
        <f t="shared" si="54"/>
        <v>4000</v>
      </c>
      <c r="N324" s="48">
        <f t="shared" si="54"/>
        <v>4000</v>
      </c>
      <c r="O324" s="48">
        <f t="shared" si="54"/>
        <v>4000</v>
      </c>
      <c r="P324" s="48">
        <f t="shared" si="54"/>
        <v>4000</v>
      </c>
      <c r="Q324" s="48">
        <f t="shared" si="54"/>
        <v>4000</v>
      </c>
      <c r="R324" s="48">
        <f t="shared" si="54"/>
        <v>4000</v>
      </c>
      <c r="S324" s="48">
        <f t="shared" si="54"/>
        <v>4000</v>
      </c>
      <c r="T324" s="48">
        <f t="shared" si="54"/>
        <v>4000</v>
      </c>
      <c r="U324" s="48">
        <f t="shared" si="54"/>
        <v>4000</v>
      </c>
      <c r="V324" s="48">
        <f t="shared" si="54"/>
        <v>4000</v>
      </c>
    </row>
    <row r="325" spans="1:22">
      <c r="A325" s="48">
        <v>1</v>
      </c>
      <c r="B325" s="48">
        <v>4</v>
      </c>
      <c r="C325" s="48">
        <v>7</v>
      </c>
      <c r="D325" s="48">
        <v>501</v>
      </c>
      <c r="E325" s="48">
        <v>1000</v>
      </c>
      <c r="F325" s="48">
        <v>9</v>
      </c>
      <c r="G325" s="48" t="s">
        <v>270</v>
      </c>
      <c r="H325" s="48">
        <v>1</v>
      </c>
      <c r="I325" s="48">
        <f t="shared" si="53"/>
        <v>1</v>
      </c>
      <c r="J325" s="57">
        <f t="shared" si="55"/>
        <v>4.6666666666666671E-3</v>
      </c>
      <c r="K325" s="48">
        <f t="shared" si="54"/>
        <v>2000</v>
      </c>
      <c r="L325" s="48">
        <f t="shared" si="54"/>
        <v>2000</v>
      </c>
      <c r="M325" s="48">
        <f t="shared" si="54"/>
        <v>2200</v>
      </c>
      <c r="N325" s="48">
        <f t="shared" si="54"/>
        <v>2200</v>
      </c>
      <c r="O325" s="48">
        <f t="shared" si="54"/>
        <v>2200</v>
      </c>
      <c r="P325" s="48">
        <f t="shared" si="54"/>
        <v>2200</v>
      </c>
      <c r="Q325" s="48">
        <f t="shared" si="54"/>
        <v>2500</v>
      </c>
      <c r="R325" s="48">
        <f t="shared" si="54"/>
        <v>2500</v>
      </c>
      <c r="S325" s="48">
        <f t="shared" si="54"/>
        <v>2600</v>
      </c>
      <c r="T325" s="48">
        <f t="shared" si="54"/>
        <v>2600</v>
      </c>
      <c r="U325" s="48">
        <f t="shared" si="54"/>
        <v>2700</v>
      </c>
      <c r="V325" s="48">
        <f t="shared" si="54"/>
        <v>2700</v>
      </c>
    </row>
    <row r="326" spans="1:22">
      <c r="A326" s="48">
        <v>1</v>
      </c>
      <c r="B326" s="48">
        <v>4</v>
      </c>
      <c r="C326" s="48">
        <v>7</v>
      </c>
      <c r="D326" s="48">
        <v>501</v>
      </c>
      <c r="E326" s="48">
        <v>1000</v>
      </c>
      <c r="F326" s="48">
        <v>10</v>
      </c>
      <c r="G326" s="48" t="s">
        <v>271</v>
      </c>
      <c r="H326" s="48">
        <v>1</v>
      </c>
      <c r="I326" s="48">
        <f t="shared" si="53"/>
        <v>6</v>
      </c>
      <c r="J326" s="57">
        <f t="shared" si="55"/>
        <v>4.6666666666666671E-3</v>
      </c>
      <c r="K326" s="48">
        <f t="shared" si="54"/>
        <v>3300</v>
      </c>
      <c r="L326" s="48">
        <f t="shared" si="54"/>
        <v>3300</v>
      </c>
      <c r="M326" s="48">
        <f t="shared" si="54"/>
        <v>3700</v>
      </c>
      <c r="N326" s="48">
        <f t="shared" si="54"/>
        <v>3700</v>
      </c>
      <c r="O326" s="48">
        <f t="shared" si="54"/>
        <v>3700</v>
      </c>
      <c r="P326" s="48">
        <f t="shared" si="54"/>
        <v>3700</v>
      </c>
      <c r="Q326" s="48">
        <f t="shared" si="54"/>
        <v>4200</v>
      </c>
      <c r="R326" s="48">
        <f t="shared" si="54"/>
        <v>4200</v>
      </c>
      <c r="S326" s="48">
        <f t="shared" si="54"/>
        <v>4300</v>
      </c>
      <c r="T326" s="48">
        <f t="shared" si="54"/>
        <v>4300</v>
      </c>
      <c r="U326" s="48">
        <f t="shared" si="54"/>
        <v>4500</v>
      </c>
      <c r="V326" s="48">
        <f t="shared" si="54"/>
        <v>4500</v>
      </c>
    </row>
    <row r="327" spans="1:22">
      <c r="A327" s="48">
        <v>1</v>
      </c>
      <c r="B327" s="48">
        <v>4</v>
      </c>
      <c r="C327" s="48">
        <v>7</v>
      </c>
      <c r="D327" s="48">
        <v>501</v>
      </c>
      <c r="E327" s="48">
        <v>1000</v>
      </c>
      <c r="F327" s="48">
        <v>11</v>
      </c>
      <c r="G327" s="48" t="s">
        <v>275</v>
      </c>
      <c r="H327" s="48">
        <v>1</v>
      </c>
      <c r="I327" s="48">
        <f t="shared" si="53"/>
        <v>8</v>
      </c>
      <c r="J327" s="57">
        <f t="shared" si="55"/>
        <v>4.6666666666666671E-3</v>
      </c>
      <c r="K327" s="48">
        <f t="shared" si="54"/>
        <v>5300</v>
      </c>
      <c r="L327" s="48">
        <f t="shared" si="54"/>
        <v>5300</v>
      </c>
      <c r="M327" s="48">
        <f t="shared" si="54"/>
        <v>5900</v>
      </c>
      <c r="N327" s="48">
        <f t="shared" si="54"/>
        <v>5900</v>
      </c>
      <c r="O327" s="48">
        <f t="shared" si="54"/>
        <v>5900</v>
      </c>
      <c r="P327" s="48">
        <f t="shared" si="54"/>
        <v>5900</v>
      </c>
      <c r="Q327" s="48">
        <f t="shared" si="54"/>
        <v>6700</v>
      </c>
      <c r="R327" s="48">
        <f t="shared" si="54"/>
        <v>6700</v>
      </c>
      <c r="S327" s="48">
        <f t="shared" si="54"/>
        <v>6900</v>
      </c>
      <c r="T327" s="48">
        <f t="shared" si="54"/>
        <v>6900</v>
      </c>
      <c r="U327" s="48">
        <f t="shared" si="54"/>
        <v>7200</v>
      </c>
      <c r="V327" s="48">
        <f t="shared" si="54"/>
        <v>7200</v>
      </c>
    </row>
    <row r="328" spans="1:22">
      <c r="A328" s="48">
        <v>1</v>
      </c>
      <c r="B328" s="48">
        <v>4</v>
      </c>
      <c r="C328" s="48">
        <v>7</v>
      </c>
      <c r="D328" s="48">
        <v>501</v>
      </c>
      <c r="E328" s="48">
        <v>1000</v>
      </c>
      <c r="F328" s="48">
        <v>12</v>
      </c>
      <c r="G328" s="48" t="s">
        <v>274</v>
      </c>
      <c r="H328" s="48">
        <v>1</v>
      </c>
      <c r="I328" s="48">
        <f t="shared" si="53"/>
        <v>3</v>
      </c>
      <c r="J328" s="57">
        <f t="shared" si="55"/>
        <v>4.6666666666666671E-3</v>
      </c>
      <c r="K328" s="48">
        <f t="shared" si="54"/>
        <v>6000</v>
      </c>
      <c r="L328" s="48">
        <f t="shared" si="54"/>
        <v>6000</v>
      </c>
      <c r="M328" s="48">
        <f t="shared" si="54"/>
        <v>6600</v>
      </c>
      <c r="N328" s="48">
        <f t="shared" si="54"/>
        <v>6600</v>
      </c>
      <c r="O328" s="48">
        <f t="shared" si="54"/>
        <v>6600</v>
      </c>
      <c r="P328" s="48">
        <f t="shared" si="54"/>
        <v>6600</v>
      </c>
      <c r="Q328" s="48">
        <f t="shared" si="54"/>
        <v>7500</v>
      </c>
      <c r="R328" s="48">
        <f t="shared" si="54"/>
        <v>7500</v>
      </c>
      <c r="S328" s="48">
        <f t="shared" si="54"/>
        <v>7800</v>
      </c>
      <c r="T328" s="48">
        <f t="shared" si="54"/>
        <v>7800</v>
      </c>
      <c r="U328" s="48">
        <f t="shared" si="54"/>
        <v>8100</v>
      </c>
      <c r="V328" s="48">
        <f t="shared" si="54"/>
        <v>8100</v>
      </c>
    </row>
    <row r="329" spans="1:22">
      <c r="A329" s="48">
        <v>1</v>
      </c>
      <c r="B329" s="48">
        <v>4</v>
      </c>
      <c r="C329" s="48">
        <v>7</v>
      </c>
      <c r="D329" s="48">
        <v>501</v>
      </c>
      <c r="E329" s="48">
        <v>1000</v>
      </c>
      <c r="F329" s="48">
        <v>13</v>
      </c>
      <c r="G329" s="48" t="s">
        <v>268</v>
      </c>
      <c r="H329" s="48">
        <v>4</v>
      </c>
      <c r="I329" s="48">
        <f t="shared" si="53"/>
        <v>4</v>
      </c>
      <c r="J329" s="57">
        <f t="shared" si="55"/>
        <v>4.6666666666666671E-3</v>
      </c>
      <c r="K329" s="48">
        <f t="shared" si="54"/>
        <v>2000</v>
      </c>
      <c r="L329" s="48">
        <f t="shared" si="54"/>
        <v>2000</v>
      </c>
      <c r="M329" s="48">
        <f t="shared" si="54"/>
        <v>2200</v>
      </c>
      <c r="N329" s="48">
        <f t="shared" si="54"/>
        <v>2200</v>
      </c>
      <c r="O329" s="48">
        <f t="shared" si="54"/>
        <v>2200</v>
      </c>
      <c r="P329" s="48">
        <f t="shared" si="54"/>
        <v>2200</v>
      </c>
      <c r="Q329" s="48">
        <f t="shared" si="54"/>
        <v>2500</v>
      </c>
      <c r="R329" s="48">
        <f t="shared" si="54"/>
        <v>2500</v>
      </c>
      <c r="S329" s="48">
        <f t="shared" si="54"/>
        <v>2600</v>
      </c>
      <c r="T329" s="48">
        <f t="shared" si="54"/>
        <v>2600</v>
      </c>
      <c r="U329" s="48">
        <f t="shared" si="54"/>
        <v>2700</v>
      </c>
      <c r="V329" s="48">
        <f t="shared" si="54"/>
        <v>2700</v>
      </c>
    </row>
    <row r="330" spans="1:22">
      <c r="A330" s="48">
        <v>1</v>
      </c>
      <c r="B330" s="48">
        <v>4</v>
      </c>
      <c r="C330" s="48">
        <v>7</v>
      </c>
      <c r="D330" s="48">
        <v>501</v>
      </c>
      <c r="E330" s="48">
        <v>1000</v>
      </c>
      <c r="F330" s="48">
        <v>14</v>
      </c>
      <c r="G330" s="48" t="s">
        <v>269</v>
      </c>
      <c r="H330" s="48">
        <v>2000</v>
      </c>
      <c r="I330" s="48">
        <f t="shared" si="53"/>
        <v>0</v>
      </c>
      <c r="J330" s="57">
        <f t="shared" si="55"/>
        <v>4.6666666666666671E-3</v>
      </c>
      <c r="K330" s="48">
        <f t="shared" si="54"/>
        <v>2000</v>
      </c>
      <c r="L330" s="48">
        <f t="shared" si="54"/>
        <v>2000</v>
      </c>
      <c r="M330" s="48">
        <f t="shared" si="54"/>
        <v>2000</v>
      </c>
      <c r="N330" s="48">
        <f t="shared" si="54"/>
        <v>2000</v>
      </c>
      <c r="O330" s="48">
        <f t="shared" si="54"/>
        <v>2000</v>
      </c>
      <c r="P330" s="48">
        <f t="shared" si="54"/>
        <v>2000</v>
      </c>
      <c r="Q330" s="48">
        <f t="shared" si="54"/>
        <v>2000</v>
      </c>
      <c r="R330" s="48">
        <f t="shared" si="54"/>
        <v>2000</v>
      </c>
      <c r="S330" s="48">
        <f t="shared" si="54"/>
        <v>2000</v>
      </c>
      <c r="T330" s="48">
        <f t="shared" si="54"/>
        <v>2000</v>
      </c>
      <c r="U330" s="48">
        <f t="shared" si="54"/>
        <v>2000</v>
      </c>
      <c r="V330" s="48">
        <f t="shared" si="54"/>
        <v>2000</v>
      </c>
    </row>
    <row r="331" spans="1:22">
      <c r="A331" s="48">
        <v>1</v>
      </c>
      <c r="B331" s="48">
        <v>4</v>
      </c>
      <c r="C331" s="48">
        <v>7</v>
      </c>
      <c r="D331" s="48">
        <v>501</v>
      </c>
      <c r="E331" s="48">
        <v>1000</v>
      </c>
      <c r="F331" s="48">
        <v>15</v>
      </c>
      <c r="G331" s="48" t="s">
        <v>269</v>
      </c>
      <c r="H331" s="48">
        <v>2000</v>
      </c>
      <c r="I331" s="48">
        <f t="shared" si="53"/>
        <v>0</v>
      </c>
      <c r="J331" s="57">
        <f t="shared" si="55"/>
        <v>4.6666666666666671E-3</v>
      </c>
      <c r="K331" s="48">
        <f t="shared" si="54"/>
        <v>2000</v>
      </c>
      <c r="L331" s="48">
        <f t="shared" si="54"/>
        <v>2000</v>
      </c>
      <c r="M331" s="48">
        <f t="shared" si="54"/>
        <v>2000</v>
      </c>
      <c r="N331" s="48">
        <f t="shared" si="54"/>
        <v>2000</v>
      </c>
      <c r="O331" s="48">
        <f t="shared" si="54"/>
        <v>2000</v>
      </c>
      <c r="P331" s="48">
        <f t="shared" si="54"/>
        <v>2000</v>
      </c>
      <c r="Q331" s="48">
        <f t="shared" si="54"/>
        <v>2000</v>
      </c>
      <c r="R331" s="48">
        <f t="shared" si="54"/>
        <v>2000</v>
      </c>
      <c r="S331" s="48">
        <f t="shared" si="54"/>
        <v>2000</v>
      </c>
      <c r="T331" s="48">
        <f t="shared" si="54"/>
        <v>2000</v>
      </c>
      <c r="U331" s="48">
        <f t="shared" si="54"/>
        <v>2000</v>
      </c>
      <c r="V331" s="48">
        <f t="shared" si="54"/>
        <v>2000</v>
      </c>
    </row>
    <row r="332" spans="1:22">
      <c r="A332" s="48">
        <v>1</v>
      </c>
      <c r="B332" s="48">
        <v>5</v>
      </c>
      <c r="C332" s="48">
        <v>5</v>
      </c>
      <c r="D332" s="48">
        <v>501</v>
      </c>
      <c r="E332" s="48">
        <v>1000</v>
      </c>
      <c r="F332" s="48">
        <v>1</v>
      </c>
      <c r="G332" s="48" t="s">
        <v>272</v>
      </c>
      <c r="H332" s="48">
        <v>2</v>
      </c>
      <c r="I332" s="48">
        <f t="shared" si="53"/>
        <v>7</v>
      </c>
      <c r="J332" s="57">
        <f t="shared" si="55"/>
        <v>3.3333333333333335E-3</v>
      </c>
      <c r="K332" s="48">
        <f t="shared" ref="K332:V341" si="56">IF($I332=0,$H332,INDEX(levelCosts_1_v,MATCH(K$1,levelCosts_k,1),$I332)*$H332)</f>
        <v>8000</v>
      </c>
      <c r="L332" s="48">
        <f t="shared" si="56"/>
        <v>8000</v>
      </c>
      <c r="M332" s="48">
        <f t="shared" si="56"/>
        <v>8800</v>
      </c>
      <c r="N332" s="48">
        <f t="shared" si="56"/>
        <v>8800</v>
      </c>
      <c r="O332" s="48">
        <f t="shared" si="56"/>
        <v>8800</v>
      </c>
      <c r="P332" s="48">
        <f t="shared" si="56"/>
        <v>8800</v>
      </c>
      <c r="Q332" s="48">
        <f t="shared" si="56"/>
        <v>10000</v>
      </c>
      <c r="R332" s="48">
        <f t="shared" si="56"/>
        <v>10000</v>
      </c>
      <c r="S332" s="48">
        <f t="shared" si="56"/>
        <v>10400</v>
      </c>
      <c r="T332" s="48">
        <f t="shared" si="56"/>
        <v>10400</v>
      </c>
      <c r="U332" s="48">
        <f t="shared" si="56"/>
        <v>10800</v>
      </c>
      <c r="V332" s="48">
        <f t="shared" si="56"/>
        <v>10800</v>
      </c>
    </row>
    <row r="333" spans="1:22">
      <c r="A333" s="48">
        <v>1</v>
      </c>
      <c r="B333" s="48">
        <v>5</v>
      </c>
      <c r="C333" s="48">
        <v>5</v>
      </c>
      <c r="D333" s="48">
        <v>501</v>
      </c>
      <c r="E333" s="48">
        <v>1000</v>
      </c>
      <c r="F333" s="48">
        <v>2</v>
      </c>
      <c r="G333" s="48" t="s">
        <v>269</v>
      </c>
      <c r="H333" s="48">
        <v>4000</v>
      </c>
      <c r="I333" s="48">
        <f t="shared" si="53"/>
        <v>0</v>
      </c>
      <c r="J333" s="57">
        <f t="shared" si="55"/>
        <v>3.3333333333333335E-3</v>
      </c>
      <c r="K333" s="48">
        <f t="shared" si="56"/>
        <v>4000</v>
      </c>
      <c r="L333" s="48">
        <f t="shared" si="56"/>
        <v>4000</v>
      </c>
      <c r="M333" s="48">
        <f t="shared" si="56"/>
        <v>4000</v>
      </c>
      <c r="N333" s="48">
        <f t="shared" si="56"/>
        <v>4000</v>
      </c>
      <c r="O333" s="48">
        <f t="shared" si="56"/>
        <v>4000</v>
      </c>
      <c r="P333" s="48">
        <f t="shared" si="56"/>
        <v>4000</v>
      </c>
      <c r="Q333" s="48">
        <f t="shared" si="56"/>
        <v>4000</v>
      </c>
      <c r="R333" s="48">
        <f t="shared" si="56"/>
        <v>4000</v>
      </c>
      <c r="S333" s="48">
        <f t="shared" si="56"/>
        <v>4000</v>
      </c>
      <c r="T333" s="48">
        <f t="shared" si="56"/>
        <v>4000</v>
      </c>
      <c r="U333" s="48">
        <f t="shared" si="56"/>
        <v>4000</v>
      </c>
      <c r="V333" s="48">
        <f t="shared" si="56"/>
        <v>4000</v>
      </c>
    </row>
    <row r="334" spans="1:22">
      <c r="A334" s="48">
        <v>1</v>
      </c>
      <c r="B334" s="48">
        <v>5</v>
      </c>
      <c r="C334" s="48">
        <v>5</v>
      </c>
      <c r="D334" s="48">
        <v>501</v>
      </c>
      <c r="E334" s="48">
        <v>1000</v>
      </c>
      <c r="F334" s="48">
        <v>3</v>
      </c>
      <c r="G334" s="48" t="s">
        <v>270</v>
      </c>
      <c r="H334" s="48">
        <v>1</v>
      </c>
      <c r="I334" s="48">
        <f t="shared" si="53"/>
        <v>1</v>
      </c>
      <c r="J334" s="57">
        <f t="shared" si="55"/>
        <v>3.3333333333333335E-3</v>
      </c>
      <c r="K334" s="48">
        <f t="shared" si="56"/>
        <v>2000</v>
      </c>
      <c r="L334" s="48">
        <f t="shared" si="56"/>
        <v>2000</v>
      </c>
      <c r="M334" s="48">
        <f t="shared" si="56"/>
        <v>2200</v>
      </c>
      <c r="N334" s="48">
        <f t="shared" si="56"/>
        <v>2200</v>
      </c>
      <c r="O334" s="48">
        <f t="shared" si="56"/>
        <v>2200</v>
      </c>
      <c r="P334" s="48">
        <f t="shared" si="56"/>
        <v>2200</v>
      </c>
      <c r="Q334" s="48">
        <f t="shared" si="56"/>
        <v>2500</v>
      </c>
      <c r="R334" s="48">
        <f t="shared" si="56"/>
        <v>2500</v>
      </c>
      <c r="S334" s="48">
        <f t="shared" si="56"/>
        <v>2600</v>
      </c>
      <c r="T334" s="48">
        <f t="shared" si="56"/>
        <v>2600</v>
      </c>
      <c r="U334" s="48">
        <f t="shared" si="56"/>
        <v>2700</v>
      </c>
      <c r="V334" s="48">
        <f t="shared" si="56"/>
        <v>2700</v>
      </c>
    </row>
    <row r="335" spans="1:22">
      <c r="A335" s="48">
        <v>1</v>
      </c>
      <c r="B335" s="48">
        <v>5</v>
      </c>
      <c r="C335" s="48">
        <v>5</v>
      </c>
      <c r="D335" s="48">
        <v>501</v>
      </c>
      <c r="E335" s="48">
        <v>1000</v>
      </c>
      <c r="F335" s="48">
        <v>4</v>
      </c>
      <c r="G335" s="48" t="s">
        <v>269</v>
      </c>
      <c r="H335" s="48">
        <v>8000</v>
      </c>
      <c r="I335" s="48">
        <f t="shared" si="53"/>
        <v>0</v>
      </c>
      <c r="J335" s="57">
        <f t="shared" si="55"/>
        <v>3.3333333333333335E-3</v>
      </c>
      <c r="K335" s="48">
        <f t="shared" si="56"/>
        <v>8000</v>
      </c>
      <c r="L335" s="48">
        <f t="shared" si="56"/>
        <v>8000</v>
      </c>
      <c r="M335" s="48">
        <f t="shared" si="56"/>
        <v>8000</v>
      </c>
      <c r="N335" s="48">
        <f t="shared" si="56"/>
        <v>8000</v>
      </c>
      <c r="O335" s="48">
        <f t="shared" si="56"/>
        <v>8000</v>
      </c>
      <c r="P335" s="48">
        <f t="shared" si="56"/>
        <v>8000</v>
      </c>
      <c r="Q335" s="48">
        <f t="shared" si="56"/>
        <v>8000</v>
      </c>
      <c r="R335" s="48">
        <f t="shared" si="56"/>
        <v>8000</v>
      </c>
      <c r="S335" s="48">
        <f t="shared" si="56"/>
        <v>8000</v>
      </c>
      <c r="T335" s="48">
        <f t="shared" si="56"/>
        <v>8000</v>
      </c>
      <c r="U335" s="48">
        <f t="shared" si="56"/>
        <v>8000</v>
      </c>
      <c r="V335" s="48">
        <f t="shared" si="56"/>
        <v>8000</v>
      </c>
    </row>
    <row r="336" spans="1:22">
      <c r="A336" s="48">
        <v>1</v>
      </c>
      <c r="B336" s="48">
        <v>5</v>
      </c>
      <c r="C336" s="48">
        <v>5</v>
      </c>
      <c r="D336" s="48">
        <v>501</v>
      </c>
      <c r="E336" s="48">
        <v>1000</v>
      </c>
      <c r="F336" s="48">
        <v>5</v>
      </c>
      <c r="G336" s="48" t="s">
        <v>276</v>
      </c>
      <c r="H336" s="48">
        <v>3</v>
      </c>
      <c r="I336" s="48">
        <f t="shared" si="53"/>
        <v>2</v>
      </c>
      <c r="J336" s="57">
        <f t="shared" si="55"/>
        <v>3.3333333333333335E-3</v>
      </c>
      <c r="K336" s="48">
        <f t="shared" si="56"/>
        <v>6663</v>
      </c>
      <c r="L336" s="48">
        <f t="shared" si="56"/>
        <v>6663</v>
      </c>
      <c r="M336" s="48">
        <f t="shared" si="56"/>
        <v>7326</v>
      </c>
      <c r="N336" s="48">
        <f t="shared" si="56"/>
        <v>7326</v>
      </c>
      <c r="O336" s="48">
        <f t="shared" si="56"/>
        <v>7326</v>
      </c>
      <c r="P336" s="48">
        <f t="shared" si="56"/>
        <v>7326</v>
      </c>
      <c r="Q336" s="48">
        <f t="shared" si="56"/>
        <v>8325</v>
      </c>
      <c r="R336" s="48">
        <f t="shared" si="56"/>
        <v>8325</v>
      </c>
      <c r="S336" s="48">
        <f t="shared" si="56"/>
        <v>8658</v>
      </c>
      <c r="T336" s="48">
        <f t="shared" si="56"/>
        <v>8658</v>
      </c>
      <c r="U336" s="48">
        <f t="shared" si="56"/>
        <v>8994</v>
      </c>
      <c r="V336" s="48">
        <f t="shared" si="56"/>
        <v>8994</v>
      </c>
    </row>
    <row r="337" spans="1:22">
      <c r="A337" s="48">
        <v>1</v>
      </c>
      <c r="B337" s="48">
        <v>5</v>
      </c>
      <c r="C337" s="48">
        <v>5</v>
      </c>
      <c r="D337" s="48">
        <v>501</v>
      </c>
      <c r="E337" s="48">
        <v>1000</v>
      </c>
      <c r="F337" s="48">
        <v>6</v>
      </c>
      <c r="G337" s="48" t="s">
        <v>270</v>
      </c>
      <c r="H337" s="48">
        <v>1</v>
      </c>
      <c r="I337" s="48">
        <f t="shared" si="53"/>
        <v>1</v>
      </c>
      <c r="J337" s="57">
        <f t="shared" si="55"/>
        <v>3.3333333333333335E-3</v>
      </c>
      <c r="K337" s="48">
        <f t="shared" si="56"/>
        <v>2000</v>
      </c>
      <c r="L337" s="48">
        <f t="shared" si="56"/>
        <v>2000</v>
      </c>
      <c r="M337" s="48">
        <f t="shared" si="56"/>
        <v>2200</v>
      </c>
      <c r="N337" s="48">
        <f t="shared" si="56"/>
        <v>2200</v>
      </c>
      <c r="O337" s="48">
        <f t="shared" si="56"/>
        <v>2200</v>
      </c>
      <c r="P337" s="48">
        <f t="shared" si="56"/>
        <v>2200</v>
      </c>
      <c r="Q337" s="48">
        <f t="shared" si="56"/>
        <v>2500</v>
      </c>
      <c r="R337" s="48">
        <f t="shared" si="56"/>
        <v>2500</v>
      </c>
      <c r="S337" s="48">
        <f t="shared" si="56"/>
        <v>2600</v>
      </c>
      <c r="T337" s="48">
        <f t="shared" si="56"/>
        <v>2600</v>
      </c>
      <c r="U337" s="48">
        <f t="shared" si="56"/>
        <v>2700</v>
      </c>
      <c r="V337" s="48">
        <f t="shared" si="56"/>
        <v>2700</v>
      </c>
    </row>
    <row r="338" spans="1:22">
      <c r="A338" s="48">
        <v>1</v>
      </c>
      <c r="B338" s="48">
        <v>5</v>
      </c>
      <c r="C338" s="48">
        <v>5</v>
      </c>
      <c r="D338" s="48">
        <v>501</v>
      </c>
      <c r="E338" s="48">
        <v>1000</v>
      </c>
      <c r="F338" s="48">
        <v>7</v>
      </c>
      <c r="G338" s="48" t="s">
        <v>268</v>
      </c>
      <c r="H338" s="48">
        <v>6</v>
      </c>
      <c r="I338" s="48">
        <f t="shared" si="53"/>
        <v>4</v>
      </c>
      <c r="J338" s="57">
        <f t="shared" si="55"/>
        <v>3.3333333333333335E-3</v>
      </c>
      <c r="K338" s="48">
        <f t="shared" si="56"/>
        <v>3000</v>
      </c>
      <c r="L338" s="48">
        <f t="shared" si="56"/>
        <v>3000</v>
      </c>
      <c r="M338" s="48">
        <f t="shared" si="56"/>
        <v>3300</v>
      </c>
      <c r="N338" s="48">
        <f t="shared" si="56"/>
        <v>3300</v>
      </c>
      <c r="O338" s="48">
        <f t="shared" si="56"/>
        <v>3300</v>
      </c>
      <c r="P338" s="48">
        <f t="shared" si="56"/>
        <v>3300</v>
      </c>
      <c r="Q338" s="48">
        <f t="shared" si="56"/>
        <v>3750</v>
      </c>
      <c r="R338" s="48">
        <f t="shared" si="56"/>
        <v>3750</v>
      </c>
      <c r="S338" s="48">
        <f t="shared" si="56"/>
        <v>3900</v>
      </c>
      <c r="T338" s="48">
        <f t="shared" si="56"/>
        <v>3900</v>
      </c>
      <c r="U338" s="48">
        <f t="shared" si="56"/>
        <v>4050</v>
      </c>
      <c r="V338" s="48">
        <f t="shared" si="56"/>
        <v>4050</v>
      </c>
    </row>
    <row r="339" spans="1:22">
      <c r="A339" s="48">
        <v>1</v>
      </c>
      <c r="B339" s="48">
        <v>5</v>
      </c>
      <c r="C339" s="48">
        <v>5</v>
      </c>
      <c r="D339" s="48">
        <v>501</v>
      </c>
      <c r="E339" s="48">
        <v>1000</v>
      </c>
      <c r="F339" s="48">
        <v>8</v>
      </c>
      <c r="G339" s="48" t="s">
        <v>271</v>
      </c>
      <c r="H339" s="48">
        <v>1</v>
      </c>
      <c r="I339" s="48">
        <f t="shared" si="53"/>
        <v>6</v>
      </c>
      <c r="J339" s="57">
        <f t="shared" si="55"/>
        <v>3.3333333333333335E-3</v>
      </c>
      <c r="K339" s="48">
        <f t="shared" si="56"/>
        <v>3300</v>
      </c>
      <c r="L339" s="48">
        <f t="shared" si="56"/>
        <v>3300</v>
      </c>
      <c r="M339" s="48">
        <f t="shared" si="56"/>
        <v>3700</v>
      </c>
      <c r="N339" s="48">
        <f t="shared" si="56"/>
        <v>3700</v>
      </c>
      <c r="O339" s="48">
        <f t="shared" si="56"/>
        <v>3700</v>
      </c>
      <c r="P339" s="48">
        <f t="shared" si="56"/>
        <v>3700</v>
      </c>
      <c r="Q339" s="48">
        <f t="shared" si="56"/>
        <v>4200</v>
      </c>
      <c r="R339" s="48">
        <f t="shared" si="56"/>
        <v>4200</v>
      </c>
      <c r="S339" s="48">
        <f t="shared" si="56"/>
        <v>4300</v>
      </c>
      <c r="T339" s="48">
        <f t="shared" si="56"/>
        <v>4300</v>
      </c>
      <c r="U339" s="48">
        <f t="shared" si="56"/>
        <v>4500</v>
      </c>
      <c r="V339" s="48">
        <f t="shared" si="56"/>
        <v>4500</v>
      </c>
    </row>
    <row r="340" spans="1:22">
      <c r="A340" s="48">
        <v>1</v>
      </c>
      <c r="B340" s="48">
        <v>5</v>
      </c>
      <c r="C340" s="48">
        <v>5</v>
      </c>
      <c r="D340" s="48">
        <v>501</v>
      </c>
      <c r="E340" s="48">
        <v>1000</v>
      </c>
      <c r="F340" s="48">
        <v>9</v>
      </c>
      <c r="G340" s="48" t="s">
        <v>269</v>
      </c>
      <c r="H340" s="48">
        <v>3000</v>
      </c>
      <c r="I340" s="48">
        <f t="shared" si="53"/>
        <v>0</v>
      </c>
      <c r="J340" s="57">
        <f t="shared" si="55"/>
        <v>3.3333333333333335E-3</v>
      </c>
      <c r="K340" s="48">
        <f t="shared" si="56"/>
        <v>3000</v>
      </c>
      <c r="L340" s="48">
        <f t="shared" si="56"/>
        <v>3000</v>
      </c>
      <c r="M340" s="48">
        <f t="shared" si="56"/>
        <v>3000</v>
      </c>
      <c r="N340" s="48">
        <f t="shared" si="56"/>
        <v>3000</v>
      </c>
      <c r="O340" s="48">
        <f t="shared" si="56"/>
        <v>3000</v>
      </c>
      <c r="P340" s="48">
        <f t="shared" si="56"/>
        <v>3000</v>
      </c>
      <c r="Q340" s="48">
        <f t="shared" si="56"/>
        <v>3000</v>
      </c>
      <c r="R340" s="48">
        <f t="shared" si="56"/>
        <v>3000</v>
      </c>
      <c r="S340" s="48">
        <f t="shared" si="56"/>
        <v>3000</v>
      </c>
      <c r="T340" s="48">
        <f t="shared" si="56"/>
        <v>3000</v>
      </c>
      <c r="U340" s="48">
        <f t="shared" si="56"/>
        <v>3000</v>
      </c>
      <c r="V340" s="48">
        <f t="shared" si="56"/>
        <v>3000</v>
      </c>
    </row>
    <row r="341" spans="1:22">
      <c r="A341" s="48">
        <v>1</v>
      </c>
      <c r="B341" s="48">
        <v>5</v>
      </c>
      <c r="C341" s="48">
        <v>5</v>
      </c>
      <c r="D341" s="48">
        <v>501</v>
      </c>
      <c r="E341" s="48">
        <v>1000</v>
      </c>
      <c r="F341" s="48">
        <v>10</v>
      </c>
      <c r="G341" s="48" t="s">
        <v>269</v>
      </c>
      <c r="H341" s="48">
        <v>4000</v>
      </c>
      <c r="I341" s="48">
        <f t="shared" si="53"/>
        <v>0</v>
      </c>
      <c r="J341" s="57">
        <f t="shared" si="55"/>
        <v>3.3333333333333335E-3</v>
      </c>
      <c r="K341" s="48">
        <f t="shared" si="56"/>
        <v>4000</v>
      </c>
      <c r="L341" s="48">
        <f t="shared" si="56"/>
        <v>4000</v>
      </c>
      <c r="M341" s="48">
        <f t="shared" si="56"/>
        <v>4000</v>
      </c>
      <c r="N341" s="48">
        <f t="shared" si="56"/>
        <v>4000</v>
      </c>
      <c r="O341" s="48">
        <f t="shared" si="56"/>
        <v>4000</v>
      </c>
      <c r="P341" s="48">
        <f t="shared" si="56"/>
        <v>4000</v>
      </c>
      <c r="Q341" s="48">
        <f t="shared" si="56"/>
        <v>4000</v>
      </c>
      <c r="R341" s="48">
        <f t="shared" si="56"/>
        <v>4000</v>
      </c>
      <c r="S341" s="48">
        <f t="shared" si="56"/>
        <v>4000</v>
      </c>
      <c r="T341" s="48">
        <f t="shared" si="56"/>
        <v>4000</v>
      </c>
      <c r="U341" s="48">
        <f t="shared" si="56"/>
        <v>4000</v>
      </c>
      <c r="V341" s="48">
        <f t="shared" si="56"/>
        <v>4000</v>
      </c>
    </row>
    <row r="342" spans="1:22">
      <c r="A342" s="48">
        <v>1</v>
      </c>
      <c r="B342" s="48">
        <v>5</v>
      </c>
      <c r="C342" s="48">
        <v>5</v>
      </c>
      <c r="D342" s="48">
        <v>501</v>
      </c>
      <c r="E342" s="48">
        <v>1000</v>
      </c>
      <c r="F342" s="48">
        <v>11</v>
      </c>
      <c r="G342" s="48" t="s">
        <v>273</v>
      </c>
      <c r="H342" s="48">
        <v>1</v>
      </c>
      <c r="I342" s="48">
        <f t="shared" si="53"/>
        <v>5</v>
      </c>
      <c r="J342" s="57">
        <f t="shared" si="55"/>
        <v>3.3333333333333335E-3</v>
      </c>
      <c r="K342" s="48">
        <f t="shared" ref="K342:V351" si="57">IF($I342=0,$H342,INDEX(levelCosts_1_v,MATCH(K$1,levelCosts_k,1),$I342)*$H342)</f>
        <v>4000</v>
      </c>
      <c r="L342" s="48">
        <f t="shared" si="57"/>
        <v>4000</v>
      </c>
      <c r="M342" s="48">
        <f t="shared" si="57"/>
        <v>4400</v>
      </c>
      <c r="N342" s="48">
        <f t="shared" si="57"/>
        <v>4400</v>
      </c>
      <c r="O342" s="48">
        <f t="shared" si="57"/>
        <v>4400</v>
      </c>
      <c r="P342" s="48">
        <f t="shared" si="57"/>
        <v>4400</v>
      </c>
      <c r="Q342" s="48">
        <f t="shared" si="57"/>
        <v>5000</v>
      </c>
      <c r="R342" s="48">
        <f t="shared" si="57"/>
        <v>5000</v>
      </c>
      <c r="S342" s="48">
        <f t="shared" si="57"/>
        <v>5200</v>
      </c>
      <c r="T342" s="48">
        <f t="shared" si="57"/>
        <v>5200</v>
      </c>
      <c r="U342" s="48">
        <f t="shared" si="57"/>
        <v>5400</v>
      </c>
      <c r="V342" s="48">
        <f t="shared" si="57"/>
        <v>5400</v>
      </c>
    </row>
    <row r="343" spans="1:22">
      <c r="A343" s="48">
        <v>1</v>
      </c>
      <c r="B343" s="48">
        <v>5</v>
      </c>
      <c r="C343" s="48">
        <v>5</v>
      </c>
      <c r="D343" s="48">
        <v>501</v>
      </c>
      <c r="E343" s="48">
        <v>1000</v>
      </c>
      <c r="F343" s="48">
        <v>12</v>
      </c>
      <c r="G343" s="48" t="s">
        <v>268</v>
      </c>
      <c r="H343" s="48">
        <v>8</v>
      </c>
      <c r="I343" s="48">
        <f t="shared" si="53"/>
        <v>4</v>
      </c>
      <c r="J343" s="57">
        <f t="shared" si="55"/>
        <v>3.3333333333333335E-3</v>
      </c>
      <c r="K343" s="48">
        <f t="shared" si="57"/>
        <v>4000</v>
      </c>
      <c r="L343" s="48">
        <f t="shared" si="57"/>
        <v>4000</v>
      </c>
      <c r="M343" s="48">
        <f t="shared" si="57"/>
        <v>4400</v>
      </c>
      <c r="N343" s="48">
        <f t="shared" si="57"/>
        <v>4400</v>
      </c>
      <c r="O343" s="48">
        <f t="shared" si="57"/>
        <v>4400</v>
      </c>
      <c r="P343" s="48">
        <f t="shared" si="57"/>
        <v>4400</v>
      </c>
      <c r="Q343" s="48">
        <f t="shared" si="57"/>
        <v>5000</v>
      </c>
      <c r="R343" s="48">
        <f t="shared" si="57"/>
        <v>5000</v>
      </c>
      <c r="S343" s="48">
        <f t="shared" si="57"/>
        <v>5200</v>
      </c>
      <c r="T343" s="48">
        <f t="shared" si="57"/>
        <v>5200</v>
      </c>
      <c r="U343" s="48">
        <f t="shared" si="57"/>
        <v>5400</v>
      </c>
      <c r="V343" s="48">
        <f t="shared" si="57"/>
        <v>5400</v>
      </c>
    </row>
    <row r="344" spans="1:22">
      <c r="A344" s="48">
        <v>1</v>
      </c>
      <c r="B344" s="48">
        <v>5</v>
      </c>
      <c r="C344" s="48">
        <v>5</v>
      </c>
      <c r="D344" s="48">
        <v>501</v>
      </c>
      <c r="E344" s="48">
        <v>1000</v>
      </c>
      <c r="F344" s="48">
        <v>13</v>
      </c>
      <c r="G344" s="48" t="s">
        <v>269</v>
      </c>
      <c r="H344" s="48">
        <v>4000</v>
      </c>
      <c r="I344" s="48">
        <f t="shared" si="53"/>
        <v>0</v>
      </c>
      <c r="J344" s="57">
        <f t="shared" si="55"/>
        <v>3.3333333333333335E-3</v>
      </c>
      <c r="K344" s="48">
        <f t="shared" si="57"/>
        <v>4000</v>
      </c>
      <c r="L344" s="48">
        <f t="shared" si="57"/>
        <v>4000</v>
      </c>
      <c r="M344" s="48">
        <f t="shared" si="57"/>
        <v>4000</v>
      </c>
      <c r="N344" s="48">
        <f t="shared" si="57"/>
        <v>4000</v>
      </c>
      <c r="O344" s="48">
        <f t="shared" si="57"/>
        <v>4000</v>
      </c>
      <c r="P344" s="48">
        <f t="shared" si="57"/>
        <v>4000</v>
      </c>
      <c r="Q344" s="48">
        <f t="shared" si="57"/>
        <v>4000</v>
      </c>
      <c r="R344" s="48">
        <f t="shared" si="57"/>
        <v>4000</v>
      </c>
      <c r="S344" s="48">
        <f t="shared" si="57"/>
        <v>4000</v>
      </c>
      <c r="T344" s="48">
        <f t="shared" si="57"/>
        <v>4000</v>
      </c>
      <c r="U344" s="48">
        <f t="shared" si="57"/>
        <v>4000</v>
      </c>
      <c r="V344" s="48">
        <f t="shared" si="57"/>
        <v>4000</v>
      </c>
    </row>
    <row r="345" spans="1:22">
      <c r="A345" s="48">
        <v>1</v>
      </c>
      <c r="B345" s="48">
        <v>5</v>
      </c>
      <c r="C345" s="48">
        <v>5</v>
      </c>
      <c r="D345" s="48">
        <v>501</v>
      </c>
      <c r="E345" s="48">
        <v>1000</v>
      </c>
      <c r="F345" s="48">
        <v>14</v>
      </c>
      <c r="G345" s="48" t="s">
        <v>275</v>
      </c>
      <c r="H345" s="48">
        <v>1</v>
      </c>
      <c r="I345" s="48">
        <f t="shared" si="53"/>
        <v>8</v>
      </c>
      <c r="J345" s="57">
        <f t="shared" si="55"/>
        <v>3.3333333333333335E-3</v>
      </c>
      <c r="K345" s="48">
        <f t="shared" si="57"/>
        <v>5300</v>
      </c>
      <c r="L345" s="48">
        <f t="shared" si="57"/>
        <v>5300</v>
      </c>
      <c r="M345" s="48">
        <f t="shared" si="57"/>
        <v>5900</v>
      </c>
      <c r="N345" s="48">
        <f t="shared" si="57"/>
        <v>5900</v>
      </c>
      <c r="O345" s="48">
        <f t="shared" si="57"/>
        <v>5900</v>
      </c>
      <c r="P345" s="48">
        <f t="shared" si="57"/>
        <v>5900</v>
      </c>
      <c r="Q345" s="48">
        <f t="shared" si="57"/>
        <v>6700</v>
      </c>
      <c r="R345" s="48">
        <f t="shared" si="57"/>
        <v>6700</v>
      </c>
      <c r="S345" s="48">
        <f t="shared" si="57"/>
        <v>6900</v>
      </c>
      <c r="T345" s="48">
        <f t="shared" si="57"/>
        <v>6900</v>
      </c>
      <c r="U345" s="48">
        <f t="shared" si="57"/>
        <v>7200</v>
      </c>
      <c r="V345" s="48">
        <f t="shared" si="57"/>
        <v>7200</v>
      </c>
    </row>
    <row r="346" spans="1:22">
      <c r="A346" s="48">
        <v>1</v>
      </c>
      <c r="B346" s="48">
        <v>5</v>
      </c>
      <c r="C346" s="48">
        <v>5</v>
      </c>
      <c r="D346" s="48">
        <v>501</v>
      </c>
      <c r="E346" s="48">
        <v>1000</v>
      </c>
      <c r="F346" s="48">
        <v>15</v>
      </c>
      <c r="G346" s="48" t="s">
        <v>271</v>
      </c>
      <c r="H346" s="48">
        <v>1</v>
      </c>
      <c r="I346" s="48">
        <f t="shared" si="53"/>
        <v>6</v>
      </c>
      <c r="J346" s="57">
        <f t="shared" si="55"/>
        <v>3.3333333333333335E-3</v>
      </c>
      <c r="K346" s="48">
        <f t="shared" si="57"/>
        <v>3300</v>
      </c>
      <c r="L346" s="48">
        <f t="shared" si="57"/>
        <v>3300</v>
      </c>
      <c r="M346" s="48">
        <f t="shared" si="57"/>
        <v>3700</v>
      </c>
      <c r="N346" s="48">
        <f t="shared" si="57"/>
        <v>3700</v>
      </c>
      <c r="O346" s="48">
        <f t="shared" si="57"/>
        <v>3700</v>
      </c>
      <c r="P346" s="48">
        <f t="shared" si="57"/>
        <v>3700</v>
      </c>
      <c r="Q346" s="48">
        <f t="shared" si="57"/>
        <v>4200</v>
      </c>
      <c r="R346" s="48">
        <f t="shared" si="57"/>
        <v>4200</v>
      </c>
      <c r="S346" s="48">
        <f t="shared" si="57"/>
        <v>4300</v>
      </c>
      <c r="T346" s="48">
        <f t="shared" si="57"/>
        <v>4300</v>
      </c>
      <c r="U346" s="48">
        <f t="shared" si="57"/>
        <v>4500</v>
      </c>
      <c r="V346" s="48">
        <f t="shared" si="57"/>
        <v>4500</v>
      </c>
    </row>
    <row r="347" spans="1:22">
      <c r="A347" s="48">
        <v>1</v>
      </c>
      <c r="B347" s="48">
        <v>6</v>
      </c>
      <c r="C347" s="48">
        <v>4</v>
      </c>
      <c r="D347" s="48">
        <v>501</v>
      </c>
      <c r="E347" s="48">
        <v>1000</v>
      </c>
      <c r="F347" s="48">
        <v>1</v>
      </c>
      <c r="G347" s="48" t="s">
        <v>269</v>
      </c>
      <c r="H347" s="48">
        <v>8000</v>
      </c>
      <c r="I347" s="48">
        <f t="shared" si="53"/>
        <v>0</v>
      </c>
      <c r="J347" s="57">
        <f t="shared" si="55"/>
        <v>2.6666666666666666E-3</v>
      </c>
      <c r="K347" s="48">
        <f t="shared" si="57"/>
        <v>8000</v>
      </c>
      <c r="L347" s="48">
        <f t="shared" si="57"/>
        <v>8000</v>
      </c>
      <c r="M347" s="48">
        <f t="shared" si="57"/>
        <v>8000</v>
      </c>
      <c r="N347" s="48">
        <f t="shared" si="57"/>
        <v>8000</v>
      </c>
      <c r="O347" s="48">
        <f t="shared" si="57"/>
        <v>8000</v>
      </c>
      <c r="P347" s="48">
        <f t="shared" si="57"/>
        <v>8000</v>
      </c>
      <c r="Q347" s="48">
        <f t="shared" si="57"/>
        <v>8000</v>
      </c>
      <c r="R347" s="48">
        <f t="shared" si="57"/>
        <v>8000</v>
      </c>
      <c r="S347" s="48">
        <f t="shared" si="57"/>
        <v>8000</v>
      </c>
      <c r="T347" s="48">
        <f t="shared" si="57"/>
        <v>8000</v>
      </c>
      <c r="U347" s="48">
        <f t="shared" si="57"/>
        <v>8000</v>
      </c>
      <c r="V347" s="48">
        <f t="shared" si="57"/>
        <v>8000</v>
      </c>
    </row>
    <row r="348" spans="1:22">
      <c r="A348" s="48">
        <v>1</v>
      </c>
      <c r="B348" s="48">
        <v>6</v>
      </c>
      <c r="C348" s="48">
        <v>4</v>
      </c>
      <c r="D348" s="48">
        <v>501</v>
      </c>
      <c r="E348" s="48">
        <v>1000</v>
      </c>
      <c r="F348" s="48">
        <v>2</v>
      </c>
      <c r="G348" s="48" t="s">
        <v>268</v>
      </c>
      <c r="H348" s="48">
        <v>4</v>
      </c>
      <c r="I348" s="48">
        <f t="shared" si="53"/>
        <v>4</v>
      </c>
      <c r="J348" s="57">
        <f t="shared" si="55"/>
        <v>2.6666666666666666E-3</v>
      </c>
      <c r="K348" s="48">
        <f t="shared" si="57"/>
        <v>2000</v>
      </c>
      <c r="L348" s="48">
        <f t="shared" si="57"/>
        <v>2000</v>
      </c>
      <c r="M348" s="48">
        <f t="shared" si="57"/>
        <v>2200</v>
      </c>
      <c r="N348" s="48">
        <f t="shared" si="57"/>
        <v>2200</v>
      </c>
      <c r="O348" s="48">
        <f t="shared" si="57"/>
        <v>2200</v>
      </c>
      <c r="P348" s="48">
        <f t="shared" si="57"/>
        <v>2200</v>
      </c>
      <c r="Q348" s="48">
        <f t="shared" si="57"/>
        <v>2500</v>
      </c>
      <c r="R348" s="48">
        <f t="shared" si="57"/>
        <v>2500</v>
      </c>
      <c r="S348" s="48">
        <f t="shared" si="57"/>
        <v>2600</v>
      </c>
      <c r="T348" s="48">
        <f t="shared" si="57"/>
        <v>2600</v>
      </c>
      <c r="U348" s="48">
        <f t="shared" si="57"/>
        <v>2700</v>
      </c>
      <c r="V348" s="48">
        <f t="shared" si="57"/>
        <v>2700</v>
      </c>
    </row>
    <row r="349" spans="1:22">
      <c r="A349" s="48">
        <v>1</v>
      </c>
      <c r="B349" s="48">
        <v>6</v>
      </c>
      <c r="C349" s="48">
        <v>4</v>
      </c>
      <c r="D349" s="48">
        <v>501</v>
      </c>
      <c r="E349" s="48">
        <v>1000</v>
      </c>
      <c r="F349" s="48">
        <v>3</v>
      </c>
      <c r="G349" s="48" t="s">
        <v>270</v>
      </c>
      <c r="H349" s="48">
        <v>1</v>
      </c>
      <c r="I349" s="48">
        <f t="shared" si="53"/>
        <v>1</v>
      </c>
      <c r="J349" s="57">
        <f t="shared" si="55"/>
        <v>2.6666666666666666E-3</v>
      </c>
      <c r="K349" s="48">
        <f t="shared" si="57"/>
        <v>2000</v>
      </c>
      <c r="L349" s="48">
        <f t="shared" si="57"/>
        <v>2000</v>
      </c>
      <c r="M349" s="48">
        <f t="shared" si="57"/>
        <v>2200</v>
      </c>
      <c r="N349" s="48">
        <f t="shared" si="57"/>
        <v>2200</v>
      </c>
      <c r="O349" s="48">
        <f t="shared" si="57"/>
        <v>2200</v>
      </c>
      <c r="P349" s="48">
        <f t="shared" si="57"/>
        <v>2200</v>
      </c>
      <c r="Q349" s="48">
        <f t="shared" si="57"/>
        <v>2500</v>
      </c>
      <c r="R349" s="48">
        <f t="shared" si="57"/>
        <v>2500</v>
      </c>
      <c r="S349" s="48">
        <f t="shared" si="57"/>
        <v>2600</v>
      </c>
      <c r="T349" s="48">
        <f t="shared" si="57"/>
        <v>2600</v>
      </c>
      <c r="U349" s="48">
        <f t="shared" si="57"/>
        <v>2700</v>
      </c>
      <c r="V349" s="48">
        <f t="shared" si="57"/>
        <v>2700</v>
      </c>
    </row>
    <row r="350" spans="1:22">
      <c r="A350" s="48">
        <v>1</v>
      </c>
      <c r="B350" s="48">
        <v>6</v>
      </c>
      <c r="C350" s="48">
        <v>4</v>
      </c>
      <c r="D350" s="48">
        <v>501</v>
      </c>
      <c r="E350" s="48">
        <v>1000</v>
      </c>
      <c r="F350" s="48">
        <v>4</v>
      </c>
      <c r="G350" s="48" t="s">
        <v>269</v>
      </c>
      <c r="H350" s="48">
        <v>6000</v>
      </c>
      <c r="I350" s="48">
        <f t="shared" si="53"/>
        <v>0</v>
      </c>
      <c r="J350" s="57">
        <f t="shared" si="55"/>
        <v>2.6666666666666666E-3</v>
      </c>
      <c r="K350" s="48">
        <f t="shared" si="57"/>
        <v>6000</v>
      </c>
      <c r="L350" s="48">
        <f t="shared" si="57"/>
        <v>6000</v>
      </c>
      <c r="M350" s="48">
        <f t="shared" si="57"/>
        <v>6000</v>
      </c>
      <c r="N350" s="48">
        <f t="shared" si="57"/>
        <v>6000</v>
      </c>
      <c r="O350" s="48">
        <f t="shared" si="57"/>
        <v>6000</v>
      </c>
      <c r="P350" s="48">
        <f t="shared" si="57"/>
        <v>6000</v>
      </c>
      <c r="Q350" s="48">
        <f t="shared" si="57"/>
        <v>6000</v>
      </c>
      <c r="R350" s="48">
        <f t="shared" si="57"/>
        <v>6000</v>
      </c>
      <c r="S350" s="48">
        <f t="shared" si="57"/>
        <v>6000</v>
      </c>
      <c r="T350" s="48">
        <f t="shared" si="57"/>
        <v>6000</v>
      </c>
      <c r="U350" s="48">
        <f t="shared" si="57"/>
        <v>6000</v>
      </c>
      <c r="V350" s="48">
        <f t="shared" si="57"/>
        <v>6000</v>
      </c>
    </row>
    <row r="351" spans="1:22">
      <c r="A351" s="48">
        <v>1</v>
      </c>
      <c r="B351" s="48">
        <v>6</v>
      </c>
      <c r="C351" s="48">
        <v>4</v>
      </c>
      <c r="D351" s="48">
        <v>501</v>
      </c>
      <c r="E351" s="48">
        <v>1000</v>
      </c>
      <c r="F351" s="48">
        <v>5</v>
      </c>
      <c r="G351" s="48" t="s">
        <v>273</v>
      </c>
      <c r="H351" s="48">
        <v>1</v>
      </c>
      <c r="I351" s="48">
        <f t="shared" si="53"/>
        <v>5</v>
      </c>
      <c r="J351" s="57">
        <f t="shared" si="55"/>
        <v>2.6666666666666666E-3</v>
      </c>
      <c r="K351" s="48">
        <f t="shared" si="57"/>
        <v>4000</v>
      </c>
      <c r="L351" s="48">
        <f t="shared" si="57"/>
        <v>4000</v>
      </c>
      <c r="M351" s="48">
        <f t="shared" si="57"/>
        <v>4400</v>
      </c>
      <c r="N351" s="48">
        <f t="shared" si="57"/>
        <v>4400</v>
      </c>
      <c r="O351" s="48">
        <f t="shared" si="57"/>
        <v>4400</v>
      </c>
      <c r="P351" s="48">
        <f t="shared" si="57"/>
        <v>4400</v>
      </c>
      <c r="Q351" s="48">
        <f t="shared" si="57"/>
        <v>5000</v>
      </c>
      <c r="R351" s="48">
        <f t="shared" si="57"/>
        <v>5000</v>
      </c>
      <c r="S351" s="48">
        <f t="shared" si="57"/>
        <v>5200</v>
      </c>
      <c r="T351" s="48">
        <f t="shared" si="57"/>
        <v>5200</v>
      </c>
      <c r="U351" s="48">
        <f t="shared" si="57"/>
        <v>5400</v>
      </c>
      <c r="V351" s="48">
        <f t="shared" si="57"/>
        <v>5400</v>
      </c>
    </row>
    <row r="352" spans="1:22">
      <c r="A352" s="48">
        <v>1</v>
      </c>
      <c r="B352" s="48">
        <v>6</v>
      </c>
      <c r="C352" s="48">
        <v>4</v>
      </c>
      <c r="D352" s="48">
        <v>501</v>
      </c>
      <c r="E352" s="48">
        <v>1000</v>
      </c>
      <c r="F352" s="48">
        <v>6</v>
      </c>
      <c r="G352" s="48" t="s">
        <v>272</v>
      </c>
      <c r="H352" s="48">
        <v>1</v>
      </c>
      <c r="I352" s="48">
        <f t="shared" si="53"/>
        <v>7</v>
      </c>
      <c r="J352" s="57">
        <f t="shared" si="55"/>
        <v>2.6666666666666666E-3</v>
      </c>
      <c r="K352" s="48">
        <f t="shared" ref="K352:V361" si="58">IF($I352=0,$H352,INDEX(levelCosts_1_v,MATCH(K$1,levelCosts_k,1),$I352)*$H352)</f>
        <v>4000</v>
      </c>
      <c r="L352" s="48">
        <f t="shared" si="58"/>
        <v>4000</v>
      </c>
      <c r="M352" s="48">
        <f t="shared" si="58"/>
        <v>4400</v>
      </c>
      <c r="N352" s="48">
        <f t="shared" si="58"/>
        <v>4400</v>
      </c>
      <c r="O352" s="48">
        <f t="shared" si="58"/>
        <v>4400</v>
      </c>
      <c r="P352" s="48">
        <f t="shared" si="58"/>
        <v>4400</v>
      </c>
      <c r="Q352" s="48">
        <f t="shared" si="58"/>
        <v>5000</v>
      </c>
      <c r="R352" s="48">
        <f t="shared" si="58"/>
        <v>5000</v>
      </c>
      <c r="S352" s="48">
        <f t="shared" si="58"/>
        <v>5200</v>
      </c>
      <c r="T352" s="48">
        <f t="shared" si="58"/>
        <v>5200</v>
      </c>
      <c r="U352" s="48">
        <f t="shared" si="58"/>
        <v>5400</v>
      </c>
      <c r="V352" s="48">
        <f t="shared" si="58"/>
        <v>5400</v>
      </c>
    </row>
    <row r="353" spans="1:22">
      <c r="A353" s="48">
        <v>1</v>
      </c>
      <c r="B353" s="48">
        <v>6</v>
      </c>
      <c r="C353" s="48">
        <v>4</v>
      </c>
      <c r="D353" s="48">
        <v>501</v>
      </c>
      <c r="E353" s="48">
        <v>1000</v>
      </c>
      <c r="F353" s="48">
        <v>7</v>
      </c>
      <c r="G353" s="48" t="s">
        <v>269</v>
      </c>
      <c r="H353" s="48">
        <v>2000</v>
      </c>
      <c r="I353" s="48">
        <f t="shared" si="53"/>
        <v>0</v>
      </c>
      <c r="J353" s="57">
        <f t="shared" si="55"/>
        <v>2.6666666666666666E-3</v>
      </c>
      <c r="K353" s="48">
        <f t="shared" si="58"/>
        <v>2000</v>
      </c>
      <c r="L353" s="48">
        <f t="shared" si="58"/>
        <v>2000</v>
      </c>
      <c r="M353" s="48">
        <f t="shared" si="58"/>
        <v>2000</v>
      </c>
      <c r="N353" s="48">
        <f t="shared" si="58"/>
        <v>2000</v>
      </c>
      <c r="O353" s="48">
        <f t="shared" si="58"/>
        <v>2000</v>
      </c>
      <c r="P353" s="48">
        <f t="shared" si="58"/>
        <v>2000</v>
      </c>
      <c r="Q353" s="48">
        <f t="shared" si="58"/>
        <v>2000</v>
      </c>
      <c r="R353" s="48">
        <f t="shared" si="58"/>
        <v>2000</v>
      </c>
      <c r="S353" s="48">
        <f t="shared" si="58"/>
        <v>2000</v>
      </c>
      <c r="T353" s="48">
        <f t="shared" si="58"/>
        <v>2000</v>
      </c>
      <c r="U353" s="48">
        <f t="shared" si="58"/>
        <v>2000</v>
      </c>
      <c r="V353" s="48">
        <f t="shared" si="58"/>
        <v>2000</v>
      </c>
    </row>
    <row r="354" spans="1:22">
      <c r="A354" s="48">
        <v>1</v>
      </c>
      <c r="B354" s="48">
        <v>6</v>
      </c>
      <c r="C354" s="48">
        <v>4</v>
      </c>
      <c r="D354" s="48">
        <v>501</v>
      </c>
      <c r="E354" s="48">
        <v>1000</v>
      </c>
      <c r="F354" s="48">
        <v>8</v>
      </c>
      <c r="G354" s="48" t="s">
        <v>269</v>
      </c>
      <c r="H354" s="48">
        <v>8000</v>
      </c>
      <c r="I354" s="48">
        <f t="shared" si="53"/>
        <v>0</v>
      </c>
      <c r="J354" s="57">
        <f t="shared" si="55"/>
        <v>2.6666666666666666E-3</v>
      </c>
      <c r="K354" s="48">
        <f t="shared" si="58"/>
        <v>8000</v>
      </c>
      <c r="L354" s="48">
        <f t="shared" si="58"/>
        <v>8000</v>
      </c>
      <c r="M354" s="48">
        <f t="shared" si="58"/>
        <v>8000</v>
      </c>
      <c r="N354" s="48">
        <f t="shared" si="58"/>
        <v>8000</v>
      </c>
      <c r="O354" s="48">
        <f t="shared" si="58"/>
        <v>8000</v>
      </c>
      <c r="P354" s="48">
        <f t="shared" si="58"/>
        <v>8000</v>
      </c>
      <c r="Q354" s="48">
        <f t="shared" si="58"/>
        <v>8000</v>
      </c>
      <c r="R354" s="48">
        <f t="shared" si="58"/>
        <v>8000</v>
      </c>
      <c r="S354" s="48">
        <f t="shared" si="58"/>
        <v>8000</v>
      </c>
      <c r="T354" s="48">
        <f t="shared" si="58"/>
        <v>8000</v>
      </c>
      <c r="U354" s="48">
        <f t="shared" si="58"/>
        <v>8000</v>
      </c>
      <c r="V354" s="48">
        <f t="shared" si="58"/>
        <v>8000</v>
      </c>
    </row>
    <row r="355" spans="1:22">
      <c r="A355" s="48">
        <v>1</v>
      </c>
      <c r="B355" s="48">
        <v>6</v>
      </c>
      <c r="C355" s="48">
        <v>4</v>
      </c>
      <c r="D355" s="48">
        <v>501</v>
      </c>
      <c r="E355" s="48">
        <v>1000</v>
      </c>
      <c r="F355" s="48">
        <v>9</v>
      </c>
      <c r="G355" s="48" t="s">
        <v>271</v>
      </c>
      <c r="H355" s="48">
        <v>1</v>
      </c>
      <c r="I355" s="48">
        <f t="shared" si="53"/>
        <v>6</v>
      </c>
      <c r="J355" s="57">
        <f t="shared" si="55"/>
        <v>2.6666666666666666E-3</v>
      </c>
      <c r="K355" s="48">
        <f t="shared" si="58"/>
        <v>3300</v>
      </c>
      <c r="L355" s="48">
        <f t="shared" si="58"/>
        <v>3300</v>
      </c>
      <c r="M355" s="48">
        <f t="shared" si="58"/>
        <v>3700</v>
      </c>
      <c r="N355" s="48">
        <f t="shared" si="58"/>
        <v>3700</v>
      </c>
      <c r="O355" s="48">
        <f t="shared" si="58"/>
        <v>3700</v>
      </c>
      <c r="P355" s="48">
        <f t="shared" si="58"/>
        <v>3700</v>
      </c>
      <c r="Q355" s="48">
        <f t="shared" si="58"/>
        <v>4200</v>
      </c>
      <c r="R355" s="48">
        <f t="shared" si="58"/>
        <v>4200</v>
      </c>
      <c r="S355" s="48">
        <f t="shared" si="58"/>
        <v>4300</v>
      </c>
      <c r="T355" s="48">
        <f t="shared" si="58"/>
        <v>4300</v>
      </c>
      <c r="U355" s="48">
        <f t="shared" si="58"/>
        <v>4500</v>
      </c>
      <c r="V355" s="48">
        <f t="shared" si="58"/>
        <v>4500</v>
      </c>
    </row>
    <row r="356" spans="1:22">
      <c r="A356" s="48">
        <v>1</v>
      </c>
      <c r="B356" s="48">
        <v>6</v>
      </c>
      <c r="C356" s="48">
        <v>4</v>
      </c>
      <c r="D356" s="48">
        <v>501</v>
      </c>
      <c r="E356" s="48">
        <v>1000</v>
      </c>
      <c r="F356" s="48">
        <v>10</v>
      </c>
      <c r="G356" s="48" t="s">
        <v>269</v>
      </c>
      <c r="H356" s="48">
        <v>8000</v>
      </c>
      <c r="I356" s="48">
        <f t="shared" si="53"/>
        <v>0</v>
      </c>
      <c r="J356" s="57">
        <f t="shared" si="55"/>
        <v>2.6666666666666666E-3</v>
      </c>
      <c r="K356" s="48">
        <f t="shared" si="58"/>
        <v>8000</v>
      </c>
      <c r="L356" s="48">
        <f t="shared" si="58"/>
        <v>8000</v>
      </c>
      <c r="M356" s="48">
        <f t="shared" si="58"/>
        <v>8000</v>
      </c>
      <c r="N356" s="48">
        <f t="shared" si="58"/>
        <v>8000</v>
      </c>
      <c r="O356" s="48">
        <f t="shared" si="58"/>
        <v>8000</v>
      </c>
      <c r="P356" s="48">
        <f t="shared" si="58"/>
        <v>8000</v>
      </c>
      <c r="Q356" s="48">
        <f t="shared" si="58"/>
        <v>8000</v>
      </c>
      <c r="R356" s="48">
        <f t="shared" si="58"/>
        <v>8000</v>
      </c>
      <c r="S356" s="48">
        <f t="shared" si="58"/>
        <v>8000</v>
      </c>
      <c r="T356" s="48">
        <f t="shared" si="58"/>
        <v>8000</v>
      </c>
      <c r="U356" s="48">
        <f t="shared" si="58"/>
        <v>8000</v>
      </c>
      <c r="V356" s="48">
        <f t="shared" si="58"/>
        <v>8000</v>
      </c>
    </row>
    <row r="357" spans="1:22">
      <c r="A357" s="48">
        <v>1</v>
      </c>
      <c r="B357" s="48">
        <v>6</v>
      </c>
      <c r="C357" s="48">
        <v>4</v>
      </c>
      <c r="D357" s="48">
        <v>501</v>
      </c>
      <c r="E357" s="48">
        <v>1000</v>
      </c>
      <c r="F357" s="48">
        <v>11</v>
      </c>
      <c r="G357" s="48" t="s">
        <v>268</v>
      </c>
      <c r="H357" s="48">
        <v>5</v>
      </c>
      <c r="I357" s="48">
        <f t="shared" si="53"/>
        <v>4</v>
      </c>
      <c r="J357" s="57">
        <f t="shared" si="55"/>
        <v>2.6666666666666666E-3</v>
      </c>
      <c r="K357" s="48">
        <f t="shared" si="58"/>
        <v>2500</v>
      </c>
      <c r="L357" s="48">
        <f t="shared" si="58"/>
        <v>2500</v>
      </c>
      <c r="M357" s="48">
        <f t="shared" si="58"/>
        <v>2750</v>
      </c>
      <c r="N357" s="48">
        <f t="shared" si="58"/>
        <v>2750</v>
      </c>
      <c r="O357" s="48">
        <f t="shared" si="58"/>
        <v>2750</v>
      </c>
      <c r="P357" s="48">
        <f t="shared" si="58"/>
        <v>2750</v>
      </c>
      <c r="Q357" s="48">
        <f t="shared" si="58"/>
        <v>3125</v>
      </c>
      <c r="R357" s="48">
        <f t="shared" si="58"/>
        <v>3125</v>
      </c>
      <c r="S357" s="48">
        <f t="shared" si="58"/>
        <v>3250</v>
      </c>
      <c r="T357" s="48">
        <f t="shared" si="58"/>
        <v>3250</v>
      </c>
      <c r="U357" s="48">
        <f t="shared" si="58"/>
        <v>3375</v>
      </c>
      <c r="V357" s="48">
        <f t="shared" si="58"/>
        <v>3375</v>
      </c>
    </row>
    <row r="358" spans="1:22">
      <c r="A358" s="48">
        <v>1</v>
      </c>
      <c r="B358" s="48">
        <v>6</v>
      </c>
      <c r="C358" s="48">
        <v>4</v>
      </c>
      <c r="D358" s="48">
        <v>501</v>
      </c>
      <c r="E358" s="48">
        <v>1000</v>
      </c>
      <c r="F358" s="48">
        <v>12</v>
      </c>
      <c r="G358" s="48" t="s">
        <v>268</v>
      </c>
      <c r="H358" s="48">
        <v>8</v>
      </c>
      <c r="I358" s="48">
        <f t="shared" si="53"/>
        <v>4</v>
      </c>
      <c r="J358" s="57">
        <f t="shared" si="55"/>
        <v>2.6666666666666666E-3</v>
      </c>
      <c r="K358" s="48">
        <f t="shared" si="58"/>
        <v>4000</v>
      </c>
      <c r="L358" s="48">
        <f t="shared" si="58"/>
        <v>4000</v>
      </c>
      <c r="M358" s="48">
        <f t="shared" si="58"/>
        <v>4400</v>
      </c>
      <c r="N358" s="48">
        <f t="shared" si="58"/>
        <v>4400</v>
      </c>
      <c r="O358" s="48">
        <f t="shared" si="58"/>
        <v>4400</v>
      </c>
      <c r="P358" s="48">
        <f t="shared" si="58"/>
        <v>4400</v>
      </c>
      <c r="Q358" s="48">
        <f t="shared" si="58"/>
        <v>5000</v>
      </c>
      <c r="R358" s="48">
        <f t="shared" si="58"/>
        <v>5000</v>
      </c>
      <c r="S358" s="48">
        <f t="shared" si="58"/>
        <v>5200</v>
      </c>
      <c r="T358" s="48">
        <f t="shared" si="58"/>
        <v>5200</v>
      </c>
      <c r="U358" s="48">
        <f t="shared" si="58"/>
        <v>5400</v>
      </c>
      <c r="V358" s="48">
        <f t="shared" si="58"/>
        <v>5400</v>
      </c>
    </row>
    <row r="359" spans="1:22">
      <c r="A359" s="48">
        <v>1</v>
      </c>
      <c r="B359" s="48">
        <v>6</v>
      </c>
      <c r="C359" s="48">
        <v>4</v>
      </c>
      <c r="D359" s="48">
        <v>501</v>
      </c>
      <c r="E359" s="48">
        <v>1000</v>
      </c>
      <c r="F359" s="48">
        <v>13</v>
      </c>
      <c r="G359" s="48" t="s">
        <v>275</v>
      </c>
      <c r="H359" s="48">
        <v>1</v>
      </c>
      <c r="I359" s="48">
        <f t="shared" si="53"/>
        <v>8</v>
      </c>
      <c r="J359" s="57">
        <f t="shared" si="55"/>
        <v>2.6666666666666666E-3</v>
      </c>
      <c r="K359" s="48">
        <f t="shared" si="58"/>
        <v>5300</v>
      </c>
      <c r="L359" s="48">
        <f t="shared" si="58"/>
        <v>5300</v>
      </c>
      <c r="M359" s="48">
        <f t="shared" si="58"/>
        <v>5900</v>
      </c>
      <c r="N359" s="48">
        <f t="shared" si="58"/>
        <v>5900</v>
      </c>
      <c r="O359" s="48">
        <f t="shared" si="58"/>
        <v>5900</v>
      </c>
      <c r="P359" s="48">
        <f t="shared" si="58"/>
        <v>5900</v>
      </c>
      <c r="Q359" s="48">
        <f t="shared" si="58"/>
        <v>6700</v>
      </c>
      <c r="R359" s="48">
        <f t="shared" si="58"/>
        <v>6700</v>
      </c>
      <c r="S359" s="48">
        <f t="shared" si="58"/>
        <v>6900</v>
      </c>
      <c r="T359" s="48">
        <f t="shared" si="58"/>
        <v>6900</v>
      </c>
      <c r="U359" s="48">
        <f t="shared" si="58"/>
        <v>7200</v>
      </c>
      <c r="V359" s="48">
        <f t="shared" si="58"/>
        <v>7200</v>
      </c>
    </row>
    <row r="360" spans="1:22">
      <c r="A360" s="48">
        <v>1</v>
      </c>
      <c r="B360" s="48">
        <v>6</v>
      </c>
      <c r="C360" s="48">
        <v>4</v>
      </c>
      <c r="D360" s="48">
        <v>501</v>
      </c>
      <c r="E360" s="48">
        <v>1000</v>
      </c>
      <c r="F360" s="48">
        <v>14</v>
      </c>
      <c r="G360" s="48" t="s">
        <v>269</v>
      </c>
      <c r="H360" s="48">
        <v>8000</v>
      </c>
      <c r="I360" s="48">
        <f t="shared" si="53"/>
        <v>0</v>
      </c>
      <c r="J360" s="57">
        <f t="shared" si="55"/>
        <v>2.6666666666666666E-3</v>
      </c>
      <c r="K360" s="48">
        <f t="shared" si="58"/>
        <v>8000</v>
      </c>
      <c r="L360" s="48">
        <f t="shared" si="58"/>
        <v>8000</v>
      </c>
      <c r="M360" s="48">
        <f t="shared" si="58"/>
        <v>8000</v>
      </c>
      <c r="N360" s="48">
        <f t="shared" si="58"/>
        <v>8000</v>
      </c>
      <c r="O360" s="48">
        <f t="shared" si="58"/>
        <v>8000</v>
      </c>
      <c r="P360" s="48">
        <f t="shared" si="58"/>
        <v>8000</v>
      </c>
      <c r="Q360" s="48">
        <f t="shared" si="58"/>
        <v>8000</v>
      </c>
      <c r="R360" s="48">
        <f t="shared" si="58"/>
        <v>8000</v>
      </c>
      <c r="S360" s="48">
        <f t="shared" si="58"/>
        <v>8000</v>
      </c>
      <c r="T360" s="48">
        <f t="shared" si="58"/>
        <v>8000</v>
      </c>
      <c r="U360" s="48">
        <f t="shared" si="58"/>
        <v>8000</v>
      </c>
      <c r="V360" s="48">
        <f t="shared" si="58"/>
        <v>8000</v>
      </c>
    </row>
    <row r="361" spans="1:22">
      <c r="A361" s="48">
        <v>1</v>
      </c>
      <c r="B361" s="48">
        <v>6</v>
      </c>
      <c r="C361" s="48">
        <v>4</v>
      </c>
      <c r="D361" s="48">
        <v>501</v>
      </c>
      <c r="E361" s="48">
        <v>1000</v>
      </c>
      <c r="F361" s="48">
        <v>15</v>
      </c>
      <c r="G361" s="48" t="s">
        <v>273</v>
      </c>
      <c r="H361" s="48">
        <v>2</v>
      </c>
      <c r="I361" s="48">
        <f t="shared" si="53"/>
        <v>5</v>
      </c>
      <c r="J361" s="57">
        <f t="shared" si="55"/>
        <v>2.6666666666666666E-3</v>
      </c>
      <c r="K361" s="48">
        <f t="shared" si="58"/>
        <v>8000</v>
      </c>
      <c r="L361" s="48">
        <f t="shared" si="58"/>
        <v>8000</v>
      </c>
      <c r="M361" s="48">
        <f t="shared" si="58"/>
        <v>8800</v>
      </c>
      <c r="N361" s="48">
        <f t="shared" si="58"/>
        <v>8800</v>
      </c>
      <c r="O361" s="48">
        <f t="shared" si="58"/>
        <v>8800</v>
      </c>
      <c r="P361" s="48">
        <f t="shared" si="58"/>
        <v>8800</v>
      </c>
      <c r="Q361" s="48">
        <f t="shared" si="58"/>
        <v>10000</v>
      </c>
      <c r="R361" s="48">
        <f t="shared" si="58"/>
        <v>10000</v>
      </c>
      <c r="S361" s="48">
        <f t="shared" si="58"/>
        <v>10400</v>
      </c>
      <c r="T361" s="48">
        <f t="shared" si="58"/>
        <v>10400</v>
      </c>
      <c r="U361" s="48">
        <f t="shared" si="58"/>
        <v>10800</v>
      </c>
      <c r="V361" s="48">
        <f t="shared" si="58"/>
        <v>10800</v>
      </c>
    </row>
    <row r="362" spans="1:22">
      <c r="A362" s="48">
        <v>1</v>
      </c>
      <c r="B362" s="48">
        <v>7</v>
      </c>
      <c r="C362" s="48">
        <v>6</v>
      </c>
      <c r="D362" s="48">
        <v>501</v>
      </c>
      <c r="E362" s="48">
        <v>1000</v>
      </c>
      <c r="F362" s="48">
        <v>1</v>
      </c>
      <c r="G362" s="48" t="s">
        <v>269</v>
      </c>
      <c r="H362" s="48">
        <v>8000</v>
      </c>
      <c r="I362" s="48">
        <f t="shared" si="53"/>
        <v>0</v>
      </c>
      <c r="J362" s="57">
        <f t="shared" si="55"/>
        <v>4.0000000000000001E-3</v>
      </c>
      <c r="K362" s="48">
        <f t="shared" ref="K362:V371" si="59">IF($I362=0,$H362,INDEX(levelCosts_1_v,MATCH(K$1,levelCosts_k,1),$I362)*$H362)</f>
        <v>8000</v>
      </c>
      <c r="L362" s="48">
        <f t="shared" si="59"/>
        <v>8000</v>
      </c>
      <c r="M362" s="48">
        <f t="shared" si="59"/>
        <v>8000</v>
      </c>
      <c r="N362" s="48">
        <f t="shared" si="59"/>
        <v>8000</v>
      </c>
      <c r="O362" s="48">
        <f t="shared" si="59"/>
        <v>8000</v>
      </c>
      <c r="P362" s="48">
        <f t="shared" si="59"/>
        <v>8000</v>
      </c>
      <c r="Q362" s="48">
        <f t="shared" si="59"/>
        <v>8000</v>
      </c>
      <c r="R362" s="48">
        <f t="shared" si="59"/>
        <v>8000</v>
      </c>
      <c r="S362" s="48">
        <f t="shared" si="59"/>
        <v>8000</v>
      </c>
      <c r="T362" s="48">
        <f t="shared" si="59"/>
        <v>8000</v>
      </c>
      <c r="U362" s="48">
        <f t="shared" si="59"/>
        <v>8000</v>
      </c>
      <c r="V362" s="48">
        <f t="shared" si="59"/>
        <v>8000</v>
      </c>
    </row>
    <row r="363" spans="1:22">
      <c r="A363" s="48">
        <v>1</v>
      </c>
      <c r="B363" s="48">
        <v>7</v>
      </c>
      <c r="C363" s="48">
        <v>6</v>
      </c>
      <c r="D363" s="48">
        <v>501</v>
      </c>
      <c r="E363" s="48">
        <v>1000</v>
      </c>
      <c r="F363" s="48">
        <v>2</v>
      </c>
      <c r="G363" s="48" t="s">
        <v>269</v>
      </c>
      <c r="H363" s="48">
        <v>4000</v>
      </c>
      <c r="I363" s="48">
        <f t="shared" si="53"/>
        <v>0</v>
      </c>
      <c r="J363" s="57">
        <f t="shared" si="55"/>
        <v>4.0000000000000001E-3</v>
      </c>
      <c r="K363" s="48">
        <f t="shared" si="59"/>
        <v>4000</v>
      </c>
      <c r="L363" s="48">
        <f t="shared" si="59"/>
        <v>4000</v>
      </c>
      <c r="M363" s="48">
        <f t="shared" si="59"/>
        <v>4000</v>
      </c>
      <c r="N363" s="48">
        <f t="shared" si="59"/>
        <v>4000</v>
      </c>
      <c r="O363" s="48">
        <f t="shared" si="59"/>
        <v>4000</v>
      </c>
      <c r="P363" s="48">
        <f t="shared" si="59"/>
        <v>4000</v>
      </c>
      <c r="Q363" s="48">
        <f t="shared" si="59"/>
        <v>4000</v>
      </c>
      <c r="R363" s="48">
        <f t="shared" si="59"/>
        <v>4000</v>
      </c>
      <c r="S363" s="48">
        <f t="shared" si="59"/>
        <v>4000</v>
      </c>
      <c r="T363" s="48">
        <f t="shared" si="59"/>
        <v>4000</v>
      </c>
      <c r="U363" s="48">
        <f t="shared" si="59"/>
        <v>4000</v>
      </c>
      <c r="V363" s="48">
        <f t="shared" si="59"/>
        <v>4000</v>
      </c>
    </row>
    <row r="364" spans="1:22">
      <c r="A364" s="48">
        <v>1</v>
      </c>
      <c r="B364" s="48">
        <v>7</v>
      </c>
      <c r="C364" s="48">
        <v>6</v>
      </c>
      <c r="D364" s="48">
        <v>501</v>
      </c>
      <c r="E364" s="48">
        <v>1000</v>
      </c>
      <c r="F364" s="48">
        <v>3</v>
      </c>
      <c r="G364" s="48" t="s">
        <v>268</v>
      </c>
      <c r="H364" s="48">
        <v>8</v>
      </c>
      <c r="I364" s="48">
        <f t="shared" si="53"/>
        <v>4</v>
      </c>
      <c r="J364" s="57">
        <f t="shared" si="55"/>
        <v>4.0000000000000001E-3</v>
      </c>
      <c r="K364" s="48">
        <f t="shared" si="59"/>
        <v>4000</v>
      </c>
      <c r="L364" s="48">
        <f t="shared" si="59"/>
        <v>4000</v>
      </c>
      <c r="M364" s="48">
        <f t="shared" si="59"/>
        <v>4400</v>
      </c>
      <c r="N364" s="48">
        <f t="shared" si="59"/>
        <v>4400</v>
      </c>
      <c r="O364" s="48">
        <f t="shared" si="59"/>
        <v>4400</v>
      </c>
      <c r="P364" s="48">
        <f t="shared" si="59"/>
        <v>4400</v>
      </c>
      <c r="Q364" s="48">
        <f t="shared" si="59"/>
        <v>5000</v>
      </c>
      <c r="R364" s="48">
        <f t="shared" si="59"/>
        <v>5000</v>
      </c>
      <c r="S364" s="48">
        <f t="shared" si="59"/>
        <v>5200</v>
      </c>
      <c r="T364" s="48">
        <f t="shared" si="59"/>
        <v>5200</v>
      </c>
      <c r="U364" s="48">
        <f t="shared" si="59"/>
        <v>5400</v>
      </c>
      <c r="V364" s="48">
        <f t="shared" si="59"/>
        <v>5400</v>
      </c>
    </row>
    <row r="365" spans="1:22">
      <c r="A365" s="48">
        <v>1</v>
      </c>
      <c r="B365" s="48">
        <v>7</v>
      </c>
      <c r="C365" s="48">
        <v>6</v>
      </c>
      <c r="D365" s="48">
        <v>501</v>
      </c>
      <c r="E365" s="48">
        <v>1000</v>
      </c>
      <c r="F365" s="48">
        <v>4</v>
      </c>
      <c r="G365" s="48" t="s">
        <v>270</v>
      </c>
      <c r="H365" s="48">
        <v>2</v>
      </c>
      <c r="I365" s="48">
        <f t="shared" si="53"/>
        <v>1</v>
      </c>
      <c r="J365" s="57">
        <f t="shared" si="55"/>
        <v>4.0000000000000001E-3</v>
      </c>
      <c r="K365" s="48">
        <f t="shared" si="59"/>
        <v>4000</v>
      </c>
      <c r="L365" s="48">
        <f t="shared" si="59"/>
        <v>4000</v>
      </c>
      <c r="M365" s="48">
        <f t="shared" si="59"/>
        <v>4400</v>
      </c>
      <c r="N365" s="48">
        <f t="shared" si="59"/>
        <v>4400</v>
      </c>
      <c r="O365" s="48">
        <f t="shared" si="59"/>
        <v>4400</v>
      </c>
      <c r="P365" s="48">
        <f t="shared" si="59"/>
        <v>4400</v>
      </c>
      <c r="Q365" s="48">
        <f t="shared" si="59"/>
        <v>5000</v>
      </c>
      <c r="R365" s="48">
        <f t="shared" si="59"/>
        <v>5000</v>
      </c>
      <c r="S365" s="48">
        <f t="shared" si="59"/>
        <v>5200</v>
      </c>
      <c r="T365" s="48">
        <f t="shared" si="59"/>
        <v>5200</v>
      </c>
      <c r="U365" s="48">
        <f t="shared" si="59"/>
        <v>5400</v>
      </c>
      <c r="V365" s="48">
        <f t="shared" si="59"/>
        <v>5400</v>
      </c>
    </row>
    <row r="366" spans="1:22">
      <c r="A366" s="48">
        <v>1</v>
      </c>
      <c r="B366" s="48">
        <v>7</v>
      </c>
      <c r="C366" s="48">
        <v>6</v>
      </c>
      <c r="D366" s="48">
        <v>501</v>
      </c>
      <c r="E366" s="48">
        <v>1000</v>
      </c>
      <c r="F366" s="48">
        <v>5</v>
      </c>
      <c r="G366" s="48" t="s">
        <v>269</v>
      </c>
      <c r="H366" s="48">
        <v>8000</v>
      </c>
      <c r="I366" s="48">
        <f t="shared" si="53"/>
        <v>0</v>
      </c>
      <c r="J366" s="57">
        <f t="shared" si="55"/>
        <v>4.0000000000000001E-3</v>
      </c>
      <c r="K366" s="48">
        <f t="shared" si="59"/>
        <v>8000</v>
      </c>
      <c r="L366" s="48">
        <f t="shared" si="59"/>
        <v>8000</v>
      </c>
      <c r="M366" s="48">
        <f t="shared" si="59"/>
        <v>8000</v>
      </c>
      <c r="N366" s="48">
        <f t="shared" si="59"/>
        <v>8000</v>
      </c>
      <c r="O366" s="48">
        <f t="shared" si="59"/>
        <v>8000</v>
      </c>
      <c r="P366" s="48">
        <f t="shared" si="59"/>
        <v>8000</v>
      </c>
      <c r="Q366" s="48">
        <f t="shared" si="59"/>
        <v>8000</v>
      </c>
      <c r="R366" s="48">
        <f t="shared" si="59"/>
        <v>8000</v>
      </c>
      <c r="S366" s="48">
        <f t="shared" si="59"/>
        <v>8000</v>
      </c>
      <c r="T366" s="48">
        <f t="shared" si="59"/>
        <v>8000</v>
      </c>
      <c r="U366" s="48">
        <f t="shared" si="59"/>
        <v>8000</v>
      </c>
      <c r="V366" s="48">
        <f t="shared" si="59"/>
        <v>8000</v>
      </c>
    </row>
    <row r="367" spans="1:22">
      <c r="A367" s="48">
        <v>1</v>
      </c>
      <c r="B367" s="48">
        <v>7</v>
      </c>
      <c r="C367" s="48">
        <v>6</v>
      </c>
      <c r="D367" s="48">
        <v>501</v>
      </c>
      <c r="E367" s="48">
        <v>1000</v>
      </c>
      <c r="F367" s="48">
        <v>6</v>
      </c>
      <c r="G367" s="48" t="s">
        <v>268</v>
      </c>
      <c r="H367" s="48">
        <v>4</v>
      </c>
      <c r="I367" s="48">
        <f t="shared" si="53"/>
        <v>4</v>
      </c>
      <c r="J367" s="57">
        <f t="shared" si="55"/>
        <v>4.0000000000000001E-3</v>
      </c>
      <c r="K367" s="48">
        <f t="shared" si="59"/>
        <v>2000</v>
      </c>
      <c r="L367" s="48">
        <f t="shared" si="59"/>
        <v>2000</v>
      </c>
      <c r="M367" s="48">
        <f t="shared" si="59"/>
        <v>2200</v>
      </c>
      <c r="N367" s="48">
        <f t="shared" si="59"/>
        <v>2200</v>
      </c>
      <c r="O367" s="48">
        <f t="shared" si="59"/>
        <v>2200</v>
      </c>
      <c r="P367" s="48">
        <f t="shared" si="59"/>
        <v>2200</v>
      </c>
      <c r="Q367" s="48">
        <f t="shared" si="59"/>
        <v>2500</v>
      </c>
      <c r="R367" s="48">
        <f t="shared" si="59"/>
        <v>2500</v>
      </c>
      <c r="S367" s="48">
        <f t="shared" si="59"/>
        <v>2600</v>
      </c>
      <c r="T367" s="48">
        <f t="shared" si="59"/>
        <v>2600</v>
      </c>
      <c r="U367" s="48">
        <f t="shared" si="59"/>
        <v>2700</v>
      </c>
      <c r="V367" s="48">
        <f t="shared" si="59"/>
        <v>2700</v>
      </c>
    </row>
    <row r="368" spans="1:22">
      <c r="A368" s="48">
        <v>1</v>
      </c>
      <c r="B368" s="48">
        <v>7</v>
      </c>
      <c r="C368" s="48">
        <v>6</v>
      </c>
      <c r="D368" s="48">
        <v>501</v>
      </c>
      <c r="E368" s="48">
        <v>1000</v>
      </c>
      <c r="F368" s="48">
        <v>7</v>
      </c>
      <c r="G368" s="48" t="s">
        <v>271</v>
      </c>
      <c r="H368" s="48">
        <v>2</v>
      </c>
      <c r="I368" s="48">
        <f t="shared" si="53"/>
        <v>6</v>
      </c>
      <c r="J368" s="57">
        <f t="shared" si="55"/>
        <v>4.0000000000000001E-3</v>
      </c>
      <c r="K368" s="48">
        <f t="shared" si="59"/>
        <v>6600</v>
      </c>
      <c r="L368" s="48">
        <f t="shared" si="59"/>
        <v>6600</v>
      </c>
      <c r="M368" s="48">
        <f t="shared" si="59"/>
        <v>7400</v>
      </c>
      <c r="N368" s="48">
        <f t="shared" si="59"/>
        <v>7400</v>
      </c>
      <c r="O368" s="48">
        <f t="shared" si="59"/>
        <v>7400</v>
      </c>
      <c r="P368" s="48">
        <f t="shared" si="59"/>
        <v>7400</v>
      </c>
      <c r="Q368" s="48">
        <f t="shared" si="59"/>
        <v>8400</v>
      </c>
      <c r="R368" s="48">
        <f t="shared" si="59"/>
        <v>8400</v>
      </c>
      <c r="S368" s="48">
        <f t="shared" si="59"/>
        <v>8600</v>
      </c>
      <c r="T368" s="48">
        <f t="shared" si="59"/>
        <v>8600</v>
      </c>
      <c r="U368" s="48">
        <f t="shared" si="59"/>
        <v>9000</v>
      </c>
      <c r="V368" s="48">
        <f t="shared" si="59"/>
        <v>9000</v>
      </c>
    </row>
    <row r="369" spans="1:22">
      <c r="A369" s="48">
        <v>1</v>
      </c>
      <c r="B369" s="48">
        <v>7</v>
      </c>
      <c r="C369" s="48">
        <v>6</v>
      </c>
      <c r="D369" s="48">
        <v>501</v>
      </c>
      <c r="E369" s="48">
        <v>1000</v>
      </c>
      <c r="F369" s="48">
        <v>8</v>
      </c>
      <c r="G369" s="48" t="s">
        <v>273</v>
      </c>
      <c r="H369" s="48">
        <v>1</v>
      </c>
      <c r="I369" s="48">
        <f t="shared" si="53"/>
        <v>5</v>
      </c>
      <c r="J369" s="57">
        <f t="shared" si="55"/>
        <v>4.0000000000000001E-3</v>
      </c>
      <c r="K369" s="48">
        <f t="shared" si="59"/>
        <v>4000</v>
      </c>
      <c r="L369" s="48">
        <f t="shared" si="59"/>
        <v>4000</v>
      </c>
      <c r="M369" s="48">
        <f t="shared" si="59"/>
        <v>4400</v>
      </c>
      <c r="N369" s="48">
        <f t="shared" si="59"/>
        <v>4400</v>
      </c>
      <c r="O369" s="48">
        <f t="shared" si="59"/>
        <v>4400</v>
      </c>
      <c r="P369" s="48">
        <f t="shared" si="59"/>
        <v>4400</v>
      </c>
      <c r="Q369" s="48">
        <f t="shared" si="59"/>
        <v>5000</v>
      </c>
      <c r="R369" s="48">
        <f t="shared" si="59"/>
        <v>5000</v>
      </c>
      <c r="S369" s="48">
        <f t="shared" si="59"/>
        <v>5200</v>
      </c>
      <c r="T369" s="48">
        <f t="shared" si="59"/>
        <v>5200</v>
      </c>
      <c r="U369" s="48">
        <f t="shared" si="59"/>
        <v>5400</v>
      </c>
      <c r="V369" s="48">
        <f t="shared" si="59"/>
        <v>5400</v>
      </c>
    </row>
    <row r="370" spans="1:22">
      <c r="A370" s="48">
        <v>1</v>
      </c>
      <c r="B370" s="48">
        <v>7</v>
      </c>
      <c r="C370" s="48">
        <v>6</v>
      </c>
      <c r="D370" s="48">
        <v>501</v>
      </c>
      <c r="E370" s="48">
        <v>1000</v>
      </c>
      <c r="F370" s="48">
        <v>9</v>
      </c>
      <c r="G370" s="48" t="s">
        <v>269</v>
      </c>
      <c r="H370" s="48">
        <v>2000</v>
      </c>
      <c r="I370" s="48">
        <f t="shared" si="53"/>
        <v>0</v>
      </c>
      <c r="J370" s="57">
        <f t="shared" si="55"/>
        <v>4.0000000000000001E-3</v>
      </c>
      <c r="K370" s="48">
        <f t="shared" si="59"/>
        <v>2000</v>
      </c>
      <c r="L370" s="48">
        <f t="shared" si="59"/>
        <v>2000</v>
      </c>
      <c r="M370" s="48">
        <f t="shared" si="59"/>
        <v>2000</v>
      </c>
      <c r="N370" s="48">
        <f t="shared" si="59"/>
        <v>2000</v>
      </c>
      <c r="O370" s="48">
        <f t="shared" si="59"/>
        <v>2000</v>
      </c>
      <c r="P370" s="48">
        <f t="shared" si="59"/>
        <v>2000</v>
      </c>
      <c r="Q370" s="48">
        <f t="shared" si="59"/>
        <v>2000</v>
      </c>
      <c r="R370" s="48">
        <f t="shared" si="59"/>
        <v>2000</v>
      </c>
      <c r="S370" s="48">
        <f t="shared" si="59"/>
        <v>2000</v>
      </c>
      <c r="T370" s="48">
        <f t="shared" si="59"/>
        <v>2000</v>
      </c>
      <c r="U370" s="48">
        <f t="shared" si="59"/>
        <v>2000</v>
      </c>
      <c r="V370" s="48">
        <f t="shared" si="59"/>
        <v>2000</v>
      </c>
    </row>
    <row r="371" spans="1:22">
      <c r="A371" s="48">
        <v>1</v>
      </c>
      <c r="B371" s="48">
        <v>7</v>
      </c>
      <c r="C371" s="48">
        <v>6</v>
      </c>
      <c r="D371" s="48">
        <v>501</v>
      </c>
      <c r="E371" s="48">
        <v>1000</v>
      </c>
      <c r="F371" s="48">
        <v>10</v>
      </c>
      <c r="G371" s="48" t="s">
        <v>269</v>
      </c>
      <c r="H371" s="48">
        <v>6000</v>
      </c>
      <c r="I371" s="48">
        <f t="shared" si="53"/>
        <v>0</v>
      </c>
      <c r="J371" s="57">
        <f t="shared" si="55"/>
        <v>4.0000000000000001E-3</v>
      </c>
      <c r="K371" s="48">
        <f t="shared" si="59"/>
        <v>6000</v>
      </c>
      <c r="L371" s="48">
        <f t="shared" si="59"/>
        <v>6000</v>
      </c>
      <c r="M371" s="48">
        <f t="shared" si="59"/>
        <v>6000</v>
      </c>
      <c r="N371" s="48">
        <f t="shared" si="59"/>
        <v>6000</v>
      </c>
      <c r="O371" s="48">
        <f t="shared" si="59"/>
        <v>6000</v>
      </c>
      <c r="P371" s="48">
        <f t="shared" si="59"/>
        <v>6000</v>
      </c>
      <c r="Q371" s="48">
        <f t="shared" si="59"/>
        <v>6000</v>
      </c>
      <c r="R371" s="48">
        <f t="shared" si="59"/>
        <v>6000</v>
      </c>
      <c r="S371" s="48">
        <f t="shared" si="59"/>
        <v>6000</v>
      </c>
      <c r="T371" s="48">
        <f t="shared" si="59"/>
        <v>6000</v>
      </c>
      <c r="U371" s="48">
        <f t="shared" si="59"/>
        <v>6000</v>
      </c>
      <c r="V371" s="48">
        <f t="shared" si="59"/>
        <v>6000</v>
      </c>
    </row>
    <row r="372" spans="1:22">
      <c r="A372" s="48">
        <v>1</v>
      </c>
      <c r="B372" s="48">
        <v>7</v>
      </c>
      <c r="C372" s="48">
        <v>6</v>
      </c>
      <c r="D372" s="48">
        <v>501</v>
      </c>
      <c r="E372" s="48">
        <v>1000</v>
      </c>
      <c r="F372" s="48">
        <v>11</v>
      </c>
      <c r="G372" s="48" t="s">
        <v>268</v>
      </c>
      <c r="H372" s="48">
        <v>4</v>
      </c>
      <c r="I372" s="48">
        <f t="shared" si="53"/>
        <v>4</v>
      </c>
      <c r="J372" s="57">
        <f t="shared" si="55"/>
        <v>4.0000000000000001E-3</v>
      </c>
      <c r="K372" s="48">
        <f t="shared" ref="K372:V381" si="60">IF($I372=0,$H372,INDEX(levelCosts_1_v,MATCH(K$1,levelCosts_k,1),$I372)*$H372)</f>
        <v>2000</v>
      </c>
      <c r="L372" s="48">
        <f t="shared" si="60"/>
        <v>2000</v>
      </c>
      <c r="M372" s="48">
        <f t="shared" si="60"/>
        <v>2200</v>
      </c>
      <c r="N372" s="48">
        <f t="shared" si="60"/>
        <v>2200</v>
      </c>
      <c r="O372" s="48">
        <f t="shared" si="60"/>
        <v>2200</v>
      </c>
      <c r="P372" s="48">
        <f t="shared" si="60"/>
        <v>2200</v>
      </c>
      <c r="Q372" s="48">
        <f t="shared" si="60"/>
        <v>2500</v>
      </c>
      <c r="R372" s="48">
        <f t="shared" si="60"/>
        <v>2500</v>
      </c>
      <c r="S372" s="48">
        <f t="shared" si="60"/>
        <v>2600</v>
      </c>
      <c r="T372" s="48">
        <f t="shared" si="60"/>
        <v>2600</v>
      </c>
      <c r="U372" s="48">
        <f t="shared" si="60"/>
        <v>2700</v>
      </c>
      <c r="V372" s="48">
        <f t="shared" si="60"/>
        <v>2700</v>
      </c>
    </row>
    <row r="373" spans="1:22">
      <c r="A373" s="48">
        <v>1</v>
      </c>
      <c r="B373" s="48">
        <v>7</v>
      </c>
      <c r="C373" s="48">
        <v>6</v>
      </c>
      <c r="D373" s="48">
        <v>501</v>
      </c>
      <c r="E373" s="48">
        <v>1000</v>
      </c>
      <c r="F373" s="48">
        <v>12</v>
      </c>
      <c r="G373" s="48" t="s">
        <v>275</v>
      </c>
      <c r="H373" s="48">
        <v>1</v>
      </c>
      <c r="I373" s="48">
        <f t="shared" si="53"/>
        <v>8</v>
      </c>
      <c r="J373" s="57">
        <f t="shared" si="55"/>
        <v>4.0000000000000001E-3</v>
      </c>
      <c r="K373" s="48">
        <f t="shared" si="60"/>
        <v>5300</v>
      </c>
      <c r="L373" s="48">
        <f t="shared" si="60"/>
        <v>5300</v>
      </c>
      <c r="M373" s="48">
        <f t="shared" si="60"/>
        <v>5900</v>
      </c>
      <c r="N373" s="48">
        <f t="shared" si="60"/>
        <v>5900</v>
      </c>
      <c r="O373" s="48">
        <f t="shared" si="60"/>
        <v>5900</v>
      </c>
      <c r="P373" s="48">
        <f t="shared" si="60"/>
        <v>5900</v>
      </c>
      <c r="Q373" s="48">
        <f t="shared" si="60"/>
        <v>6700</v>
      </c>
      <c r="R373" s="48">
        <f t="shared" si="60"/>
        <v>6700</v>
      </c>
      <c r="S373" s="48">
        <f t="shared" si="60"/>
        <v>6900</v>
      </c>
      <c r="T373" s="48">
        <f t="shared" si="60"/>
        <v>6900</v>
      </c>
      <c r="U373" s="48">
        <f t="shared" si="60"/>
        <v>7200</v>
      </c>
      <c r="V373" s="48">
        <f t="shared" si="60"/>
        <v>7200</v>
      </c>
    </row>
    <row r="374" spans="1:22">
      <c r="A374" s="48">
        <v>1</v>
      </c>
      <c r="B374" s="48">
        <v>7</v>
      </c>
      <c r="C374" s="48">
        <v>6</v>
      </c>
      <c r="D374" s="48">
        <v>501</v>
      </c>
      <c r="E374" s="48">
        <v>1000</v>
      </c>
      <c r="F374" s="48">
        <v>13</v>
      </c>
      <c r="G374" s="48" t="s">
        <v>271</v>
      </c>
      <c r="H374" s="48">
        <v>1</v>
      </c>
      <c r="I374" s="48">
        <f t="shared" si="53"/>
        <v>6</v>
      </c>
      <c r="J374" s="57">
        <f t="shared" si="55"/>
        <v>4.0000000000000001E-3</v>
      </c>
      <c r="K374" s="48">
        <f t="shared" si="60"/>
        <v>3300</v>
      </c>
      <c r="L374" s="48">
        <f t="shared" si="60"/>
        <v>3300</v>
      </c>
      <c r="M374" s="48">
        <f t="shared" si="60"/>
        <v>3700</v>
      </c>
      <c r="N374" s="48">
        <f t="shared" si="60"/>
        <v>3700</v>
      </c>
      <c r="O374" s="48">
        <f t="shared" si="60"/>
        <v>3700</v>
      </c>
      <c r="P374" s="48">
        <f t="shared" si="60"/>
        <v>3700</v>
      </c>
      <c r="Q374" s="48">
        <f t="shared" si="60"/>
        <v>4200</v>
      </c>
      <c r="R374" s="48">
        <f t="shared" si="60"/>
        <v>4200</v>
      </c>
      <c r="S374" s="48">
        <f t="shared" si="60"/>
        <v>4300</v>
      </c>
      <c r="T374" s="48">
        <f t="shared" si="60"/>
        <v>4300</v>
      </c>
      <c r="U374" s="48">
        <f t="shared" si="60"/>
        <v>4500</v>
      </c>
      <c r="V374" s="48">
        <f t="shared" si="60"/>
        <v>4500</v>
      </c>
    </row>
    <row r="375" spans="1:22">
      <c r="A375" s="48">
        <v>1</v>
      </c>
      <c r="B375" s="48">
        <v>7</v>
      </c>
      <c r="C375" s="48">
        <v>6</v>
      </c>
      <c r="D375" s="48">
        <v>501</v>
      </c>
      <c r="E375" s="48">
        <v>1000</v>
      </c>
      <c r="F375" s="48">
        <v>14</v>
      </c>
      <c r="G375" s="48" t="s">
        <v>273</v>
      </c>
      <c r="H375" s="48">
        <v>1</v>
      </c>
      <c r="I375" s="48">
        <f t="shared" si="53"/>
        <v>5</v>
      </c>
      <c r="J375" s="57">
        <f t="shared" si="55"/>
        <v>4.0000000000000001E-3</v>
      </c>
      <c r="K375" s="48">
        <f t="shared" si="60"/>
        <v>4000</v>
      </c>
      <c r="L375" s="48">
        <f t="shared" si="60"/>
        <v>4000</v>
      </c>
      <c r="M375" s="48">
        <f t="shared" si="60"/>
        <v>4400</v>
      </c>
      <c r="N375" s="48">
        <f t="shared" si="60"/>
        <v>4400</v>
      </c>
      <c r="O375" s="48">
        <f t="shared" si="60"/>
        <v>4400</v>
      </c>
      <c r="P375" s="48">
        <f t="shared" si="60"/>
        <v>4400</v>
      </c>
      <c r="Q375" s="48">
        <f t="shared" si="60"/>
        <v>5000</v>
      </c>
      <c r="R375" s="48">
        <f t="shared" si="60"/>
        <v>5000</v>
      </c>
      <c r="S375" s="48">
        <f t="shared" si="60"/>
        <v>5200</v>
      </c>
      <c r="T375" s="48">
        <f t="shared" si="60"/>
        <v>5200</v>
      </c>
      <c r="U375" s="48">
        <f t="shared" si="60"/>
        <v>5400</v>
      </c>
      <c r="V375" s="48">
        <f t="shared" si="60"/>
        <v>5400</v>
      </c>
    </row>
    <row r="376" spans="1:22">
      <c r="A376" s="48">
        <v>1</v>
      </c>
      <c r="B376" s="48">
        <v>7</v>
      </c>
      <c r="C376" s="48">
        <v>6</v>
      </c>
      <c r="D376" s="48">
        <v>501</v>
      </c>
      <c r="E376" s="48">
        <v>1000</v>
      </c>
      <c r="F376" s="48">
        <v>15</v>
      </c>
      <c r="G376" s="48" t="s">
        <v>269</v>
      </c>
      <c r="H376" s="48">
        <v>2000</v>
      </c>
      <c r="I376" s="48">
        <f t="shared" si="53"/>
        <v>0</v>
      </c>
      <c r="J376" s="57">
        <f t="shared" si="55"/>
        <v>4.0000000000000001E-3</v>
      </c>
      <c r="K376" s="48">
        <f t="shared" si="60"/>
        <v>2000</v>
      </c>
      <c r="L376" s="48">
        <f t="shared" si="60"/>
        <v>2000</v>
      </c>
      <c r="M376" s="48">
        <f t="shared" si="60"/>
        <v>2000</v>
      </c>
      <c r="N376" s="48">
        <f t="shared" si="60"/>
        <v>2000</v>
      </c>
      <c r="O376" s="48">
        <f t="shared" si="60"/>
        <v>2000</v>
      </c>
      <c r="P376" s="48">
        <f t="shared" si="60"/>
        <v>2000</v>
      </c>
      <c r="Q376" s="48">
        <f t="shared" si="60"/>
        <v>2000</v>
      </c>
      <c r="R376" s="48">
        <f t="shared" si="60"/>
        <v>2000</v>
      </c>
      <c r="S376" s="48">
        <f t="shared" si="60"/>
        <v>2000</v>
      </c>
      <c r="T376" s="48">
        <f t="shared" si="60"/>
        <v>2000</v>
      </c>
      <c r="U376" s="48">
        <f t="shared" si="60"/>
        <v>2000</v>
      </c>
      <c r="V376" s="48">
        <f t="shared" si="60"/>
        <v>2000</v>
      </c>
    </row>
    <row r="377" spans="1:22">
      <c r="A377" s="48">
        <v>1</v>
      </c>
      <c r="B377" s="48">
        <v>8</v>
      </c>
      <c r="C377" s="48">
        <v>4</v>
      </c>
      <c r="D377" s="48">
        <v>501</v>
      </c>
      <c r="E377" s="48">
        <v>1000</v>
      </c>
      <c r="F377" s="48">
        <v>1</v>
      </c>
      <c r="G377" s="48" t="s">
        <v>269</v>
      </c>
      <c r="H377" s="48">
        <v>13000</v>
      </c>
      <c r="I377" s="48">
        <f t="shared" si="53"/>
        <v>0</v>
      </c>
      <c r="J377" s="57">
        <f t="shared" si="55"/>
        <v>2.6666666666666666E-3</v>
      </c>
      <c r="K377" s="48">
        <f t="shared" si="60"/>
        <v>13000</v>
      </c>
      <c r="L377" s="48">
        <f t="shared" si="60"/>
        <v>13000</v>
      </c>
      <c r="M377" s="48">
        <f t="shared" si="60"/>
        <v>13000</v>
      </c>
      <c r="N377" s="48">
        <f t="shared" si="60"/>
        <v>13000</v>
      </c>
      <c r="O377" s="48">
        <f t="shared" si="60"/>
        <v>13000</v>
      </c>
      <c r="P377" s="48">
        <f t="shared" si="60"/>
        <v>13000</v>
      </c>
      <c r="Q377" s="48">
        <f t="shared" si="60"/>
        <v>13000</v>
      </c>
      <c r="R377" s="48">
        <f t="shared" si="60"/>
        <v>13000</v>
      </c>
      <c r="S377" s="48">
        <f t="shared" si="60"/>
        <v>13000</v>
      </c>
      <c r="T377" s="48">
        <f t="shared" si="60"/>
        <v>13000</v>
      </c>
      <c r="U377" s="48">
        <f t="shared" si="60"/>
        <v>13000</v>
      </c>
      <c r="V377" s="48">
        <f t="shared" si="60"/>
        <v>13000</v>
      </c>
    </row>
    <row r="378" spans="1:22">
      <c r="A378" s="48">
        <v>1</v>
      </c>
      <c r="B378" s="48">
        <v>8</v>
      </c>
      <c r="C378" s="48">
        <v>4</v>
      </c>
      <c r="D378" s="48">
        <v>501</v>
      </c>
      <c r="E378" s="48">
        <v>1000</v>
      </c>
      <c r="F378" s="48">
        <v>2</v>
      </c>
      <c r="G378" s="48" t="s">
        <v>273</v>
      </c>
      <c r="H378" s="48">
        <v>1</v>
      </c>
      <c r="I378" s="48">
        <f t="shared" si="53"/>
        <v>5</v>
      </c>
      <c r="J378" s="57">
        <f t="shared" si="55"/>
        <v>2.6666666666666666E-3</v>
      </c>
      <c r="K378" s="48">
        <f t="shared" si="60"/>
        <v>4000</v>
      </c>
      <c r="L378" s="48">
        <f t="shared" si="60"/>
        <v>4000</v>
      </c>
      <c r="M378" s="48">
        <f t="shared" si="60"/>
        <v>4400</v>
      </c>
      <c r="N378" s="48">
        <f t="shared" si="60"/>
        <v>4400</v>
      </c>
      <c r="O378" s="48">
        <f t="shared" si="60"/>
        <v>4400</v>
      </c>
      <c r="P378" s="48">
        <f t="shared" si="60"/>
        <v>4400</v>
      </c>
      <c r="Q378" s="48">
        <f t="shared" si="60"/>
        <v>5000</v>
      </c>
      <c r="R378" s="48">
        <f t="shared" si="60"/>
        <v>5000</v>
      </c>
      <c r="S378" s="48">
        <f t="shared" si="60"/>
        <v>5200</v>
      </c>
      <c r="T378" s="48">
        <f t="shared" si="60"/>
        <v>5200</v>
      </c>
      <c r="U378" s="48">
        <f t="shared" si="60"/>
        <v>5400</v>
      </c>
      <c r="V378" s="48">
        <f t="shared" si="60"/>
        <v>5400</v>
      </c>
    </row>
    <row r="379" spans="1:22">
      <c r="A379" s="48">
        <v>1</v>
      </c>
      <c r="B379" s="48">
        <v>8</v>
      </c>
      <c r="C379" s="48">
        <v>4</v>
      </c>
      <c r="D379" s="48">
        <v>501</v>
      </c>
      <c r="E379" s="48">
        <v>1000</v>
      </c>
      <c r="F379" s="48">
        <v>3</v>
      </c>
      <c r="G379" s="48" t="s">
        <v>270</v>
      </c>
      <c r="H379" s="48">
        <v>1</v>
      </c>
      <c r="I379" s="48">
        <f t="shared" si="53"/>
        <v>1</v>
      </c>
      <c r="J379" s="57">
        <f t="shared" si="55"/>
        <v>2.6666666666666666E-3</v>
      </c>
      <c r="K379" s="48">
        <f t="shared" si="60"/>
        <v>2000</v>
      </c>
      <c r="L379" s="48">
        <f t="shared" si="60"/>
        <v>2000</v>
      </c>
      <c r="M379" s="48">
        <f t="shared" si="60"/>
        <v>2200</v>
      </c>
      <c r="N379" s="48">
        <f t="shared" si="60"/>
        <v>2200</v>
      </c>
      <c r="O379" s="48">
        <f t="shared" si="60"/>
        <v>2200</v>
      </c>
      <c r="P379" s="48">
        <f t="shared" si="60"/>
        <v>2200</v>
      </c>
      <c r="Q379" s="48">
        <f t="shared" si="60"/>
        <v>2500</v>
      </c>
      <c r="R379" s="48">
        <f t="shared" si="60"/>
        <v>2500</v>
      </c>
      <c r="S379" s="48">
        <f t="shared" si="60"/>
        <v>2600</v>
      </c>
      <c r="T379" s="48">
        <f t="shared" si="60"/>
        <v>2600</v>
      </c>
      <c r="U379" s="48">
        <f t="shared" si="60"/>
        <v>2700</v>
      </c>
      <c r="V379" s="48">
        <f t="shared" si="60"/>
        <v>2700</v>
      </c>
    </row>
    <row r="380" spans="1:22">
      <c r="A380" s="48">
        <v>1</v>
      </c>
      <c r="B380" s="48">
        <v>8</v>
      </c>
      <c r="C380" s="48">
        <v>4</v>
      </c>
      <c r="D380" s="48">
        <v>501</v>
      </c>
      <c r="E380" s="48">
        <v>1000</v>
      </c>
      <c r="F380" s="48">
        <v>4</v>
      </c>
      <c r="G380" s="48" t="s">
        <v>269</v>
      </c>
      <c r="H380" s="48">
        <v>4000</v>
      </c>
      <c r="I380" s="48">
        <f t="shared" si="53"/>
        <v>0</v>
      </c>
      <c r="J380" s="57">
        <f t="shared" si="55"/>
        <v>2.6666666666666666E-3</v>
      </c>
      <c r="K380" s="48">
        <f t="shared" si="60"/>
        <v>4000</v>
      </c>
      <c r="L380" s="48">
        <f t="shared" si="60"/>
        <v>4000</v>
      </c>
      <c r="M380" s="48">
        <f t="shared" si="60"/>
        <v>4000</v>
      </c>
      <c r="N380" s="48">
        <f t="shared" si="60"/>
        <v>4000</v>
      </c>
      <c r="O380" s="48">
        <f t="shared" si="60"/>
        <v>4000</v>
      </c>
      <c r="P380" s="48">
        <f t="shared" si="60"/>
        <v>4000</v>
      </c>
      <c r="Q380" s="48">
        <f t="shared" si="60"/>
        <v>4000</v>
      </c>
      <c r="R380" s="48">
        <f t="shared" si="60"/>
        <v>4000</v>
      </c>
      <c r="S380" s="48">
        <f t="shared" si="60"/>
        <v>4000</v>
      </c>
      <c r="T380" s="48">
        <f t="shared" si="60"/>
        <v>4000</v>
      </c>
      <c r="U380" s="48">
        <f t="shared" si="60"/>
        <v>4000</v>
      </c>
      <c r="V380" s="48">
        <f t="shared" si="60"/>
        <v>4000</v>
      </c>
    </row>
    <row r="381" spans="1:22">
      <c r="A381" s="48">
        <v>1</v>
      </c>
      <c r="B381" s="48">
        <v>8</v>
      </c>
      <c r="C381" s="48">
        <v>4</v>
      </c>
      <c r="D381" s="48">
        <v>501</v>
      </c>
      <c r="E381" s="48">
        <v>1000</v>
      </c>
      <c r="F381" s="48">
        <v>5</v>
      </c>
      <c r="G381" s="48" t="s">
        <v>273</v>
      </c>
      <c r="H381" s="48">
        <v>1</v>
      </c>
      <c r="I381" s="48">
        <f t="shared" si="53"/>
        <v>5</v>
      </c>
      <c r="J381" s="57">
        <f t="shared" si="55"/>
        <v>2.6666666666666666E-3</v>
      </c>
      <c r="K381" s="48">
        <f t="shared" si="60"/>
        <v>4000</v>
      </c>
      <c r="L381" s="48">
        <f t="shared" si="60"/>
        <v>4000</v>
      </c>
      <c r="M381" s="48">
        <f t="shared" si="60"/>
        <v>4400</v>
      </c>
      <c r="N381" s="48">
        <f t="shared" si="60"/>
        <v>4400</v>
      </c>
      <c r="O381" s="48">
        <f t="shared" si="60"/>
        <v>4400</v>
      </c>
      <c r="P381" s="48">
        <f t="shared" si="60"/>
        <v>4400</v>
      </c>
      <c r="Q381" s="48">
        <f t="shared" si="60"/>
        <v>5000</v>
      </c>
      <c r="R381" s="48">
        <f t="shared" si="60"/>
        <v>5000</v>
      </c>
      <c r="S381" s="48">
        <f t="shared" si="60"/>
        <v>5200</v>
      </c>
      <c r="T381" s="48">
        <f t="shared" si="60"/>
        <v>5200</v>
      </c>
      <c r="U381" s="48">
        <f t="shared" si="60"/>
        <v>5400</v>
      </c>
      <c r="V381" s="48">
        <f t="shared" si="60"/>
        <v>5400</v>
      </c>
    </row>
    <row r="382" spans="1:22">
      <c r="A382" s="48">
        <v>1</v>
      </c>
      <c r="B382" s="48">
        <v>8</v>
      </c>
      <c r="C382" s="48">
        <v>4</v>
      </c>
      <c r="D382" s="48">
        <v>501</v>
      </c>
      <c r="E382" s="48">
        <v>1000</v>
      </c>
      <c r="F382" s="48">
        <v>6</v>
      </c>
      <c r="G382" s="48" t="s">
        <v>271</v>
      </c>
      <c r="H382" s="48">
        <v>1</v>
      </c>
      <c r="I382" s="48">
        <f t="shared" si="53"/>
        <v>6</v>
      </c>
      <c r="J382" s="57">
        <f t="shared" si="55"/>
        <v>2.6666666666666666E-3</v>
      </c>
      <c r="K382" s="48">
        <f t="shared" ref="K382:V391" si="61">IF($I382=0,$H382,INDEX(levelCosts_1_v,MATCH(K$1,levelCosts_k,1),$I382)*$H382)</f>
        <v>3300</v>
      </c>
      <c r="L382" s="48">
        <f t="shared" si="61"/>
        <v>3300</v>
      </c>
      <c r="M382" s="48">
        <f t="shared" si="61"/>
        <v>3700</v>
      </c>
      <c r="N382" s="48">
        <f t="shared" si="61"/>
        <v>3700</v>
      </c>
      <c r="O382" s="48">
        <f t="shared" si="61"/>
        <v>3700</v>
      </c>
      <c r="P382" s="48">
        <f t="shared" si="61"/>
        <v>3700</v>
      </c>
      <c r="Q382" s="48">
        <f t="shared" si="61"/>
        <v>4200</v>
      </c>
      <c r="R382" s="48">
        <f t="shared" si="61"/>
        <v>4200</v>
      </c>
      <c r="S382" s="48">
        <f t="shared" si="61"/>
        <v>4300</v>
      </c>
      <c r="T382" s="48">
        <f t="shared" si="61"/>
        <v>4300</v>
      </c>
      <c r="U382" s="48">
        <f t="shared" si="61"/>
        <v>4500</v>
      </c>
      <c r="V382" s="48">
        <f t="shared" si="61"/>
        <v>4500</v>
      </c>
    </row>
    <row r="383" spans="1:22">
      <c r="A383" s="48">
        <v>1</v>
      </c>
      <c r="B383" s="48">
        <v>8</v>
      </c>
      <c r="C383" s="48">
        <v>4</v>
      </c>
      <c r="D383" s="48">
        <v>501</v>
      </c>
      <c r="E383" s="48">
        <v>1000</v>
      </c>
      <c r="F383" s="48">
        <v>7</v>
      </c>
      <c r="G383" s="48" t="s">
        <v>269</v>
      </c>
      <c r="H383" s="48">
        <v>4000</v>
      </c>
      <c r="I383" s="48">
        <f t="shared" si="53"/>
        <v>0</v>
      </c>
      <c r="J383" s="57">
        <f t="shared" si="55"/>
        <v>2.6666666666666666E-3</v>
      </c>
      <c r="K383" s="48">
        <f t="shared" si="61"/>
        <v>4000</v>
      </c>
      <c r="L383" s="48">
        <f t="shared" si="61"/>
        <v>4000</v>
      </c>
      <c r="M383" s="48">
        <f t="shared" si="61"/>
        <v>4000</v>
      </c>
      <c r="N383" s="48">
        <f t="shared" si="61"/>
        <v>4000</v>
      </c>
      <c r="O383" s="48">
        <f t="shared" si="61"/>
        <v>4000</v>
      </c>
      <c r="P383" s="48">
        <f t="shared" si="61"/>
        <v>4000</v>
      </c>
      <c r="Q383" s="48">
        <f t="shared" si="61"/>
        <v>4000</v>
      </c>
      <c r="R383" s="48">
        <f t="shared" si="61"/>
        <v>4000</v>
      </c>
      <c r="S383" s="48">
        <f t="shared" si="61"/>
        <v>4000</v>
      </c>
      <c r="T383" s="48">
        <f t="shared" si="61"/>
        <v>4000</v>
      </c>
      <c r="U383" s="48">
        <f t="shared" si="61"/>
        <v>4000</v>
      </c>
      <c r="V383" s="48">
        <f t="shared" si="61"/>
        <v>4000</v>
      </c>
    </row>
    <row r="384" spans="1:22">
      <c r="A384" s="48">
        <v>1</v>
      </c>
      <c r="B384" s="48">
        <v>8</v>
      </c>
      <c r="C384" s="48">
        <v>4</v>
      </c>
      <c r="D384" s="48">
        <v>501</v>
      </c>
      <c r="E384" s="48">
        <v>1000</v>
      </c>
      <c r="F384" s="48">
        <v>8</v>
      </c>
      <c r="G384" s="48" t="s">
        <v>269</v>
      </c>
      <c r="H384" s="48">
        <v>8000</v>
      </c>
      <c r="I384" s="48">
        <f t="shared" si="53"/>
        <v>0</v>
      </c>
      <c r="J384" s="57">
        <f t="shared" si="55"/>
        <v>2.6666666666666666E-3</v>
      </c>
      <c r="K384" s="48">
        <f t="shared" si="61"/>
        <v>8000</v>
      </c>
      <c r="L384" s="48">
        <f t="shared" si="61"/>
        <v>8000</v>
      </c>
      <c r="M384" s="48">
        <f t="shared" si="61"/>
        <v>8000</v>
      </c>
      <c r="N384" s="48">
        <f t="shared" si="61"/>
        <v>8000</v>
      </c>
      <c r="O384" s="48">
        <f t="shared" si="61"/>
        <v>8000</v>
      </c>
      <c r="P384" s="48">
        <f t="shared" si="61"/>
        <v>8000</v>
      </c>
      <c r="Q384" s="48">
        <f t="shared" si="61"/>
        <v>8000</v>
      </c>
      <c r="R384" s="48">
        <f t="shared" si="61"/>
        <v>8000</v>
      </c>
      <c r="S384" s="48">
        <f t="shared" si="61"/>
        <v>8000</v>
      </c>
      <c r="T384" s="48">
        <f t="shared" si="61"/>
        <v>8000</v>
      </c>
      <c r="U384" s="48">
        <f t="shared" si="61"/>
        <v>8000</v>
      </c>
      <c r="V384" s="48">
        <f t="shared" si="61"/>
        <v>8000</v>
      </c>
    </row>
    <row r="385" spans="1:22">
      <c r="A385" s="48">
        <v>1</v>
      </c>
      <c r="B385" s="48">
        <v>8</v>
      </c>
      <c r="C385" s="48">
        <v>4</v>
      </c>
      <c r="D385" s="48">
        <v>501</v>
      </c>
      <c r="E385" s="48">
        <v>1000</v>
      </c>
      <c r="F385" s="48">
        <v>9</v>
      </c>
      <c r="G385" s="48" t="s">
        <v>271</v>
      </c>
      <c r="H385" s="48">
        <v>1</v>
      </c>
      <c r="I385" s="48">
        <f t="shared" si="53"/>
        <v>6</v>
      </c>
      <c r="J385" s="57">
        <f t="shared" si="55"/>
        <v>2.6666666666666666E-3</v>
      </c>
      <c r="K385" s="48">
        <f t="shared" si="61"/>
        <v>3300</v>
      </c>
      <c r="L385" s="48">
        <f t="shared" si="61"/>
        <v>3300</v>
      </c>
      <c r="M385" s="48">
        <f t="shared" si="61"/>
        <v>3700</v>
      </c>
      <c r="N385" s="48">
        <f t="shared" si="61"/>
        <v>3700</v>
      </c>
      <c r="O385" s="48">
        <f t="shared" si="61"/>
        <v>3700</v>
      </c>
      <c r="P385" s="48">
        <f t="shared" si="61"/>
        <v>3700</v>
      </c>
      <c r="Q385" s="48">
        <f t="shared" si="61"/>
        <v>4200</v>
      </c>
      <c r="R385" s="48">
        <f t="shared" si="61"/>
        <v>4200</v>
      </c>
      <c r="S385" s="48">
        <f t="shared" si="61"/>
        <v>4300</v>
      </c>
      <c r="T385" s="48">
        <f t="shared" si="61"/>
        <v>4300</v>
      </c>
      <c r="U385" s="48">
        <f t="shared" si="61"/>
        <v>4500</v>
      </c>
      <c r="V385" s="48">
        <f t="shared" si="61"/>
        <v>4500</v>
      </c>
    </row>
    <row r="386" spans="1:22">
      <c r="A386" s="48">
        <v>1</v>
      </c>
      <c r="B386" s="48">
        <v>8</v>
      </c>
      <c r="C386" s="48">
        <v>4</v>
      </c>
      <c r="D386" s="48">
        <v>501</v>
      </c>
      <c r="E386" s="48">
        <v>1000</v>
      </c>
      <c r="F386" s="48">
        <v>10</v>
      </c>
      <c r="G386" s="48" t="s">
        <v>276</v>
      </c>
      <c r="H386" s="48">
        <v>4</v>
      </c>
      <c r="I386" s="48">
        <f t="shared" ref="I386:I449" si="62">INDEX($AW$1:$AW$9,MATCH(G386,$AV$1:$AV$9,0))</f>
        <v>2</v>
      </c>
      <c r="J386" s="57">
        <f t="shared" si="55"/>
        <v>2.6666666666666666E-3</v>
      </c>
      <c r="K386" s="48">
        <f t="shared" si="61"/>
        <v>8884</v>
      </c>
      <c r="L386" s="48">
        <f t="shared" si="61"/>
        <v>8884</v>
      </c>
      <c r="M386" s="48">
        <f t="shared" si="61"/>
        <v>9768</v>
      </c>
      <c r="N386" s="48">
        <f t="shared" si="61"/>
        <v>9768</v>
      </c>
      <c r="O386" s="48">
        <f t="shared" si="61"/>
        <v>9768</v>
      </c>
      <c r="P386" s="48">
        <f t="shared" si="61"/>
        <v>9768</v>
      </c>
      <c r="Q386" s="48">
        <f t="shared" si="61"/>
        <v>11100</v>
      </c>
      <c r="R386" s="48">
        <f t="shared" si="61"/>
        <v>11100</v>
      </c>
      <c r="S386" s="48">
        <f t="shared" si="61"/>
        <v>11544</v>
      </c>
      <c r="T386" s="48">
        <f t="shared" si="61"/>
        <v>11544</v>
      </c>
      <c r="U386" s="48">
        <f t="shared" si="61"/>
        <v>11992</v>
      </c>
      <c r="V386" s="48">
        <f t="shared" si="61"/>
        <v>11992</v>
      </c>
    </row>
    <row r="387" spans="1:22">
      <c r="A387" s="48">
        <v>1</v>
      </c>
      <c r="B387" s="48">
        <v>8</v>
      </c>
      <c r="C387" s="48">
        <v>4</v>
      </c>
      <c r="D387" s="48">
        <v>501</v>
      </c>
      <c r="E387" s="48">
        <v>1000</v>
      </c>
      <c r="F387" s="48">
        <v>11</v>
      </c>
      <c r="G387" s="48" t="s">
        <v>269</v>
      </c>
      <c r="H387" s="48">
        <v>5000</v>
      </c>
      <c r="I387" s="48">
        <f t="shared" si="62"/>
        <v>0</v>
      </c>
      <c r="J387" s="57">
        <f t="shared" ref="J387:J450" si="63">C387/100/15</f>
        <v>2.6666666666666666E-3</v>
      </c>
      <c r="K387" s="48">
        <f t="shared" si="61"/>
        <v>5000</v>
      </c>
      <c r="L387" s="48">
        <f t="shared" si="61"/>
        <v>5000</v>
      </c>
      <c r="M387" s="48">
        <f t="shared" si="61"/>
        <v>5000</v>
      </c>
      <c r="N387" s="48">
        <f t="shared" si="61"/>
        <v>5000</v>
      </c>
      <c r="O387" s="48">
        <f t="shared" si="61"/>
        <v>5000</v>
      </c>
      <c r="P387" s="48">
        <f t="shared" si="61"/>
        <v>5000</v>
      </c>
      <c r="Q387" s="48">
        <f t="shared" si="61"/>
        <v>5000</v>
      </c>
      <c r="R387" s="48">
        <f t="shared" si="61"/>
        <v>5000</v>
      </c>
      <c r="S387" s="48">
        <f t="shared" si="61"/>
        <v>5000</v>
      </c>
      <c r="T387" s="48">
        <f t="shared" si="61"/>
        <v>5000</v>
      </c>
      <c r="U387" s="48">
        <f t="shared" si="61"/>
        <v>5000</v>
      </c>
      <c r="V387" s="48">
        <f t="shared" si="61"/>
        <v>5000</v>
      </c>
    </row>
    <row r="388" spans="1:22">
      <c r="A388" s="48">
        <v>1</v>
      </c>
      <c r="B388" s="48">
        <v>8</v>
      </c>
      <c r="C388" s="48">
        <v>4</v>
      </c>
      <c r="D388" s="48">
        <v>501</v>
      </c>
      <c r="E388" s="48">
        <v>1000</v>
      </c>
      <c r="F388" s="48">
        <v>12</v>
      </c>
      <c r="G388" s="48" t="s">
        <v>268</v>
      </c>
      <c r="H388" s="48">
        <v>8</v>
      </c>
      <c r="I388" s="48">
        <f t="shared" si="62"/>
        <v>4</v>
      </c>
      <c r="J388" s="57">
        <f t="shared" si="63"/>
        <v>2.6666666666666666E-3</v>
      </c>
      <c r="K388" s="48">
        <f t="shared" si="61"/>
        <v>4000</v>
      </c>
      <c r="L388" s="48">
        <f t="shared" si="61"/>
        <v>4000</v>
      </c>
      <c r="M388" s="48">
        <f t="shared" si="61"/>
        <v>4400</v>
      </c>
      <c r="N388" s="48">
        <f t="shared" si="61"/>
        <v>4400</v>
      </c>
      <c r="O388" s="48">
        <f t="shared" si="61"/>
        <v>4400</v>
      </c>
      <c r="P388" s="48">
        <f t="shared" si="61"/>
        <v>4400</v>
      </c>
      <c r="Q388" s="48">
        <f t="shared" si="61"/>
        <v>5000</v>
      </c>
      <c r="R388" s="48">
        <f t="shared" si="61"/>
        <v>5000</v>
      </c>
      <c r="S388" s="48">
        <f t="shared" si="61"/>
        <v>5200</v>
      </c>
      <c r="T388" s="48">
        <f t="shared" si="61"/>
        <v>5200</v>
      </c>
      <c r="U388" s="48">
        <f t="shared" si="61"/>
        <v>5400</v>
      </c>
      <c r="V388" s="48">
        <f t="shared" si="61"/>
        <v>5400</v>
      </c>
    </row>
    <row r="389" spans="1:22">
      <c r="A389" s="48">
        <v>1</v>
      </c>
      <c r="B389" s="48">
        <v>8</v>
      </c>
      <c r="C389" s="48">
        <v>4</v>
      </c>
      <c r="D389" s="48">
        <v>501</v>
      </c>
      <c r="E389" s="48">
        <v>1000</v>
      </c>
      <c r="F389" s="48">
        <v>13</v>
      </c>
      <c r="G389" s="48" t="s">
        <v>275</v>
      </c>
      <c r="H389" s="48">
        <v>1</v>
      </c>
      <c r="I389" s="48">
        <f t="shared" si="62"/>
        <v>8</v>
      </c>
      <c r="J389" s="57">
        <f t="shared" si="63"/>
        <v>2.6666666666666666E-3</v>
      </c>
      <c r="K389" s="48">
        <f t="shared" si="61"/>
        <v>5300</v>
      </c>
      <c r="L389" s="48">
        <f t="shared" si="61"/>
        <v>5300</v>
      </c>
      <c r="M389" s="48">
        <f t="shared" si="61"/>
        <v>5900</v>
      </c>
      <c r="N389" s="48">
        <f t="shared" si="61"/>
        <v>5900</v>
      </c>
      <c r="O389" s="48">
        <f t="shared" si="61"/>
        <v>5900</v>
      </c>
      <c r="P389" s="48">
        <f t="shared" si="61"/>
        <v>5900</v>
      </c>
      <c r="Q389" s="48">
        <f t="shared" si="61"/>
        <v>6700</v>
      </c>
      <c r="R389" s="48">
        <f t="shared" si="61"/>
        <v>6700</v>
      </c>
      <c r="S389" s="48">
        <f t="shared" si="61"/>
        <v>6900</v>
      </c>
      <c r="T389" s="48">
        <f t="shared" si="61"/>
        <v>6900</v>
      </c>
      <c r="U389" s="48">
        <f t="shared" si="61"/>
        <v>7200</v>
      </c>
      <c r="V389" s="48">
        <f t="shared" si="61"/>
        <v>7200</v>
      </c>
    </row>
    <row r="390" spans="1:22">
      <c r="A390" s="48">
        <v>1</v>
      </c>
      <c r="B390" s="48">
        <v>8</v>
      </c>
      <c r="C390" s="48">
        <v>4</v>
      </c>
      <c r="D390" s="48">
        <v>501</v>
      </c>
      <c r="E390" s="48">
        <v>1000</v>
      </c>
      <c r="F390" s="48">
        <v>14</v>
      </c>
      <c r="G390" s="48" t="s">
        <v>269</v>
      </c>
      <c r="H390" s="48">
        <v>8000</v>
      </c>
      <c r="I390" s="48">
        <f t="shared" si="62"/>
        <v>0</v>
      </c>
      <c r="J390" s="57">
        <f t="shared" si="63"/>
        <v>2.6666666666666666E-3</v>
      </c>
      <c r="K390" s="48">
        <f t="shared" si="61"/>
        <v>8000</v>
      </c>
      <c r="L390" s="48">
        <f t="shared" si="61"/>
        <v>8000</v>
      </c>
      <c r="M390" s="48">
        <f t="shared" si="61"/>
        <v>8000</v>
      </c>
      <c r="N390" s="48">
        <f t="shared" si="61"/>
        <v>8000</v>
      </c>
      <c r="O390" s="48">
        <f t="shared" si="61"/>
        <v>8000</v>
      </c>
      <c r="P390" s="48">
        <f t="shared" si="61"/>
        <v>8000</v>
      </c>
      <c r="Q390" s="48">
        <f t="shared" si="61"/>
        <v>8000</v>
      </c>
      <c r="R390" s="48">
        <f t="shared" si="61"/>
        <v>8000</v>
      </c>
      <c r="S390" s="48">
        <f t="shared" si="61"/>
        <v>8000</v>
      </c>
      <c r="T390" s="48">
        <f t="shared" si="61"/>
        <v>8000</v>
      </c>
      <c r="U390" s="48">
        <f t="shared" si="61"/>
        <v>8000</v>
      </c>
      <c r="V390" s="48">
        <f t="shared" si="61"/>
        <v>8000</v>
      </c>
    </row>
    <row r="391" spans="1:22">
      <c r="A391" s="48">
        <v>1</v>
      </c>
      <c r="B391" s="48">
        <v>8</v>
      </c>
      <c r="C391" s="48">
        <v>4</v>
      </c>
      <c r="D391" s="48">
        <v>501</v>
      </c>
      <c r="E391" s="48">
        <v>1000</v>
      </c>
      <c r="F391" s="48">
        <v>15</v>
      </c>
      <c r="G391" s="48" t="s">
        <v>273</v>
      </c>
      <c r="H391" s="48">
        <v>2</v>
      </c>
      <c r="I391" s="48">
        <f t="shared" si="62"/>
        <v>5</v>
      </c>
      <c r="J391" s="57">
        <f t="shared" si="63"/>
        <v>2.6666666666666666E-3</v>
      </c>
      <c r="K391" s="48">
        <f t="shared" si="61"/>
        <v>8000</v>
      </c>
      <c r="L391" s="48">
        <f t="shared" si="61"/>
        <v>8000</v>
      </c>
      <c r="M391" s="48">
        <f t="shared" si="61"/>
        <v>8800</v>
      </c>
      <c r="N391" s="48">
        <f t="shared" si="61"/>
        <v>8800</v>
      </c>
      <c r="O391" s="48">
        <f t="shared" si="61"/>
        <v>8800</v>
      </c>
      <c r="P391" s="48">
        <f t="shared" si="61"/>
        <v>8800</v>
      </c>
      <c r="Q391" s="48">
        <f t="shared" si="61"/>
        <v>10000</v>
      </c>
      <c r="R391" s="48">
        <f t="shared" si="61"/>
        <v>10000</v>
      </c>
      <c r="S391" s="48">
        <f t="shared" si="61"/>
        <v>10400</v>
      </c>
      <c r="T391" s="48">
        <f t="shared" si="61"/>
        <v>10400</v>
      </c>
      <c r="U391" s="48">
        <f t="shared" si="61"/>
        <v>10800</v>
      </c>
      <c r="V391" s="48">
        <f t="shared" si="61"/>
        <v>10800</v>
      </c>
    </row>
    <row r="392" spans="1:22">
      <c r="A392" s="48">
        <v>1</v>
      </c>
      <c r="B392" s="48">
        <v>9</v>
      </c>
      <c r="C392" s="48">
        <v>19</v>
      </c>
      <c r="D392" s="48">
        <v>501</v>
      </c>
      <c r="E392" s="48">
        <v>1000</v>
      </c>
      <c r="F392" s="48">
        <v>1</v>
      </c>
      <c r="G392" s="48" t="s">
        <v>269</v>
      </c>
      <c r="H392" s="48">
        <v>8000</v>
      </c>
      <c r="I392" s="48">
        <f t="shared" si="62"/>
        <v>0</v>
      </c>
      <c r="J392" s="57">
        <f t="shared" si="63"/>
        <v>1.2666666666666666E-2</v>
      </c>
      <c r="K392" s="48">
        <f t="shared" ref="K392:V401" si="64">IF($I392=0,$H392,INDEX(levelCosts_1_v,MATCH(K$1,levelCosts_k,1),$I392)*$H392)</f>
        <v>8000</v>
      </c>
      <c r="L392" s="48">
        <f t="shared" si="64"/>
        <v>8000</v>
      </c>
      <c r="M392" s="48">
        <f t="shared" si="64"/>
        <v>8000</v>
      </c>
      <c r="N392" s="48">
        <f t="shared" si="64"/>
        <v>8000</v>
      </c>
      <c r="O392" s="48">
        <f t="shared" si="64"/>
        <v>8000</v>
      </c>
      <c r="P392" s="48">
        <f t="shared" si="64"/>
        <v>8000</v>
      </c>
      <c r="Q392" s="48">
        <f t="shared" si="64"/>
        <v>8000</v>
      </c>
      <c r="R392" s="48">
        <f t="shared" si="64"/>
        <v>8000</v>
      </c>
      <c r="S392" s="48">
        <f t="shared" si="64"/>
        <v>8000</v>
      </c>
      <c r="T392" s="48">
        <f t="shared" si="64"/>
        <v>8000</v>
      </c>
      <c r="U392" s="48">
        <f t="shared" si="64"/>
        <v>8000</v>
      </c>
      <c r="V392" s="48">
        <f t="shared" si="64"/>
        <v>8000</v>
      </c>
    </row>
    <row r="393" spans="1:22">
      <c r="A393" s="48">
        <v>1</v>
      </c>
      <c r="B393" s="48">
        <v>9</v>
      </c>
      <c r="C393" s="48">
        <v>19</v>
      </c>
      <c r="D393" s="48">
        <v>501</v>
      </c>
      <c r="E393" s="48">
        <v>1000</v>
      </c>
      <c r="F393" s="48">
        <v>2</v>
      </c>
      <c r="G393" s="48" t="s">
        <v>268</v>
      </c>
      <c r="H393" s="48">
        <v>6</v>
      </c>
      <c r="I393" s="48">
        <f t="shared" si="62"/>
        <v>4</v>
      </c>
      <c r="J393" s="57">
        <f t="shared" si="63"/>
        <v>1.2666666666666666E-2</v>
      </c>
      <c r="K393" s="48">
        <f t="shared" si="64"/>
        <v>3000</v>
      </c>
      <c r="L393" s="48">
        <f t="shared" si="64"/>
        <v>3000</v>
      </c>
      <c r="M393" s="48">
        <f t="shared" si="64"/>
        <v>3300</v>
      </c>
      <c r="N393" s="48">
        <f t="shared" si="64"/>
        <v>3300</v>
      </c>
      <c r="O393" s="48">
        <f t="shared" si="64"/>
        <v>3300</v>
      </c>
      <c r="P393" s="48">
        <f t="shared" si="64"/>
        <v>3300</v>
      </c>
      <c r="Q393" s="48">
        <f t="shared" si="64"/>
        <v>3750</v>
      </c>
      <c r="R393" s="48">
        <f t="shared" si="64"/>
        <v>3750</v>
      </c>
      <c r="S393" s="48">
        <f t="shared" si="64"/>
        <v>3900</v>
      </c>
      <c r="T393" s="48">
        <f t="shared" si="64"/>
        <v>3900</v>
      </c>
      <c r="U393" s="48">
        <f t="shared" si="64"/>
        <v>4050</v>
      </c>
      <c r="V393" s="48">
        <f t="shared" si="64"/>
        <v>4050</v>
      </c>
    </row>
    <row r="394" spans="1:22">
      <c r="A394" s="48">
        <v>1</v>
      </c>
      <c r="B394" s="48">
        <v>9</v>
      </c>
      <c r="C394" s="48">
        <v>19</v>
      </c>
      <c r="D394" s="48">
        <v>501</v>
      </c>
      <c r="E394" s="48">
        <v>1000</v>
      </c>
      <c r="F394" s="48">
        <v>3</v>
      </c>
      <c r="G394" s="48" t="s">
        <v>270</v>
      </c>
      <c r="H394" s="48">
        <v>1</v>
      </c>
      <c r="I394" s="48">
        <f t="shared" si="62"/>
        <v>1</v>
      </c>
      <c r="J394" s="57">
        <f t="shared" si="63"/>
        <v>1.2666666666666666E-2</v>
      </c>
      <c r="K394" s="48">
        <f t="shared" si="64"/>
        <v>2000</v>
      </c>
      <c r="L394" s="48">
        <f t="shared" si="64"/>
        <v>2000</v>
      </c>
      <c r="M394" s="48">
        <f t="shared" si="64"/>
        <v>2200</v>
      </c>
      <c r="N394" s="48">
        <f t="shared" si="64"/>
        <v>2200</v>
      </c>
      <c r="O394" s="48">
        <f t="shared" si="64"/>
        <v>2200</v>
      </c>
      <c r="P394" s="48">
        <f t="shared" si="64"/>
        <v>2200</v>
      </c>
      <c r="Q394" s="48">
        <f t="shared" si="64"/>
        <v>2500</v>
      </c>
      <c r="R394" s="48">
        <f t="shared" si="64"/>
        <v>2500</v>
      </c>
      <c r="S394" s="48">
        <f t="shared" si="64"/>
        <v>2600</v>
      </c>
      <c r="T394" s="48">
        <f t="shared" si="64"/>
        <v>2600</v>
      </c>
      <c r="U394" s="48">
        <f t="shared" si="64"/>
        <v>2700</v>
      </c>
      <c r="V394" s="48">
        <f t="shared" si="64"/>
        <v>2700</v>
      </c>
    </row>
    <row r="395" spans="1:22">
      <c r="A395" s="48">
        <v>1</v>
      </c>
      <c r="B395" s="48">
        <v>9</v>
      </c>
      <c r="C395" s="48">
        <v>19</v>
      </c>
      <c r="D395" s="48">
        <v>501</v>
      </c>
      <c r="E395" s="48">
        <v>1000</v>
      </c>
      <c r="F395" s="48">
        <v>4</v>
      </c>
      <c r="G395" s="48" t="s">
        <v>269</v>
      </c>
      <c r="H395" s="48">
        <v>4000</v>
      </c>
      <c r="I395" s="48">
        <f t="shared" si="62"/>
        <v>0</v>
      </c>
      <c r="J395" s="57">
        <f t="shared" si="63"/>
        <v>1.2666666666666666E-2</v>
      </c>
      <c r="K395" s="48">
        <f t="shared" si="64"/>
        <v>4000</v>
      </c>
      <c r="L395" s="48">
        <f t="shared" si="64"/>
        <v>4000</v>
      </c>
      <c r="M395" s="48">
        <f t="shared" si="64"/>
        <v>4000</v>
      </c>
      <c r="N395" s="48">
        <f t="shared" si="64"/>
        <v>4000</v>
      </c>
      <c r="O395" s="48">
        <f t="shared" si="64"/>
        <v>4000</v>
      </c>
      <c r="P395" s="48">
        <f t="shared" si="64"/>
        <v>4000</v>
      </c>
      <c r="Q395" s="48">
        <f t="shared" si="64"/>
        <v>4000</v>
      </c>
      <c r="R395" s="48">
        <f t="shared" si="64"/>
        <v>4000</v>
      </c>
      <c r="S395" s="48">
        <f t="shared" si="64"/>
        <v>4000</v>
      </c>
      <c r="T395" s="48">
        <f t="shared" si="64"/>
        <v>4000</v>
      </c>
      <c r="U395" s="48">
        <f t="shared" si="64"/>
        <v>4000</v>
      </c>
      <c r="V395" s="48">
        <f t="shared" si="64"/>
        <v>4000</v>
      </c>
    </row>
    <row r="396" spans="1:22">
      <c r="A396" s="48">
        <v>1</v>
      </c>
      <c r="B396" s="48">
        <v>9</v>
      </c>
      <c r="C396" s="48">
        <v>19</v>
      </c>
      <c r="D396" s="48">
        <v>501</v>
      </c>
      <c r="E396" s="48">
        <v>1000</v>
      </c>
      <c r="F396" s="48">
        <v>5</v>
      </c>
      <c r="G396" s="48" t="s">
        <v>273</v>
      </c>
      <c r="H396" s="48">
        <v>1</v>
      </c>
      <c r="I396" s="48">
        <f t="shared" si="62"/>
        <v>5</v>
      </c>
      <c r="J396" s="57">
        <f t="shared" si="63"/>
        <v>1.2666666666666666E-2</v>
      </c>
      <c r="K396" s="48">
        <f t="shared" si="64"/>
        <v>4000</v>
      </c>
      <c r="L396" s="48">
        <f t="shared" si="64"/>
        <v>4000</v>
      </c>
      <c r="M396" s="48">
        <f t="shared" si="64"/>
        <v>4400</v>
      </c>
      <c r="N396" s="48">
        <f t="shared" si="64"/>
        <v>4400</v>
      </c>
      <c r="O396" s="48">
        <f t="shared" si="64"/>
        <v>4400</v>
      </c>
      <c r="P396" s="48">
        <f t="shared" si="64"/>
        <v>4400</v>
      </c>
      <c r="Q396" s="48">
        <f t="shared" si="64"/>
        <v>5000</v>
      </c>
      <c r="R396" s="48">
        <f t="shared" si="64"/>
        <v>5000</v>
      </c>
      <c r="S396" s="48">
        <f t="shared" si="64"/>
        <v>5200</v>
      </c>
      <c r="T396" s="48">
        <f t="shared" si="64"/>
        <v>5200</v>
      </c>
      <c r="U396" s="48">
        <f t="shared" si="64"/>
        <v>5400</v>
      </c>
      <c r="V396" s="48">
        <f t="shared" si="64"/>
        <v>5400</v>
      </c>
    </row>
    <row r="397" spans="1:22">
      <c r="A397" s="48">
        <v>1</v>
      </c>
      <c r="B397" s="48">
        <v>9</v>
      </c>
      <c r="C397" s="48">
        <v>19</v>
      </c>
      <c r="D397" s="48">
        <v>501</v>
      </c>
      <c r="E397" s="48">
        <v>1000</v>
      </c>
      <c r="F397" s="48">
        <v>6</v>
      </c>
      <c r="G397" s="48" t="s">
        <v>270</v>
      </c>
      <c r="H397" s="48">
        <v>1</v>
      </c>
      <c r="I397" s="48">
        <f t="shared" si="62"/>
        <v>1</v>
      </c>
      <c r="J397" s="57">
        <f t="shared" si="63"/>
        <v>1.2666666666666666E-2</v>
      </c>
      <c r="K397" s="48">
        <f t="shared" si="64"/>
        <v>2000</v>
      </c>
      <c r="L397" s="48">
        <f t="shared" si="64"/>
        <v>2000</v>
      </c>
      <c r="M397" s="48">
        <f t="shared" si="64"/>
        <v>2200</v>
      </c>
      <c r="N397" s="48">
        <f t="shared" si="64"/>
        <v>2200</v>
      </c>
      <c r="O397" s="48">
        <f t="shared" si="64"/>
        <v>2200</v>
      </c>
      <c r="P397" s="48">
        <f t="shared" si="64"/>
        <v>2200</v>
      </c>
      <c r="Q397" s="48">
        <f t="shared" si="64"/>
        <v>2500</v>
      </c>
      <c r="R397" s="48">
        <f t="shared" si="64"/>
        <v>2500</v>
      </c>
      <c r="S397" s="48">
        <f t="shared" si="64"/>
        <v>2600</v>
      </c>
      <c r="T397" s="48">
        <f t="shared" si="64"/>
        <v>2600</v>
      </c>
      <c r="U397" s="48">
        <f t="shared" si="64"/>
        <v>2700</v>
      </c>
      <c r="V397" s="48">
        <f t="shared" si="64"/>
        <v>2700</v>
      </c>
    </row>
    <row r="398" spans="1:22">
      <c r="A398" s="48">
        <v>1</v>
      </c>
      <c r="B398" s="48">
        <v>9</v>
      </c>
      <c r="C398" s="48">
        <v>19</v>
      </c>
      <c r="D398" s="48">
        <v>501</v>
      </c>
      <c r="E398" s="48">
        <v>1000</v>
      </c>
      <c r="F398" s="48">
        <v>7</v>
      </c>
      <c r="G398" s="48" t="s">
        <v>269</v>
      </c>
      <c r="H398" s="48">
        <v>2000</v>
      </c>
      <c r="I398" s="48">
        <f t="shared" si="62"/>
        <v>0</v>
      </c>
      <c r="J398" s="57">
        <f t="shared" si="63"/>
        <v>1.2666666666666666E-2</v>
      </c>
      <c r="K398" s="48">
        <f t="shared" si="64"/>
        <v>2000</v>
      </c>
      <c r="L398" s="48">
        <f t="shared" si="64"/>
        <v>2000</v>
      </c>
      <c r="M398" s="48">
        <f t="shared" si="64"/>
        <v>2000</v>
      </c>
      <c r="N398" s="48">
        <f t="shared" si="64"/>
        <v>2000</v>
      </c>
      <c r="O398" s="48">
        <f t="shared" si="64"/>
        <v>2000</v>
      </c>
      <c r="P398" s="48">
        <f t="shared" si="64"/>
        <v>2000</v>
      </c>
      <c r="Q398" s="48">
        <f t="shared" si="64"/>
        <v>2000</v>
      </c>
      <c r="R398" s="48">
        <f t="shared" si="64"/>
        <v>2000</v>
      </c>
      <c r="S398" s="48">
        <f t="shared" si="64"/>
        <v>2000</v>
      </c>
      <c r="T398" s="48">
        <f t="shared" si="64"/>
        <v>2000</v>
      </c>
      <c r="U398" s="48">
        <f t="shared" si="64"/>
        <v>2000</v>
      </c>
      <c r="V398" s="48">
        <f t="shared" si="64"/>
        <v>2000</v>
      </c>
    </row>
    <row r="399" spans="1:22">
      <c r="A399" s="48">
        <v>1</v>
      </c>
      <c r="B399" s="48">
        <v>9</v>
      </c>
      <c r="C399" s="48">
        <v>19</v>
      </c>
      <c r="D399" s="48">
        <v>501</v>
      </c>
      <c r="E399" s="48">
        <v>1000</v>
      </c>
      <c r="F399" s="48">
        <v>8</v>
      </c>
      <c r="G399" s="48" t="s">
        <v>276</v>
      </c>
      <c r="H399" s="48">
        <v>2</v>
      </c>
      <c r="I399" s="48">
        <f t="shared" si="62"/>
        <v>2</v>
      </c>
      <c r="J399" s="57">
        <f t="shared" si="63"/>
        <v>1.2666666666666666E-2</v>
      </c>
      <c r="K399" s="48">
        <f t="shared" si="64"/>
        <v>4442</v>
      </c>
      <c r="L399" s="48">
        <f t="shared" si="64"/>
        <v>4442</v>
      </c>
      <c r="M399" s="48">
        <f t="shared" si="64"/>
        <v>4884</v>
      </c>
      <c r="N399" s="48">
        <f t="shared" si="64"/>
        <v>4884</v>
      </c>
      <c r="O399" s="48">
        <f t="shared" si="64"/>
        <v>4884</v>
      </c>
      <c r="P399" s="48">
        <f t="shared" si="64"/>
        <v>4884</v>
      </c>
      <c r="Q399" s="48">
        <f t="shared" si="64"/>
        <v>5550</v>
      </c>
      <c r="R399" s="48">
        <f t="shared" si="64"/>
        <v>5550</v>
      </c>
      <c r="S399" s="48">
        <f t="shared" si="64"/>
        <v>5772</v>
      </c>
      <c r="T399" s="48">
        <f t="shared" si="64"/>
        <v>5772</v>
      </c>
      <c r="U399" s="48">
        <f t="shared" si="64"/>
        <v>5996</v>
      </c>
      <c r="V399" s="48">
        <f t="shared" si="64"/>
        <v>5996</v>
      </c>
    </row>
    <row r="400" spans="1:22">
      <c r="A400" s="48">
        <v>1</v>
      </c>
      <c r="B400" s="48">
        <v>9</v>
      </c>
      <c r="C400" s="48">
        <v>19</v>
      </c>
      <c r="D400" s="48">
        <v>501</v>
      </c>
      <c r="E400" s="48">
        <v>1000</v>
      </c>
      <c r="F400" s="48">
        <v>9</v>
      </c>
      <c r="G400" s="48" t="s">
        <v>271</v>
      </c>
      <c r="H400" s="48">
        <v>1</v>
      </c>
      <c r="I400" s="48">
        <f t="shared" si="62"/>
        <v>6</v>
      </c>
      <c r="J400" s="57">
        <f t="shared" si="63"/>
        <v>1.2666666666666666E-2</v>
      </c>
      <c r="K400" s="48">
        <f t="shared" si="64"/>
        <v>3300</v>
      </c>
      <c r="L400" s="48">
        <f t="shared" si="64"/>
        <v>3300</v>
      </c>
      <c r="M400" s="48">
        <f t="shared" si="64"/>
        <v>3700</v>
      </c>
      <c r="N400" s="48">
        <f t="shared" si="64"/>
        <v>3700</v>
      </c>
      <c r="O400" s="48">
        <f t="shared" si="64"/>
        <v>3700</v>
      </c>
      <c r="P400" s="48">
        <f t="shared" si="64"/>
        <v>3700</v>
      </c>
      <c r="Q400" s="48">
        <f t="shared" si="64"/>
        <v>4200</v>
      </c>
      <c r="R400" s="48">
        <f t="shared" si="64"/>
        <v>4200</v>
      </c>
      <c r="S400" s="48">
        <f t="shared" si="64"/>
        <v>4300</v>
      </c>
      <c r="T400" s="48">
        <f t="shared" si="64"/>
        <v>4300</v>
      </c>
      <c r="U400" s="48">
        <f t="shared" si="64"/>
        <v>4500</v>
      </c>
      <c r="V400" s="48">
        <f t="shared" si="64"/>
        <v>4500</v>
      </c>
    </row>
    <row r="401" spans="1:22">
      <c r="A401" s="48">
        <v>1</v>
      </c>
      <c r="B401" s="48">
        <v>9</v>
      </c>
      <c r="C401" s="48">
        <v>19</v>
      </c>
      <c r="D401" s="48">
        <v>501</v>
      </c>
      <c r="E401" s="48">
        <v>1000</v>
      </c>
      <c r="F401" s="48">
        <v>10</v>
      </c>
      <c r="G401" s="48" t="s">
        <v>269</v>
      </c>
      <c r="H401" s="48">
        <v>8000</v>
      </c>
      <c r="I401" s="48">
        <f t="shared" si="62"/>
        <v>0</v>
      </c>
      <c r="J401" s="57">
        <f t="shared" si="63"/>
        <v>1.2666666666666666E-2</v>
      </c>
      <c r="K401" s="48">
        <f t="shared" si="64"/>
        <v>8000</v>
      </c>
      <c r="L401" s="48">
        <f t="shared" si="64"/>
        <v>8000</v>
      </c>
      <c r="M401" s="48">
        <f t="shared" si="64"/>
        <v>8000</v>
      </c>
      <c r="N401" s="48">
        <f t="shared" si="64"/>
        <v>8000</v>
      </c>
      <c r="O401" s="48">
        <f t="shared" si="64"/>
        <v>8000</v>
      </c>
      <c r="P401" s="48">
        <f t="shared" si="64"/>
        <v>8000</v>
      </c>
      <c r="Q401" s="48">
        <f t="shared" si="64"/>
        <v>8000</v>
      </c>
      <c r="R401" s="48">
        <f t="shared" si="64"/>
        <v>8000</v>
      </c>
      <c r="S401" s="48">
        <f t="shared" si="64"/>
        <v>8000</v>
      </c>
      <c r="T401" s="48">
        <f t="shared" si="64"/>
        <v>8000</v>
      </c>
      <c r="U401" s="48">
        <f t="shared" si="64"/>
        <v>8000</v>
      </c>
      <c r="V401" s="48">
        <f t="shared" si="64"/>
        <v>8000</v>
      </c>
    </row>
    <row r="402" spans="1:22">
      <c r="A402" s="48">
        <v>1</v>
      </c>
      <c r="B402" s="48">
        <v>9</v>
      </c>
      <c r="C402" s="48">
        <v>19</v>
      </c>
      <c r="D402" s="48">
        <v>501</v>
      </c>
      <c r="E402" s="48">
        <v>1000</v>
      </c>
      <c r="F402" s="48">
        <v>11</v>
      </c>
      <c r="G402" s="48" t="s">
        <v>274</v>
      </c>
      <c r="H402" s="48">
        <v>1</v>
      </c>
      <c r="I402" s="48">
        <f t="shared" si="62"/>
        <v>3</v>
      </c>
      <c r="J402" s="57">
        <f t="shared" si="63"/>
        <v>1.2666666666666666E-2</v>
      </c>
      <c r="K402" s="48">
        <f t="shared" ref="K402:V411" si="65">IF($I402=0,$H402,INDEX(levelCosts_1_v,MATCH(K$1,levelCosts_k,1),$I402)*$H402)</f>
        <v>6000</v>
      </c>
      <c r="L402" s="48">
        <f t="shared" si="65"/>
        <v>6000</v>
      </c>
      <c r="M402" s="48">
        <f t="shared" si="65"/>
        <v>6600</v>
      </c>
      <c r="N402" s="48">
        <f t="shared" si="65"/>
        <v>6600</v>
      </c>
      <c r="O402" s="48">
        <f t="shared" si="65"/>
        <v>6600</v>
      </c>
      <c r="P402" s="48">
        <f t="shared" si="65"/>
        <v>6600</v>
      </c>
      <c r="Q402" s="48">
        <f t="shared" si="65"/>
        <v>7500</v>
      </c>
      <c r="R402" s="48">
        <f t="shared" si="65"/>
        <v>7500</v>
      </c>
      <c r="S402" s="48">
        <f t="shared" si="65"/>
        <v>7800</v>
      </c>
      <c r="T402" s="48">
        <f t="shared" si="65"/>
        <v>7800</v>
      </c>
      <c r="U402" s="48">
        <f t="shared" si="65"/>
        <v>8100</v>
      </c>
      <c r="V402" s="48">
        <f t="shared" si="65"/>
        <v>8100</v>
      </c>
    </row>
    <row r="403" spans="1:22">
      <c r="A403" s="48">
        <v>1</v>
      </c>
      <c r="B403" s="48">
        <v>9</v>
      </c>
      <c r="C403" s="48">
        <v>19</v>
      </c>
      <c r="D403" s="48">
        <v>501</v>
      </c>
      <c r="E403" s="48">
        <v>1000</v>
      </c>
      <c r="F403" s="48">
        <v>12</v>
      </c>
      <c r="G403" s="48" t="s">
        <v>268</v>
      </c>
      <c r="H403" s="48">
        <v>2</v>
      </c>
      <c r="I403" s="48">
        <f t="shared" si="62"/>
        <v>4</v>
      </c>
      <c r="J403" s="57">
        <f t="shared" si="63"/>
        <v>1.2666666666666666E-2</v>
      </c>
      <c r="K403" s="48">
        <f t="shared" si="65"/>
        <v>1000</v>
      </c>
      <c r="L403" s="48">
        <f t="shared" si="65"/>
        <v>1000</v>
      </c>
      <c r="M403" s="48">
        <f t="shared" si="65"/>
        <v>1100</v>
      </c>
      <c r="N403" s="48">
        <f t="shared" si="65"/>
        <v>1100</v>
      </c>
      <c r="O403" s="48">
        <f t="shared" si="65"/>
        <v>1100</v>
      </c>
      <c r="P403" s="48">
        <f t="shared" si="65"/>
        <v>1100</v>
      </c>
      <c r="Q403" s="48">
        <f t="shared" si="65"/>
        <v>1250</v>
      </c>
      <c r="R403" s="48">
        <f t="shared" si="65"/>
        <v>1250</v>
      </c>
      <c r="S403" s="48">
        <f t="shared" si="65"/>
        <v>1300</v>
      </c>
      <c r="T403" s="48">
        <f t="shared" si="65"/>
        <v>1300</v>
      </c>
      <c r="U403" s="48">
        <f t="shared" si="65"/>
        <v>1350</v>
      </c>
      <c r="V403" s="48">
        <f t="shared" si="65"/>
        <v>1350</v>
      </c>
    </row>
    <row r="404" spans="1:22">
      <c r="A404" s="48">
        <v>1</v>
      </c>
      <c r="B404" s="48">
        <v>9</v>
      </c>
      <c r="C404" s="48">
        <v>19</v>
      </c>
      <c r="D404" s="48">
        <v>501</v>
      </c>
      <c r="E404" s="48">
        <v>1000</v>
      </c>
      <c r="F404" s="48">
        <v>13</v>
      </c>
      <c r="G404" s="48" t="s">
        <v>275</v>
      </c>
      <c r="H404" s="48">
        <v>2</v>
      </c>
      <c r="I404" s="48">
        <f t="shared" si="62"/>
        <v>8</v>
      </c>
      <c r="J404" s="57">
        <f t="shared" si="63"/>
        <v>1.2666666666666666E-2</v>
      </c>
      <c r="K404" s="48">
        <f t="shared" si="65"/>
        <v>10600</v>
      </c>
      <c r="L404" s="48">
        <f t="shared" si="65"/>
        <v>10600</v>
      </c>
      <c r="M404" s="48">
        <f t="shared" si="65"/>
        <v>11800</v>
      </c>
      <c r="N404" s="48">
        <f t="shared" si="65"/>
        <v>11800</v>
      </c>
      <c r="O404" s="48">
        <f t="shared" si="65"/>
        <v>11800</v>
      </c>
      <c r="P404" s="48">
        <f t="shared" si="65"/>
        <v>11800</v>
      </c>
      <c r="Q404" s="48">
        <f t="shared" si="65"/>
        <v>13400</v>
      </c>
      <c r="R404" s="48">
        <f t="shared" si="65"/>
        <v>13400</v>
      </c>
      <c r="S404" s="48">
        <f t="shared" si="65"/>
        <v>13800</v>
      </c>
      <c r="T404" s="48">
        <f t="shared" si="65"/>
        <v>13800</v>
      </c>
      <c r="U404" s="48">
        <f t="shared" si="65"/>
        <v>14400</v>
      </c>
      <c r="V404" s="48">
        <f t="shared" si="65"/>
        <v>14400</v>
      </c>
    </row>
    <row r="405" spans="1:22">
      <c r="A405" s="48">
        <v>1</v>
      </c>
      <c r="B405" s="48">
        <v>9</v>
      </c>
      <c r="C405" s="48">
        <v>19</v>
      </c>
      <c r="D405" s="48">
        <v>501</v>
      </c>
      <c r="E405" s="48">
        <v>1000</v>
      </c>
      <c r="F405" s="48">
        <v>14</v>
      </c>
      <c r="G405" s="48" t="s">
        <v>269</v>
      </c>
      <c r="H405" s="48">
        <v>8000</v>
      </c>
      <c r="I405" s="48">
        <f t="shared" si="62"/>
        <v>0</v>
      </c>
      <c r="J405" s="57">
        <f t="shared" si="63"/>
        <v>1.2666666666666666E-2</v>
      </c>
      <c r="K405" s="48">
        <f t="shared" si="65"/>
        <v>8000</v>
      </c>
      <c r="L405" s="48">
        <f t="shared" si="65"/>
        <v>8000</v>
      </c>
      <c r="M405" s="48">
        <f t="shared" si="65"/>
        <v>8000</v>
      </c>
      <c r="N405" s="48">
        <f t="shared" si="65"/>
        <v>8000</v>
      </c>
      <c r="O405" s="48">
        <f t="shared" si="65"/>
        <v>8000</v>
      </c>
      <c r="P405" s="48">
        <f t="shared" si="65"/>
        <v>8000</v>
      </c>
      <c r="Q405" s="48">
        <f t="shared" si="65"/>
        <v>8000</v>
      </c>
      <c r="R405" s="48">
        <f t="shared" si="65"/>
        <v>8000</v>
      </c>
      <c r="S405" s="48">
        <f t="shared" si="65"/>
        <v>8000</v>
      </c>
      <c r="T405" s="48">
        <f t="shared" si="65"/>
        <v>8000</v>
      </c>
      <c r="U405" s="48">
        <f t="shared" si="65"/>
        <v>8000</v>
      </c>
      <c r="V405" s="48">
        <f t="shared" si="65"/>
        <v>8000</v>
      </c>
    </row>
    <row r="406" spans="1:22">
      <c r="A406" s="48">
        <v>1</v>
      </c>
      <c r="B406" s="48">
        <v>9</v>
      </c>
      <c r="C406" s="48">
        <v>19</v>
      </c>
      <c r="D406" s="48">
        <v>501</v>
      </c>
      <c r="E406" s="48">
        <v>1000</v>
      </c>
      <c r="F406" s="48">
        <v>15</v>
      </c>
      <c r="G406" s="48" t="s">
        <v>273</v>
      </c>
      <c r="H406" s="48">
        <v>1</v>
      </c>
      <c r="I406" s="48">
        <f t="shared" si="62"/>
        <v>5</v>
      </c>
      <c r="J406" s="57">
        <f t="shared" si="63"/>
        <v>1.2666666666666666E-2</v>
      </c>
      <c r="K406" s="48">
        <f t="shared" si="65"/>
        <v>4000</v>
      </c>
      <c r="L406" s="48">
        <f t="shared" si="65"/>
        <v>4000</v>
      </c>
      <c r="M406" s="48">
        <f t="shared" si="65"/>
        <v>4400</v>
      </c>
      <c r="N406" s="48">
        <f t="shared" si="65"/>
        <v>4400</v>
      </c>
      <c r="O406" s="48">
        <f t="shared" si="65"/>
        <v>4400</v>
      </c>
      <c r="P406" s="48">
        <f t="shared" si="65"/>
        <v>4400</v>
      </c>
      <c r="Q406" s="48">
        <f t="shared" si="65"/>
        <v>5000</v>
      </c>
      <c r="R406" s="48">
        <f t="shared" si="65"/>
        <v>5000</v>
      </c>
      <c r="S406" s="48">
        <f t="shared" si="65"/>
        <v>5200</v>
      </c>
      <c r="T406" s="48">
        <f t="shared" si="65"/>
        <v>5200</v>
      </c>
      <c r="U406" s="48">
        <f t="shared" si="65"/>
        <v>5400</v>
      </c>
      <c r="V406" s="48">
        <f t="shared" si="65"/>
        <v>5400</v>
      </c>
    </row>
    <row r="407" spans="1:22">
      <c r="A407" s="48">
        <v>1</v>
      </c>
      <c r="B407" s="48">
        <v>1</v>
      </c>
      <c r="C407" s="48">
        <v>18</v>
      </c>
      <c r="D407" s="48">
        <v>1001</v>
      </c>
      <c r="E407" s="48">
        <v>1500</v>
      </c>
      <c r="F407" s="48">
        <v>1</v>
      </c>
      <c r="G407" s="48" t="s">
        <v>268</v>
      </c>
      <c r="H407" s="48">
        <v>4</v>
      </c>
      <c r="I407" s="48">
        <f t="shared" si="62"/>
        <v>4</v>
      </c>
      <c r="J407" s="57">
        <f t="shared" si="63"/>
        <v>1.2E-2</v>
      </c>
      <c r="K407" s="48">
        <f t="shared" si="65"/>
        <v>2000</v>
      </c>
      <c r="L407" s="48">
        <f t="shared" si="65"/>
        <v>2000</v>
      </c>
      <c r="M407" s="48">
        <f t="shared" si="65"/>
        <v>2200</v>
      </c>
      <c r="N407" s="48">
        <f t="shared" si="65"/>
        <v>2200</v>
      </c>
      <c r="O407" s="48">
        <f t="shared" si="65"/>
        <v>2200</v>
      </c>
      <c r="P407" s="48">
        <f t="shared" si="65"/>
        <v>2200</v>
      </c>
      <c r="Q407" s="48">
        <f t="shared" si="65"/>
        <v>2500</v>
      </c>
      <c r="R407" s="48">
        <f t="shared" si="65"/>
        <v>2500</v>
      </c>
      <c r="S407" s="48">
        <f t="shared" si="65"/>
        <v>2600</v>
      </c>
      <c r="T407" s="48">
        <f t="shared" si="65"/>
        <v>2600</v>
      </c>
      <c r="U407" s="48">
        <f t="shared" si="65"/>
        <v>2700</v>
      </c>
      <c r="V407" s="48">
        <f t="shared" si="65"/>
        <v>2700</v>
      </c>
    </row>
    <row r="408" spans="1:22">
      <c r="A408" s="48">
        <v>1</v>
      </c>
      <c r="B408" s="48">
        <v>1</v>
      </c>
      <c r="C408" s="48">
        <v>18</v>
      </c>
      <c r="D408" s="48">
        <v>1001</v>
      </c>
      <c r="E408" s="48">
        <v>1500</v>
      </c>
      <c r="F408" s="48">
        <v>2</v>
      </c>
      <c r="G408" s="48" t="s">
        <v>269</v>
      </c>
      <c r="H408" s="48">
        <v>10000</v>
      </c>
      <c r="I408" s="48">
        <f t="shared" si="62"/>
        <v>0</v>
      </c>
      <c r="J408" s="57">
        <f t="shared" si="63"/>
        <v>1.2E-2</v>
      </c>
      <c r="K408" s="48">
        <f t="shared" si="65"/>
        <v>10000</v>
      </c>
      <c r="L408" s="48">
        <f t="shared" si="65"/>
        <v>10000</v>
      </c>
      <c r="M408" s="48">
        <f t="shared" si="65"/>
        <v>10000</v>
      </c>
      <c r="N408" s="48">
        <f t="shared" si="65"/>
        <v>10000</v>
      </c>
      <c r="O408" s="48">
        <f t="shared" si="65"/>
        <v>10000</v>
      </c>
      <c r="P408" s="48">
        <f t="shared" si="65"/>
        <v>10000</v>
      </c>
      <c r="Q408" s="48">
        <f t="shared" si="65"/>
        <v>10000</v>
      </c>
      <c r="R408" s="48">
        <f t="shared" si="65"/>
        <v>10000</v>
      </c>
      <c r="S408" s="48">
        <f t="shared" si="65"/>
        <v>10000</v>
      </c>
      <c r="T408" s="48">
        <f t="shared" si="65"/>
        <v>10000</v>
      </c>
      <c r="U408" s="48">
        <f t="shared" si="65"/>
        <v>10000</v>
      </c>
      <c r="V408" s="48">
        <f t="shared" si="65"/>
        <v>10000</v>
      </c>
    </row>
    <row r="409" spans="1:22">
      <c r="A409" s="48">
        <v>1</v>
      </c>
      <c r="B409" s="48">
        <v>1</v>
      </c>
      <c r="C409" s="48">
        <v>18</v>
      </c>
      <c r="D409" s="48">
        <v>1001</v>
      </c>
      <c r="E409" s="48">
        <v>1500</v>
      </c>
      <c r="F409" s="48">
        <v>3</v>
      </c>
      <c r="G409" s="48" t="s">
        <v>270</v>
      </c>
      <c r="H409" s="48">
        <v>1</v>
      </c>
      <c r="I409" s="48">
        <f t="shared" si="62"/>
        <v>1</v>
      </c>
      <c r="J409" s="57">
        <f t="shared" si="63"/>
        <v>1.2E-2</v>
      </c>
      <c r="K409" s="48">
        <f t="shared" si="65"/>
        <v>2000</v>
      </c>
      <c r="L409" s="48">
        <f t="shared" si="65"/>
        <v>2000</v>
      </c>
      <c r="M409" s="48">
        <f t="shared" si="65"/>
        <v>2200</v>
      </c>
      <c r="N409" s="48">
        <f t="shared" si="65"/>
        <v>2200</v>
      </c>
      <c r="O409" s="48">
        <f t="shared" si="65"/>
        <v>2200</v>
      </c>
      <c r="P409" s="48">
        <f t="shared" si="65"/>
        <v>2200</v>
      </c>
      <c r="Q409" s="48">
        <f t="shared" si="65"/>
        <v>2500</v>
      </c>
      <c r="R409" s="48">
        <f t="shared" si="65"/>
        <v>2500</v>
      </c>
      <c r="S409" s="48">
        <f t="shared" si="65"/>
        <v>2600</v>
      </c>
      <c r="T409" s="48">
        <f t="shared" si="65"/>
        <v>2600</v>
      </c>
      <c r="U409" s="48">
        <f t="shared" si="65"/>
        <v>2700</v>
      </c>
      <c r="V409" s="48">
        <f t="shared" si="65"/>
        <v>2700</v>
      </c>
    </row>
    <row r="410" spans="1:22">
      <c r="A410" s="48">
        <v>1</v>
      </c>
      <c r="B410" s="48">
        <v>1</v>
      </c>
      <c r="C410" s="48">
        <v>18</v>
      </c>
      <c r="D410" s="48">
        <v>1001</v>
      </c>
      <c r="E410" s="48">
        <v>1500</v>
      </c>
      <c r="F410" s="48">
        <v>4</v>
      </c>
      <c r="G410" s="48" t="s">
        <v>271</v>
      </c>
      <c r="H410" s="48">
        <v>1</v>
      </c>
      <c r="I410" s="48">
        <f t="shared" si="62"/>
        <v>6</v>
      </c>
      <c r="J410" s="57">
        <f t="shared" si="63"/>
        <v>1.2E-2</v>
      </c>
      <c r="K410" s="48">
        <f t="shared" si="65"/>
        <v>3300</v>
      </c>
      <c r="L410" s="48">
        <f t="shared" si="65"/>
        <v>3300</v>
      </c>
      <c r="M410" s="48">
        <f t="shared" si="65"/>
        <v>3700</v>
      </c>
      <c r="N410" s="48">
        <f t="shared" si="65"/>
        <v>3700</v>
      </c>
      <c r="O410" s="48">
        <f t="shared" si="65"/>
        <v>3700</v>
      </c>
      <c r="P410" s="48">
        <f t="shared" si="65"/>
        <v>3700</v>
      </c>
      <c r="Q410" s="48">
        <f t="shared" si="65"/>
        <v>4200</v>
      </c>
      <c r="R410" s="48">
        <f t="shared" si="65"/>
        <v>4200</v>
      </c>
      <c r="S410" s="48">
        <f t="shared" si="65"/>
        <v>4300</v>
      </c>
      <c r="T410" s="48">
        <f t="shared" si="65"/>
        <v>4300</v>
      </c>
      <c r="U410" s="48">
        <f t="shared" si="65"/>
        <v>4500</v>
      </c>
      <c r="V410" s="48">
        <f t="shared" si="65"/>
        <v>4500</v>
      </c>
    </row>
    <row r="411" spans="1:22">
      <c r="A411" s="48">
        <v>1</v>
      </c>
      <c r="B411" s="48">
        <v>1</v>
      </c>
      <c r="C411" s="48">
        <v>18</v>
      </c>
      <c r="D411" s="48">
        <v>1001</v>
      </c>
      <c r="E411" s="48">
        <v>1500</v>
      </c>
      <c r="F411" s="48">
        <v>5</v>
      </c>
      <c r="G411" s="48" t="s">
        <v>269</v>
      </c>
      <c r="H411" s="48">
        <v>10000</v>
      </c>
      <c r="I411" s="48">
        <f t="shared" si="62"/>
        <v>0</v>
      </c>
      <c r="J411" s="57">
        <f t="shared" si="63"/>
        <v>1.2E-2</v>
      </c>
      <c r="K411" s="48">
        <f t="shared" si="65"/>
        <v>10000</v>
      </c>
      <c r="L411" s="48">
        <f t="shared" si="65"/>
        <v>10000</v>
      </c>
      <c r="M411" s="48">
        <f t="shared" si="65"/>
        <v>10000</v>
      </c>
      <c r="N411" s="48">
        <f t="shared" si="65"/>
        <v>10000</v>
      </c>
      <c r="O411" s="48">
        <f t="shared" si="65"/>
        <v>10000</v>
      </c>
      <c r="P411" s="48">
        <f t="shared" si="65"/>
        <v>10000</v>
      </c>
      <c r="Q411" s="48">
        <f t="shared" si="65"/>
        <v>10000</v>
      </c>
      <c r="R411" s="48">
        <f t="shared" si="65"/>
        <v>10000</v>
      </c>
      <c r="S411" s="48">
        <f t="shared" si="65"/>
        <v>10000</v>
      </c>
      <c r="T411" s="48">
        <f t="shared" si="65"/>
        <v>10000</v>
      </c>
      <c r="U411" s="48">
        <f t="shared" si="65"/>
        <v>10000</v>
      </c>
      <c r="V411" s="48">
        <f t="shared" si="65"/>
        <v>10000</v>
      </c>
    </row>
    <row r="412" spans="1:22">
      <c r="A412" s="48">
        <v>1</v>
      </c>
      <c r="B412" s="48">
        <v>1</v>
      </c>
      <c r="C412" s="48">
        <v>18</v>
      </c>
      <c r="D412" s="48">
        <v>1001</v>
      </c>
      <c r="E412" s="48">
        <v>1500</v>
      </c>
      <c r="F412" s="48">
        <v>6</v>
      </c>
      <c r="G412" s="48" t="s">
        <v>270</v>
      </c>
      <c r="H412" s="48">
        <v>1</v>
      </c>
      <c r="I412" s="48">
        <f t="shared" si="62"/>
        <v>1</v>
      </c>
      <c r="J412" s="57">
        <f t="shared" si="63"/>
        <v>1.2E-2</v>
      </c>
      <c r="K412" s="48">
        <f t="shared" ref="K412:V421" si="66">IF($I412=0,$H412,INDEX(levelCosts_1_v,MATCH(K$1,levelCosts_k,1),$I412)*$H412)</f>
        <v>2000</v>
      </c>
      <c r="L412" s="48">
        <f t="shared" si="66"/>
        <v>2000</v>
      </c>
      <c r="M412" s="48">
        <f t="shared" si="66"/>
        <v>2200</v>
      </c>
      <c r="N412" s="48">
        <f t="shared" si="66"/>
        <v>2200</v>
      </c>
      <c r="O412" s="48">
        <f t="shared" si="66"/>
        <v>2200</v>
      </c>
      <c r="P412" s="48">
        <f t="shared" si="66"/>
        <v>2200</v>
      </c>
      <c r="Q412" s="48">
        <f t="shared" si="66"/>
        <v>2500</v>
      </c>
      <c r="R412" s="48">
        <f t="shared" si="66"/>
        <v>2500</v>
      </c>
      <c r="S412" s="48">
        <f t="shared" si="66"/>
        <v>2600</v>
      </c>
      <c r="T412" s="48">
        <f t="shared" si="66"/>
        <v>2600</v>
      </c>
      <c r="U412" s="48">
        <f t="shared" si="66"/>
        <v>2700</v>
      </c>
      <c r="V412" s="48">
        <f t="shared" si="66"/>
        <v>2700</v>
      </c>
    </row>
    <row r="413" spans="1:22">
      <c r="A413" s="48">
        <v>1</v>
      </c>
      <c r="B413" s="48">
        <v>1</v>
      </c>
      <c r="C413" s="48">
        <v>18</v>
      </c>
      <c r="D413" s="48">
        <v>1001</v>
      </c>
      <c r="E413" s="48">
        <v>1500</v>
      </c>
      <c r="F413" s="48">
        <v>7</v>
      </c>
      <c r="G413" s="48" t="s">
        <v>268</v>
      </c>
      <c r="H413" s="48">
        <v>3</v>
      </c>
      <c r="I413" s="48">
        <f t="shared" si="62"/>
        <v>4</v>
      </c>
      <c r="J413" s="57">
        <f t="shared" si="63"/>
        <v>1.2E-2</v>
      </c>
      <c r="K413" s="48">
        <f t="shared" si="66"/>
        <v>1500</v>
      </c>
      <c r="L413" s="48">
        <f t="shared" si="66"/>
        <v>1500</v>
      </c>
      <c r="M413" s="48">
        <f t="shared" si="66"/>
        <v>1650</v>
      </c>
      <c r="N413" s="48">
        <f t="shared" si="66"/>
        <v>1650</v>
      </c>
      <c r="O413" s="48">
        <f t="shared" si="66"/>
        <v>1650</v>
      </c>
      <c r="P413" s="48">
        <f t="shared" si="66"/>
        <v>1650</v>
      </c>
      <c r="Q413" s="48">
        <f t="shared" si="66"/>
        <v>1875</v>
      </c>
      <c r="R413" s="48">
        <f t="shared" si="66"/>
        <v>1875</v>
      </c>
      <c r="S413" s="48">
        <f t="shared" si="66"/>
        <v>1950</v>
      </c>
      <c r="T413" s="48">
        <f t="shared" si="66"/>
        <v>1950</v>
      </c>
      <c r="U413" s="48">
        <f t="shared" si="66"/>
        <v>2025</v>
      </c>
      <c r="V413" s="48">
        <f t="shared" si="66"/>
        <v>2025</v>
      </c>
    </row>
    <row r="414" spans="1:22">
      <c r="A414" s="48">
        <v>1</v>
      </c>
      <c r="B414" s="48">
        <v>1</v>
      </c>
      <c r="C414" s="48">
        <v>18</v>
      </c>
      <c r="D414" s="48">
        <v>1001</v>
      </c>
      <c r="E414" s="48">
        <v>1500</v>
      </c>
      <c r="F414" s="48">
        <v>8</v>
      </c>
      <c r="G414" s="48" t="s">
        <v>272</v>
      </c>
      <c r="H414" s="48">
        <v>1</v>
      </c>
      <c r="I414" s="48">
        <f t="shared" si="62"/>
        <v>7</v>
      </c>
      <c r="J414" s="57">
        <f t="shared" si="63"/>
        <v>1.2E-2</v>
      </c>
      <c r="K414" s="48">
        <f t="shared" si="66"/>
        <v>4000</v>
      </c>
      <c r="L414" s="48">
        <f t="shared" si="66"/>
        <v>4000</v>
      </c>
      <c r="M414" s="48">
        <f t="shared" si="66"/>
        <v>4400</v>
      </c>
      <c r="N414" s="48">
        <f t="shared" si="66"/>
        <v>4400</v>
      </c>
      <c r="O414" s="48">
        <f t="shared" si="66"/>
        <v>4400</v>
      </c>
      <c r="P414" s="48">
        <f t="shared" si="66"/>
        <v>4400</v>
      </c>
      <c r="Q414" s="48">
        <f t="shared" si="66"/>
        <v>5000</v>
      </c>
      <c r="R414" s="48">
        <f t="shared" si="66"/>
        <v>5000</v>
      </c>
      <c r="S414" s="48">
        <f t="shared" si="66"/>
        <v>5200</v>
      </c>
      <c r="T414" s="48">
        <f t="shared" si="66"/>
        <v>5200</v>
      </c>
      <c r="U414" s="48">
        <f t="shared" si="66"/>
        <v>5400</v>
      </c>
      <c r="V414" s="48">
        <f t="shared" si="66"/>
        <v>5400</v>
      </c>
    </row>
    <row r="415" spans="1:22">
      <c r="A415" s="48">
        <v>1</v>
      </c>
      <c r="B415" s="48">
        <v>1</v>
      </c>
      <c r="C415" s="48">
        <v>18</v>
      </c>
      <c r="D415" s="48">
        <v>1001</v>
      </c>
      <c r="E415" s="48">
        <v>1500</v>
      </c>
      <c r="F415" s="48">
        <v>9</v>
      </c>
      <c r="G415" s="48" t="s">
        <v>273</v>
      </c>
      <c r="H415" s="48">
        <v>1</v>
      </c>
      <c r="I415" s="48">
        <f t="shared" si="62"/>
        <v>5</v>
      </c>
      <c r="J415" s="57">
        <f t="shared" si="63"/>
        <v>1.2E-2</v>
      </c>
      <c r="K415" s="48">
        <f t="shared" si="66"/>
        <v>4000</v>
      </c>
      <c r="L415" s="48">
        <f t="shared" si="66"/>
        <v>4000</v>
      </c>
      <c r="M415" s="48">
        <f t="shared" si="66"/>
        <v>4400</v>
      </c>
      <c r="N415" s="48">
        <f t="shared" si="66"/>
        <v>4400</v>
      </c>
      <c r="O415" s="48">
        <f t="shared" si="66"/>
        <v>4400</v>
      </c>
      <c r="P415" s="48">
        <f t="shared" si="66"/>
        <v>4400</v>
      </c>
      <c r="Q415" s="48">
        <f t="shared" si="66"/>
        <v>5000</v>
      </c>
      <c r="R415" s="48">
        <f t="shared" si="66"/>
        <v>5000</v>
      </c>
      <c r="S415" s="48">
        <f t="shared" si="66"/>
        <v>5200</v>
      </c>
      <c r="T415" s="48">
        <f t="shared" si="66"/>
        <v>5200</v>
      </c>
      <c r="U415" s="48">
        <f t="shared" si="66"/>
        <v>5400</v>
      </c>
      <c r="V415" s="48">
        <f t="shared" si="66"/>
        <v>5400</v>
      </c>
    </row>
    <row r="416" spans="1:22">
      <c r="A416" s="48">
        <v>1</v>
      </c>
      <c r="B416" s="48">
        <v>1</v>
      </c>
      <c r="C416" s="48">
        <v>18</v>
      </c>
      <c r="D416" s="48">
        <v>1001</v>
      </c>
      <c r="E416" s="48">
        <v>1500</v>
      </c>
      <c r="F416" s="48">
        <v>10</v>
      </c>
      <c r="G416" s="48" t="s">
        <v>269</v>
      </c>
      <c r="H416" s="48">
        <v>5000</v>
      </c>
      <c r="I416" s="48">
        <f t="shared" si="62"/>
        <v>0</v>
      </c>
      <c r="J416" s="57">
        <f t="shared" si="63"/>
        <v>1.2E-2</v>
      </c>
      <c r="K416" s="48">
        <f t="shared" si="66"/>
        <v>5000</v>
      </c>
      <c r="L416" s="48">
        <f t="shared" si="66"/>
        <v>5000</v>
      </c>
      <c r="M416" s="48">
        <f t="shared" si="66"/>
        <v>5000</v>
      </c>
      <c r="N416" s="48">
        <f t="shared" si="66"/>
        <v>5000</v>
      </c>
      <c r="O416" s="48">
        <f t="shared" si="66"/>
        <v>5000</v>
      </c>
      <c r="P416" s="48">
        <f t="shared" si="66"/>
        <v>5000</v>
      </c>
      <c r="Q416" s="48">
        <f t="shared" si="66"/>
        <v>5000</v>
      </c>
      <c r="R416" s="48">
        <f t="shared" si="66"/>
        <v>5000</v>
      </c>
      <c r="S416" s="48">
        <f t="shared" si="66"/>
        <v>5000</v>
      </c>
      <c r="T416" s="48">
        <f t="shared" si="66"/>
        <v>5000</v>
      </c>
      <c r="U416" s="48">
        <f t="shared" si="66"/>
        <v>5000</v>
      </c>
      <c r="V416" s="48">
        <f t="shared" si="66"/>
        <v>5000</v>
      </c>
    </row>
    <row r="417" spans="1:22">
      <c r="A417" s="48">
        <v>1</v>
      </c>
      <c r="B417" s="48">
        <v>1</v>
      </c>
      <c r="C417" s="48">
        <v>18</v>
      </c>
      <c r="D417" s="48">
        <v>1001</v>
      </c>
      <c r="E417" s="48">
        <v>1500</v>
      </c>
      <c r="F417" s="48">
        <v>11</v>
      </c>
      <c r="G417" s="48" t="s">
        <v>270</v>
      </c>
      <c r="H417" s="48">
        <v>1</v>
      </c>
      <c r="I417" s="48">
        <f t="shared" si="62"/>
        <v>1</v>
      </c>
      <c r="J417" s="57">
        <f t="shared" si="63"/>
        <v>1.2E-2</v>
      </c>
      <c r="K417" s="48">
        <f t="shared" si="66"/>
        <v>2000</v>
      </c>
      <c r="L417" s="48">
        <f t="shared" si="66"/>
        <v>2000</v>
      </c>
      <c r="M417" s="48">
        <f t="shared" si="66"/>
        <v>2200</v>
      </c>
      <c r="N417" s="48">
        <f t="shared" si="66"/>
        <v>2200</v>
      </c>
      <c r="O417" s="48">
        <f t="shared" si="66"/>
        <v>2200</v>
      </c>
      <c r="P417" s="48">
        <f t="shared" si="66"/>
        <v>2200</v>
      </c>
      <c r="Q417" s="48">
        <f t="shared" si="66"/>
        <v>2500</v>
      </c>
      <c r="R417" s="48">
        <f t="shared" si="66"/>
        <v>2500</v>
      </c>
      <c r="S417" s="48">
        <f t="shared" si="66"/>
        <v>2600</v>
      </c>
      <c r="T417" s="48">
        <f t="shared" si="66"/>
        <v>2600</v>
      </c>
      <c r="U417" s="48">
        <f t="shared" si="66"/>
        <v>2700</v>
      </c>
      <c r="V417" s="48">
        <f t="shared" si="66"/>
        <v>2700</v>
      </c>
    </row>
    <row r="418" spans="1:22">
      <c r="A418" s="48">
        <v>1</v>
      </c>
      <c r="B418" s="48">
        <v>1</v>
      </c>
      <c r="C418" s="48">
        <v>18</v>
      </c>
      <c r="D418" s="48">
        <v>1001</v>
      </c>
      <c r="E418" s="48">
        <v>1500</v>
      </c>
      <c r="F418" s="48">
        <v>12</v>
      </c>
      <c r="G418" s="48" t="s">
        <v>269</v>
      </c>
      <c r="H418" s="48">
        <v>10000</v>
      </c>
      <c r="I418" s="48">
        <f t="shared" si="62"/>
        <v>0</v>
      </c>
      <c r="J418" s="57">
        <f t="shared" si="63"/>
        <v>1.2E-2</v>
      </c>
      <c r="K418" s="48">
        <f t="shared" si="66"/>
        <v>10000</v>
      </c>
      <c r="L418" s="48">
        <f t="shared" si="66"/>
        <v>10000</v>
      </c>
      <c r="M418" s="48">
        <f t="shared" si="66"/>
        <v>10000</v>
      </c>
      <c r="N418" s="48">
        <f t="shared" si="66"/>
        <v>10000</v>
      </c>
      <c r="O418" s="48">
        <f t="shared" si="66"/>
        <v>10000</v>
      </c>
      <c r="P418" s="48">
        <f t="shared" si="66"/>
        <v>10000</v>
      </c>
      <c r="Q418" s="48">
        <f t="shared" si="66"/>
        <v>10000</v>
      </c>
      <c r="R418" s="48">
        <f t="shared" si="66"/>
        <v>10000</v>
      </c>
      <c r="S418" s="48">
        <f t="shared" si="66"/>
        <v>10000</v>
      </c>
      <c r="T418" s="48">
        <f t="shared" si="66"/>
        <v>10000</v>
      </c>
      <c r="U418" s="48">
        <f t="shared" si="66"/>
        <v>10000</v>
      </c>
      <c r="V418" s="48">
        <f t="shared" si="66"/>
        <v>10000</v>
      </c>
    </row>
    <row r="419" spans="1:22">
      <c r="A419" s="48">
        <v>1</v>
      </c>
      <c r="B419" s="48">
        <v>1</v>
      </c>
      <c r="C419" s="48">
        <v>18</v>
      </c>
      <c r="D419" s="48">
        <v>1001</v>
      </c>
      <c r="E419" s="48">
        <v>1500</v>
      </c>
      <c r="F419" s="48">
        <v>13</v>
      </c>
      <c r="G419" s="48" t="s">
        <v>273</v>
      </c>
      <c r="H419" s="48">
        <v>1</v>
      </c>
      <c r="I419" s="48">
        <f t="shared" si="62"/>
        <v>5</v>
      </c>
      <c r="J419" s="57">
        <f t="shared" si="63"/>
        <v>1.2E-2</v>
      </c>
      <c r="K419" s="48">
        <f t="shared" si="66"/>
        <v>4000</v>
      </c>
      <c r="L419" s="48">
        <f t="shared" si="66"/>
        <v>4000</v>
      </c>
      <c r="M419" s="48">
        <f t="shared" si="66"/>
        <v>4400</v>
      </c>
      <c r="N419" s="48">
        <f t="shared" si="66"/>
        <v>4400</v>
      </c>
      <c r="O419" s="48">
        <f t="shared" si="66"/>
        <v>4400</v>
      </c>
      <c r="P419" s="48">
        <f t="shared" si="66"/>
        <v>4400</v>
      </c>
      <c r="Q419" s="48">
        <f t="shared" si="66"/>
        <v>5000</v>
      </c>
      <c r="R419" s="48">
        <f t="shared" si="66"/>
        <v>5000</v>
      </c>
      <c r="S419" s="48">
        <f t="shared" si="66"/>
        <v>5200</v>
      </c>
      <c r="T419" s="48">
        <f t="shared" si="66"/>
        <v>5200</v>
      </c>
      <c r="U419" s="48">
        <f t="shared" si="66"/>
        <v>5400</v>
      </c>
      <c r="V419" s="48">
        <f t="shared" si="66"/>
        <v>5400</v>
      </c>
    </row>
    <row r="420" spans="1:22">
      <c r="A420" s="48">
        <v>1</v>
      </c>
      <c r="B420" s="48">
        <v>1</v>
      </c>
      <c r="C420" s="48">
        <v>18</v>
      </c>
      <c r="D420" s="48">
        <v>1001</v>
      </c>
      <c r="E420" s="48">
        <v>1500</v>
      </c>
      <c r="F420" s="48">
        <v>14</v>
      </c>
      <c r="G420" s="48" t="s">
        <v>272</v>
      </c>
      <c r="H420" s="48">
        <v>1</v>
      </c>
      <c r="I420" s="48">
        <f t="shared" si="62"/>
        <v>7</v>
      </c>
      <c r="J420" s="57">
        <f t="shared" si="63"/>
        <v>1.2E-2</v>
      </c>
      <c r="K420" s="48">
        <f t="shared" si="66"/>
        <v>4000</v>
      </c>
      <c r="L420" s="48">
        <f t="shared" si="66"/>
        <v>4000</v>
      </c>
      <c r="M420" s="48">
        <f t="shared" si="66"/>
        <v>4400</v>
      </c>
      <c r="N420" s="48">
        <f t="shared" si="66"/>
        <v>4400</v>
      </c>
      <c r="O420" s="48">
        <f t="shared" si="66"/>
        <v>4400</v>
      </c>
      <c r="P420" s="48">
        <f t="shared" si="66"/>
        <v>4400</v>
      </c>
      <c r="Q420" s="48">
        <f t="shared" si="66"/>
        <v>5000</v>
      </c>
      <c r="R420" s="48">
        <f t="shared" si="66"/>
        <v>5000</v>
      </c>
      <c r="S420" s="48">
        <f t="shared" si="66"/>
        <v>5200</v>
      </c>
      <c r="T420" s="48">
        <f t="shared" si="66"/>
        <v>5200</v>
      </c>
      <c r="U420" s="48">
        <f t="shared" si="66"/>
        <v>5400</v>
      </c>
      <c r="V420" s="48">
        <f t="shared" si="66"/>
        <v>5400</v>
      </c>
    </row>
    <row r="421" spans="1:22">
      <c r="A421" s="48">
        <v>1</v>
      </c>
      <c r="B421" s="48">
        <v>1</v>
      </c>
      <c r="C421" s="48">
        <v>18</v>
      </c>
      <c r="D421" s="48">
        <v>1001</v>
      </c>
      <c r="E421" s="48">
        <v>1500</v>
      </c>
      <c r="F421" s="48">
        <v>15</v>
      </c>
      <c r="G421" s="48" t="s">
        <v>274</v>
      </c>
      <c r="H421" s="48">
        <v>1</v>
      </c>
      <c r="I421" s="48">
        <f t="shared" si="62"/>
        <v>3</v>
      </c>
      <c r="J421" s="57">
        <f t="shared" si="63"/>
        <v>1.2E-2</v>
      </c>
      <c r="K421" s="48">
        <f t="shared" si="66"/>
        <v>6000</v>
      </c>
      <c r="L421" s="48">
        <f t="shared" si="66"/>
        <v>6000</v>
      </c>
      <c r="M421" s="48">
        <f t="shared" si="66"/>
        <v>6600</v>
      </c>
      <c r="N421" s="48">
        <f t="shared" si="66"/>
        <v>6600</v>
      </c>
      <c r="O421" s="48">
        <f t="shared" si="66"/>
        <v>6600</v>
      </c>
      <c r="P421" s="48">
        <f t="shared" si="66"/>
        <v>6600</v>
      </c>
      <c r="Q421" s="48">
        <f t="shared" si="66"/>
        <v>7500</v>
      </c>
      <c r="R421" s="48">
        <f t="shared" si="66"/>
        <v>7500</v>
      </c>
      <c r="S421" s="48">
        <f t="shared" si="66"/>
        <v>7800</v>
      </c>
      <c r="T421" s="48">
        <f t="shared" si="66"/>
        <v>7800</v>
      </c>
      <c r="U421" s="48">
        <f t="shared" si="66"/>
        <v>8100</v>
      </c>
      <c r="V421" s="48">
        <f t="shared" si="66"/>
        <v>8100</v>
      </c>
    </row>
    <row r="422" spans="1:22">
      <c r="A422" s="48">
        <v>1</v>
      </c>
      <c r="B422" s="48">
        <v>2</v>
      </c>
      <c r="C422" s="48">
        <v>19</v>
      </c>
      <c r="D422" s="48">
        <v>1001</v>
      </c>
      <c r="E422" s="48">
        <v>1500</v>
      </c>
      <c r="F422" s="48">
        <v>1</v>
      </c>
      <c r="G422" s="48" t="s">
        <v>269</v>
      </c>
      <c r="H422" s="48">
        <v>10000</v>
      </c>
      <c r="I422" s="48">
        <f t="shared" si="62"/>
        <v>0</v>
      </c>
      <c r="J422" s="57">
        <f t="shared" si="63"/>
        <v>1.2666666666666666E-2</v>
      </c>
      <c r="K422" s="48">
        <f t="shared" ref="K422:V431" si="67">IF($I422=0,$H422,INDEX(levelCosts_1_v,MATCH(K$1,levelCosts_k,1),$I422)*$H422)</f>
        <v>10000</v>
      </c>
      <c r="L422" s="48">
        <f t="shared" si="67"/>
        <v>10000</v>
      </c>
      <c r="M422" s="48">
        <f t="shared" si="67"/>
        <v>10000</v>
      </c>
      <c r="N422" s="48">
        <f t="shared" si="67"/>
        <v>10000</v>
      </c>
      <c r="O422" s="48">
        <f t="shared" si="67"/>
        <v>10000</v>
      </c>
      <c r="P422" s="48">
        <f t="shared" si="67"/>
        <v>10000</v>
      </c>
      <c r="Q422" s="48">
        <f t="shared" si="67"/>
        <v>10000</v>
      </c>
      <c r="R422" s="48">
        <f t="shared" si="67"/>
        <v>10000</v>
      </c>
      <c r="S422" s="48">
        <f t="shared" si="67"/>
        <v>10000</v>
      </c>
      <c r="T422" s="48">
        <f t="shared" si="67"/>
        <v>10000</v>
      </c>
      <c r="U422" s="48">
        <f t="shared" si="67"/>
        <v>10000</v>
      </c>
      <c r="V422" s="48">
        <f t="shared" si="67"/>
        <v>10000</v>
      </c>
    </row>
    <row r="423" spans="1:22">
      <c r="A423" s="48">
        <v>1</v>
      </c>
      <c r="B423" s="48">
        <v>2</v>
      </c>
      <c r="C423" s="48">
        <v>19</v>
      </c>
      <c r="D423" s="48">
        <v>1001</v>
      </c>
      <c r="E423" s="48">
        <v>1500</v>
      </c>
      <c r="F423" s="48">
        <v>2</v>
      </c>
      <c r="G423" s="48" t="s">
        <v>270</v>
      </c>
      <c r="H423" s="48">
        <v>1</v>
      </c>
      <c r="I423" s="48">
        <f t="shared" si="62"/>
        <v>1</v>
      </c>
      <c r="J423" s="57">
        <f t="shared" si="63"/>
        <v>1.2666666666666666E-2</v>
      </c>
      <c r="K423" s="48">
        <f t="shared" si="67"/>
        <v>2000</v>
      </c>
      <c r="L423" s="48">
        <f t="shared" si="67"/>
        <v>2000</v>
      </c>
      <c r="M423" s="48">
        <f t="shared" si="67"/>
        <v>2200</v>
      </c>
      <c r="N423" s="48">
        <f t="shared" si="67"/>
        <v>2200</v>
      </c>
      <c r="O423" s="48">
        <f t="shared" si="67"/>
        <v>2200</v>
      </c>
      <c r="P423" s="48">
        <f t="shared" si="67"/>
        <v>2200</v>
      </c>
      <c r="Q423" s="48">
        <f t="shared" si="67"/>
        <v>2500</v>
      </c>
      <c r="R423" s="48">
        <f t="shared" si="67"/>
        <v>2500</v>
      </c>
      <c r="S423" s="48">
        <f t="shared" si="67"/>
        <v>2600</v>
      </c>
      <c r="T423" s="48">
        <f t="shared" si="67"/>
        <v>2600</v>
      </c>
      <c r="U423" s="48">
        <f t="shared" si="67"/>
        <v>2700</v>
      </c>
      <c r="V423" s="48">
        <f t="shared" si="67"/>
        <v>2700</v>
      </c>
    </row>
    <row r="424" spans="1:22">
      <c r="A424" s="48">
        <v>1</v>
      </c>
      <c r="B424" s="48">
        <v>2</v>
      </c>
      <c r="C424" s="48">
        <v>19</v>
      </c>
      <c r="D424" s="48">
        <v>1001</v>
      </c>
      <c r="E424" s="48">
        <v>1500</v>
      </c>
      <c r="F424" s="48">
        <v>3</v>
      </c>
      <c r="G424" s="48" t="s">
        <v>268</v>
      </c>
      <c r="H424" s="48">
        <v>8</v>
      </c>
      <c r="I424" s="48">
        <f t="shared" si="62"/>
        <v>4</v>
      </c>
      <c r="J424" s="57">
        <f t="shared" si="63"/>
        <v>1.2666666666666666E-2</v>
      </c>
      <c r="K424" s="48">
        <f t="shared" si="67"/>
        <v>4000</v>
      </c>
      <c r="L424" s="48">
        <f t="shared" si="67"/>
        <v>4000</v>
      </c>
      <c r="M424" s="48">
        <f t="shared" si="67"/>
        <v>4400</v>
      </c>
      <c r="N424" s="48">
        <f t="shared" si="67"/>
        <v>4400</v>
      </c>
      <c r="O424" s="48">
        <f t="shared" si="67"/>
        <v>4400</v>
      </c>
      <c r="P424" s="48">
        <f t="shared" si="67"/>
        <v>4400</v>
      </c>
      <c r="Q424" s="48">
        <f t="shared" si="67"/>
        <v>5000</v>
      </c>
      <c r="R424" s="48">
        <f t="shared" si="67"/>
        <v>5000</v>
      </c>
      <c r="S424" s="48">
        <f t="shared" si="67"/>
        <v>5200</v>
      </c>
      <c r="T424" s="48">
        <f t="shared" si="67"/>
        <v>5200</v>
      </c>
      <c r="U424" s="48">
        <f t="shared" si="67"/>
        <v>5400</v>
      </c>
      <c r="V424" s="48">
        <f t="shared" si="67"/>
        <v>5400</v>
      </c>
    </row>
    <row r="425" spans="1:22">
      <c r="A425" s="48">
        <v>1</v>
      </c>
      <c r="B425" s="48">
        <v>2</v>
      </c>
      <c r="C425" s="48">
        <v>19</v>
      </c>
      <c r="D425" s="48">
        <v>1001</v>
      </c>
      <c r="E425" s="48">
        <v>1500</v>
      </c>
      <c r="F425" s="48">
        <v>4</v>
      </c>
      <c r="G425" s="48" t="s">
        <v>269</v>
      </c>
      <c r="H425" s="48">
        <v>10000</v>
      </c>
      <c r="I425" s="48">
        <f t="shared" si="62"/>
        <v>0</v>
      </c>
      <c r="J425" s="57">
        <f t="shared" si="63"/>
        <v>1.2666666666666666E-2</v>
      </c>
      <c r="K425" s="48">
        <f t="shared" si="67"/>
        <v>10000</v>
      </c>
      <c r="L425" s="48">
        <f t="shared" si="67"/>
        <v>10000</v>
      </c>
      <c r="M425" s="48">
        <f t="shared" si="67"/>
        <v>10000</v>
      </c>
      <c r="N425" s="48">
        <f t="shared" si="67"/>
        <v>10000</v>
      </c>
      <c r="O425" s="48">
        <f t="shared" si="67"/>
        <v>10000</v>
      </c>
      <c r="P425" s="48">
        <f t="shared" si="67"/>
        <v>10000</v>
      </c>
      <c r="Q425" s="48">
        <f t="shared" si="67"/>
        <v>10000</v>
      </c>
      <c r="R425" s="48">
        <f t="shared" si="67"/>
        <v>10000</v>
      </c>
      <c r="S425" s="48">
        <f t="shared" si="67"/>
        <v>10000</v>
      </c>
      <c r="T425" s="48">
        <f t="shared" si="67"/>
        <v>10000</v>
      </c>
      <c r="U425" s="48">
        <f t="shared" si="67"/>
        <v>10000</v>
      </c>
      <c r="V425" s="48">
        <f t="shared" si="67"/>
        <v>10000</v>
      </c>
    </row>
    <row r="426" spans="1:22">
      <c r="A426" s="48">
        <v>1</v>
      </c>
      <c r="B426" s="48">
        <v>2</v>
      </c>
      <c r="C426" s="48">
        <v>19</v>
      </c>
      <c r="D426" s="48">
        <v>1001</v>
      </c>
      <c r="E426" s="48">
        <v>1500</v>
      </c>
      <c r="F426" s="48">
        <v>5</v>
      </c>
      <c r="G426" s="48" t="s">
        <v>269</v>
      </c>
      <c r="H426" s="48">
        <v>10000</v>
      </c>
      <c r="I426" s="48">
        <f t="shared" si="62"/>
        <v>0</v>
      </c>
      <c r="J426" s="57">
        <f t="shared" si="63"/>
        <v>1.2666666666666666E-2</v>
      </c>
      <c r="K426" s="48">
        <f t="shared" si="67"/>
        <v>10000</v>
      </c>
      <c r="L426" s="48">
        <f t="shared" si="67"/>
        <v>10000</v>
      </c>
      <c r="M426" s="48">
        <f t="shared" si="67"/>
        <v>10000</v>
      </c>
      <c r="N426" s="48">
        <f t="shared" si="67"/>
        <v>10000</v>
      </c>
      <c r="O426" s="48">
        <f t="shared" si="67"/>
        <v>10000</v>
      </c>
      <c r="P426" s="48">
        <f t="shared" si="67"/>
        <v>10000</v>
      </c>
      <c r="Q426" s="48">
        <f t="shared" si="67"/>
        <v>10000</v>
      </c>
      <c r="R426" s="48">
        <f t="shared" si="67"/>
        <v>10000</v>
      </c>
      <c r="S426" s="48">
        <f t="shared" si="67"/>
        <v>10000</v>
      </c>
      <c r="T426" s="48">
        <f t="shared" si="67"/>
        <v>10000</v>
      </c>
      <c r="U426" s="48">
        <f t="shared" si="67"/>
        <v>10000</v>
      </c>
      <c r="V426" s="48">
        <f t="shared" si="67"/>
        <v>10000</v>
      </c>
    </row>
    <row r="427" spans="1:22">
      <c r="A427" s="48">
        <v>1</v>
      </c>
      <c r="B427" s="48">
        <v>2</v>
      </c>
      <c r="C427" s="48">
        <v>19</v>
      </c>
      <c r="D427" s="48">
        <v>1001</v>
      </c>
      <c r="E427" s="48">
        <v>1500</v>
      </c>
      <c r="F427" s="48">
        <v>6</v>
      </c>
      <c r="G427" s="48" t="s">
        <v>269</v>
      </c>
      <c r="H427" s="48">
        <v>5000</v>
      </c>
      <c r="I427" s="48">
        <f t="shared" si="62"/>
        <v>0</v>
      </c>
      <c r="J427" s="57">
        <f t="shared" si="63"/>
        <v>1.2666666666666666E-2</v>
      </c>
      <c r="K427" s="48">
        <f t="shared" si="67"/>
        <v>5000</v>
      </c>
      <c r="L427" s="48">
        <f t="shared" si="67"/>
        <v>5000</v>
      </c>
      <c r="M427" s="48">
        <f t="shared" si="67"/>
        <v>5000</v>
      </c>
      <c r="N427" s="48">
        <f t="shared" si="67"/>
        <v>5000</v>
      </c>
      <c r="O427" s="48">
        <f t="shared" si="67"/>
        <v>5000</v>
      </c>
      <c r="P427" s="48">
        <f t="shared" si="67"/>
        <v>5000</v>
      </c>
      <c r="Q427" s="48">
        <f t="shared" si="67"/>
        <v>5000</v>
      </c>
      <c r="R427" s="48">
        <f t="shared" si="67"/>
        <v>5000</v>
      </c>
      <c r="S427" s="48">
        <f t="shared" si="67"/>
        <v>5000</v>
      </c>
      <c r="T427" s="48">
        <f t="shared" si="67"/>
        <v>5000</v>
      </c>
      <c r="U427" s="48">
        <f t="shared" si="67"/>
        <v>5000</v>
      </c>
      <c r="V427" s="48">
        <f t="shared" si="67"/>
        <v>5000</v>
      </c>
    </row>
    <row r="428" spans="1:22">
      <c r="A428" s="48">
        <v>1</v>
      </c>
      <c r="B428" s="48">
        <v>2</v>
      </c>
      <c r="C428" s="48">
        <v>19</v>
      </c>
      <c r="D428" s="48">
        <v>1001</v>
      </c>
      <c r="E428" s="48">
        <v>1500</v>
      </c>
      <c r="F428" s="48">
        <v>7</v>
      </c>
      <c r="G428" s="48" t="s">
        <v>270</v>
      </c>
      <c r="H428" s="48">
        <v>2</v>
      </c>
      <c r="I428" s="48">
        <f t="shared" si="62"/>
        <v>1</v>
      </c>
      <c r="J428" s="57">
        <f t="shared" si="63"/>
        <v>1.2666666666666666E-2</v>
      </c>
      <c r="K428" s="48">
        <f t="shared" si="67"/>
        <v>4000</v>
      </c>
      <c r="L428" s="48">
        <f t="shared" si="67"/>
        <v>4000</v>
      </c>
      <c r="M428" s="48">
        <f t="shared" si="67"/>
        <v>4400</v>
      </c>
      <c r="N428" s="48">
        <f t="shared" si="67"/>
        <v>4400</v>
      </c>
      <c r="O428" s="48">
        <f t="shared" si="67"/>
        <v>4400</v>
      </c>
      <c r="P428" s="48">
        <f t="shared" si="67"/>
        <v>4400</v>
      </c>
      <c r="Q428" s="48">
        <f t="shared" si="67"/>
        <v>5000</v>
      </c>
      <c r="R428" s="48">
        <f t="shared" si="67"/>
        <v>5000</v>
      </c>
      <c r="S428" s="48">
        <f t="shared" si="67"/>
        <v>5200</v>
      </c>
      <c r="T428" s="48">
        <f t="shared" si="67"/>
        <v>5200</v>
      </c>
      <c r="U428" s="48">
        <f t="shared" si="67"/>
        <v>5400</v>
      </c>
      <c r="V428" s="48">
        <f t="shared" si="67"/>
        <v>5400</v>
      </c>
    </row>
    <row r="429" spans="1:22">
      <c r="A429" s="48">
        <v>1</v>
      </c>
      <c r="B429" s="48">
        <v>2</v>
      </c>
      <c r="C429" s="48">
        <v>19</v>
      </c>
      <c r="D429" s="48">
        <v>1001</v>
      </c>
      <c r="E429" s="48">
        <v>1500</v>
      </c>
      <c r="F429" s="48">
        <v>8</v>
      </c>
      <c r="G429" s="48" t="s">
        <v>273</v>
      </c>
      <c r="H429" s="48">
        <v>1</v>
      </c>
      <c r="I429" s="48">
        <f t="shared" si="62"/>
        <v>5</v>
      </c>
      <c r="J429" s="57">
        <f t="shared" si="63"/>
        <v>1.2666666666666666E-2</v>
      </c>
      <c r="K429" s="48">
        <f t="shared" si="67"/>
        <v>4000</v>
      </c>
      <c r="L429" s="48">
        <f t="shared" si="67"/>
        <v>4000</v>
      </c>
      <c r="M429" s="48">
        <f t="shared" si="67"/>
        <v>4400</v>
      </c>
      <c r="N429" s="48">
        <f t="shared" si="67"/>
        <v>4400</v>
      </c>
      <c r="O429" s="48">
        <f t="shared" si="67"/>
        <v>4400</v>
      </c>
      <c r="P429" s="48">
        <f t="shared" si="67"/>
        <v>4400</v>
      </c>
      <c r="Q429" s="48">
        <f t="shared" si="67"/>
        <v>5000</v>
      </c>
      <c r="R429" s="48">
        <f t="shared" si="67"/>
        <v>5000</v>
      </c>
      <c r="S429" s="48">
        <f t="shared" si="67"/>
        <v>5200</v>
      </c>
      <c r="T429" s="48">
        <f t="shared" si="67"/>
        <v>5200</v>
      </c>
      <c r="U429" s="48">
        <f t="shared" si="67"/>
        <v>5400</v>
      </c>
      <c r="V429" s="48">
        <f t="shared" si="67"/>
        <v>5400</v>
      </c>
    </row>
    <row r="430" spans="1:22">
      <c r="A430" s="48">
        <v>1</v>
      </c>
      <c r="B430" s="48">
        <v>2</v>
      </c>
      <c r="C430" s="48">
        <v>19</v>
      </c>
      <c r="D430" s="48">
        <v>1001</v>
      </c>
      <c r="E430" s="48">
        <v>1500</v>
      </c>
      <c r="F430" s="48">
        <v>9</v>
      </c>
      <c r="G430" s="48" t="s">
        <v>268</v>
      </c>
      <c r="H430" s="48">
        <v>2</v>
      </c>
      <c r="I430" s="48">
        <f t="shared" si="62"/>
        <v>4</v>
      </c>
      <c r="J430" s="57">
        <f t="shared" si="63"/>
        <v>1.2666666666666666E-2</v>
      </c>
      <c r="K430" s="48">
        <f t="shared" si="67"/>
        <v>1000</v>
      </c>
      <c r="L430" s="48">
        <f t="shared" si="67"/>
        <v>1000</v>
      </c>
      <c r="M430" s="48">
        <f t="shared" si="67"/>
        <v>1100</v>
      </c>
      <c r="N430" s="48">
        <f t="shared" si="67"/>
        <v>1100</v>
      </c>
      <c r="O430" s="48">
        <f t="shared" si="67"/>
        <v>1100</v>
      </c>
      <c r="P430" s="48">
        <f t="shared" si="67"/>
        <v>1100</v>
      </c>
      <c r="Q430" s="48">
        <f t="shared" si="67"/>
        <v>1250</v>
      </c>
      <c r="R430" s="48">
        <f t="shared" si="67"/>
        <v>1250</v>
      </c>
      <c r="S430" s="48">
        <f t="shared" si="67"/>
        <v>1300</v>
      </c>
      <c r="T430" s="48">
        <f t="shared" si="67"/>
        <v>1300</v>
      </c>
      <c r="U430" s="48">
        <f t="shared" si="67"/>
        <v>1350</v>
      </c>
      <c r="V430" s="48">
        <f t="shared" si="67"/>
        <v>1350</v>
      </c>
    </row>
    <row r="431" spans="1:22">
      <c r="A431" s="48">
        <v>1</v>
      </c>
      <c r="B431" s="48">
        <v>2</v>
      </c>
      <c r="C431" s="48">
        <v>19</v>
      </c>
      <c r="D431" s="48">
        <v>1001</v>
      </c>
      <c r="E431" s="48">
        <v>1500</v>
      </c>
      <c r="F431" s="48">
        <v>10</v>
      </c>
      <c r="G431" s="48" t="s">
        <v>271</v>
      </c>
      <c r="H431" s="48">
        <v>1</v>
      </c>
      <c r="I431" s="48">
        <f t="shared" si="62"/>
        <v>6</v>
      </c>
      <c r="J431" s="57">
        <f t="shared" si="63"/>
        <v>1.2666666666666666E-2</v>
      </c>
      <c r="K431" s="48">
        <f t="shared" si="67"/>
        <v>3300</v>
      </c>
      <c r="L431" s="48">
        <f t="shared" si="67"/>
        <v>3300</v>
      </c>
      <c r="M431" s="48">
        <f t="shared" si="67"/>
        <v>3700</v>
      </c>
      <c r="N431" s="48">
        <f t="shared" si="67"/>
        <v>3700</v>
      </c>
      <c r="O431" s="48">
        <f t="shared" si="67"/>
        <v>3700</v>
      </c>
      <c r="P431" s="48">
        <f t="shared" si="67"/>
        <v>3700</v>
      </c>
      <c r="Q431" s="48">
        <f t="shared" si="67"/>
        <v>4200</v>
      </c>
      <c r="R431" s="48">
        <f t="shared" si="67"/>
        <v>4200</v>
      </c>
      <c r="S431" s="48">
        <f t="shared" si="67"/>
        <v>4300</v>
      </c>
      <c r="T431" s="48">
        <f t="shared" si="67"/>
        <v>4300</v>
      </c>
      <c r="U431" s="48">
        <f t="shared" si="67"/>
        <v>4500</v>
      </c>
      <c r="V431" s="48">
        <f t="shared" si="67"/>
        <v>4500</v>
      </c>
    </row>
    <row r="432" spans="1:22">
      <c r="A432" s="48">
        <v>1</v>
      </c>
      <c r="B432" s="48">
        <v>2</v>
      </c>
      <c r="C432" s="48">
        <v>19</v>
      </c>
      <c r="D432" s="48">
        <v>1001</v>
      </c>
      <c r="E432" s="48">
        <v>1500</v>
      </c>
      <c r="F432" s="48">
        <v>11</v>
      </c>
      <c r="G432" s="48" t="s">
        <v>269</v>
      </c>
      <c r="H432" s="48">
        <v>5000</v>
      </c>
      <c r="I432" s="48">
        <f t="shared" si="62"/>
        <v>0</v>
      </c>
      <c r="J432" s="57">
        <f t="shared" si="63"/>
        <v>1.2666666666666666E-2</v>
      </c>
      <c r="K432" s="48">
        <f t="shared" ref="K432:V441" si="68">IF($I432=0,$H432,INDEX(levelCosts_1_v,MATCH(K$1,levelCosts_k,1),$I432)*$H432)</f>
        <v>5000</v>
      </c>
      <c r="L432" s="48">
        <f t="shared" si="68"/>
        <v>5000</v>
      </c>
      <c r="M432" s="48">
        <f t="shared" si="68"/>
        <v>5000</v>
      </c>
      <c r="N432" s="48">
        <f t="shared" si="68"/>
        <v>5000</v>
      </c>
      <c r="O432" s="48">
        <f t="shared" si="68"/>
        <v>5000</v>
      </c>
      <c r="P432" s="48">
        <f t="shared" si="68"/>
        <v>5000</v>
      </c>
      <c r="Q432" s="48">
        <f t="shared" si="68"/>
        <v>5000</v>
      </c>
      <c r="R432" s="48">
        <f t="shared" si="68"/>
        <v>5000</v>
      </c>
      <c r="S432" s="48">
        <f t="shared" si="68"/>
        <v>5000</v>
      </c>
      <c r="T432" s="48">
        <f t="shared" si="68"/>
        <v>5000</v>
      </c>
      <c r="U432" s="48">
        <f t="shared" si="68"/>
        <v>5000</v>
      </c>
      <c r="V432" s="48">
        <f t="shared" si="68"/>
        <v>5000</v>
      </c>
    </row>
    <row r="433" spans="1:22">
      <c r="A433" s="48">
        <v>1</v>
      </c>
      <c r="B433" s="48">
        <v>2</v>
      </c>
      <c r="C433" s="48">
        <v>19</v>
      </c>
      <c r="D433" s="48">
        <v>1001</v>
      </c>
      <c r="E433" s="48">
        <v>1500</v>
      </c>
      <c r="F433" s="48">
        <v>12</v>
      </c>
      <c r="G433" s="48" t="s">
        <v>272</v>
      </c>
      <c r="H433" s="48">
        <v>1</v>
      </c>
      <c r="I433" s="48">
        <f t="shared" si="62"/>
        <v>7</v>
      </c>
      <c r="J433" s="57">
        <f t="shared" si="63"/>
        <v>1.2666666666666666E-2</v>
      </c>
      <c r="K433" s="48">
        <f t="shared" si="68"/>
        <v>4000</v>
      </c>
      <c r="L433" s="48">
        <f t="shared" si="68"/>
        <v>4000</v>
      </c>
      <c r="M433" s="48">
        <f t="shared" si="68"/>
        <v>4400</v>
      </c>
      <c r="N433" s="48">
        <f t="shared" si="68"/>
        <v>4400</v>
      </c>
      <c r="O433" s="48">
        <f t="shared" si="68"/>
        <v>4400</v>
      </c>
      <c r="P433" s="48">
        <f t="shared" si="68"/>
        <v>4400</v>
      </c>
      <c r="Q433" s="48">
        <f t="shared" si="68"/>
        <v>5000</v>
      </c>
      <c r="R433" s="48">
        <f t="shared" si="68"/>
        <v>5000</v>
      </c>
      <c r="S433" s="48">
        <f t="shared" si="68"/>
        <v>5200</v>
      </c>
      <c r="T433" s="48">
        <f t="shared" si="68"/>
        <v>5200</v>
      </c>
      <c r="U433" s="48">
        <f t="shared" si="68"/>
        <v>5400</v>
      </c>
      <c r="V433" s="48">
        <f t="shared" si="68"/>
        <v>5400</v>
      </c>
    </row>
    <row r="434" spans="1:22">
      <c r="A434" s="48">
        <v>1</v>
      </c>
      <c r="B434" s="48">
        <v>2</v>
      </c>
      <c r="C434" s="48">
        <v>19</v>
      </c>
      <c r="D434" s="48">
        <v>1001</v>
      </c>
      <c r="E434" s="48">
        <v>1500</v>
      </c>
      <c r="F434" s="48">
        <v>13</v>
      </c>
      <c r="G434" s="48" t="s">
        <v>273</v>
      </c>
      <c r="H434" s="48">
        <v>1</v>
      </c>
      <c r="I434" s="48">
        <f t="shared" si="62"/>
        <v>5</v>
      </c>
      <c r="J434" s="57">
        <f t="shared" si="63"/>
        <v>1.2666666666666666E-2</v>
      </c>
      <c r="K434" s="48">
        <f t="shared" si="68"/>
        <v>4000</v>
      </c>
      <c r="L434" s="48">
        <f t="shared" si="68"/>
        <v>4000</v>
      </c>
      <c r="M434" s="48">
        <f t="shared" si="68"/>
        <v>4400</v>
      </c>
      <c r="N434" s="48">
        <f t="shared" si="68"/>
        <v>4400</v>
      </c>
      <c r="O434" s="48">
        <f t="shared" si="68"/>
        <v>4400</v>
      </c>
      <c r="P434" s="48">
        <f t="shared" si="68"/>
        <v>4400</v>
      </c>
      <c r="Q434" s="48">
        <f t="shared" si="68"/>
        <v>5000</v>
      </c>
      <c r="R434" s="48">
        <f t="shared" si="68"/>
        <v>5000</v>
      </c>
      <c r="S434" s="48">
        <f t="shared" si="68"/>
        <v>5200</v>
      </c>
      <c r="T434" s="48">
        <f t="shared" si="68"/>
        <v>5200</v>
      </c>
      <c r="U434" s="48">
        <f t="shared" si="68"/>
        <v>5400</v>
      </c>
      <c r="V434" s="48">
        <f t="shared" si="68"/>
        <v>5400</v>
      </c>
    </row>
    <row r="435" spans="1:22">
      <c r="A435" s="48">
        <v>1</v>
      </c>
      <c r="B435" s="48">
        <v>2</v>
      </c>
      <c r="C435" s="48">
        <v>19</v>
      </c>
      <c r="D435" s="48">
        <v>1001</v>
      </c>
      <c r="E435" s="48">
        <v>1500</v>
      </c>
      <c r="F435" s="48">
        <v>14</v>
      </c>
      <c r="G435" s="48" t="s">
        <v>269</v>
      </c>
      <c r="H435" s="48">
        <v>10000</v>
      </c>
      <c r="I435" s="48">
        <f t="shared" si="62"/>
        <v>0</v>
      </c>
      <c r="J435" s="57">
        <f t="shared" si="63"/>
        <v>1.2666666666666666E-2</v>
      </c>
      <c r="K435" s="48">
        <f t="shared" si="68"/>
        <v>10000</v>
      </c>
      <c r="L435" s="48">
        <f t="shared" si="68"/>
        <v>10000</v>
      </c>
      <c r="M435" s="48">
        <f t="shared" si="68"/>
        <v>10000</v>
      </c>
      <c r="N435" s="48">
        <f t="shared" si="68"/>
        <v>10000</v>
      </c>
      <c r="O435" s="48">
        <f t="shared" si="68"/>
        <v>10000</v>
      </c>
      <c r="P435" s="48">
        <f t="shared" si="68"/>
        <v>10000</v>
      </c>
      <c r="Q435" s="48">
        <f t="shared" si="68"/>
        <v>10000</v>
      </c>
      <c r="R435" s="48">
        <f t="shared" si="68"/>
        <v>10000</v>
      </c>
      <c r="S435" s="48">
        <f t="shared" si="68"/>
        <v>10000</v>
      </c>
      <c r="T435" s="48">
        <f t="shared" si="68"/>
        <v>10000</v>
      </c>
      <c r="U435" s="48">
        <f t="shared" si="68"/>
        <v>10000</v>
      </c>
      <c r="V435" s="48">
        <f t="shared" si="68"/>
        <v>10000</v>
      </c>
    </row>
    <row r="436" spans="1:22">
      <c r="A436" s="48">
        <v>1</v>
      </c>
      <c r="B436" s="48">
        <v>2</v>
      </c>
      <c r="C436" s="48">
        <v>19</v>
      </c>
      <c r="D436" s="48">
        <v>1001</v>
      </c>
      <c r="E436" s="48">
        <v>1500</v>
      </c>
      <c r="F436" s="48">
        <v>15</v>
      </c>
      <c r="G436" s="48" t="s">
        <v>270</v>
      </c>
      <c r="H436" s="48">
        <v>1</v>
      </c>
      <c r="I436" s="48">
        <f t="shared" si="62"/>
        <v>1</v>
      </c>
      <c r="J436" s="57">
        <f t="shared" si="63"/>
        <v>1.2666666666666666E-2</v>
      </c>
      <c r="K436" s="48">
        <f t="shared" si="68"/>
        <v>2000</v>
      </c>
      <c r="L436" s="48">
        <f t="shared" si="68"/>
        <v>2000</v>
      </c>
      <c r="M436" s="48">
        <f t="shared" si="68"/>
        <v>2200</v>
      </c>
      <c r="N436" s="48">
        <f t="shared" si="68"/>
        <v>2200</v>
      </c>
      <c r="O436" s="48">
        <f t="shared" si="68"/>
        <v>2200</v>
      </c>
      <c r="P436" s="48">
        <f t="shared" si="68"/>
        <v>2200</v>
      </c>
      <c r="Q436" s="48">
        <f t="shared" si="68"/>
        <v>2500</v>
      </c>
      <c r="R436" s="48">
        <f t="shared" si="68"/>
        <v>2500</v>
      </c>
      <c r="S436" s="48">
        <f t="shared" si="68"/>
        <v>2600</v>
      </c>
      <c r="T436" s="48">
        <f t="shared" si="68"/>
        <v>2600</v>
      </c>
      <c r="U436" s="48">
        <f t="shared" si="68"/>
        <v>2700</v>
      </c>
      <c r="V436" s="48">
        <f t="shared" si="68"/>
        <v>2700</v>
      </c>
    </row>
    <row r="437" spans="1:22">
      <c r="A437" s="48">
        <v>1</v>
      </c>
      <c r="B437" s="48">
        <v>3</v>
      </c>
      <c r="C437" s="48">
        <v>18</v>
      </c>
      <c r="D437" s="48">
        <v>1001</v>
      </c>
      <c r="E437" s="48">
        <v>1500</v>
      </c>
      <c r="F437" s="48">
        <v>1</v>
      </c>
      <c r="G437" s="48" t="s">
        <v>270</v>
      </c>
      <c r="H437" s="48">
        <v>2</v>
      </c>
      <c r="I437" s="48">
        <f t="shared" si="62"/>
        <v>1</v>
      </c>
      <c r="J437" s="57">
        <f t="shared" si="63"/>
        <v>1.2E-2</v>
      </c>
      <c r="K437" s="48">
        <f t="shared" si="68"/>
        <v>4000</v>
      </c>
      <c r="L437" s="48">
        <f t="shared" si="68"/>
        <v>4000</v>
      </c>
      <c r="M437" s="48">
        <f t="shared" si="68"/>
        <v>4400</v>
      </c>
      <c r="N437" s="48">
        <f t="shared" si="68"/>
        <v>4400</v>
      </c>
      <c r="O437" s="48">
        <f t="shared" si="68"/>
        <v>4400</v>
      </c>
      <c r="P437" s="48">
        <f t="shared" si="68"/>
        <v>4400</v>
      </c>
      <c r="Q437" s="48">
        <f t="shared" si="68"/>
        <v>5000</v>
      </c>
      <c r="R437" s="48">
        <f t="shared" si="68"/>
        <v>5000</v>
      </c>
      <c r="S437" s="48">
        <f t="shared" si="68"/>
        <v>5200</v>
      </c>
      <c r="T437" s="48">
        <f t="shared" si="68"/>
        <v>5200</v>
      </c>
      <c r="U437" s="48">
        <f t="shared" si="68"/>
        <v>5400</v>
      </c>
      <c r="V437" s="48">
        <f t="shared" si="68"/>
        <v>5400</v>
      </c>
    </row>
    <row r="438" spans="1:22">
      <c r="A438" s="48">
        <v>1</v>
      </c>
      <c r="B438" s="48">
        <v>3</v>
      </c>
      <c r="C438" s="48">
        <v>18</v>
      </c>
      <c r="D438" s="48">
        <v>1001</v>
      </c>
      <c r="E438" s="48">
        <v>1500</v>
      </c>
      <c r="F438" s="48">
        <v>2</v>
      </c>
      <c r="G438" s="48" t="s">
        <v>269</v>
      </c>
      <c r="H438" s="48">
        <v>5000</v>
      </c>
      <c r="I438" s="48">
        <f t="shared" si="62"/>
        <v>0</v>
      </c>
      <c r="J438" s="57">
        <f t="shared" si="63"/>
        <v>1.2E-2</v>
      </c>
      <c r="K438" s="48">
        <f t="shared" si="68"/>
        <v>5000</v>
      </c>
      <c r="L438" s="48">
        <f t="shared" si="68"/>
        <v>5000</v>
      </c>
      <c r="M438" s="48">
        <f t="shared" si="68"/>
        <v>5000</v>
      </c>
      <c r="N438" s="48">
        <f t="shared" si="68"/>
        <v>5000</v>
      </c>
      <c r="O438" s="48">
        <f t="shared" si="68"/>
        <v>5000</v>
      </c>
      <c r="P438" s="48">
        <f t="shared" si="68"/>
        <v>5000</v>
      </c>
      <c r="Q438" s="48">
        <f t="shared" si="68"/>
        <v>5000</v>
      </c>
      <c r="R438" s="48">
        <f t="shared" si="68"/>
        <v>5000</v>
      </c>
      <c r="S438" s="48">
        <f t="shared" si="68"/>
        <v>5000</v>
      </c>
      <c r="T438" s="48">
        <f t="shared" si="68"/>
        <v>5000</v>
      </c>
      <c r="U438" s="48">
        <f t="shared" si="68"/>
        <v>5000</v>
      </c>
      <c r="V438" s="48">
        <f t="shared" si="68"/>
        <v>5000</v>
      </c>
    </row>
    <row r="439" spans="1:22">
      <c r="A439" s="48">
        <v>1</v>
      </c>
      <c r="B439" s="48">
        <v>3</v>
      </c>
      <c r="C439" s="48">
        <v>18</v>
      </c>
      <c r="D439" s="48">
        <v>1001</v>
      </c>
      <c r="E439" s="48">
        <v>1500</v>
      </c>
      <c r="F439" s="48">
        <v>3</v>
      </c>
      <c r="G439" s="48" t="s">
        <v>268</v>
      </c>
      <c r="H439" s="48">
        <v>4</v>
      </c>
      <c r="I439" s="48">
        <f t="shared" si="62"/>
        <v>4</v>
      </c>
      <c r="J439" s="57">
        <f t="shared" si="63"/>
        <v>1.2E-2</v>
      </c>
      <c r="K439" s="48">
        <f t="shared" si="68"/>
        <v>2000</v>
      </c>
      <c r="L439" s="48">
        <f t="shared" si="68"/>
        <v>2000</v>
      </c>
      <c r="M439" s="48">
        <f t="shared" si="68"/>
        <v>2200</v>
      </c>
      <c r="N439" s="48">
        <f t="shared" si="68"/>
        <v>2200</v>
      </c>
      <c r="O439" s="48">
        <f t="shared" si="68"/>
        <v>2200</v>
      </c>
      <c r="P439" s="48">
        <f t="shared" si="68"/>
        <v>2200</v>
      </c>
      <c r="Q439" s="48">
        <f t="shared" si="68"/>
        <v>2500</v>
      </c>
      <c r="R439" s="48">
        <f t="shared" si="68"/>
        <v>2500</v>
      </c>
      <c r="S439" s="48">
        <f t="shared" si="68"/>
        <v>2600</v>
      </c>
      <c r="T439" s="48">
        <f t="shared" si="68"/>
        <v>2600</v>
      </c>
      <c r="U439" s="48">
        <f t="shared" si="68"/>
        <v>2700</v>
      </c>
      <c r="V439" s="48">
        <f t="shared" si="68"/>
        <v>2700</v>
      </c>
    </row>
    <row r="440" spans="1:22">
      <c r="A440" s="48">
        <v>1</v>
      </c>
      <c r="B440" s="48">
        <v>3</v>
      </c>
      <c r="C440" s="48">
        <v>18</v>
      </c>
      <c r="D440" s="48">
        <v>1001</v>
      </c>
      <c r="E440" s="48">
        <v>1500</v>
      </c>
      <c r="F440" s="48">
        <v>4</v>
      </c>
      <c r="G440" s="48" t="s">
        <v>269</v>
      </c>
      <c r="H440" s="48">
        <v>10000</v>
      </c>
      <c r="I440" s="48">
        <f t="shared" si="62"/>
        <v>0</v>
      </c>
      <c r="J440" s="57">
        <f t="shared" si="63"/>
        <v>1.2E-2</v>
      </c>
      <c r="K440" s="48">
        <f t="shared" si="68"/>
        <v>10000</v>
      </c>
      <c r="L440" s="48">
        <f t="shared" si="68"/>
        <v>10000</v>
      </c>
      <c r="M440" s="48">
        <f t="shared" si="68"/>
        <v>10000</v>
      </c>
      <c r="N440" s="48">
        <f t="shared" si="68"/>
        <v>10000</v>
      </c>
      <c r="O440" s="48">
        <f t="shared" si="68"/>
        <v>10000</v>
      </c>
      <c r="P440" s="48">
        <f t="shared" si="68"/>
        <v>10000</v>
      </c>
      <c r="Q440" s="48">
        <f t="shared" si="68"/>
        <v>10000</v>
      </c>
      <c r="R440" s="48">
        <f t="shared" si="68"/>
        <v>10000</v>
      </c>
      <c r="S440" s="48">
        <f t="shared" si="68"/>
        <v>10000</v>
      </c>
      <c r="T440" s="48">
        <f t="shared" si="68"/>
        <v>10000</v>
      </c>
      <c r="U440" s="48">
        <f t="shared" si="68"/>
        <v>10000</v>
      </c>
      <c r="V440" s="48">
        <f t="shared" si="68"/>
        <v>10000</v>
      </c>
    </row>
    <row r="441" spans="1:22">
      <c r="A441" s="48">
        <v>1</v>
      </c>
      <c r="B441" s="48">
        <v>3</v>
      </c>
      <c r="C441" s="48">
        <v>18</v>
      </c>
      <c r="D441" s="48">
        <v>1001</v>
      </c>
      <c r="E441" s="48">
        <v>1500</v>
      </c>
      <c r="F441" s="48">
        <v>5</v>
      </c>
      <c r="G441" s="48" t="s">
        <v>269</v>
      </c>
      <c r="H441" s="48">
        <v>7000</v>
      </c>
      <c r="I441" s="48">
        <f t="shared" si="62"/>
        <v>0</v>
      </c>
      <c r="J441" s="57">
        <f t="shared" si="63"/>
        <v>1.2E-2</v>
      </c>
      <c r="K441" s="48">
        <f t="shared" si="68"/>
        <v>7000</v>
      </c>
      <c r="L441" s="48">
        <f t="shared" si="68"/>
        <v>7000</v>
      </c>
      <c r="M441" s="48">
        <f t="shared" si="68"/>
        <v>7000</v>
      </c>
      <c r="N441" s="48">
        <f t="shared" si="68"/>
        <v>7000</v>
      </c>
      <c r="O441" s="48">
        <f t="shared" si="68"/>
        <v>7000</v>
      </c>
      <c r="P441" s="48">
        <f t="shared" si="68"/>
        <v>7000</v>
      </c>
      <c r="Q441" s="48">
        <f t="shared" si="68"/>
        <v>7000</v>
      </c>
      <c r="R441" s="48">
        <f t="shared" si="68"/>
        <v>7000</v>
      </c>
      <c r="S441" s="48">
        <f t="shared" si="68"/>
        <v>7000</v>
      </c>
      <c r="T441" s="48">
        <f t="shared" si="68"/>
        <v>7000</v>
      </c>
      <c r="U441" s="48">
        <f t="shared" si="68"/>
        <v>7000</v>
      </c>
      <c r="V441" s="48">
        <f t="shared" si="68"/>
        <v>7000</v>
      </c>
    </row>
    <row r="442" spans="1:22">
      <c r="A442" s="48">
        <v>1</v>
      </c>
      <c r="B442" s="48">
        <v>3</v>
      </c>
      <c r="C442" s="48">
        <v>18</v>
      </c>
      <c r="D442" s="48">
        <v>1001</v>
      </c>
      <c r="E442" s="48">
        <v>1500</v>
      </c>
      <c r="F442" s="48">
        <v>6</v>
      </c>
      <c r="G442" s="48" t="s">
        <v>273</v>
      </c>
      <c r="H442" s="48">
        <v>1</v>
      </c>
      <c r="I442" s="48">
        <f t="shared" si="62"/>
        <v>5</v>
      </c>
      <c r="J442" s="57">
        <f t="shared" si="63"/>
        <v>1.2E-2</v>
      </c>
      <c r="K442" s="48">
        <f t="shared" ref="K442:V451" si="69">IF($I442=0,$H442,INDEX(levelCosts_1_v,MATCH(K$1,levelCosts_k,1),$I442)*$H442)</f>
        <v>4000</v>
      </c>
      <c r="L442" s="48">
        <f t="shared" si="69"/>
        <v>4000</v>
      </c>
      <c r="M442" s="48">
        <f t="shared" si="69"/>
        <v>4400</v>
      </c>
      <c r="N442" s="48">
        <f t="shared" si="69"/>
        <v>4400</v>
      </c>
      <c r="O442" s="48">
        <f t="shared" si="69"/>
        <v>4400</v>
      </c>
      <c r="P442" s="48">
        <f t="shared" si="69"/>
        <v>4400</v>
      </c>
      <c r="Q442" s="48">
        <f t="shared" si="69"/>
        <v>5000</v>
      </c>
      <c r="R442" s="48">
        <f t="shared" si="69"/>
        <v>5000</v>
      </c>
      <c r="S442" s="48">
        <f t="shared" si="69"/>
        <v>5200</v>
      </c>
      <c r="T442" s="48">
        <f t="shared" si="69"/>
        <v>5200</v>
      </c>
      <c r="U442" s="48">
        <f t="shared" si="69"/>
        <v>5400</v>
      </c>
      <c r="V442" s="48">
        <f t="shared" si="69"/>
        <v>5400</v>
      </c>
    </row>
    <row r="443" spans="1:22">
      <c r="A443" s="48">
        <v>1</v>
      </c>
      <c r="B443" s="48">
        <v>3</v>
      </c>
      <c r="C443" s="48">
        <v>18</v>
      </c>
      <c r="D443" s="48">
        <v>1001</v>
      </c>
      <c r="E443" s="48">
        <v>1500</v>
      </c>
      <c r="F443" s="48">
        <v>7</v>
      </c>
      <c r="G443" s="48" t="s">
        <v>270</v>
      </c>
      <c r="H443" s="48">
        <v>2</v>
      </c>
      <c r="I443" s="48">
        <f t="shared" si="62"/>
        <v>1</v>
      </c>
      <c r="J443" s="57">
        <f t="shared" si="63"/>
        <v>1.2E-2</v>
      </c>
      <c r="K443" s="48">
        <f t="shared" si="69"/>
        <v>4000</v>
      </c>
      <c r="L443" s="48">
        <f t="shared" si="69"/>
        <v>4000</v>
      </c>
      <c r="M443" s="48">
        <f t="shared" si="69"/>
        <v>4400</v>
      </c>
      <c r="N443" s="48">
        <f t="shared" si="69"/>
        <v>4400</v>
      </c>
      <c r="O443" s="48">
        <f t="shared" si="69"/>
        <v>4400</v>
      </c>
      <c r="P443" s="48">
        <f t="shared" si="69"/>
        <v>4400</v>
      </c>
      <c r="Q443" s="48">
        <f t="shared" si="69"/>
        <v>5000</v>
      </c>
      <c r="R443" s="48">
        <f t="shared" si="69"/>
        <v>5000</v>
      </c>
      <c r="S443" s="48">
        <f t="shared" si="69"/>
        <v>5200</v>
      </c>
      <c r="T443" s="48">
        <f t="shared" si="69"/>
        <v>5200</v>
      </c>
      <c r="U443" s="48">
        <f t="shared" si="69"/>
        <v>5400</v>
      </c>
      <c r="V443" s="48">
        <f t="shared" si="69"/>
        <v>5400</v>
      </c>
    </row>
    <row r="444" spans="1:22">
      <c r="A444" s="48">
        <v>1</v>
      </c>
      <c r="B444" s="48">
        <v>3</v>
      </c>
      <c r="C444" s="48">
        <v>18</v>
      </c>
      <c r="D444" s="48">
        <v>1001</v>
      </c>
      <c r="E444" s="48">
        <v>1500</v>
      </c>
      <c r="F444" s="48">
        <v>8</v>
      </c>
      <c r="G444" s="48" t="s">
        <v>271</v>
      </c>
      <c r="H444" s="48">
        <v>1</v>
      </c>
      <c r="I444" s="48">
        <f t="shared" si="62"/>
        <v>6</v>
      </c>
      <c r="J444" s="57">
        <f t="shared" si="63"/>
        <v>1.2E-2</v>
      </c>
      <c r="K444" s="48">
        <f t="shared" si="69"/>
        <v>3300</v>
      </c>
      <c r="L444" s="48">
        <f t="shared" si="69"/>
        <v>3300</v>
      </c>
      <c r="M444" s="48">
        <f t="shared" si="69"/>
        <v>3700</v>
      </c>
      <c r="N444" s="48">
        <f t="shared" si="69"/>
        <v>3700</v>
      </c>
      <c r="O444" s="48">
        <f t="shared" si="69"/>
        <v>3700</v>
      </c>
      <c r="P444" s="48">
        <f t="shared" si="69"/>
        <v>3700</v>
      </c>
      <c r="Q444" s="48">
        <f t="shared" si="69"/>
        <v>4200</v>
      </c>
      <c r="R444" s="48">
        <f t="shared" si="69"/>
        <v>4200</v>
      </c>
      <c r="S444" s="48">
        <f t="shared" si="69"/>
        <v>4300</v>
      </c>
      <c r="T444" s="48">
        <f t="shared" si="69"/>
        <v>4300</v>
      </c>
      <c r="U444" s="48">
        <f t="shared" si="69"/>
        <v>4500</v>
      </c>
      <c r="V444" s="48">
        <f t="shared" si="69"/>
        <v>4500</v>
      </c>
    </row>
    <row r="445" spans="1:22">
      <c r="A445" s="48">
        <v>1</v>
      </c>
      <c r="B445" s="48">
        <v>3</v>
      </c>
      <c r="C445" s="48">
        <v>18</v>
      </c>
      <c r="D445" s="48">
        <v>1001</v>
      </c>
      <c r="E445" s="48">
        <v>1500</v>
      </c>
      <c r="F445" s="48">
        <v>9</v>
      </c>
      <c r="G445" s="48" t="s">
        <v>269</v>
      </c>
      <c r="H445" s="48">
        <v>4000</v>
      </c>
      <c r="I445" s="48">
        <f t="shared" si="62"/>
        <v>0</v>
      </c>
      <c r="J445" s="57">
        <f t="shared" si="63"/>
        <v>1.2E-2</v>
      </c>
      <c r="K445" s="48">
        <f t="shared" si="69"/>
        <v>4000</v>
      </c>
      <c r="L445" s="48">
        <f t="shared" si="69"/>
        <v>4000</v>
      </c>
      <c r="M445" s="48">
        <f t="shared" si="69"/>
        <v>4000</v>
      </c>
      <c r="N445" s="48">
        <f t="shared" si="69"/>
        <v>4000</v>
      </c>
      <c r="O445" s="48">
        <f t="shared" si="69"/>
        <v>4000</v>
      </c>
      <c r="P445" s="48">
        <f t="shared" si="69"/>
        <v>4000</v>
      </c>
      <c r="Q445" s="48">
        <f t="shared" si="69"/>
        <v>4000</v>
      </c>
      <c r="R445" s="48">
        <f t="shared" si="69"/>
        <v>4000</v>
      </c>
      <c r="S445" s="48">
        <f t="shared" si="69"/>
        <v>4000</v>
      </c>
      <c r="T445" s="48">
        <f t="shared" si="69"/>
        <v>4000</v>
      </c>
      <c r="U445" s="48">
        <f t="shared" si="69"/>
        <v>4000</v>
      </c>
      <c r="V445" s="48">
        <f t="shared" si="69"/>
        <v>4000</v>
      </c>
    </row>
    <row r="446" spans="1:22">
      <c r="A446" s="48">
        <v>1</v>
      </c>
      <c r="B446" s="48">
        <v>3</v>
      </c>
      <c r="C446" s="48">
        <v>18</v>
      </c>
      <c r="D446" s="48">
        <v>1001</v>
      </c>
      <c r="E446" s="48">
        <v>1500</v>
      </c>
      <c r="F446" s="48">
        <v>10</v>
      </c>
      <c r="G446" s="48" t="s">
        <v>270</v>
      </c>
      <c r="H446" s="48">
        <v>1</v>
      </c>
      <c r="I446" s="48">
        <f t="shared" si="62"/>
        <v>1</v>
      </c>
      <c r="J446" s="57">
        <f t="shared" si="63"/>
        <v>1.2E-2</v>
      </c>
      <c r="K446" s="48">
        <f t="shared" si="69"/>
        <v>2000</v>
      </c>
      <c r="L446" s="48">
        <f t="shared" si="69"/>
        <v>2000</v>
      </c>
      <c r="M446" s="48">
        <f t="shared" si="69"/>
        <v>2200</v>
      </c>
      <c r="N446" s="48">
        <f t="shared" si="69"/>
        <v>2200</v>
      </c>
      <c r="O446" s="48">
        <f t="shared" si="69"/>
        <v>2200</v>
      </c>
      <c r="P446" s="48">
        <f t="shared" si="69"/>
        <v>2200</v>
      </c>
      <c r="Q446" s="48">
        <f t="shared" si="69"/>
        <v>2500</v>
      </c>
      <c r="R446" s="48">
        <f t="shared" si="69"/>
        <v>2500</v>
      </c>
      <c r="S446" s="48">
        <f t="shared" si="69"/>
        <v>2600</v>
      </c>
      <c r="T446" s="48">
        <f t="shared" si="69"/>
        <v>2600</v>
      </c>
      <c r="U446" s="48">
        <f t="shared" si="69"/>
        <v>2700</v>
      </c>
      <c r="V446" s="48">
        <f t="shared" si="69"/>
        <v>2700</v>
      </c>
    </row>
    <row r="447" spans="1:22">
      <c r="A447" s="48">
        <v>1</v>
      </c>
      <c r="B447" s="48">
        <v>3</v>
      </c>
      <c r="C447" s="48">
        <v>18</v>
      </c>
      <c r="D447" s="48">
        <v>1001</v>
      </c>
      <c r="E447" s="48">
        <v>1500</v>
      </c>
      <c r="F447" s="48">
        <v>11</v>
      </c>
      <c r="G447" s="48" t="s">
        <v>269</v>
      </c>
      <c r="H447" s="48">
        <v>5000</v>
      </c>
      <c r="I447" s="48">
        <f t="shared" si="62"/>
        <v>0</v>
      </c>
      <c r="J447" s="57">
        <f t="shared" si="63"/>
        <v>1.2E-2</v>
      </c>
      <c r="K447" s="48">
        <f t="shared" si="69"/>
        <v>5000</v>
      </c>
      <c r="L447" s="48">
        <f t="shared" si="69"/>
        <v>5000</v>
      </c>
      <c r="M447" s="48">
        <f t="shared" si="69"/>
        <v>5000</v>
      </c>
      <c r="N447" s="48">
        <f t="shared" si="69"/>
        <v>5000</v>
      </c>
      <c r="O447" s="48">
        <f t="shared" si="69"/>
        <v>5000</v>
      </c>
      <c r="P447" s="48">
        <f t="shared" si="69"/>
        <v>5000</v>
      </c>
      <c r="Q447" s="48">
        <f t="shared" si="69"/>
        <v>5000</v>
      </c>
      <c r="R447" s="48">
        <f t="shared" si="69"/>
        <v>5000</v>
      </c>
      <c r="S447" s="48">
        <f t="shared" si="69"/>
        <v>5000</v>
      </c>
      <c r="T447" s="48">
        <f t="shared" si="69"/>
        <v>5000</v>
      </c>
      <c r="U447" s="48">
        <f t="shared" si="69"/>
        <v>5000</v>
      </c>
      <c r="V447" s="48">
        <f t="shared" si="69"/>
        <v>5000</v>
      </c>
    </row>
    <row r="448" spans="1:22">
      <c r="A448" s="48">
        <v>1</v>
      </c>
      <c r="B448" s="48">
        <v>3</v>
      </c>
      <c r="C448" s="48">
        <v>18</v>
      </c>
      <c r="D448" s="48">
        <v>1001</v>
      </c>
      <c r="E448" s="48">
        <v>1500</v>
      </c>
      <c r="F448" s="48">
        <v>12</v>
      </c>
      <c r="G448" s="48" t="s">
        <v>268</v>
      </c>
      <c r="H448" s="48">
        <v>8</v>
      </c>
      <c r="I448" s="48">
        <f t="shared" si="62"/>
        <v>4</v>
      </c>
      <c r="J448" s="57">
        <f t="shared" si="63"/>
        <v>1.2E-2</v>
      </c>
      <c r="K448" s="48">
        <f t="shared" si="69"/>
        <v>4000</v>
      </c>
      <c r="L448" s="48">
        <f t="shared" si="69"/>
        <v>4000</v>
      </c>
      <c r="M448" s="48">
        <f t="shared" si="69"/>
        <v>4400</v>
      </c>
      <c r="N448" s="48">
        <f t="shared" si="69"/>
        <v>4400</v>
      </c>
      <c r="O448" s="48">
        <f t="shared" si="69"/>
        <v>4400</v>
      </c>
      <c r="P448" s="48">
        <f t="shared" si="69"/>
        <v>4400</v>
      </c>
      <c r="Q448" s="48">
        <f t="shared" si="69"/>
        <v>5000</v>
      </c>
      <c r="R448" s="48">
        <f t="shared" si="69"/>
        <v>5000</v>
      </c>
      <c r="S448" s="48">
        <f t="shared" si="69"/>
        <v>5200</v>
      </c>
      <c r="T448" s="48">
        <f t="shared" si="69"/>
        <v>5200</v>
      </c>
      <c r="U448" s="48">
        <f t="shared" si="69"/>
        <v>5400</v>
      </c>
      <c r="V448" s="48">
        <f t="shared" si="69"/>
        <v>5400</v>
      </c>
    </row>
    <row r="449" spans="1:22">
      <c r="A449" s="48">
        <v>1</v>
      </c>
      <c r="B449" s="48">
        <v>3</v>
      </c>
      <c r="C449" s="48">
        <v>18</v>
      </c>
      <c r="D449" s="48">
        <v>1001</v>
      </c>
      <c r="E449" s="48">
        <v>1500</v>
      </c>
      <c r="F449" s="48">
        <v>13</v>
      </c>
      <c r="G449" s="48" t="s">
        <v>269</v>
      </c>
      <c r="H449" s="48">
        <v>5000</v>
      </c>
      <c r="I449" s="48">
        <f t="shared" si="62"/>
        <v>0</v>
      </c>
      <c r="J449" s="57">
        <f t="shared" si="63"/>
        <v>1.2E-2</v>
      </c>
      <c r="K449" s="48">
        <f t="shared" si="69"/>
        <v>5000</v>
      </c>
      <c r="L449" s="48">
        <f t="shared" si="69"/>
        <v>5000</v>
      </c>
      <c r="M449" s="48">
        <f t="shared" si="69"/>
        <v>5000</v>
      </c>
      <c r="N449" s="48">
        <f t="shared" si="69"/>
        <v>5000</v>
      </c>
      <c r="O449" s="48">
        <f t="shared" si="69"/>
        <v>5000</v>
      </c>
      <c r="P449" s="48">
        <f t="shared" si="69"/>
        <v>5000</v>
      </c>
      <c r="Q449" s="48">
        <f t="shared" si="69"/>
        <v>5000</v>
      </c>
      <c r="R449" s="48">
        <f t="shared" si="69"/>
        <v>5000</v>
      </c>
      <c r="S449" s="48">
        <f t="shared" si="69"/>
        <v>5000</v>
      </c>
      <c r="T449" s="48">
        <f t="shared" si="69"/>
        <v>5000</v>
      </c>
      <c r="U449" s="48">
        <f t="shared" si="69"/>
        <v>5000</v>
      </c>
      <c r="V449" s="48">
        <f t="shared" si="69"/>
        <v>5000</v>
      </c>
    </row>
    <row r="450" spans="1:22">
      <c r="A450" s="48">
        <v>1</v>
      </c>
      <c r="B450" s="48">
        <v>3</v>
      </c>
      <c r="C450" s="48">
        <v>18</v>
      </c>
      <c r="D450" s="48">
        <v>1001</v>
      </c>
      <c r="E450" s="48">
        <v>1500</v>
      </c>
      <c r="F450" s="48">
        <v>14</v>
      </c>
      <c r="G450" s="48" t="s">
        <v>274</v>
      </c>
      <c r="H450" s="48">
        <v>1</v>
      </c>
      <c r="I450" s="48">
        <f t="shared" ref="I450:I513" si="70">INDEX($AW$1:$AW$9,MATCH(G450,$AV$1:$AV$9,0))</f>
        <v>3</v>
      </c>
      <c r="J450" s="57">
        <f t="shared" si="63"/>
        <v>1.2E-2</v>
      </c>
      <c r="K450" s="48">
        <f t="shared" si="69"/>
        <v>6000</v>
      </c>
      <c r="L450" s="48">
        <f t="shared" si="69"/>
        <v>6000</v>
      </c>
      <c r="M450" s="48">
        <f t="shared" si="69"/>
        <v>6600</v>
      </c>
      <c r="N450" s="48">
        <f t="shared" si="69"/>
        <v>6600</v>
      </c>
      <c r="O450" s="48">
        <f t="shared" si="69"/>
        <v>6600</v>
      </c>
      <c r="P450" s="48">
        <f t="shared" si="69"/>
        <v>6600</v>
      </c>
      <c r="Q450" s="48">
        <f t="shared" si="69"/>
        <v>7500</v>
      </c>
      <c r="R450" s="48">
        <f t="shared" si="69"/>
        <v>7500</v>
      </c>
      <c r="S450" s="48">
        <f t="shared" si="69"/>
        <v>7800</v>
      </c>
      <c r="T450" s="48">
        <f t="shared" si="69"/>
        <v>7800</v>
      </c>
      <c r="U450" s="48">
        <f t="shared" si="69"/>
        <v>8100</v>
      </c>
      <c r="V450" s="48">
        <f t="shared" si="69"/>
        <v>8100</v>
      </c>
    </row>
    <row r="451" spans="1:22">
      <c r="A451" s="48">
        <v>1</v>
      </c>
      <c r="B451" s="48">
        <v>3</v>
      </c>
      <c r="C451" s="48">
        <v>18</v>
      </c>
      <c r="D451" s="48">
        <v>1001</v>
      </c>
      <c r="E451" s="48">
        <v>1500</v>
      </c>
      <c r="F451" s="48">
        <v>15</v>
      </c>
      <c r="G451" s="48" t="s">
        <v>270</v>
      </c>
      <c r="H451" s="48">
        <v>1</v>
      </c>
      <c r="I451" s="48">
        <f t="shared" si="70"/>
        <v>1</v>
      </c>
      <c r="J451" s="57">
        <f t="shared" ref="J451:J514" si="71">C451/100/15</f>
        <v>1.2E-2</v>
      </c>
      <c r="K451" s="48">
        <f t="shared" si="69"/>
        <v>2000</v>
      </c>
      <c r="L451" s="48">
        <f t="shared" si="69"/>
        <v>2000</v>
      </c>
      <c r="M451" s="48">
        <f t="shared" si="69"/>
        <v>2200</v>
      </c>
      <c r="N451" s="48">
        <f t="shared" si="69"/>
        <v>2200</v>
      </c>
      <c r="O451" s="48">
        <f t="shared" si="69"/>
        <v>2200</v>
      </c>
      <c r="P451" s="48">
        <f t="shared" si="69"/>
        <v>2200</v>
      </c>
      <c r="Q451" s="48">
        <f t="shared" si="69"/>
        <v>2500</v>
      </c>
      <c r="R451" s="48">
        <f t="shared" si="69"/>
        <v>2500</v>
      </c>
      <c r="S451" s="48">
        <f t="shared" si="69"/>
        <v>2600</v>
      </c>
      <c r="T451" s="48">
        <f t="shared" si="69"/>
        <v>2600</v>
      </c>
      <c r="U451" s="48">
        <f t="shared" si="69"/>
        <v>2700</v>
      </c>
      <c r="V451" s="48">
        <f t="shared" si="69"/>
        <v>2700</v>
      </c>
    </row>
    <row r="452" spans="1:22">
      <c r="A452" s="48">
        <v>1</v>
      </c>
      <c r="B452" s="48">
        <v>4</v>
      </c>
      <c r="C452" s="48">
        <v>7</v>
      </c>
      <c r="D452" s="48">
        <v>1001</v>
      </c>
      <c r="E452" s="48">
        <v>1500</v>
      </c>
      <c r="F452" s="48">
        <v>1</v>
      </c>
      <c r="G452" s="48" t="s">
        <v>269</v>
      </c>
      <c r="H452" s="48">
        <v>10000</v>
      </c>
      <c r="I452" s="48">
        <f t="shared" si="70"/>
        <v>0</v>
      </c>
      <c r="J452" s="57">
        <f t="shared" si="71"/>
        <v>4.6666666666666671E-3</v>
      </c>
      <c r="K452" s="48">
        <f t="shared" ref="K452:V461" si="72">IF($I452=0,$H452,INDEX(levelCosts_1_v,MATCH(K$1,levelCosts_k,1),$I452)*$H452)</f>
        <v>10000</v>
      </c>
      <c r="L452" s="48">
        <f t="shared" si="72"/>
        <v>10000</v>
      </c>
      <c r="M452" s="48">
        <f t="shared" si="72"/>
        <v>10000</v>
      </c>
      <c r="N452" s="48">
        <f t="shared" si="72"/>
        <v>10000</v>
      </c>
      <c r="O452" s="48">
        <f t="shared" si="72"/>
        <v>10000</v>
      </c>
      <c r="P452" s="48">
        <f t="shared" si="72"/>
        <v>10000</v>
      </c>
      <c r="Q452" s="48">
        <f t="shared" si="72"/>
        <v>10000</v>
      </c>
      <c r="R452" s="48">
        <f t="shared" si="72"/>
        <v>10000</v>
      </c>
      <c r="S452" s="48">
        <f t="shared" si="72"/>
        <v>10000</v>
      </c>
      <c r="T452" s="48">
        <f t="shared" si="72"/>
        <v>10000</v>
      </c>
      <c r="U452" s="48">
        <f t="shared" si="72"/>
        <v>10000</v>
      </c>
      <c r="V452" s="48">
        <f t="shared" si="72"/>
        <v>10000</v>
      </c>
    </row>
    <row r="453" spans="1:22">
      <c r="A453" s="48">
        <v>1</v>
      </c>
      <c r="B453" s="48">
        <v>4</v>
      </c>
      <c r="C453" s="48">
        <v>7</v>
      </c>
      <c r="D453" s="48">
        <v>1001</v>
      </c>
      <c r="E453" s="48">
        <v>1500</v>
      </c>
      <c r="F453" s="48">
        <v>2</v>
      </c>
      <c r="G453" s="48" t="s">
        <v>268</v>
      </c>
      <c r="H453" s="48">
        <v>4</v>
      </c>
      <c r="I453" s="48">
        <f t="shared" si="70"/>
        <v>4</v>
      </c>
      <c r="J453" s="57">
        <f t="shared" si="71"/>
        <v>4.6666666666666671E-3</v>
      </c>
      <c r="K453" s="48">
        <f t="shared" si="72"/>
        <v>2000</v>
      </c>
      <c r="L453" s="48">
        <f t="shared" si="72"/>
        <v>2000</v>
      </c>
      <c r="M453" s="48">
        <f t="shared" si="72"/>
        <v>2200</v>
      </c>
      <c r="N453" s="48">
        <f t="shared" si="72"/>
        <v>2200</v>
      </c>
      <c r="O453" s="48">
        <f t="shared" si="72"/>
        <v>2200</v>
      </c>
      <c r="P453" s="48">
        <f t="shared" si="72"/>
        <v>2200</v>
      </c>
      <c r="Q453" s="48">
        <f t="shared" si="72"/>
        <v>2500</v>
      </c>
      <c r="R453" s="48">
        <f t="shared" si="72"/>
        <v>2500</v>
      </c>
      <c r="S453" s="48">
        <f t="shared" si="72"/>
        <v>2600</v>
      </c>
      <c r="T453" s="48">
        <f t="shared" si="72"/>
        <v>2600</v>
      </c>
      <c r="U453" s="48">
        <f t="shared" si="72"/>
        <v>2700</v>
      </c>
      <c r="V453" s="48">
        <f t="shared" si="72"/>
        <v>2700</v>
      </c>
    </row>
    <row r="454" spans="1:22">
      <c r="A454" s="48">
        <v>1</v>
      </c>
      <c r="B454" s="48">
        <v>4</v>
      </c>
      <c r="C454" s="48">
        <v>7</v>
      </c>
      <c r="D454" s="48">
        <v>1001</v>
      </c>
      <c r="E454" s="48">
        <v>1500</v>
      </c>
      <c r="F454" s="48">
        <v>3</v>
      </c>
      <c r="G454" s="48" t="s">
        <v>269</v>
      </c>
      <c r="H454" s="48">
        <v>5000</v>
      </c>
      <c r="I454" s="48">
        <f t="shared" si="70"/>
        <v>0</v>
      </c>
      <c r="J454" s="57">
        <f t="shared" si="71"/>
        <v>4.6666666666666671E-3</v>
      </c>
      <c r="K454" s="48">
        <f t="shared" si="72"/>
        <v>5000</v>
      </c>
      <c r="L454" s="48">
        <f t="shared" si="72"/>
        <v>5000</v>
      </c>
      <c r="M454" s="48">
        <f t="shared" si="72"/>
        <v>5000</v>
      </c>
      <c r="N454" s="48">
        <f t="shared" si="72"/>
        <v>5000</v>
      </c>
      <c r="O454" s="48">
        <f t="shared" si="72"/>
        <v>5000</v>
      </c>
      <c r="P454" s="48">
        <f t="shared" si="72"/>
        <v>5000</v>
      </c>
      <c r="Q454" s="48">
        <f t="shared" si="72"/>
        <v>5000</v>
      </c>
      <c r="R454" s="48">
        <f t="shared" si="72"/>
        <v>5000</v>
      </c>
      <c r="S454" s="48">
        <f t="shared" si="72"/>
        <v>5000</v>
      </c>
      <c r="T454" s="48">
        <f t="shared" si="72"/>
        <v>5000</v>
      </c>
      <c r="U454" s="48">
        <f t="shared" si="72"/>
        <v>5000</v>
      </c>
      <c r="V454" s="48">
        <f t="shared" si="72"/>
        <v>5000</v>
      </c>
    </row>
    <row r="455" spans="1:22">
      <c r="A455" s="48">
        <v>1</v>
      </c>
      <c r="B455" s="48">
        <v>4</v>
      </c>
      <c r="C455" s="48">
        <v>7</v>
      </c>
      <c r="D455" s="48">
        <v>1001</v>
      </c>
      <c r="E455" s="48">
        <v>1500</v>
      </c>
      <c r="F455" s="48">
        <v>4</v>
      </c>
      <c r="G455" s="48" t="s">
        <v>270</v>
      </c>
      <c r="H455" s="48">
        <v>2</v>
      </c>
      <c r="I455" s="48">
        <f t="shared" si="70"/>
        <v>1</v>
      </c>
      <c r="J455" s="57">
        <f t="shared" si="71"/>
        <v>4.6666666666666671E-3</v>
      </c>
      <c r="K455" s="48">
        <f t="shared" si="72"/>
        <v>4000</v>
      </c>
      <c r="L455" s="48">
        <f t="shared" si="72"/>
        <v>4000</v>
      </c>
      <c r="M455" s="48">
        <f t="shared" si="72"/>
        <v>4400</v>
      </c>
      <c r="N455" s="48">
        <f t="shared" si="72"/>
        <v>4400</v>
      </c>
      <c r="O455" s="48">
        <f t="shared" si="72"/>
        <v>4400</v>
      </c>
      <c r="P455" s="48">
        <f t="shared" si="72"/>
        <v>4400</v>
      </c>
      <c r="Q455" s="48">
        <f t="shared" si="72"/>
        <v>5000</v>
      </c>
      <c r="R455" s="48">
        <f t="shared" si="72"/>
        <v>5000</v>
      </c>
      <c r="S455" s="48">
        <f t="shared" si="72"/>
        <v>5200</v>
      </c>
      <c r="T455" s="48">
        <f t="shared" si="72"/>
        <v>5200</v>
      </c>
      <c r="U455" s="48">
        <f t="shared" si="72"/>
        <v>5400</v>
      </c>
      <c r="V455" s="48">
        <f t="shared" si="72"/>
        <v>5400</v>
      </c>
    </row>
    <row r="456" spans="1:22">
      <c r="A456" s="48">
        <v>1</v>
      </c>
      <c r="B456" s="48">
        <v>4</v>
      </c>
      <c r="C456" s="48">
        <v>7</v>
      </c>
      <c r="D456" s="48">
        <v>1001</v>
      </c>
      <c r="E456" s="48">
        <v>1500</v>
      </c>
      <c r="F456" s="48">
        <v>5</v>
      </c>
      <c r="G456" s="48" t="s">
        <v>272</v>
      </c>
      <c r="H456" s="48">
        <v>1</v>
      </c>
      <c r="I456" s="48">
        <f t="shared" si="70"/>
        <v>7</v>
      </c>
      <c r="J456" s="57">
        <f t="shared" si="71"/>
        <v>4.6666666666666671E-3</v>
      </c>
      <c r="K456" s="48">
        <f t="shared" si="72"/>
        <v>4000</v>
      </c>
      <c r="L456" s="48">
        <f t="shared" si="72"/>
        <v>4000</v>
      </c>
      <c r="M456" s="48">
        <f t="shared" si="72"/>
        <v>4400</v>
      </c>
      <c r="N456" s="48">
        <f t="shared" si="72"/>
        <v>4400</v>
      </c>
      <c r="O456" s="48">
        <f t="shared" si="72"/>
        <v>4400</v>
      </c>
      <c r="P456" s="48">
        <f t="shared" si="72"/>
        <v>4400</v>
      </c>
      <c r="Q456" s="48">
        <f t="shared" si="72"/>
        <v>5000</v>
      </c>
      <c r="R456" s="48">
        <f t="shared" si="72"/>
        <v>5000</v>
      </c>
      <c r="S456" s="48">
        <f t="shared" si="72"/>
        <v>5200</v>
      </c>
      <c r="T456" s="48">
        <f t="shared" si="72"/>
        <v>5200</v>
      </c>
      <c r="U456" s="48">
        <f t="shared" si="72"/>
        <v>5400</v>
      </c>
      <c r="V456" s="48">
        <f t="shared" si="72"/>
        <v>5400</v>
      </c>
    </row>
    <row r="457" spans="1:22">
      <c r="A457" s="48">
        <v>1</v>
      </c>
      <c r="B457" s="48">
        <v>4</v>
      </c>
      <c r="C457" s="48">
        <v>7</v>
      </c>
      <c r="D457" s="48">
        <v>1001</v>
      </c>
      <c r="E457" s="48">
        <v>1500</v>
      </c>
      <c r="F457" s="48">
        <v>6</v>
      </c>
      <c r="G457" s="48" t="s">
        <v>268</v>
      </c>
      <c r="H457" s="48">
        <v>2</v>
      </c>
      <c r="I457" s="48">
        <f t="shared" si="70"/>
        <v>4</v>
      </c>
      <c r="J457" s="57">
        <f t="shared" si="71"/>
        <v>4.6666666666666671E-3</v>
      </c>
      <c r="K457" s="48">
        <f t="shared" si="72"/>
        <v>1000</v>
      </c>
      <c r="L457" s="48">
        <f t="shared" si="72"/>
        <v>1000</v>
      </c>
      <c r="M457" s="48">
        <f t="shared" si="72"/>
        <v>1100</v>
      </c>
      <c r="N457" s="48">
        <f t="shared" si="72"/>
        <v>1100</v>
      </c>
      <c r="O457" s="48">
        <f t="shared" si="72"/>
        <v>1100</v>
      </c>
      <c r="P457" s="48">
        <f t="shared" si="72"/>
        <v>1100</v>
      </c>
      <c r="Q457" s="48">
        <f t="shared" si="72"/>
        <v>1250</v>
      </c>
      <c r="R457" s="48">
        <f t="shared" si="72"/>
        <v>1250</v>
      </c>
      <c r="S457" s="48">
        <f t="shared" si="72"/>
        <v>1300</v>
      </c>
      <c r="T457" s="48">
        <f t="shared" si="72"/>
        <v>1300</v>
      </c>
      <c r="U457" s="48">
        <f t="shared" si="72"/>
        <v>1350</v>
      </c>
      <c r="V457" s="48">
        <f t="shared" si="72"/>
        <v>1350</v>
      </c>
    </row>
    <row r="458" spans="1:22">
      <c r="A458" s="48">
        <v>1</v>
      </c>
      <c r="B458" s="48">
        <v>4</v>
      </c>
      <c r="C458" s="48">
        <v>7</v>
      </c>
      <c r="D458" s="48">
        <v>1001</v>
      </c>
      <c r="E458" s="48">
        <v>1500</v>
      </c>
      <c r="F458" s="48">
        <v>7</v>
      </c>
      <c r="G458" s="48" t="s">
        <v>273</v>
      </c>
      <c r="H458" s="48">
        <v>1</v>
      </c>
      <c r="I458" s="48">
        <f t="shared" si="70"/>
        <v>5</v>
      </c>
      <c r="J458" s="57">
        <f t="shared" si="71"/>
        <v>4.6666666666666671E-3</v>
      </c>
      <c r="K458" s="48">
        <f t="shared" si="72"/>
        <v>4000</v>
      </c>
      <c r="L458" s="48">
        <f t="shared" si="72"/>
        <v>4000</v>
      </c>
      <c r="M458" s="48">
        <f t="shared" si="72"/>
        <v>4400</v>
      </c>
      <c r="N458" s="48">
        <f t="shared" si="72"/>
        <v>4400</v>
      </c>
      <c r="O458" s="48">
        <f t="shared" si="72"/>
        <v>4400</v>
      </c>
      <c r="P458" s="48">
        <f t="shared" si="72"/>
        <v>4400</v>
      </c>
      <c r="Q458" s="48">
        <f t="shared" si="72"/>
        <v>5000</v>
      </c>
      <c r="R458" s="48">
        <f t="shared" si="72"/>
        <v>5000</v>
      </c>
      <c r="S458" s="48">
        <f t="shared" si="72"/>
        <v>5200</v>
      </c>
      <c r="T458" s="48">
        <f t="shared" si="72"/>
        <v>5200</v>
      </c>
      <c r="U458" s="48">
        <f t="shared" si="72"/>
        <v>5400</v>
      </c>
      <c r="V458" s="48">
        <f t="shared" si="72"/>
        <v>5400</v>
      </c>
    </row>
    <row r="459" spans="1:22">
      <c r="A459" s="48">
        <v>1</v>
      </c>
      <c r="B459" s="48">
        <v>4</v>
      </c>
      <c r="C459" s="48">
        <v>7</v>
      </c>
      <c r="D459" s="48">
        <v>1001</v>
      </c>
      <c r="E459" s="48">
        <v>1500</v>
      </c>
      <c r="F459" s="48">
        <v>8</v>
      </c>
      <c r="G459" s="48" t="s">
        <v>269</v>
      </c>
      <c r="H459" s="48">
        <v>5000</v>
      </c>
      <c r="I459" s="48">
        <f t="shared" si="70"/>
        <v>0</v>
      </c>
      <c r="J459" s="57">
        <f t="shared" si="71"/>
        <v>4.6666666666666671E-3</v>
      </c>
      <c r="K459" s="48">
        <f t="shared" si="72"/>
        <v>5000</v>
      </c>
      <c r="L459" s="48">
        <f t="shared" si="72"/>
        <v>5000</v>
      </c>
      <c r="M459" s="48">
        <f t="shared" si="72"/>
        <v>5000</v>
      </c>
      <c r="N459" s="48">
        <f t="shared" si="72"/>
        <v>5000</v>
      </c>
      <c r="O459" s="48">
        <f t="shared" si="72"/>
        <v>5000</v>
      </c>
      <c r="P459" s="48">
        <f t="shared" si="72"/>
        <v>5000</v>
      </c>
      <c r="Q459" s="48">
        <f t="shared" si="72"/>
        <v>5000</v>
      </c>
      <c r="R459" s="48">
        <f t="shared" si="72"/>
        <v>5000</v>
      </c>
      <c r="S459" s="48">
        <f t="shared" si="72"/>
        <v>5000</v>
      </c>
      <c r="T459" s="48">
        <f t="shared" si="72"/>
        <v>5000</v>
      </c>
      <c r="U459" s="48">
        <f t="shared" si="72"/>
        <v>5000</v>
      </c>
      <c r="V459" s="48">
        <f t="shared" si="72"/>
        <v>5000</v>
      </c>
    </row>
    <row r="460" spans="1:22">
      <c r="A460" s="48">
        <v>1</v>
      </c>
      <c r="B460" s="48">
        <v>4</v>
      </c>
      <c r="C460" s="48">
        <v>7</v>
      </c>
      <c r="D460" s="48">
        <v>1001</v>
      </c>
      <c r="E460" s="48">
        <v>1500</v>
      </c>
      <c r="F460" s="48">
        <v>9</v>
      </c>
      <c r="G460" s="48" t="s">
        <v>270</v>
      </c>
      <c r="H460" s="48">
        <v>1</v>
      </c>
      <c r="I460" s="48">
        <f t="shared" si="70"/>
        <v>1</v>
      </c>
      <c r="J460" s="57">
        <f t="shared" si="71"/>
        <v>4.6666666666666671E-3</v>
      </c>
      <c r="K460" s="48">
        <f t="shared" si="72"/>
        <v>2000</v>
      </c>
      <c r="L460" s="48">
        <f t="shared" si="72"/>
        <v>2000</v>
      </c>
      <c r="M460" s="48">
        <f t="shared" si="72"/>
        <v>2200</v>
      </c>
      <c r="N460" s="48">
        <f t="shared" si="72"/>
        <v>2200</v>
      </c>
      <c r="O460" s="48">
        <f t="shared" si="72"/>
        <v>2200</v>
      </c>
      <c r="P460" s="48">
        <f t="shared" si="72"/>
        <v>2200</v>
      </c>
      <c r="Q460" s="48">
        <f t="shared" si="72"/>
        <v>2500</v>
      </c>
      <c r="R460" s="48">
        <f t="shared" si="72"/>
        <v>2500</v>
      </c>
      <c r="S460" s="48">
        <f t="shared" si="72"/>
        <v>2600</v>
      </c>
      <c r="T460" s="48">
        <f t="shared" si="72"/>
        <v>2600</v>
      </c>
      <c r="U460" s="48">
        <f t="shared" si="72"/>
        <v>2700</v>
      </c>
      <c r="V460" s="48">
        <f t="shared" si="72"/>
        <v>2700</v>
      </c>
    </row>
    <row r="461" spans="1:22">
      <c r="A461" s="48">
        <v>1</v>
      </c>
      <c r="B461" s="48">
        <v>4</v>
      </c>
      <c r="C461" s="48">
        <v>7</v>
      </c>
      <c r="D461" s="48">
        <v>1001</v>
      </c>
      <c r="E461" s="48">
        <v>1500</v>
      </c>
      <c r="F461" s="48">
        <v>10</v>
      </c>
      <c r="G461" s="48" t="s">
        <v>271</v>
      </c>
      <c r="H461" s="48">
        <v>1</v>
      </c>
      <c r="I461" s="48">
        <f t="shared" si="70"/>
        <v>6</v>
      </c>
      <c r="J461" s="57">
        <f t="shared" si="71"/>
        <v>4.6666666666666671E-3</v>
      </c>
      <c r="K461" s="48">
        <f t="shared" si="72"/>
        <v>3300</v>
      </c>
      <c r="L461" s="48">
        <f t="shared" si="72"/>
        <v>3300</v>
      </c>
      <c r="M461" s="48">
        <f t="shared" si="72"/>
        <v>3700</v>
      </c>
      <c r="N461" s="48">
        <f t="shared" si="72"/>
        <v>3700</v>
      </c>
      <c r="O461" s="48">
        <f t="shared" si="72"/>
        <v>3700</v>
      </c>
      <c r="P461" s="48">
        <f t="shared" si="72"/>
        <v>3700</v>
      </c>
      <c r="Q461" s="48">
        <f t="shared" si="72"/>
        <v>4200</v>
      </c>
      <c r="R461" s="48">
        <f t="shared" si="72"/>
        <v>4200</v>
      </c>
      <c r="S461" s="48">
        <f t="shared" si="72"/>
        <v>4300</v>
      </c>
      <c r="T461" s="48">
        <f t="shared" si="72"/>
        <v>4300</v>
      </c>
      <c r="U461" s="48">
        <f t="shared" si="72"/>
        <v>4500</v>
      </c>
      <c r="V461" s="48">
        <f t="shared" si="72"/>
        <v>4500</v>
      </c>
    </row>
    <row r="462" spans="1:22">
      <c r="A462" s="48">
        <v>1</v>
      </c>
      <c r="B462" s="48">
        <v>4</v>
      </c>
      <c r="C462" s="48">
        <v>7</v>
      </c>
      <c r="D462" s="48">
        <v>1001</v>
      </c>
      <c r="E462" s="48">
        <v>1500</v>
      </c>
      <c r="F462" s="48">
        <v>11</v>
      </c>
      <c r="G462" s="48" t="s">
        <v>275</v>
      </c>
      <c r="H462" s="48">
        <v>1</v>
      </c>
      <c r="I462" s="48">
        <f t="shared" si="70"/>
        <v>8</v>
      </c>
      <c r="J462" s="57">
        <f t="shared" si="71"/>
        <v>4.6666666666666671E-3</v>
      </c>
      <c r="K462" s="48">
        <f t="shared" ref="K462:V471" si="73">IF($I462=0,$H462,INDEX(levelCosts_1_v,MATCH(K$1,levelCosts_k,1),$I462)*$H462)</f>
        <v>5300</v>
      </c>
      <c r="L462" s="48">
        <f t="shared" si="73"/>
        <v>5300</v>
      </c>
      <c r="M462" s="48">
        <f t="shared" si="73"/>
        <v>5900</v>
      </c>
      <c r="N462" s="48">
        <f t="shared" si="73"/>
        <v>5900</v>
      </c>
      <c r="O462" s="48">
        <f t="shared" si="73"/>
        <v>5900</v>
      </c>
      <c r="P462" s="48">
        <f t="shared" si="73"/>
        <v>5900</v>
      </c>
      <c r="Q462" s="48">
        <f t="shared" si="73"/>
        <v>6700</v>
      </c>
      <c r="R462" s="48">
        <f t="shared" si="73"/>
        <v>6700</v>
      </c>
      <c r="S462" s="48">
        <f t="shared" si="73"/>
        <v>6900</v>
      </c>
      <c r="T462" s="48">
        <f t="shared" si="73"/>
        <v>6900</v>
      </c>
      <c r="U462" s="48">
        <f t="shared" si="73"/>
        <v>7200</v>
      </c>
      <c r="V462" s="48">
        <f t="shared" si="73"/>
        <v>7200</v>
      </c>
    </row>
    <row r="463" spans="1:22">
      <c r="A463" s="48">
        <v>1</v>
      </c>
      <c r="B463" s="48">
        <v>4</v>
      </c>
      <c r="C463" s="48">
        <v>7</v>
      </c>
      <c r="D463" s="48">
        <v>1001</v>
      </c>
      <c r="E463" s="48">
        <v>1500</v>
      </c>
      <c r="F463" s="48">
        <v>12</v>
      </c>
      <c r="G463" s="48" t="s">
        <v>274</v>
      </c>
      <c r="H463" s="48">
        <v>1</v>
      </c>
      <c r="I463" s="48">
        <f t="shared" si="70"/>
        <v>3</v>
      </c>
      <c r="J463" s="57">
        <f t="shared" si="71"/>
        <v>4.6666666666666671E-3</v>
      </c>
      <c r="K463" s="48">
        <f t="shared" si="73"/>
        <v>6000</v>
      </c>
      <c r="L463" s="48">
        <f t="shared" si="73"/>
        <v>6000</v>
      </c>
      <c r="M463" s="48">
        <f t="shared" si="73"/>
        <v>6600</v>
      </c>
      <c r="N463" s="48">
        <f t="shared" si="73"/>
        <v>6600</v>
      </c>
      <c r="O463" s="48">
        <f t="shared" si="73"/>
        <v>6600</v>
      </c>
      <c r="P463" s="48">
        <f t="shared" si="73"/>
        <v>6600</v>
      </c>
      <c r="Q463" s="48">
        <f t="shared" si="73"/>
        <v>7500</v>
      </c>
      <c r="R463" s="48">
        <f t="shared" si="73"/>
        <v>7500</v>
      </c>
      <c r="S463" s="48">
        <f t="shared" si="73"/>
        <v>7800</v>
      </c>
      <c r="T463" s="48">
        <f t="shared" si="73"/>
        <v>7800</v>
      </c>
      <c r="U463" s="48">
        <f t="shared" si="73"/>
        <v>8100</v>
      </c>
      <c r="V463" s="48">
        <f t="shared" si="73"/>
        <v>8100</v>
      </c>
    </row>
    <row r="464" spans="1:22">
      <c r="A464" s="48">
        <v>1</v>
      </c>
      <c r="B464" s="48">
        <v>4</v>
      </c>
      <c r="C464" s="48">
        <v>7</v>
      </c>
      <c r="D464" s="48">
        <v>1001</v>
      </c>
      <c r="E464" s="48">
        <v>1500</v>
      </c>
      <c r="F464" s="48">
        <v>13</v>
      </c>
      <c r="G464" s="48" t="s">
        <v>268</v>
      </c>
      <c r="H464" s="48">
        <v>4</v>
      </c>
      <c r="I464" s="48">
        <f t="shared" si="70"/>
        <v>4</v>
      </c>
      <c r="J464" s="57">
        <f t="shared" si="71"/>
        <v>4.6666666666666671E-3</v>
      </c>
      <c r="K464" s="48">
        <f t="shared" si="73"/>
        <v>2000</v>
      </c>
      <c r="L464" s="48">
        <f t="shared" si="73"/>
        <v>2000</v>
      </c>
      <c r="M464" s="48">
        <f t="shared" si="73"/>
        <v>2200</v>
      </c>
      <c r="N464" s="48">
        <f t="shared" si="73"/>
        <v>2200</v>
      </c>
      <c r="O464" s="48">
        <f t="shared" si="73"/>
        <v>2200</v>
      </c>
      <c r="P464" s="48">
        <f t="shared" si="73"/>
        <v>2200</v>
      </c>
      <c r="Q464" s="48">
        <f t="shared" si="73"/>
        <v>2500</v>
      </c>
      <c r="R464" s="48">
        <f t="shared" si="73"/>
        <v>2500</v>
      </c>
      <c r="S464" s="48">
        <f t="shared" si="73"/>
        <v>2600</v>
      </c>
      <c r="T464" s="48">
        <f t="shared" si="73"/>
        <v>2600</v>
      </c>
      <c r="U464" s="48">
        <f t="shared" si="73"/>
        <v>2700</v>
      </c>
      <c r="V464" s="48">
        <f t="shared" si="73"/>
        <v>2700</v>
      </c>
    </row>
    <row r="465" spans="1:22">
      <c r="A465" s="48">
        <v>1</v>
      </c>
      <c r="B465" s="48">
        <v>4</v>
      </c>
      <c r="C465" s="48">
        <v>7</v>
      </c>
      <c r="D465" s="48">
        <v>1001</v>
      </c>
      <c r="E465" s="48">
        <v>1500</v>
      </c>
      <c r="F465" s="48">
        <v>14</v>
      </c>
      <c r="G465" s="48" t="s">
        <v>269</v>
      </c>
      <c r="H465" s="48">
        <v>2000</v>
      </c>
      <c r="I465" s="48">
        <f t="shared" si="70"/>
        <v>0</v>
      </c>
      <c r="J465" s="57">
        <f t="shared" si="71"/>
        <v>4.6666666666666671E-3</v>
      </c>
      <c r="K465" s="48">
        <f t="shared" si="73"/>
        <v>2000</v>
      </c>
      <c r="L465" s="48">
        <f t="shared" si="73"/>
        <v>2000</v>
      </c>
      <c r="M465" s="48">
        <f t="shared" si="73"/>
        <v>2000</v>
      </c>
      <c r="N465" s="48">
        <f t="shared" si="73"/>
        <v>2000</v>
      </c>
      <c r="O465" s="48">
        <f t="shared" si="73"/>
        <v>2000</v>
      </c>
      <c r="P465" s="48">
        <f t="shared" si="73"/>
        <v>2000</v>
      </c>
      <c r="Q465" s="48">
        <f t="shared" si="73"/>
        <v>2000</v>
      </c>
      <c r="R465" s="48">
        <f t="shared" si="73"/>
        <v>2000</v>
      </c>
      <c r="S465" s="48">
        <f t="shared" si="73"/>
        <v>2000</v>
      </c>
      <c r="T465" s="48">
        <f t="shared" si="73"/>
        <v>2000</v>
      </c>
      <c r="U465" s="48">
        <f t="shared" si="73"/>
        <v>2000</v>
      </c>
      <c r="V465" s="48">
        <f t="shared" si="73"/>
        <v>2000</v>
      </c>
    </row>
    <row r="466" spans="1:22">
      <c r="A466" s="48">
        <v>1</v>
      </c>
      <c r="B466" s="48">
        <v>4</v>
      </c>
      <c r="C466" s="48">
        <v>7</v>
      </c>
      <c r="D466" s="48">
        <v>1001</v>
      </c>
      <c r="E466" s="48">
        <v>1500</v>
      </c>
      <c r="F466" s="48">
        <v>15</v>
      </c>
      <c r="G466" s="48" t="s">
        <v>269</v>
      </c>
      <c r="H466" s="48">
        <v>2000</v>
      </c>
      <c r="I466" s="48">
        <f t="shared" si="70"/>
        <v>0</v>
      </c>
      <c r="J466" s="57">
        <f t="shared" si="71"/>
        <v>4.6666666666666671E-3</v>
      </c>
      <c r="K466" s="48">
        <f t="shared" si="73"/>
        <v>2000</v>
      </c>
      <c r="L466" s="48">
        <f t="shared" si="73"/>
        <v>2000</v>
      </c>
      <c r="M466" s="48">
        <f t="shared" si="73"/>
        <v>2000</v>
      </c>
      <c r="N466" s="48">
        <f t="shared" si="73"/>
        <v>2000</v>
      </c>
      <c r="O466" s="48">
        <f t="shared" si="73"/>
        <v>2000</v>
      </c>
      <c r="P466" s="48">
        <f t="shared" si="73"/>
        <v>2000</v>
      </c>
      <c r="Q466" s="48">
        <f t="shared" si="73"/>
        <v>2000</v>
      </c>
      <c r="R466" s="48">
        <f t="shared" si="73"/>
        <v>2000</v>
      </c>
      <c r="S466" s="48">
        <f t="shared" si="73"/>
        <v>2000</v>
      </c>
      <c r="T466" s="48">
        <f t="shared" si="73"/>
        <v>2000</v>
      </c>
      <c r="U466" s="48">
        <f t="shared" si="73"/>
        <v>2000</v>
      </c>
      <c r="V466" s="48">
        <f t="shared" si="73"/>
        <v>2000</v>
      </c>
    </row>
    <row r="467" spans="1:22">
      <c r="A467" s="48">
        <v>1</v>
      </c>
      <c r="B467" s="48">
        <v>5</v>
      </c>
      <c r="C467" s="48">
        <v>5</v>
      </c>
      <c r="D467" s="48">
        <v>1001</v>
      </c>
      <c r="E467" s="48">
        <v>1500</v>
      </c>
      <c r="F467" s="48">
        <v>1</v>
      </c>
      <c r="G467" s="48" t="s">
        <v>272</v>
      </c>
      <c r="H467" s="48">
        <v>2</v>
      </c>
      <c r="I467" s="48">
        <f t="shared" si="70"/>
        <v>7</v>
      </c>
      <c r="J467" s="57">
        <f t="shared" si="71"/>
        <v>3.3333333333333335E-3</v>
      </c>
      <c r="K467" s="48">
        <f t="shared" si="73"/>
        <v>8000</v>
      </c>
      <c r="L467" s="48">
        <f t="shared" si="73"/>
        <v>8000</v>
      </c>
      <c r="M467" s="48">
        <f t="shared" si="73"/>
        <v>8800</v>
      </c>
      <c r="N467" s="48">
        <f t="shared" si="73"/>
        <v>8800</v>
      </c>
      <c r="O467" s="48">
        <f t="shared" si="73"/>
        <v>8800</v>
      </c>
      <c r="P467" s="48">
        <f t="shared" si="73"/>
        <v>8800</v>
      </c>
      <c r="Q467" s="48">
        <f t="shared" si="73"/>
        <v>10000</v>
      </c>
      <c r="R467" s="48">
        <f t="shared" si="73"/>
        <v>10000</v>
      </c>
      <c r="S467" s="48">
        <f t="shared" si="73"/>
        <v>10400</v>
      </c>
      <c r="T467" s="48">
        <f t="shared" si="73"/>
        <v>10400</v>
      </c>
      <c r="U467" s="48">
        <f t="shared" si="73"/>
        <v>10800</v>
      </c>
      <c r="V467" s="48">
        <f t="shared" si="73"/>
        <v>10800</v>
      </c>
    </row>
    <row r="468" spans="1:22">
      <c r="A468" s="48">
        <v>1</v>
      </c>
      <c r="B468" s="48">
        <v>5</v>
      </c>
      <c r="C468" s="48">
        <v>5</v>
      </c>
      <c r="D468" s="48">
        <v>1001</v>
      </c>
      <c r="E468" s="48">
        <v>1500</v>
      </c>
      <c r="F468" s="48">
        <v>2</v>
      </c>
      <c r="G468" s="48" t="s">
        <v>269</v>
      </c>
      <c r="H468" s="48">
        <v>5000</v>
      </c>
      <c r="I468" s="48">
        <f t="shared" si="70"/>
        <v>0</v>
      </c>
      <c r="J468" s="57">
        <f t="shared" si="71"/>
        <v>3.3333333333333335E-3</v>
      </c>
      <c r="K468" s="48">
        <f t="shared" si="73"/>
        <v>5000</v>
      </c>
      <c r="L468" s="48">
        <f t="shared" si="73"/>
        <v>5000</v>
      </c>
      <c r="M468" s="48">
        <f t="shared" si="73"/>
        <v>5000</v>
      </c>
      <c r="N468" s="48">
        <f t="shared" si="73"/>
        <v>5000</v>
      </c>
      <c r="O468" s="48">
        <f t="shared" si="73"/>
        <v>5000</v>
      </c>
      <c r="P468" s="48">
        <f t="shared" si="73"/>
        <v>5000</v>
      </c>
      <c r="Q468" s="48">
        <f t="shared" si="73"/>
        <v>5000</v>
      </c>
      <c r="R468" s="48">
        <f t="shared" si="73"/>
        <v>5000</v>
      </c>
      <c r="S468" s="48">
        <f t="shared" si="73"/>
        <v>5000</v>
      </c>
      <c r="T468" s="48">
        <f t="shared" si="73"/>
        <v>5000</v>
      </c>
      <c r="U468" s="48">
        <f t="shared" si="73"/>
        <v>5000</v>
      </c>
      <c r="V468" s="48">
        <f t="shared" si="73"/>
        <v>5000</v>
      </c>
    </row>
    <row r="469" spans="1:22">
      <c r="A469" s="48">
        <v>1</v>
      </c>
      <c r="B469" s="48">
        <v>5</v>
      </c>
      <c r="C469" s="48">
        <v>5</v>
      </c>
      <c r="D469" s="48">
        <v>1001</v>
      </c>
      <c r="E469" s="48">
        <v>1500</v>
      </c>
      <c r="F469" s="48">
        <v>3</v>
      </c>
      <c r="G469" s="48" t="s">
        <v>270</v>
      </c>
      <c r="H469" s="48">
        <v>1</v>
      </c>
      <c r="I469" s="48">
        <f t="shared" si="70"/>
        <v>1</v>
      </c>
      <c r="J469" s="57">
        <f t="shared" si="71"/>
        <v>3.3333333333333335E-3</v>
      </c>
      <c r="K469" s="48">
        <f t="shared" si="73"/>
        <v>2000</v>
      </c>
      <c r="L469" s="48">
        <f t="shared" si="73"/>
        <v>2000</v>
      </c>
      <c r="M469" s="48">
        <f t="shared" si="73"/>
        <v>2200</v>
      </c>
      <c r="N469" s="48">
        <f t="shared" si="73"/>
        <v>2200</v>
      </c>
      <c r="O469" s="48">
        <f t="shared" si="73"/>
        <v>2200</v>
      </c>
      <c r="P469" s="48">
        <f t="shared" si="73"/>
        <v>2200</v>
      </c>
      <c r="Q469" s="48">
        <f t="shared" si="73"/>
        <v>2500</v>
      </c>
      <c r="R469" s="48">
        <f t="shared" si="73"/>
        <v>2500</v>
      </c>
      <c r="S469" s="48">
        <f t="shared" si="73"/>
        <v>2600</v>
      </c>
      <c r="T469" s="48">
        <f t="shared" si="73"/>
        <v>2600</v>
      </c>
      <c r="U469" s="48">
        <f t="shared" si="73"/>
        <v>2700</v>
      </c>
      <c r="V469" s="48">
        <f t="shared" si="73"/>
        <v>2700</v>
      </c>
    </row>
    <row r="470" spans="1:22">
      <c r="A470" s="48">
        <v>1</v>
      </c>
      <c r="B470" s="48">
        <v>5</v>
      </c>
      <c r="C470" s="48">
        <v>5</v>
      </c>
      <c r="D470" s="48">
        <v>1001</v>
      </c>
      <c r="E470" s="48">
        <v>1500</v>
      </c>
      <c r="F470" s="48">
        <v>4</v>
      </c>
      <c r="G470" s="48" t="s">
        <v>269</v>
      </c>
      <c r="H470" s="48">
        <v>10000</v>
      </c>
      <c r="I470" s="48">
        <f t="shared" si="70"/>
        <v>0</v>
      </c>
      <c r="J470" s="57">
        <f t="shared" si="71"/>
        <v>3.3333333333333335E-3</v>
      </c>
      <c r="K470" s="48">
        <f t="shared" si="73"/>
        <v>10000</v>
      </c>
      <c r="L470" s="48">
        <f t="shared" si="73"/>
        <v>10000</v>
      </c>
      <c r="M470" s="48">
        <f t="shared" si="73"/>
        <v>10000</v>
      </c>
      <c r="N470" s="48">
        <f t="shared" si="73"/>
        <v>10000</v>
      </c>
      <c r="O470" s="48">
        <f t="shared" si="73"/>
        <v>10000</v>
      </c>
      <c r="P470" s="48">
        <f t="shared" si="73"/>
        <v>10000</v>
      </c>
      <c r="Q470" s="48">
        <f t="shared" si="73"/>
        <v>10000</v>
      </c>
      <c r="R470" s="48">
        <f t="shared" si="73"/>
        <v>10000</v>
      </c>
      <c r="S470" s="48">
        <f t="shared" si="73"/>
        <v>10000</v>
      </c>
      <c r="T470" s="48">
        <f t="shared" si="73"/>
        <v>10000</v>
      </c>
      <c r="U470" s="48">
        <f t="shared" si="73"/>
        <v>10000</v>
      </c>
      <c r="V470" s="48">
        <f t="shared" si="73"/>
        <v>10000</v>
      </c>
    </row>
    <row r="471" spans="1:22">
      <c r="A471" s="48">
        <v>1</v>
      </c>
      <c r="B471" s="48">
        <v>5</v>
      </c>
      <c r="C471" s="48">
        <v>5</v>
      </c>
      <c r="D471" s="48">
        <v>1001</v>
      </c>
      <c r="E471" s="48">
        <v>1500</v>
      </c>
      <c r="F471" s="48">
        <v>5</v>
      </c>
      <c r="G471" s="48" t="s">
        <v>276</v>
      </c>
      <c r="H471" s="48">
        <v>3</v>
      </c>
      <c r="I471" s="48">
        <f t="shared" si="70"/>
        <v>2</v>
      </c>
      <c r="J471" s="57">
        <f t="shared" si="71"/>
        <v>3.3333333333333335E-3</v>
      </c>
      <c r="K471" s="48">
        <f t="shared" si="73"/>
        <v>6663</v>
      </c>
      <c r="L471" s="48">
        <f t="shared" si="73"/>
        <v>6663</v>
      </c>
      <c r="M471" s="48">
        <f t="shared" si="73"/>
        <v>7326</v>
      </c>
      <c r="N471" s="48">
        <f t="shared" si="73"/>
        <v>7326</v>
      </c>
      <c r="O471" s="48">
        <f t="shared" si="73"/>
        <v>7326</v>
      </c>
      <c r="P471" s="48">
        <f t="shared" si="73"/>
        <v>7326</v>
      </c>
      <c r="Q471" s="48">
        <f t="shared" si="73"/>
        <v>8325</v>
      </c>
      <c r="R471" s="48">
        <f t="shared" si="73"/>
        <v>8325</v>
      </c>
      <c r="S471" s="48">
        <f t="shared" si="73"/>
        <v>8658</v>
      </c>
      <c r="T471" s="48">
        <f t="shared" si="73"/>
        <v>8658</v>
      </c>
      <c r="U471" s="48">
        <f t="shared" si="73"/>
        <v>8994</v>
      </c>
      <c r="V471" s="48">
        <f t="shared" si="73"/>
        <v>8994</v>
      </c>
    </row>
    <row r="472" spans="1:22">
      <c r="A472" s="48">
        <v>1</v>
      </c>
      <c r="B472" s="48">
        <v>5</v>
      </c>
      <c r="C472" s="48">
        <v>5</v>
      </c>
      <c r="D472" s="48">
        <v>1001</v>
      </c>
      <c r="E472" s="48">
        <v>1500</v>
      </c>
      <c r="F472" s="48">
        <v>6</v>
      </c>
      <c r="G472" s="48" t="s">
        <v>270</v>
      </c>
      <c r="H472" s="48">
        <v>1</v>
      </c>
      <c r="I472" s="48">
        <f t="shared" si="70"/>
        <v>1</v>
      </c>
      <c r="J472" s="57">
        <f t="shared" si="71"/>
        <v>3.3333333333333335E-3</v>
      </c>
      <c r="K472" s="48">
        <f t="shared" ref="K472:V481" si="74">IF($I472=0,$H472,INDEX(levelCosts_1_v,MATCH(K$1,levelCosts_k,1),$I472)*$H472)</f>
        <v>2000</v>
      </c>
      <c r="L472" s="48">
        <f t="shared" si="74"/>
        <v>2000</v>
      </c>
      <c r="M472" s="48">
        <f t="shared" si="74"/>
        <v>2200</v>
      </c>
      <c r="N472" s="48">
        <f t="shared" si="74"/>
        <v>2200</v>
      </c>
      <c r="O472" s="48">
        <f t="shared" si="74"/>
        <v>2200</v>
      </c>
      <c r="P472" s="48">
        <f t="shared" si="74"/>
        <v>2200</v>
      </c>
      <c r="Q472" s="48">
        <f t="shared" si="74"/>
        <v>2500</v>
      </c>
      <c r="R472" s="48">
        <f t="shared" si="74"/>
        <v>2500</v>
      </c>
      <c r="S472" s="48">
        <f t="shared" si="74"/>
        <v>2600</v>
      </c>
      <c r="T472" s="48">
        <f t="shared" si="74"/>
        <v>2600</v>
      </c>
      <c r="U472" s="48">
        <f t="shared" si="74"/>
        <v>2700</v>
      </c>
      <c r="V472" s="48">
        <f t="shared" si="74"/>
        <v>2700</v>
      </c>
    </row>
    <row r="473" spans="1:22">
      <c r="A473" s="48">
        <v>1</v>
      </c>
      <c r="B473" s="48">
        <v>5</v>
      </c>
      <c r="C473" s="48">
        <v>5</v>
      </c>
      <c r="D473" s="48">
        <v>1001</v>
      </c>
      <c r="E473" s="48">
        <v>1500</v>
      </c>
      <c r="F473" s="48">
        <v>7</v>
      </c>
      <c r="G473" s="48" t="s">
        <v>268</v>
      </c>
      <c r="H473" s="48">
        <v>6</v>
      </c>
      <c r="I473" s="48">
        <f t="shared" si="70"/>
        <v>4</v>
      </c>
      <c r="J473" s="57">
        <f t="shared" si="71"/>
        <v>3.3333333333333335E-3</v>
      </c>
      <c r="K473" s="48">
        <f t="shared" si="74"/>
        <v>3000</v>
      </c>
      <c r="L473" s="48">
        <f t="shared" si="74"/>
        <v>3000</v>
      </c>
      <c r="M473" s="48">
        <f t="shared" si="74"/>
        <v>3300</v>
      </c>
      <c r="N473" s="48">
        <f t="shared" si="74"/>
        <v>3300</v>
      </c>
      <c r="O473" s="48">
        <f t="shared" si="74"/>
        <v>3300</v>
      </c>
      <c r="P473" s="48">
        <f t="shared" si="74"/>
        <v>3300</v>
      </c>
      <c r="Q473" s="48">
        <f t="shared" si="74"/>
        <v>3750</v>
      </c>
      <c r="R473" s="48">
        <f t="shared" si="74"/>
        <v>3750</v>
      </c>
      <c r="S473" s="48">
        <f t="shared" si="74"/>
        <v>3900</v>
      </c>
      <c r="T473" s="48">
        <f t="shared" si="74"/>
        <v>3900</v>
      </c>
      <c r="U473" s="48">
        <f t="shared" si="74"/>
        <v>4050</v>
      </c>
      <c r="V473" s="48">
        <f t="shared" si="74"/>
        <v>4050</v>
      </c>
    </row>
    <row r="474" spans="1:22">
      <c r="A474" s="48">
        <v>1</v>
      </c>
      <c r="B474" s="48">
        <v>5</v>
      </c>
      <c r="C474" s="48">
        <v>5</v>
      </c>
      <c r="D474" s="48">
        <v>1001</v>
      </c>
      <c r="E474" s="48">
        <v>1500</v>
      </c>
      <c r="F474" s="48">
        <v>8</v>
      </c>
      <c r="G474" s="48" t="s">
        <v>271</v>
      </c>
      <c r="H474" s="48">
        <v>1</v>
      </c>
      <c r="I474" s="48">
        <f t="shared" si="70"/>
        <v>6</v>
      </c>
      <c r="J474" s="57">
        <f t="shared" si="71"/>
        <v>3.3333333333333335E-3</v>
      </c>
      <c r="K474" s="48">
        <f t="shared" si="74"/>
        <v>3300</v>
      </c>
      <c r="L474" s="48">
        <f t="shared" si="74"/>
        <v>3300</v>
      </c>
      <c r="M474" s="48">
        <f t="shared" si="74"/>
        <v>3700</v>
      </c>
      <c r="N474" s="48">
        <f t="shared" si="74"/>
        <v>3700</v>
      </c>
      <c r="O474" s="48">
        <f t="shared" si="74"/>
        <v>3700</v>
      </c>
      <c r="P474" s="48">
        <f t="shared" si="74"/>
        <v>3700</v>
      </c>
      <c r="Q474" s="48">
        <f t="shared" si="74"/>
        <v>4200</v>
      </c>
      <c r="R474" s="48">
        <f t="shared" si="74"/>
        <v>4200</v>
      </c>
      <c r="S474" s="48">
        <f t="shared" si="74"/>
        <v>4300</v>
      </c>
      <c r="T474" s="48">
        <f t="shared" si="74"/>
        <v>4300</v>
      </c>
      <c r="U474" s="48">
        <f t="shared" si="74"/>
        <v>4500</v>
      </c>
      <c r="V474" s="48">
        <f t="shared" si="74"/>
        <v>4500</v>
      </c>
    </row>
    <row r="475" spans="1:22">
      <c r="A475" s="48">
        <v>1</v>
      </c>
      <c r="B475" s="48">
        <v>5</v>
      </c>
      <c r="C475" s="48">
        <v>5</v>
      </c>
      <c r="D475" s="48">
        <v>1001</v>
      </c>
      <c r="E475" s="48">
        <v>1500</v>
      </c>
      <c r="F475" s="48">
        <v>9</v>
      </c>
      <c r="G475" s="48" t="s">
        <v>269</v>
      </c>
      <c r="H475" s="48">
        <v>4000</v>
      </c>
      <c r="I475" s="48">
        <f t="shared" si="70"/>
        <v>0</v>
      </c>
      <c r="J475" s="57">
        <f t="shared" si="71"/>
        <v>3.3333333333333335E-3</v>
      </c>
      <c r="K475" s="48">
        <f t="shared" si="74"/>
        <v>4000</v>
      </c>
      <c r="L475" s="48">
        <f t="shared" si="74"/>
        <v>4000</v>
      </c>
      <c r="M475" s="48">
        <f t="shared" si="74"/>
        <v>4000</v>
      </c>
      <c r="N475" s="48">
        <f t="shared" si="74"/>
        <v>4000</v>
      </c>
      <c r="O475" s="48">
        <f t="shared" si="74"/>
        <v>4000</v>
      </c>
      <c r="P475" s="48">
        <f t="shared" si="74"/>
        <v>4000</v>
      </c>
      <c r="Q475" s="48">
        <f t="shared" si="74"/>
        <v>4000</v>
      </c>
      <c r="R475" s="48">
        <f t="shared" si="74"/>
        <v>4000</v>
      </c>
      <c r="S475" s="48">
        <f t="shared" si="74"/>
        <v>4000</v>
      </c>
      <c r="T475" s="48">
        <f t="shared" si="74"/>
        <v>4000</v>
      </c>
      <c r="U475" s="48">
        <f t="shared" si="74"/>
        <v>4000</v>
      </c>
      <c r="V475" s="48">
        <f t="shared" si="74"/>
        <v>4000</v>
      </c>
    </row>
    <row r="476" spans="1:22">
      <c r="A476" s="48">
        <v>1</v>
      </c>
      <c r="B476" s="48">
        <v>5</v>
      </c>
      <c r="C476" s="48">
        <v>5</v>
      </c>
      <c r="D476" s="48">
        <v>1001</v>
      </c>
      <c r="E476" s="48">
        <v>1500</v>
      </c>
      <c r="F476" s="48">
        <v>10</v>
      </c>
      <c r="G476" s="48" t="s">
        <v>269</v>
      </c>
      <c r="H476" s="48">
        <v>5000</v>
      </c>
      <c r="I476" s="48">
        <f t="shared" si="70"/>
        <v>0</v>
      </c>
      <c r="J476" s="57">
        <f t="shared" si="71"/>
        <v>3.3333333333333335E-3</v>
      </c>
      <c r="K476" s="48">
        <f t="shared" si="74"/>
        <v>5000</v>
      </c>
      <c r="L476" s="48">
        <f t="shared" si="74"/>
        <v>5000</v>
      </c>
      <c r="M476" s="48">
        <f t="shared" si="74"/>
        <v>5000</v>
      </c>
      <c r="N476" s="48">
        <f t="shared" si="74"/>
        <v>5000</v>
      </c>
      <c r="O476" s="48">
        <f t="shared" si="74"/>
        <v>5000</v>
      </c>
      <c r="P476" s="48">
        <f t="shared" si="74"/>
        <v>5000</v>
      </c>
      <c r="Q476" s="48">
        <f t="shared" si="74"/>
        <v>5000</v>
      </c>
      <c r="R476" s="48">
        <f t="shared" si="74"/>
        <v>5000</v>
      </c>
      <c r="S476" s="48">
        <f t="shared" si="74"/>
        <v>5000</v>
      </c>
      <c r="T476" s="48">
        <f t="shared" si="74"/>
        <v>5000</v>
      </c>
      <c r="U476" s="48">
        <f t="shared" si="74"/>
        <v>5000</v>
      </c>
      <c r="V476" s="48">
        <f t="shared" si="74"/>
        <v>5000</v>
      </c>
    </row>
    <row r="477" spans="1:22">
      <c r="A477" s="48">
        <v>1</v>
      </c>
      <c r="B477" s="48">
        <v>5</v>
      </c>
      <c r="C477" s="48">
        <v>5</v>
      </c>
      <c r="D477" s="48">
        <v>1001</v>
      </c>
      <c r="E477" s="48">
        <v>1500</v>
      </c>
      <c r="F477" s="48">
        <v>11</v>
      </c>
      <c r="G477" s="48" t="s">
        <v>273</v>
      </c>
      <c r="H477" s="48">
        <v>1</v>
      </c>
      <c r="I477" s="48">
        <f t="shared" si="70"/>
        <v>5</v>
      </c>
      <c r="J477" s="57">
        <f t="shared" si="71"/>
        <v>3.3333333333333335E-3</v>
      </c>
      <c r="K477" s="48">
        <f t="shared" si="74"/>
        <v>4000</v>
      </c>
      <c r="L477" s="48">
        <f t="shared" si="74"/>
        <v>4000</v>
      </c>
      <c r="M477" s="48">
        <f t="shared" si="74"/>
        <v>4400</v>
      </c>
      <c r="N477" s="48">
        <f t="shared" si="74"/>
        <v>4400</v>
      </c>
      <c r="O477" s="48">
        <f t="shared" si="74"/>
        <v>4400</v>
      </c>
      <c r="P477" s="48">
        <f t="shared" si="74"/>
        <v>4400</v>
      </c>
      <c r="Q477" s="48">
        <f t="shared" si="74"/>
        <v>5000</v>
      </c>
      <c r="R477" s="48">
        <f t="shared" si="74"/>
        <v>5000</v>
      </c>
      <c r="S477" s="48">
        <f t="shared" si="74"/>
        <v>5200</v>
      </c>
      <c r="T477" s="48">
        <f t="shared" si="74"/>
        <v>5200</v>
      </c>
      <c r="U477" s="48">
        <f t="shared" si="74"/>
        <v>5400</v>
      </c>
      <c r="V477" s="48">
        <f t="shared" si="74"/>
        <v>5400</v>
      </c>
    </row>
    <row r="478" spans="1:22">
      <c r="A478" s="48">
        <v>1</v>
      </c>
      <c r="B478" s="48">
        <v>5</v>
      </c>
      <c r="C478" s="48">
        <v>5</v>
      </c>
      <c r="D478" s="48">
        <v>1001</v>
      </c>
      <c r="E478" s="48">
        <v>1500</v>
      </c>
      <c r="F478" s="48">
        <v>12</v>
      </c>
      <c r="G478" s="48" t="s">
        <v>268</v>
      </c>
      <c r="H478" s="48">
        <v>8</v>
      </c>
      <c r="I478" s="48">
        <f t="shared" si="70"/>
        <v>4</v>
      </c>
      <c r="J478" s="57">
        <f t="shared" si="71"/>
        <v>3.3333333333333335E-3</v>
      </c>
      <c r="K478" s="48">
        <f t="shared" si="74"/>
        <v>4000</v>
      </c>
      <c r="L478" s="48">
        <f t="shared" si="74"/>
        <v>4000</v>
      </c>
      <c r="M478" s="48">
        <f t="shared" si="74"/>
        <v>4400</v>
      </c>
      <c r="N478" s="48">
        <f t="shared" si="74"/>
        <v>4400</v>
      </c>
      <c r="O478" s="48">
        <f t="shared" si="74"/>
        <v>4400</v>
      </c>
      <c r="P478" s="48">
        <f t="shared" si="74"/>
        <v>4400</v>
      </c>
      <c r="Q478" s="48">
        <f t="shared" si="74"/>
        <v>5000</v>
      </c>
      <c r="R478" s="48">
        <f t="shared" si="74"/>
        <v>5000</v>
      </c>
      <c r="S478" s="48">
        <f t="shared" si="74"/>
        <v>5200</v>
      </c>
      <c r="T478" s="48">
        <f t="shared" si="74"/>
        <v>5200</v>
      </c>
      <c r="U478" s="48">
        <f t="shared" si="74"/>
        <v>5400</v>
      </c>
      <c r="V478" s="48">
        <f t="shared" si="74"/>
        <v>5400</v>
      </c>
    </row>
    <row r="479" spans="1:22">
      <c r="A479" s="48">
        <v>1</v>
      </c>
      <c r="B479" s="48">
        <v>5</v>
      </c>
      <c r="C479" s="48">
        <v>5</v>
      </c>
      <c r="D479" s="48">
        <v>1001</v>
      </c>
      <c r="E479" s="48">
        <v>1500</v>
      </c>
      <c r="F479" s="48">
        <v>13</v>
      </c>
      <c r="G479" s="48" t="s">
        <v>269</v>
      </c>
      <c r="H479" s="48">
        <v>5000</v>
      </c>
      <c r="I479" s="48">
        <f t="shared" si="70"/>
        <v>0</v>
      </c>
      <c r="J479" s="57">
        <f t="shared" si="71"/>
        <v>3.3333333333333335E-3</v>
      </c>
      <c r="K479" s="48">
        <f t="shared" si="74"/>
        <v>5000</v>
      </c>
      <c r="L479" s="48">
        <f t="shared" si="74"/>
        <v>5000</v>
      </c>
      <c r="M479" s="48">
        <f t="shared" si="74"/>
        <v>5000</v>
      </c>
      <c r="N479" s="48">
        <f t="shared" si="74"/>
        <v>5000</v>
      </c>
      <c r="O479" s="48">
        <f t="shared" si="74"/>
        <v>5000</v>
      </c>
      <c r="P479" s="48">
        <f t="shared" si="74"/>
        <v>5000</v>
      </c>
      <c r="Q479" s="48">
        <f t="shared" si="74"/>
        <v>5000</v>
      </c>
      <c r="R479" s="48">
        <f t="shared" si="74"/>
        <v>5000</v>
      </c>
      <c r="S479" s="48">
        <f t="shared" si="74"/>
        <v>5000</v>
      </c>
      <c r="T479" s="48">
        <f t="shared" si="74"/>
        <v>5000</v>
      </c>
      <c r="U479" s="48">
        <f t="shared" si="74"/>
        <v>5000</v>
      </c>
      <c r="V479" s="48">
        <f t="shared" si="74"/>
        <v>5000</v>
      </c>
    </row>
    <row r="480" spans="1:22">
      <c r="A480" s="48">
        <v>1</v>
      </c>
      <c r="B480" s="48">
        <v>5</v>
      </c>
      <c r="C480" s="48">
        <v>5</v>
      </c>
      <c r="D480" s="48">
        <v>1001</v>
      </c>
      <c r="E480" s="48">
        <v>1500</v>
      </c>
      <c r="F480" s="48">
        <v>14</v>
      </c>
      <c r="G480" s="48" t="s">
        <v>275</v>
      </c>
      <c r="H480" s="48">
        <v>1</v>
      </c>
      <c r="I480" s="48">
        <f t="shared" si="70"/>
        <v>8</v>
      </c>
      <c r="J480" s="57">
        <f t="shared" si="71"/>
        <v>3.3333333333333335E-3</v>
      </c>
      <c r="K480" s="48">
        <f t="shared" si="74"/>
        <v>5300</v>
      </c>
      <c r="L480" s="48">
        <f t="shared" si="74"/>
        <v>5300</v>
      </c>
      <c r="M480" s="48">
        <f t="shared" si="74"/>
        <v>5900</v>
      </c>
      <c r="N480" s="48">
        <f t="shared" si="74"/>
        <v>5900</v>
      </c>
      <c r="O480" s="48">
        <f t="shared" si="74"/>
        <v>5900</v>
      </c>
      <c r="P480" s="48">
        <f t="shared" si="74"/>
        <v>5900</v>
      </c>
      <c r="Q480" s="48">
        <f t="shared" si="74"/>
        <v>6700</v>
      </c>
      <c r="R480" s="48">
        <f t="shared" si="74"/>
        <v>6700</v>
      </c>
      <c r="S480" s="48">
        <f t="shared" si="74"/>
        <v>6900</v>
      </c>
      <c r="T480" s="48">
        <f t="shared" si="74"/>
        <v>6900</v>
      </c>
      <c r="U480" s="48">
        <f t="shared" si="74"/>
        <v>7200</v>
      </c>
      <c r="V480" s="48">
        <f t="shared" si="74"/>
        <v>7200</v>
      </c>
    </row>
    <row r="481" spans="1:22">
      <c r="A481" s="48">
        <v>1</v>
      </c>
      <c r="B481" s="48">
        <v>5</v>
      </c>
      <c r="C481" s="48">
        <v>5</v>
      </c>
      <c r="D481" s="48">
        <v>1001</v>
      </c>
      <c r="E481" s="48">
        <v>1500</v>
      </c>
      <c r="F481" s="48">
        <v>15</v>
      </c>
      <c r="G481" s="48" t="s">
        <v>271</v>
      </c>
      <c r="H481" s="48">
        <v>1</v>
      </c>
      <c r="I481" s="48">
        <f t="shared" si="70"/>
        <v>6</v>
      </c>
      <c r="J481" s="57">
        <f t="shared" si="71"/>
        <v>3.3333333333333335E-3</v>
      </c>
      <c r="K481" s="48">
        <f t="shared" si="74"/>
        <v>3300</v>
      </c>
      <c r="L481" s="48">
        <f t="shared" si="74"/>
        <v>3300</v>
      </c>
      <c r="M481" s="48">
        <f t="shared" si="74"/>
        <v>3700</v>
      </c>
      <c r="N481" s="48">
        <f t="shared" si="74"/>
        <v>3700</v>
      </c>
      <c r="O481" s="48">
        <f t="shared" si="74"/>
        <v>3700</v>
      </c>
      <c r="P481" s="48">
        <f t="shared" si="74"/>
        <v>3700</v>
      </c>
      <c r="Q481" s="48">
        <f t="shared" si="74"/>
        <v>4200</v>
      </c>
      <c r="R481" s="48">
        <f t="shared" si="74"/>
        <v>4200</v>
      </c>
      <c r="S481" s="48">
        <f t="shared" si="74"/>
        <v>4300</v>
      </c>
      <c r="T481" s="48">
        <f t="shared" si="74"/>
        <v>4300</v>
      </c>
      <c r="U481" s="48">
        <f t="shared" si="74"/>
        <v>4500</v>
      </c>
      <c r="V481" s="48">
        <f t="shared" si="74"/>
        <v>4500</v>
      </c>
    </row>
    <row r="482" spans="1:22">
      <c r="A482" s="48">
        <v>1</v>
      </c>
      <c r="B482" s="48">
        <v>6</v>
      </c>
      <c r="C482" s="48">
        <v>4</v>
      </c>
      <c r="D482" s="48">
        <v>1001</v>
      </c>
      <c r="E482" s="48">
        <v>1500</v>
      </c>
      <c r="F482" s="48">
        <v>1</v>
      </c>
      <c r="G482" s="48" t="s">
        <v>269</v>
      </c>
      <c r="H482" s="48">
        <v>10000</v>
      </c>
      <c r="I482" s="48">
        <f t="shared" si="70"/>
        <v>0</v>
      </c>
      <c r="J482" s="57">
        <f t="shared" si="71"/>
        <v>2.6666666666666666E-3</v>
      </c>
      <c r="K482" s="48">
        <f t="shared" ref="K482:V491" si="75">IF($I482=0,$H482,INDEX(levelCosts_1_v,MATCH(K$1,levelCosts_k,1),$I482)*$H482)</f>
        <v>10000</v>
      </c>
      <c r="L482" s="48">
        <f t="shared" si="75"/>
        <v>10000</v>
      </c>
      <c r="M482" s="48">
        <f t="shared" si="75"/>
        <v>10000</v>
      </c>
      <c r="N482" s="48">
        <f t="shared" si="75"/>
        <v>10000</v>
      </c>
      <c r="O482" s="48">
        <f t="shared" si="75"/>
        <v>10000</v>
      </c>
      <c r="P482" s="48">
        <f t="shared" si="75"/>
        <v>10000</v>
      </c>
      <c r="Q482" s="48">
        <f t="shared" si="75"/>
        <v>10000</v>
      </c>
      <c r="R482" s="48">
        <f t="shared" si="75"/>
        <v>10000</v>
      </c>
      <c r="S482" s="48">
        <f t="shared" si="75"/>
        <v>10000</v>
      </c>
      <c r="T482" s="48">
        <f t="shared" si="75"/>
        <v>10000</v>
      </c>
      <c r="U482" s="48">
        <f t="shared" si="75"/>
        <v>10000</v>
      </c>
      <c r="V482" s="48">
        <f t="shared" si="75"/>
        <v>10000</v>
      </c>
    </row>
    <row r="483" spans="1:22">
      <c r="A483" s="48">
        <v>1</v>
      </c>
      <c r="B483" s="48">
        <v>6</v>
      </c>
      <c r="C483" s="48">
        <v>4</v>
      </c>
      <c r="D483" s="48">
        <v>1001</v>
      </c>
      <c r="E483" s="48">
        <v>1500</v>
      </c>
      <c r="F483" s="48">
        <v>2</v>
      </c>
      <c r="G483" s="48" t="s">
        <v>268</v>
      </c>
      <c r="H483" s="48">
        <v>4</v>
      </c>
      <c r="I483" s="48">
        <f t="shared" si="70"/>
        <v>4</v>
      </c>
      <c r="J483" s="57">
        <f t="shared" si="71"/>
        <v>2.6666666666666666E-3</v>
      </c>
      <c r="K483" s="48">
        <f t="shared" si="75"/>
        <v>2000</v>
      </c>
      <c r="L483" s="48">
        <f t="shared" si="75"/>
        <v>2000</v>
      </c>
      <c r="M483" s="48">
        <f t="shared" si="75"/>
        <v>2200</v>
      </c>
      <c r="N483" s="48">
        <f t="shared" si="75"/>
        <v>2200</v>
      </c>
      <c r="O483" s="48">
        <f t="shared" si="75"/>
        <v>2200</v>
      </c>
      <c r="P483" s="48">
        <f t="shared" si="75"/>
        <v>2200</v>
      </c>
      <c r="Q483" s="48">
        <f t="shared" si="75"/>
        <v>2500</v>
      </c>
      <c r="R483" s="48">
        <f t="shared" si="75"/>
        <v>2500</v>
      </c>
      <c r="S483" s="48">
        <f t="shared" si="75"/>
        <v>2600</v>
      </c>
      <c r="T483" s="48">
        <f t="shared" si="75"/>
        <v>2600</v>
      </c>
      <c r="U483" s="48">
        <f t="shared" si="75"/>
        <v>2700</v>
      </c>
      <c r="V483" s="48">
        <f t="shared" si="75"/>
        <v>2700</v>
      </c>
    </row>
    <row r="484" spans="1:22">
      <c r="A484" s="48">
        <v>1</v>
      </c>
      <c r="B484" s="48">
        <v>6</v>
      </c>
      <c r="C484" s="48">
        <v>4</v>
      </c>
      <c r="D484" s="48">
        <v>1001</v>
      </c>
      <c r="E484" s="48">
        <v>1500</v>
      </c>
      <c r="F484" s="48">
        <v>3</v>
      </c>
      <c r="G484" s="48" t="s">
        <v>270</v>
      </c>
      <c r="H484" s="48">
        <v>1</v>
      </c>
      <c r="I484" s="48">
        <f t="shared" si="70"/>
        <v>1</v>
      </c>
      <c r="J484" s="57">
        <f t="shared" si="71"/>
        <v>2.6666666666666666E-3</v>
      </c>
      <c r="K484" s="48">
        <f t="shared" si="75"/>
        <v>2000</v>
      </c>
      <c r="L484" s="48">
        <f t="shared" si="75"/>
        <v>2000</v>
      </c>
      <c r="M484" s="48">
        <f t="shared" si="75"/>
        <v>2200</v>
      </c>
      <c r="N484" s="48">
        <f t="shared" si="75"/>
        <v>2200</v>
      </c>
      <c r="O484" s="48">
        <f t="shared" si="75"/>
        <v>2200</v>
      </c>
      <c r="P484" s="48">
        <f t="shared" si="75"/>
        <v>2200</v>
      </c>
      <c r="Q484" s="48">
        <f t="shared" si="75"/>
        <v>2500</v>
      </c>
      <c r="R484" s="48">
        <f t="shared" si="75"/>
        <v>2500</v>
      </c>
      <c r="S484" s="48">
        <f t="shared" si="75"/>
        <v>2600</v>
      </c>
      <c r="T484" s="48">
        <f t="shared" si="75"/>
        <v>2600</v>
      </c>
      <c r="U484" s="48">
        <f t="shared" si="75"/>
        <v>2700</v>
      </c>
      <c r="V484" s="48">
        <f t="shared" si="75"/>
        <v>2700</v>
      </c>
    </row>
    <row r="485" spans="1:22">
      <c r="A485" s="48">
        <v>1</v>
      </c>
      <c r="B485" s="48">
        <v>6</v>
      </c>
      <c r="C485" s="48">
        <v>4</v>
      </c>
      <c r="D485" s="48">
        <v>1001</v>
      </c>
      <c r="E485" s="48">
        <v>1500</v>
      </c>
      <c r="F485" s="48">
        <v>4</v>
      </c>
      <c r="G485" s="48" t="s">
        <v>269</v>
      </c>
      <c r="H485" s="48">
        <v>7000</v>
      </c>
      <c r="I485" s="48">
        <f t="shared" si="70"/>
        <v>0</v>
      </c>
      <c r="J485" s="57">
        <f t="shared" si="71"/>
        <v>2.6666666666666666E-3</v>
      </c>
      <c r="K485" s="48">
        <f t="shared" si="75"/>
        <v>7000</v>
      </c>
      <c r="L485" s="48">
        <f t="shared" si="75"/>
        <v>7000</v>
      </c>
      <c r="M485" s="48">
        <f t="shared" si="75"/>
        <v>7000</v>
      </c>
      <c r="N485" s="48">
        <f t="shared" si="75"/>
        <v>7000</v>
      </c>
      <c r="O485" s="48">
        <f t="shared" si="75"/>
        <v>7000</v>
      </c>
      <c r="P485" s="48">
        <f t="shared" si="75"/>
        <v>7000</v>
      </c>
      <c r="Q485" s="48">
        <f t="shared" si="75"/>
        <v>7000</v>
      </c>
      <c r="R485" s="48">
        <f t="shared" si="75"/>
        <v>7000</v>
      </c>
      <c r="S485" s="48">
        <f t="shared" si="75"/>
        <v>7000</v>
      </c>
      <c r="T485" s="48">
        <f t="shared" si="75"/>
        <v>7000</v>
      </c>
      <c r="U485" s="48">
        <f t="shared" si="75"/>
        <v>7000</v>
      </c>
      <c r="V485" s="48">
        <f t="shared" si="75"/>
        <v>7000</v>
      </c>
    </row>
    <row r="486" spans="1:22">
      <c r="A486" s="48">
        <v>1</v>
      </c>
      <c r="B486" s="48">
        <v>6</v>
      </c>
      <c r="C486" s="48">
        <v>4</v>
      </c>
      <c r="D486" s="48">
        <v>1001</v>
      </c>
      <c r="E486" s="48">
        <v>1500</v>
      </c>
      <c r="F486" s="48">
        <v>5</v>
      </c>
      <c r="G486" s="48" t="s">
        <v>273</v>
      </c>
      <c r="H486" s="48">
        <v>1</v>
      </c>
      <c r="I486" s="48">
        <f t="shared" si="70"/>
        <v>5</v>
      </c>
      <c r="J486" s="57">
        <f t="shared" si="71"/>
        <v>2.6666666666666666E-3</v>
      </c>
      <c r="K486" s="48">
        <f t="shared" si="75"/>
        <v>4000</v>
      </c>
      <c r="L486" s="48">
        <f t="shared" si="75"/>
        <v>4000</v>
      </c>
      <c r="M486" s="48">
        <f t="shared" si="75"/>
        <v>4400</v>
      </c>
      <c r="N486" s="48">
        <f t="shared" si="75"/>
        <v>4400</v>
      </c>
      <c r="O486" s="48">
        <f t="shared" si="75"/>
        <v>4400</v>
      </c>
      <c r="P486" s="48">
        <f t="shared" si="75"/>
        <v>4400</v>
      </c>
      <c r="Q486" s="48">
        <f t="shared" si="75"/>
        <v>5000</v>
      </c>
      <c r="R486" s="48">
        <f t="shared" si="75"/>
        <v>5000</v>
      </c>
      <c r="S486" s="48">
        <f t="shared" si="75"/>
        <v>5200</v>
      </c>
      <c r="T486" s="48">
        <f t="shared" si="75"/>
        <v>5200</v>
      </c>
      <c r="U486" s="48">
        <f t="shared" si="75"/>
        <v>5400</v>
      </c>
      <c r="V486" s="48">
        <f t="shared" si="75"/>
        <v>5400</v>
      </c>
    </row>
    <row r="487" spans="1:22">
      <c r="A487" s="48">
        <v>1</v>
      </c>
      <c r="B487" s="48">
        <v>6</v>
      </c>
      <c r="C487" s="48">
        <v>4</v>
      </c>
      <c r="D487" s="48">
        <v>1001</v>
      </c>
      <c r="E487" s="48">
        <v>1500</v>
      </c>
      <c r="F487" s="48">
        <v>6</v>
      </c>
      <c r="G487" s="48" t="s">
        <v>272</v>
      </c>
      <c r="H487" s="48">
        <v>1</v>
      </c>
      <c r="I487" s="48">
        <f t="shared" si="70"/>
        <v>7</v>
      </c>
      <c r="J487" s="57">
        <f t="shared" si="71"/>
        <v>2.6666666666666666E-3</v>
      </c>
      <c r="K487" s="48">
        <f t="shared" si="75"/>
        <v>4000</v>
      </c>
      <c r="L487" s="48">
        <f t="shared" si="75"/>
        <v>4000</v>
      </c>
      <c r="M487" s="48">
        <f t="shared" si="75"/>
        <v>4400</v>
      </c>
      <c r="N487" s="48">
        <f t="shared" si="75"/>
        <v>4400</v>
      </c>
      <c r="O487" s="48">
        <f t="shared" si="75"/>
        <v>4400</v>
      </c>
      <c r="P487" s="48">
        <f t="shared" si="75"/>
        <v>4400</v>
      </c>
      <c r="Q487" s="48">
        <f t="shared" si="75"/>
        <v>5000</v>
      </c>
      <c r="R487" s="48">
        <f t="shared" si="75"/>
        <v>5000</v>
      </c>
      <c r="S487" s="48">
        <f t="shared" si="75"/>
        <v>5200</v>
      </c>
      <c r="T487" s="48">
        <f t="shared" si="75"/>
        <v>5200</v>
      </c>
      <c r="U487" s="48">
        <f t="shared" si="75"/>
        <v>5400</v>
      </c>
      <c r="V487" s="48">
        <f t="shared" si="75"/>
        <v>5400</v>
      </c>
    </row>
    <row r="488" spans="1:22">
      <c r="A488" s="48">
        <v>1</v>
      </c>
      <c r="B488" s="48">
        <v>6</v>
      </c>
      <c r="C488" s="48">
        <v>4</v>
      </c>
      <c r="D488" s="48">
        <v>1001</v>
      </c>
      <c r="E488" s="48">
        <v>1500</v>
      </c>
      <c r="F488" s="48">
        <v>7</v>
      </c>
      <c r="G488" s="48" t="s">
        <v>269</v>
      </c>
      <c r="H488" s="48">
        <v>2000</v>
      </c>
      <c r="I488" s="48">
        <f t="shared" si="70"/>
        <v>0</v>
      </c>
      <c r="J488" s="57">
        <f t="shared" si="71"/>
        <v>2.6666666666666666E-3</v>
      </c>
      <c r="K488" s="48">
        <f t="shared" si="75"/>
        <v>2000</v>
      </c>
      <c r="L488" s="48">
        <f t="shared" si="75"/>
        <v>2000</v>
      </c>
      <c r="M488" s="48">
        <f t="shared" si="75"/>
        <v>2000</v>
      </c>
      <c r="N488" s="48">
        <f t="shared" si="75"/>
        <v>2000</v>
      </c>
      <c r="O488" s="48">
        <f t="shared" si="75"/>
        <v>2000</v>
      </c>
      <c r="P488" s="48">
        <f t="shared" si="75"/>
        <v>2000</v>
      </c>
      <c r="Q488" s="48">
        <f t="shared" si="75"/>
        <v>2000</v>
      </c>
      <c r="R488" s="48">
        <f t="shared" si="75"/>
        <v>2000</v>
      </c>
      <c r="S488" s="48">
        <f t="shared" si="75"/>
        <v>2000</v>
      </c>
      <c r="T488" s="48">
        <f t="shared" si="75"/>
        <v>2000</v>
      </c>
      <c r="U488" s="48">
        <f t="shared" si="75"/>
        <v>2000</v>
      </c>
      <c r="V488" s="48">
        <f t="shared" si="75"/>
        <v>2000</v>
      </c>
    </row>
    <row r="489" spans="1:22">
      <c r="A489" s="48">
        <v>1</v>
      </c>
      <c r="B489" s="48">
        <v>6</v>
      </c>
      <c r="C489" s="48">
        <v>4</v>
      </c>
      <c r="D489" s="48">
        <v>1001</v>
      </c>
      <c r="E489" s="48">
        <v>1500</v>
      </c>
      <c r="F489" s="48">
        <v>8</v>
      </c>
      <c r="G489" s="48" t="s">
        <v>269</v>
      </c>
      <c r="H489" s="48">
        <v>10000</v>
      </c>
      <c r="I489" s="48">
        <f t="shared" si="70"/>
        <v>0</v>
      </c>
      <c r="J489" s="57">
        <f t="shared" si="71"/>
        <v>2.6666666666666666E-3</v>
      </c>
      <c r="K489" s="48">
        <f t="shared" si="75"/>
        <v>10000</v>
      </c>
      <c r="L489" s="48">
        <f t="shared" si="75"/>
        <v>10000</v>
      </c>
      <c r="M489" s="48">
        <f t="shared" si="75"/>
        <v>10000</v>
      </c>
      <c r="N489" s="48">
        <f t="shared" si="75"/>
        <v>10000</v>
      </c>
      <c r="O489" s="48">
        <f t="shared" si="75"/>
        <v>10000</v>
      </c>
      <c r="P489" s="48">
        <f t="shared" si="75"/>
        <v>10000</v>
      </c>
      <c r="Q489" s="48">
        <f t="shared" si="75"/>
        <v>10000</v>
      </c>
      <c r="R489" s="48">
        <f t="shared" si="75"/>
        <v>10000</v>
      </c>
      <c r="S489" s="48">
        <f t="shared" si="75"/>
        <v>10000</v>
      </c>
      <c r="T489" s="48">
        <f t="shared" si="75"/>
        <v>10000</v>
      </c>
      <c r="U489" s="48">
        <f t="shared" si="75"/>
        <v>10000</v>
      </c>
      <c r="V489" s="48">
        <f t="shared" si="75"/>
        <v>10000</v>
      </c>
    </row>
    <row r="490" spans="1:22">
      <c r="A490" s="48">
        <v>1</v>
      </c>
      <c r="B490" s="48">
        <v>6</v>
      </c>
      <c r="C490" s="48">
        <v>4</v>
      </c>
      <c r="D490" s="48">
        <v>1001</v>
      </c>
      <c r="E490" s="48">
        <v>1500</v>
      </c>
      <c r="F490" s="48">
        <v>9</v>
      </c>
      <c r="G490" s="48" t="s">
        <v>271</v>
      </c>
      <c r="H490" s="48">
        <v>1</v>
      </c>
      <c r="I490" s="48">
        <f t="shared" si="70"/>
        <v>6</v>
      </c>
      <c r="J490" s="57">
        <f t="shared" si="71"/>
        <v>2.6666666666666666E-3</v>
      </c>
      <c r="K490" s="48">
        <f t="shared" si="75"/>
        <v>3300</v>
      </c>
      <c r="L490" s="48">
        <f t="shared" si="75"/>
        <v>3300</v>
      </c>
      <c r="M490" s="48">
        <f t="shared" si="75"/>
        <v>3700</v>
      </c>
      <c r="N490" s="48">
        <f t="shared" si="75"/>
        <v>3700</v>
      </c>
      <c r="O490" s="48">
        <f t="shared" si="75"/>
        <v>3700</v>
      </c>
      <c r="P490" s="48">
        <f t="shared" si="75"/>
        <v>3700</v>
      </c>
      <c r="Q490" s="48">
        <f t="shared" si="75"/>
        <v>4200</v>
      </c>
      <c r="R490" s="48">
        <f t="shared" si="75"/>
        <v>4200</v>
      </c>
      <c r="S490" s="48">
        <f t="shared" si="75"/>
        <v>4300</v>
      </c>
      <c r="T490" s="48">
        <f t="shared" si="75"/>
        <v>4300</v>
      </c>
      <c r="U490" s="48">
        <f t="shared" si="75"/>
        <v>4500</v>
      </c>
      <c r="V490" s="48">
        <f t="shared" si="75"/>
        <v>4500</v>
      </c>
    </row>
    <row r="491" spans="1:22">
      <c r="A491" s="48">
        <v>1</v>
      </c>
      <c r="B491" s="48">
        <v>6</v>
      </c>
      <c r="C491" s="48">
        <v>4</v>
      </c>
      <c r="D491" s="48">
        <v>1001</v>
      </c>
      <c r="E491" s="48">
        <v>1500</v>
      </c>
      <c r="F491" s="48">
        <v>10</v>
      </c>
      <c r="G491" s="48" t="s">
        <v>269</v>
      </c>
      <c r="H491" s="48">
        <v>10000</v>
      </c>
      <c r="I491" s="48">
        <f t="shared" si="70"/>
        <v>0</v>
      </c>
      <c r="J491" s="57">
        <f t="shared" si="71"/>
        <v>2.6666666666666666E-3</v>
      </c>
      <c r="K491" s="48">
        <f t="shared" si="75"/>
        <v>10000</v>
      </c>
      <c r="L491" s="48">
        <f t="shared" si="75"/>
        <v>10000</v>
      </c>
      <c r="M491" s="48">
        <f t="shared" si="75"/>
        <v>10000</v>
      </c>
      <c r="N491" s="48">
        <f t="shared" si="75"/>
        <v>10000</v>
      </c>
      <c r="O491" s="48">
        <f t="shared" si="75"/>
        <v>10000</v>
      </c>
      <c r="P491" s="48">
        <f t="shared" si="75"/>
        <v>10000</v>
      </c>
      <c r="Q491" s="48">
        <f t="shared" si="75"/>
        <v>10000</v>
      </c>
      <c r="R491" s="48">
        <f t="shared" si="75"/>
        <v>10000</v>
      </c>
      <c r="S491" s="48">
        <f t="shared" si="75"/>
        <v>10000</v>
      </c>
      <c r="T491" s="48">
        <f t="shared" si="75"/>
        <v>10000</v>
      </c>
      <c r="U491" s="48">
        <f t="shared" si="75"/>
        <v>10000</v>
      </c>
      <c r="V491" s="48">
        <f t="shared" si="75"/>
        <v>10000</v>
      </c>
    </row>
    <row r="492" spans="1:22">
      <c r="A492" s="48">
        <v>1</v>
      </c>
      <c r="B492" s="48">
        <v>6</v>
      </c>
      <c r="C492" s="48">
        <v>4</v>
      </c>
      <c r="D492" s="48">
        <v>1001</v>
      </c>
      <c r="E492" s="48">
        <v>1500</v>
      </c>
      <c r="F492" s="48">
        <v>11</v>
      </c>
      <c r="G492" s="48" t="s">
        <v>268</v>
      </c>
      <c r="H492" s="48">
        <v>5</v>
      </c>
      <c r="I492" s="48">
        <f t="shared" si="70"/>
        <v>4</v>
      </c>
      <c r="J492" s="57">
        <f t="shared" si="71"/>
        <v>2.6666666666666666E-3</v>
      </c>
      <c r="K492" s="48">
        <f t="shared" ref="K492:V501" si="76">IF($I492=0,$H492,INDEX(levelCosts_1_v,MATCH(K$1,levelCosts_k,1),$I492)*$H492)</f>
        <v>2500</v>
      </c>
      <c r="L492" s="48">
        <f t="shared" si="76"/>
        <v>2500</v>
      </c>
      <c r="M492" s="48">
        <f t="shared" si="76"/>
        <v>2750</v>
      </c>
      <c r="N492" s="48">
        <f t="shared" si="76"/>
        <v>2750</v>
      </c>
      <c r="O492" s="48">
        <f t="shared" si="76"/>
        <v>2750</v>
      </c>
      <c r="P492" s="48">
        <f t="shared" si="76"/>
        <v>2750</v>
      </c>
      <c r="Q492" s="48">
        <f t="shared" si="76"/>
        <v>3125</v>
      </c>
      <c r="R492" s="48">
        <f t="shared" si="76"/>
        <v>3125</v>
      </c>
      <c r="S492" s="48">
        <f t="shared" si="76"/>
        <v>3250</v>
      </c>
      <c r="T492" s="48">
        <f t="shared" si="76"/>
        <v>3250</v>
      </c>
      <c r="U492" s="48">
        <f t="shared" si="76"/>
        <v>3375</v>
      </c>
      <c r="V492" s="48">
        <f t="shared" si="76"/>
        <v>3375</v>
      </c>
    </row>
    <row r="493" spans="1:22">
      <c r="A493" s="48">
        <v>1</v>
      </c>
      <c r="B493" s="48">
        <v>6</v>
      </c>
      <c r="C493" s="48">
        <v>4</v>
      </c>
      <c r="D493" s="48">
        <v>1001</v>
      </c>
      <c r="E493" s="48">
        <v>1500</v>
      </c>
      <c r="F493" s="48">
        <v>12</v>
      </c>
      <c r="G493" s="48" t="s">
        <v>268</v>
      </c>
      <c r="H493" s="48">
        <v>8</v>
      </c>
      <c r="I493" s="48">
        <f t="shared" si="70"/>
        <v>4</v>
      </c>
      <c r="J493" s="57">
        <f t="shared" si="71"/>
        <v>2.6666666666666666E-3</v>
      </c>
      <c r="K493" s="48">
        <f t="shared" si="76"/>
        <v>4000</v>
      </c>
      <c r="L493" s="48">
        <f t="shared" si="76"/>
        <v>4000</v>
      </c>
      <c r="M493" s="48">
        <f t="shared" si="76"/>
        <v>4400</v>
      </c>
      <c r="N493" s="48">
        <f t="shared" si="76"/>
        <v>4400</v>
      </c>
      <c r="O493" s="48">
        <f t="shared" si="76"/>
        <v>4400</v>
      </c>
      <c r="P493" s="48">
        <f t="shared" si="76"/>
        <v>4400</v>
      </c>
      <c r="Q493" s="48">
        <f t="shared" si="76"/>
        <v>5000</v>
      </c>
      <c r="R493" s="48">
        <f t="shared" si="76"/>
        <v>5000</v>
      </c>
      <c r="S493" s="48">
        <f t="shared" si="76"/>
        <v>5200</v>
      </c>
      <c r="T493" s="48">
        <f t="shared" si="76"/>
        <v>5200</v>
      </c>
      <c r="U493" s="48">
        <f t="shared" si="76"/>
        <v>5400</v>
      </c>
      <c r="V493" s="48">
        <f t="shared" si="76"/>
        <v>5400</v>
      </c>
    </row>
    <row r="494" spans="1:22">
      <c r="A494" s="48">
        <v>1</v>
      </c>
      <c r="B494" s="48">
        <v>6</v>
      </c>
      <c r="C494" s="48">
        <v>4</v>
      </c>
      <c r="D494" s="48">
        <v>1001</v>
      </c>
      <c r="E494" s="48">
        <v>1500</v>
      </c>
      <c r="F494" s="48">
        <v>13</v>
      </c>
      <c r="G494" s="48" t="s">
        <v>275</v>
      </c>
      <c r="H494" s="48">
        <v>1</v>
      </c>
      <c r="I494" s="48">
        <f t="shared" si="70"/>
        <v>8</v>
      </c>
      <c r="J494" s="57">
        <f t="shared" si="71"/>
        <v>2.6666666666666666E-3</v>
      </c>
      <c r="K494" s="48">
        <f t="shared" si="76"/>
        <v>5300</v>
      </c>
      <c r="L494" s="48">
        <f t="shared" si="76"/>
        <v>5300</v>
      </c>
      <c r="M494" s="48">
        <f t="shared" si="76"/>
        <v>5900</v>
      </c>
      <c r="N494" s="48">
        <f t="shared" si="76"/>
        <v>5900</v>
      </c>
      <c r="O494" s="48">
        <f t="shared" si="76"/>
        <v>5900</v>
      </c>
      <c r="P494" s="48">
        <f t="shared" si="76"/>
        <v>5900</v>
      </c>
      <c r="Q494" s="48">
        <f t="shared" si="76"/>
        <v>6700</v>
      </c>
      <c r="R494" s="48">
        <f t="shared" si="76"/>
        <v>6700</v>
      </c>
      <c r="S494" s="48">
        <f t="shared" si="76"/>
        <v>6900</v>
      </c>
      <c r="T494" s="48">
        <f t="shared" si="76"/>
        <v>6900</v>
      </c>
      <c r="U494" s="48">
        <f t="shared" si="76"/>
        <v>7200</v>
      </c>
      <c r="V494" s="48">
        <f t="shared" si="76"/>
        <v>7200</v>
      </c>
    </row>
    <row r="495" spans="1:22">
      <c r="A495" s="48">
        <v>1</v>
      </c>
      <c r="B495" s="48">
        <v>6</v>
      </c>
      <c r="C495" s="48">
        <v>4</v>
      </c>
      <c r="D495" s="48">
        <v>1001</v>
      </c>
      <c r="E495" s="48">
        <v>1500</v>
      </c>
      <c r="F495" s="48">
        <v>14</v>
      </c>
      <c r="G495" s="48" t="s">
        <v>269</v>
      </c>
      <c r="H495" s="48">
        <v>10000</v>
      </c>
      <c r="I495" s="48">
        <f t="shared" si="70"/>
        <v>0</v>
      </c>
      <c r="J495" s="57">
        <f t="shared" si="71"/>
        <v>2.6666666666666666E-3</v>
      </c>
      <c r="K495" s="48">
        <f t="shared" si="76"/>
        <v>10000</v>
      </c>
      <c r="L495" s="48">
        <f t="shared" si="76"/>
        <v>10000</v>
      </c>
      <c r="M495" s="48">
        <f t="shared" si="76"/>
        <v>10000</v>
      </c>
      <c r="N495" s="48">
        <f t="shared" si="76"/>
        <v>10000</v>
      </c>
      <c r="O495" s="48">
        <f t="shared" si="76"/>
        <v>10000</v>
      </c>
      <c r="P495" s="48">
        <f t="shared" si="76"/>
        <v>10000</v>
      </c>
      <c r="Q495" s="48">
        <f t="shared" si="76"/>
        <v>10000</v>
      </c>
      <c r="R495" s="48">
        <f t="shared" si="76"/>
        <v>10000</v>
      </c>
      <c r="S495" s="48">
        <f t="shared" si="76"/>
        <v>10000</v>
      </c>
      <c r="T495" s="48">
        <f t="shared" si="76"/>
        <v>10000</v>
      </c>
      <c r="U495" s="48">
        <f t="shared" si="76"/>
        <v>10000</v>
      </c>
      <c r="V495" s="48">
        <f t="shared" si="76"/>
        <v>10000</v>
      </c>
    </row>
    <row r="496" spans="1:22">
      <c r="A496" s="48">
        <v>1</v>
      </c>
      <c r="B496" s="48">
        <v>6</v>
      </c>
      <c r="C496" s="48">
        <v>4</v>
      </c>
      <c r="D496" s="48">
        <v>1001</v>
      </c>
      <c r="E496" s="48">
        <v>1500</v>
      </c>
      <c r="F496" s="48">
        <v>15</v>
      </c>
      <c r="G496" s="48" t="s">
        <v>273</v>
      </c>
      <c r="H496" s="48">
        <v>2</v>
      </c>
      <c r="I496" s="48">
        <f t="shared" si="70"/>
        <v>5</v>
      </c>
      <c r="J496" s="57">
        <f t="shared" si="71"/>
        <v>2.6666666666666666E-3</v>
      </c>
      <c r="K496" s="48">
        <f t="shared" si="76"/>
        <v>8000</v>
      </c>
      <c r="L496" s="48">
        <f t="shared" si="76"/>
        <v>8000</v>
      </c>
      <c r="M496" s="48">
        <f t="shared" si="76"/>
        <v>8800</v>
      </c>
      <c r="N496" s="48">
        <f t="shared" si="76"/>
        <v>8800</v>
      </c>
      <c r="O496" s="48">
        <f t="shared" si="76"/>
        <v>8800</v>
      </c>
      <c r="P496" s="48">
        <f t="shared" si="76"/>
        <v>8800</v>
      </c>
      <c r="Q496" s="48">
        <f t="shared" si="76"/>
        <v>10000</v>
      </c>
      <c r="R496" s="48">
        <f t="shared" si="76"/>
        <v>10000</v>
      </c>
      <c r="S496" s="48">
        <f t="shared" si="76"/>
        <v>10400</v>
      </c>
      <c r="T496" s="48">
        <f t="shared" si="76"/>
        <v>10400</v>
      </c>
      <c r="U496" s="48">
        <f t="shared" si="76"/>
        <v>10800</v>
      </c>
      <c r="V496" s="48">
        <f t="shared" si="76"/>
        <v>10800</v>
      </c>
    </row>
    <row r="497" spans="1:22">
      <c r="A497" s="48">
        <v>1</v>
      </c>
      <c r="B497" s="48">
        <v>7</v>
      </c>
      <c r="C497" s="48">
        <v>6</v>
      </c>
      <c r="D497" s="48">
        <v>1001</v>
      </c>
      <c r="E497" s="48">
        <v>1500</v>
      </c>
      <c r="F497" s="48">
        <v>1</v>
      </c>
      <c r="G497" s="48" t="s">
        <v>269</v>
      </c>
      <c r="H497" s="48">
        <v>10000</v>
      </c>
      <c r="I497" s="48">
        <f t="shared" si="70"/>
        <v>0</v>
      </c>
      <c r="J497" s="57">
        <f t="shared" si="71"/>
        <v>4.0000000000000001E-3</v>
      </c>
      <c r="K497" s="48">
        <f t="shared" si="76"/>
        <v>10000</v>
      </c>
      <c r="L497" s="48">
        <f t="shared" si="76"/>
        <v>10000</v>
      </c>
      <c r="M497" s="48">
        <f t="shared" si="76"/>
        <v>10000</v>
      </c>
      <c r="N497" s="48">
        <f t="shared" si="76"/>
        <v>10000</v>
      </c>
      <c r="O497" s="48">
        <f t="shared" si="76"/>
        <v>10000</v>
      </c>
      <c r="P497" s="48">
        <f t="shared" si="76"/>
        <v>10000</v>
      </c>
      <c r="Q497" s="48">
        <f t="shared" si="76"/>
        <v>10000</v>
      </c>
      <c r="R497" s="48">
        <f t="shared" si="76"/>
        <v>10000</v>
      </c>
      <c r="S497" s="48">
        <f t="shared" si="76"/>
        <v>10000</v>
      </c>
      <c r="T497" s="48">
        <f t="shared" si="76"/>
        <v>10000</v>
      </c>
      <c r="U497" s="48">
        <f t="shared" si="76"/>
        <v>10000</v>
      </c>
      <c r="V497" s="48">
        <f t="shared" si="76"/>
        <v>10000</v>
      </c>
    </row>
    <row r="498" spans="1:22">
      <c r="A498" s="48">
        <v>1</v>
      </c>
      <c r="B498" s="48">
        <v>7</v>
      </c>
      <c r="C498" s="48">
        <v>6</v>
      </c>
      <c r="D498" s="48">
        <v>1001</v>
      </c>
      <c r="E498" s="48">
        <v>1500</v>
      </c>
      <c r="F498" s="48">
        <v>2</v>
      </c>
      <c r="G498" s="48" t="s">
        <v>269</v>
      </c>
      <c r="H498" s="48">
        <v>5000</v>
      </c>
      <c r="I498" s="48">
        <f t="shared" si="70"/>
        <v>0</v>
      </c>
      <c r="J498" s="57">
        <f t="shared" si="71"/>
        <v>4.0000000000000001E-3</v>
      </c>
      <c r="K498" s="48">
        <f t="shared" si="76"/>
        <v>5000</v>
      </c>
      <c r="L498" s="48">
        <f t="shared" si="76"/>
        <v>5000</v>
      </c>
      <c r="M498" s="48">
        <f t="shared" si="76"/>
        <v>5000</v>
      </c>
      <c r="N498" s="48">
        <f t="shared" si="76"/>
        <v>5000</v>
      </c>
      <c r="O498" s="48">
        <f t="shared" si="76"/>
        <v>5000</v>
      </c>
      <c r="P498" s="48">
        <f t="shared" si="76"/>
        <v>5000</v>
      </c>
      <c r="Q498" s="48">
        <f t="shared" si="76"/>
        <v>5000</v>
      </c>
      <c r="R498" s="48">
        <f t="shared" si="76"/>
        <v>5000</v>
      </c>
      <c r="S498" s="48">
        <f t="shared" si="76"/>
        <v>5000</v>
      </c>
      <c r="T498" s="48">
        <f t="shared" si="76"/>
        <v>5000</v>
      </c>
      <c r="U498" s="48">
        <f t="shared" si="76"/>
        <v>5000</v>
      </c>
      <c r="V498" s="48">
        <f t="shared" si="76"/>
        <v>5000</v>
      </c>
    </row>
    <row r="499" spans="1:22">
      <c r="A499" s="48">
        <v>1</v>
      </c>
      <c r="B499" s="48">
        <v>7</v>
      </c>
      <c r="C499" s="48">
        <v>6</v>
      </c>
      <c r="D499" s="48">
        <v>1001</v>
      </c>
      <c r="E499" s="48">
        <v>1500</v>
      </c>
      <c r="F499" s="48">
        <v>3</v>
      </c>
      <c r="G499" s="48" t="s">
        <v>268</v>
      </c>
      <c r="H499" s="48">
        <v>8</v>
      </c>
      <c r="I499" s="48">
        <f t="shared" si="70"/>
        <v>4</v>
      </c>
      <c r="J499" s="57">
        <f t="shared" si="71"/>
        <v>4.0000000000000001E-3</v>
      </c>
      <c r="K499" s="48">
        <f t="shared" si="76"/>
        <v>4000</v>
      </c>
      <c r="L499" s="48">
        <f t="shared" si="76"/>
        <v>4000</v>
      </c>
      <c r="M499" s="48">
        <f t="shared" si="76"/>
        <v>4400</v>
      </c>
      <c r="N499" s="48">
        <f t="shared" si="76"/>
        <v>4400</v>
      </c>
      <c r="O499" s="48">
        <f t="shared" si="76"/>
        <v>4400</v>
      </c>
      <c r="P499" s="48">
        <f t="shared" si="76"/>
        <v>4400</v>
      </c>
      <c r="Q499" s="48">
        <f t="shared" si="76"/>
        <v>5000</v>
      </c>
      <c r="R499" s="48">
        <f t="shared" si="76"/>
        <v>5000</v>
      </c>
      <c r="S499" s="48">
        <f t="shared" si="76"/>
        <v>5200</v>
      </c>
      <c r="T499" s="48">
        <f t="shared" si="76"/>
        <v>5200</v>
      </c>
      <c r="U499" s="48">
        <f t="shared" si="76"/>
        <v>5400</v>
      </c>
      <c r="V499" s="48">
        <f t="shared" si="76"/>
        <v>5400</v>
      </c>
    </row>
    <row r="500" spans="1:22">
      <c r="A500" s="48">
        <v>1</v>
      </c>
      <c r="B500" s="48">
        <v>7</v>
      </c>
      <c r="C500" s="48">
        <v>6</v>
      </c>
      <c r="D500" s="48">
        <v>1001</v>
      </c>
      <c r="E500" s="48">
        <v>1500</v>
      </c>
      <c r="F500" s="48">
        <v>4</v>
      </c>
      <c r="G500" s="48" t="s">
        <v>270</v>
      </c>
      <c r="H500" s="48">
        <v>2</v>
      </c>
      <c r="I500" s="48">
        <f t="shared" si="70"/>
        <v>1</v>
      </c>
      <c r="J500" s="57">
        <f t="shared" si="71"/>
        <v>4.0000000000000001E-3</v>
      </c>
      <c r="K500" s="48">
        <f t="shared" si="76"/>
        <v>4000</v>
      </c>
      <c r="L500" s="48">
        <f t="shared" si="76"/>
        <v>4000</v>
      </c>
      <c r="M500" s="48">
        <f t="shared" si="76"/>
        <v>4400</v>
      </c>
      <c r="N500" s="48">
        <f t="shared" si="76"/>
        <v>4400</v>
      </c>
      <c r="O500" s="48">
        <f t="shared" si="76"/>
        <v>4400</v>
      </c>
      <c r="P500" s="48">
        <f t="shared" si="76"/>
        <v>4400</v>
      </c>
      <c r="Q500" s="48">
        <f t="shared" si="76"/>
        <v>5000</v>
      </c>
      <c r="R500" s="48">
        <f t="shared" si="76"/>
        <v>5000</v>
      </c>
      <c r="S500" s="48">
        <f t="shared" si="76"/>
        <v>5200</v>
      </c>
      <c r="T500" s="48">
        <f t="shared" si="76"/>
        <v>5200</v>
      </c>
      <c r="U500" s="48">
        <f t="shared" si="76"/>
        <v>5400</v>
      </c>
      <c r="V500" s="48">
        <f t="shared" si="76"/>
        <v>5400</v>
      </c>
    </row>
    <row r="501" spans="1:22">
      <c r="A501" s="48">
        <v>1</v>
      </c>
      <c r="B501" s="48">
        <v>7</v>
      </c>
      <c r="C501" s="48">
        <v>6</v>
      </c>
      <c r="D501" s="48">
        <v>1001</v>
      </c>
      <c r="E501" s="48">
        <v>1500</v>
      </c>
      <c r="F501" s="48">
        <v>5</v>
      </c>
      <c r="G501" s="48" t="s">
        <v>269</v>
      </c>
      <c r="H501" s="48">
        <v>10000</v>
      </c>
      <c r="I501" s="48">
        <f t="shared" si="70"/>
        <v>0</v>
      </c>
      <c r="J501" s="57">
        <f t="shared" si="71"/>
        <v>4.0000000000000001E-3</v>
      </c>
      <c r="K501" s="48">
        <f t="shared" si="76"/>
        <v>10000</v>
      </c>
      <c r="L501" s="48">
        <f t="shared" si="76"/>
        <v>10000</v>
      </c>
      <c r="M501" s="48">
        <f t="shared" si="76"/>
        <v>10000</v>
      </c>
      <c r="N501" s="48">
        <f t="shared" si="76"/>
        <v>10000</v>
      </c>
      <c r="O501" s="48">
        <f t="shared" si="76"/>
        <v>10000</v>
      </c>
      <c r="P501" s="48">
        <f t="shared" si="76"/>
        <v>10000</v>
      </c>
      <c r="Q501" s="48">
        <f t="shared" si="76"/>
        <v>10000</v>
      </c>
      <c r="R501" s="48">
        <f t="shared" si="76"/>
        <v>10000</v>
      </c>
      <c r="S501" s="48">
        <f t="shared" si="76"/>
        <v>10000</v>
      </c>
      <c r="T501" s="48">
        <f t="shared" si="76"/>
        <v>10000</v>
      </c>
      <c r="U501" s="48">
        <f t="shared" si="76"/>
        <v>10000</v>
      </c>
      <c r="V501" s="48">
        <f t="shared" si="76"/>
        <v>10000</v>
      </c>
    </row>
    <row r="502" spans="1:22">
      <c r="A502" s="48">
        <v>1</v>
      </c>
      <c r="B502" s="48">
        <v>7</v>
      </c>
      <c r="C502" s="48">
        <v>6</v>
      </c>
      <c r="D502" s="48">
        <v>1001</v>
      </c>
      <c r="E502" s="48">
        <v>1500</v>
      </c>
      <c r="F502" s="48">
        <v>6</v>
      </c>
      <c r="G502" s="48" t="s">
        <v>268</v>
      </c>
      <c r="H502" s="48">
        <v>4</v>
      </c>
      <c r="I502" s="48">
        <f t="shared" si="70"/>
        <v>4</v>
      </c>
      <c r="J502" s="57">
        <f t="shared" si="71"/>
        <v>4.0000000000000001E-3</v>
      </c>
      <c r="K502" s="48">
        <f t="shared" ref="K502:V511" si="77">IF($I502=0,$H502,INDEX(levelCosts_1_v,MATCH(K$1,levelCosts_k,1),$I502)*$H502)</f>
        <v>2000</v>
      </c>
      <c r="L502" s="48">
        <f t="shared" si="77"/>
        <v>2000</v>
      </c>
      <c r="M502" s="48">
        <f t="shared" si="77"/>
        <v>2200</v>
      </c>
      <c r="N502" s="48">
        <f t="shared" si="77"/>
        <v>2200</v>
      </c>
      <c r="O502" s="48">
        <f t="shared" si="77"/>
        <v>2200</v>
      </c>
      <c r="P502" s="48">
        <f t="shared" si="77"/>
        <v>2200</v>
      </c>
      <c r="Q502" s="48">
        <f t="shared" si="77"/>
        <v>2500</v>
      </c>
      <c r="R502" s="48">
        <f t="shared" si="77"/>
        <v>2500</v>
      </c>
      <c r="S502" s="48">
        <f t="shared" si="77"/>
        <v>2600</v>
      </c>
      <c r="T502" s="48">
        <f t="shared" si="77"/>
        <v>2600</v>
      </c>
      <c r="U502" s="48">
        <f t="shared" si="77"/>
        <v>2700</v>
      </c>
      <c r="V502" s="48">
        <f t="shared" si="77"/>
        <v>2700</v>
      </c>
    </row>
    <row r="503" spans="1:22">
      <c r="A503" s="48">
        <v>1</v>
      </c>
      <c r="B503" s="48">
        <v>7</v>
      </c>
      <c r="C503" s="48">
        <v>6</v>
      </c>
      <c r="D503" s="48">
        <v>1001</v>
      </c>
      <c r="E503" s="48">
        <v>1500</v>
      </c>
      <c r="F503" s="48">
        <v>7</v>
      </c>
      <c r="G503" s="48" t="s">
        <v>271</v>
      </c>
      <c r="H503" s="48">
        <v>2</v>
      </c>
      <c r="I503" s="48">
        <f t="shared" si="70"/>
        <v>6</v>
      </c>
      <c r="J503" s="57">
        <f t="shared" si="71"/>
        <v>4.0000000000000001E-3</v>
      </c>
      <c r="K503" s="48">
        <f t="shared" si="77"/>
        <v>6600</v>
      </c>
      <c r="L503" s="48">
        <f t="shared" si="77"/>
        <v>6600</v>
      </c>
      <c r="M503" s="48">
        <f t="shared" si="77"/>
        <v>7400</v>
      </c>
      <c r="N503" s="48">
        <f t="shared" si="77"/>
        <v>7400</v>
      </c>
      <c r="O503" s="48">
        <f t="shared" si="77"/>
        <v>7400</v>
      </c>
      <c r="P503" s="48">
        <f t="shared" si="77"/>
        <v>7400</v>
      </c>
      <c r="Q503" s="48">
        <f t="shared" si="77"/>
        <v>8400</v>
      </c>
      <c r="R503" s="48">
        <f t="shared" si="77"/>
        <v>8400</v>
      </c>
      <c r="S503" s="48">
        <f t="shared" si="77"/>
        <v>8600</v>
      </c>
      <c r="T503" s="48">
        <f t="shared" si="77"/>
        <v>8600</v>
      </c>
      <c r="U503" s="48">
        <f t="shared" si="77"/>
        <v>9000</v>
      </c>
      <c r="V503" s="48">
        <f t="shared" si="77"/>
        <v>9000</v>
      </c>
    </row>
    <row r="504" spans="1:22">
      <c r="A504" s="48">
        <v>1</v>
      </c>
      <c r="B504" s="48">
        <v>7</v>
      </c>
      <c r="C504" s="48">
        <v>6</v>
      </c>
      <c r="D504" s="48">
        <v>1001</v>
      </c>
      <c r="E504" s="48">
        <v>1500</v>
      </c>
      <c r="F504" s="48">
        <v>8</v>
      </c>
      <c r="G504" s="48" t="s">
        <v>273</v>
      </c>
      <c r="H504" s="48">
        <v>1</v>
      </c>
      <c r="I504" s="48">
        <f t="shared" si="70"/>
        <v>5</v>
      </c>
      <c r="J504" s="57">
        <f t="shared" si="71"/>
        <v>4.0000000000000001E-3</v>
      </c>
      <c r="K504" s="48">
        <f t="shared" si="77"/>
        <v>4000</v>
      </c>
      <c r="L504" s="48">
        <f t="shared" si="77"/>
        <v>4000</v>
      </c>
      <c r="M504" s="48">
        <f t="shared" si="77"/>
        <v>4400</v>
      </c>
      <c r="N504" s="48">
        <f t="shared" si="77"/>
        <v>4400</v>
      </c>
      <c r="O504" s="48">
        <f t="shared" si="77"/>
        <v>4400</v>
      </c>
      <c r="P504" s="48">
        <f t="shared" si="77"/>
        <v>4400</v>
      </c>
      <c r="Q504" s="48">
        <f t="shared" si="77"/>
        <v>5000</v>
      </c>
      <c r="R504" s="48">
        <f t="shared" si="77"/>
        <v>5000</v>
      </c>
      <c r="S504" s="48">
        <f t="shared" si="77"/>
        <v>5200</v>
      </c>
      <c r="T504" s="48">
        <f t="shared" si="77"/>
        <v>5200</v>
      </c>
      <c r="U504" s="48">
        <f t="shared" si="77"/>
        <v>5400</v>
      </c>
      <c r="V504" s="48">
        <f t="shared" si="77"/>
        <v>5400</v>
      </c>
    </row>
    <row r="505" spans="1:22">
      <c r="A505" s="48">
        <v>1</v>
      </c>
      <c r="B505" s="48">
        <v>7</v>
      </c>
      <c r="C505" s="48">
        <v>6</v>
      </c>
      <c r="D505" s="48">
        <v>1001</v>
      </c>
      <c r="E505" s="48">
        <v>1500</v>
      </c>
      <c r="F505" s="48">
        <v>9</v>
      </c>
      <c r="G505" s="48" t="s">
        <v>269</v>
      </c>
      <c r="H505" s="48">
        <v>2000</v>
      </c>
      <c r="I505" s="48">
        <f t="shared" si="70"/>
        <v>0</v>
      </c>
      <c r="J505" s="57">
        <f t="shared" si="71"/>
        <v>4.0000000000000001E-3</v>
      </c>
      <c r="K505" s="48">
        <f t="shared" si="77"/>
        <v>2000</v>
      </c>
      <c r="L505" s="48">
        <f t="shared" si="77"/>
        <v>2000</v>
      </c>
      <c r="M505" s="48">
        <f t="shared" si="77"/>
        <v>2000</v>
      </c>
      <c r="N505" s="48">
        <f t="shared" si="77"/>
        <v>2000</v>
      </c>
      <c r="O505" s="48">
        <f t="shared" si="77"/>
        <v>2000</v>
      </c>
      <c r="P505" s="48">
        <f t="shared" si="77"/>
        <v>2000</v>
      </c>
      <c r="Q505" s="48">
        <f t="shared" si="77"/>
        <v>2000</v>
      </c>
      <c r="R505" s="48">
        <f t="shared" si="77"/>
        <v>2000</v>
      </c>
      <c r="S505" s="48">
        <f t="shared" si="77"/>
        <v>2000</v>
      </c>
      <c r="T505" s="48">
        <f t="shared" si="77"/>
        <v>2000</v>
      </c>
      <c r="U505" s="48">
        <f t="shared" si="77"/>
        <v>2000</v>
      </c>
      <c r="V505" s="48">
        <f t="shared" si="77"/>
        <v>2000</v>
      </c>
    </row>
    <row r="506" spans="1:22">
      <c r="A506" s="48">
        <v>1</v>
      </c>
      <c r="B506" s="48">
        <v>7</v>
      </c>
      <c r="C506" s="48">
        <v>6</v>
      </c>
      <c r="D506" s="48">
        <v>1001</v>
      </c>
      <c r="E506" s="48">
        <v>1500</v>
      </c>
      <c r="F506" s="48">
        <v>10</v>
      </c>
      <c r="G506" s="48" t="s">
        <v>269</v>
      </c>
      <c r="H506" s="48">
        <v>7000</v>
      </c>
      <c r="I506" s="48">
        <f t="shared" si="70"/>
        <v>0</v>
      </c>
      <c r="J506" s="57">
        <f t="shared" si="71"/>
        <v>4.0000000000000001E-3</v>
      </c>
      <c r="K506" s="48">
        <f t="shared" si="77"/>
        <v>7000</v>
      </c>
      <c r="L506" s="48">
        <f t="shared" si="77"/>
        <v>7000</v>
      </c>
      <c r="M506" s="48">
        <f t="shared" si="77"/>
        <v>7000</v>
      </c>
      <c r="N506" s="48">
        <f t="shared" si="77"/>
        <v>7000</v>
      </c>
      <c r="O506" s="48">
        <f t="shared" si="77"/>
        <v>7000</v>
      </c>
      <c r="P506" s="48">
        <f t="shared" si="77"/>
        <v>7000</v>
      </c>
      <c r="Q506" s="48">
        <f t="shared" si="77"/>
        <v>7000</v>
      </c>
      <c r="R506" s="48">
        <f t="shared" si="77"/>
        <v>7000</v>
      </c>
      <c r="S506" s="48">
        <f t="shared" si="77"/>
        <v>7000</v>
      </c>
      <c r="T506" s="48">
        <f t="shared" si="77"/>
        <v>7000</v>
      </c>
      <c r="U506" s="48">
        <f t="shared" si="77"/>
        <v>7000</v>
      </c>
      <c r="V506" s="48">
        <f t="shared" si="77"/>
        <v>7000</v>
      </c>
    </row>
    <row r="507" spans="1:22">
      <c r="A507" s="48">
        <v>1</v>
      </c>
      <c r="B507" s="48">
        <v>7</v>
      </c>
      <c r="C507" s="48">
        <v>6</v>
      </c>
      <c r="D507" s="48">
        <v>1001</v>
      </c>
      <c r="E507" s="48">
        <v>1500</v>
      </c>
      <c r="F507" s="48">
        <v>11</v>
      </c>
      <c r="G507" s="48" t="s">
        <v>268</v>
      </c>
      <c r="H507" s="48">
        <v>4</v>
      </c>
      <c r="I507" s="48">
        <f t="shared" si="70"/>
        <v>4</v>
      </c>
      <c r="J507" s="57">
        <f t="shared" si="71"/>
        <v>4.0000000000000001E-3</v>
      </c>
      <c r="K507" s="48">
        <f t="shared" si="77"/>
        <v>2000</v>
      </c>
      <c r="L507" s="48">
        <f t="shared" si="77"/>
        <v>2000</v>
      </c>
      <c r="M507" s="48">
        <f t="shared" si="77"/>
        <v>2200</v>
      </c>
      <c r="N507" s="48">
        <f t="shared" si="77"/>
        <v>2200</v>
      </c>
      <c r="O507" s="48">
        <f t="shared" si="77"/>
        <v>2200</v>
      </c>
      <c r="P507" s="48">
        <f t="shared" si="77"/>
        <v>2200</v>
      </c>
      <c r="Q507" s="48">
        <f t="shared" si="77"/>
        <v>2500</v>
      </c>
      <c r="R507" s="48">
        <f t="shared" si="77"/>
        <v>2500</v>
      </c>
      <c r="S507" s="48">
        <f t="shared" si="77"/>
        <v>2600</v>
      </c>
      <c r="T507" s="48">
        <f t="shared" si="77"/>
        <v>2600</v>
      </c>
      <c r="U507" s="48">
        <f t="shared" si="77"/>
        <v>2700</v>
      </c>
      <c r="V507" s="48">
        <f t="shared" si="77"/>
        <v>2700</v>
      </c>
    </row>
    <row r="508" spans="1:22">
      <c r="A508" s="48">
        <v>1</v>
      </c>
      <c r="B508" s="48">
        <v>7</v>
      </c>
      <c r="C508" s="48">
        <v>6</v>
      </c>
      <c r="D508" s="48">
        <v>1001</v>
      </c>
      <c r="E508" s="48">
        <v>1500</v>
      </c>
      <c r="F508" s="48">
        <v>12</v>
      </c>
      <c r="G508" s="48" t="s">
        <v>275</v>
      </c>
      <c r="H508" s="48">
        <v>1</v>
      </c>
      <c r="I508" s="48">
        <f t="shared" si="70"/>
        <v>8</v>
      </c>
      <c r="J508" s="57">
        <f t="shared" si="71"/>
        <v>4.0000000000000001E-3</v>
      </c>
      <c r="K508" s="48">
        <f t="shared" si="77"/>
        <v>5300</v>
      </c>
      <c r="L508" s="48">
        <f t="shared" si="77"/>
        <v>5300</v>
      </c>
      <c r="M508" s="48">
        <f t="shared" si="77"/>
        <v>5900</v>
      </c>
      <c r="N508" s="48">
        <f t="shared" si="77"/>
        <v>5900</v>
      </c>
      <c r="O508" s="48">
        <f t="shared" si="77"/>
        <v>5900</v>
      </c>
      <c r="P508" s="48">
        <f t="shared" si="77"/>
        <v>5900</v>
      </c>
      <c r="Q508" s="48">
        <f t="shared" si="77"/>
        <v>6700</v>
      </c>
      <c r="R508" s="48">
        <f t="shared" si="77"/>
        <v>6700</v>
      </c>
      <c r="S508" s="48">
        <f t="shared" si="77"/>
        <v>6900</v>
      </c>
      <c r="T508" s="48">
        <f t="shared" si="77"/>
        <v>6900</v>
      </c>
      <c r="U508" s="48">
        <f t="shared" si="77"/>
        <v>7200</v>
      </c>
      <c r="V508" s="48">
        <f t="shared" si="77"/>
        <v>7200</v>
      </c>
    </row>
    <row r="509" spans="1:22">
      <c r="A509" s="48">
        <v>1</v>
      </c>
      <c r="B509" s="48">
        <v>7</v>
      </c>
      <c r="C509" s="48">
        <v>6</v>
      </c>
      <c r="D509" s="48">
        <v>1001</v>
      </c>
      <c r="E509" s="48">
        <v>1500</v>
      </c>
      <c r="F509" s="48">
        <v>13</v>
      </c>
      <c r="G509" s="48" t="s">
        <v>271</v>
      </c>
      <c r="H509" s="48">
        <v>1</v>
      </c>
      <c r="I509" s="48">
        <f t="shared" si="70"/>
        <v>6</v>
      </c>
      <c r="J509" s="57">
        <f t="shared" si="71"/>
        <v>4.0000000000000001E-3</v>
      </c>
      <c r="K509" s="48">
        <f t="shared" si="77"/>
        <v>3300</v>
      </c>
      <c r="L509" s="48">
        <f t="shared" si="77"/>
        <v>3300</v>
      </c>
      <c r="M509" s="48">
        <f t="shared" si="77"/>
        <v>3700</v>
      </c>
      <c r="N509" s="48">
        <f t="shared" si="77"/>
        <v>3700</v>
      </c>
      <c r="O509" s="48">
        <f t="shared" si="77"/>
        <v>3700</v>
      </c>
      <c r="P509" s="48">
        <f t="shared" si="77"/>
        <v>3700</v>
      </c>
      <c r="Q509" s="48">
        <f t="shared" si="77"/>
        <v>4200</v>
      </c>
      <c r="R509" s="48">
        <f t="shared" si="77"/>
        <v>4200</v>
      </c>
      <c r="S509" s="48">
        <f t="shared" si="77"/>
        <v>4300</v>
      </c>
      <c r="T509" s="48">
        <f t="shared" si="77"/>
        <v>4300</v>
      </c>
      <c r="U509" s="48">
        <f t="shared" si="77"/>
        <v>4500</v>
      </c>
      <c r="V509" s="48">
        <f t="shared" si="77"/>
        <v>4500</v>
      </c>
    </row>
    <row r="510" spans="1:22">
      <c r="A510" s="48">
        <v>1</v>
      </c>
      <c r="B510" s="48">
        <v>7</v>
      </c>
      <c r="C510" s="48">
        <v>6</v>
      </c>
      <c r="D510" s="48">
        <v>1001</v>
      </c>
      <c r="E510" s="48">
        <v>1500</v>
      </c>
      <c r="F510" s="48">
        <v>14</v>
      </c>
      <c r="G510" s="48" t="s">
        <v>273</v>
      </c>
      <c r="H510" s="48">
        <v>1</v>
      </c>
      <c r="I510" s="48">
        <f t="shared" si="70"/>
        <v>5</v>
      </c>
      <c r="J510" s="57">
        <f t="shared" si="71"/>
        <v>4.0000000000000001E-3</v>
      </c>
      <c r="K510" s="48">
        <f t="shared" si="77"/>
        <v>4000</v>
      </c>
      <c r="L510" s="48">
        <f t="shared" si="77"/>
        <v>4000</v>
      </c>
      <c r="M510" s="48">
        <f t="shared" si="77"/>
        <v>4400</v>
      </c>
      <c r="N510" s="48">
        <f t="shared" si="77"/>
        <v>4400</v>
      </c>
      <c r="O510" s="48">
        <f t="shared" si="77"/>
        <v>4400</v>
      </c>
      <c r="P510" s="48">
        <f t="shared" si="77"/>
        <v>4400</v>
      </c>
      <c r="Q510" s="48">
        <f t="shared" si="77"/>
        <v>5000</v>
      </c>
      <c r="R510" s="48">
        <f t="shared" si="77"/>
        <v>5000</v>
      </c>
      <c r="S510" s="48">
        <f t="shared" si="77"/>
        <v>5200</v>
      </c>
      <c r="T510" s="48">
        <f t="shared" si="77"/>
        <v>5200</v>
      </c>
      <c r="U510" s="48">
        <f t="shared" si="77"/>
        <v>5400</v>
      </c>
      <c r="V510" s="48">
        <f t="shared" si="77"/>
        <v>5400</v>
      </c>
    </row>
    <row r="511" spans="1:22">
      <c r="A511" s="48">
        <v>1</v>
      </c>
      <c r="B511" s="48">
        <v>7</v>
      </c>
      <c r="C511" s="48">
        <v>6</v>
      </c>
      <c r="D511" s="48">
        <v>1001</v>
      </c>
      <c r="E511" s="48">
        <v>1500</v>
      </c>
      <c r="F511" s="48">
        <v>15</v>
      </c>
      <c r="G511" s="48" t="s">
        <v>269</v>
      </c>
      <c r="H511" s="48">
        <v>2000</v>
      </c>
      <c r="I511" s="48">
        <f t="shared" si="70"/>
        <v>0</v>
      </c>
      <c r="J511" s="57">
        <f t="shared" si="71"/>
        <v>4.0000000000000001E-3</v>
      </c>
      <c r="K511" s="48">
        <f t="shared" si="77"/>
        <v>2000</v>
      </c>
      <c r="L511" s="48">
        <f t="shared" si="77"/>
        <v>2000</v>
      </c>
      <c r="M511" s="48">
        <f t="shared" si="77"/>
        <v>2000</v>
      </c>
      <c r="N511" s="48">
        <f t="shared" si="77"/>
        <v>2000</v>
      </c>
      <c r="O511" s="48">
        <f t="shared" si="77"/>
        <v>2000</v>
      </c>
      <c r="P511" s="48">
        <f t="shared" si="77"/>
        <v>2000</v>
      </c>
      <c r="Q511" s="48">
        <f t="shared" si="77"/>
        <v>2000</v>
      </c>
      <c r="R511" s="48">
        <f t="shared" si="77"/>
        <v>2000</v>
      </c>
      <c r="S511" s="48">
        <f t="shared" si="77"/>
        <v>2000</v>
      </c>
      <c r="T511" s="48">
        <f t="shared" si="77"/>
        <v>2000</v>
      </c>
      <c r="U511" s="48">
        <f t="shared" si="77"/>
        <v>2000</v>
      </c>
      <c r="V511" s="48">
        <f t="shared" si="77"/>
        <v>2000</v>
      </c>
    </row>
    <row r="512" spans="1:22">
      <c r="A512" s="48">
        <v>1</v>
      </c>
      <c r="B512" s="48">
        <v>8</v>
      </c>
      <c r="C512" s="48">
        <v>4</v>
      </c>
      <c r="D512" s="48">
        <v>1001</v>
      </c>
      <c r="E512" s="48">
        <v>1500</v>
      </c>
      <c r="F512" s="48">
        <v>1</v>
      </c>
      <c r="G512" s="48" t="s">
        <v>269</v>
      </c>
      <c r="H512" s="48">
        <v>17000</v>
      </c>
      <c r="I512" s="48">
        <f t="shared" si="70"/>
        <v>0</v>
      </c>
      <c r="J512" s="57">
        <f t="shared" si="71"/>
        <v>2.6666666666666666E-3</v>
      </c>
      <c r="K512" s="48">
        <f t="shared" ref="K512:V521" si="78">IF($I512=0,$H512,INDEX(levelCosts_1_v,MATCH(K$1,levelCosts_k,1),$I512)*$H512)</f>
        <v>17000</v>
      </c>
      <c r="L512" s="48">
        <f t="shared" si="78"/>
        <v>17000</v>
      </c>
      <c r="M512" s="48">
        <f t="shared" si="78"/>
        <v>17000</v>
      </c>
      <c r="N512" s="48">
        <f t="shared" si="78"/>
        <v>17000</v>
      </c>
      <c r="O512" s="48">
        <f t="shared" si="78"/>
        <v>17000</v>
      </c>
      <c r="P512" s="48">
        <f t="shared" si="78"/>
        <v>17000</v>
      </c>
      <c r="Q512" s="48">
        <f t="shared" si="78"/>
        <v>17000</v>
      </c>
      <c r="R512" s="48">
        <f t="shared" si="78"/>
        <v>17000</v>
      </c>
      <c r="S512" s="48">
        <f t="shared" si="78"/>
        <v>17000</v>
      </c>
      <c r="T512" s="48">
        <f t="shared" si="78"/>
        <v>17000</v>
      </c>
      <c r="U512" s="48">
        <f t="shared" si="78"/>
        <v>17000</v>
      </c>
      <c r="V512" s="48">
        <f t="shared" si="78"/>
        <v>17000</v>
      </c>
    </row>
    <row r="513" spans="1:22">
      <c r="A513" s="48">
        <v>1</v>
      </c>
      <c r="B513" s="48">
        <v>8</v>
      </c>
      <c r="C513" s="48">
        <v>4</v>
      </c>
      <c r="D513" s="48">
        <v>1001</v>
      </c>
      <c r="E513" s="48">
        <v>1500</v>
      </c>
      <c r="F513" s="48">
        <v>2</v>
      </c>
      <c r="G513" s="48" t="s">
        <v>273</v>
      </c>
      <c r="H513" s="48">
        <v>1</v>
      </c>
      <c r="I513" s="48">
        <f t="shared" si="70"/>
        <v>5</v>
      </c>
      <c r="J513" s="57">
        <f t="shared" si="71"/>
        <v>2.6666666666666666E-3</v>
      </c>
      <c r="K513" s="48">
        <f t="shared" si="78"/>
        <v>4000</v>
      </c>
      <c r="L513" s="48">
        <f t="shared" si="78"/>
        <v>4000</v>
      </c>
      <c r="M513" s="48">
        <f t="shared" si="78"/>
        <v>4400</v>
      </c>
      <c r="N513" s="48">
        <f t="shared" si="78"/>
        <v>4400</v>
      </c>
      <c r="O513" s="48">
        <f t="shared" si="78"/>
        <v>4400</v>
      </c>
      <c r="P513" s="48">
        <f t="shared" si="78"/>
        <v>4400</v>
      </c>
      <c r="Q513" s="48">
        <f t="shared" si="78"/>
        <v>5000</v>
      </c>
      <c r="R513" s="48">
        <f t="shared" si="78"/>
        <v>5000</v>
      </c>
      <c r="S513" s="48">
        <f t="shared" si="78"/>
        <v>5200</v>
      </c>
      <c r="T513" s="48">
        <f t="shared" si="78"/>
        <v>5200</v>
      </c>
      <c r="U513" s="48">
        <f t="shared" si="78"/>
        <v>5400</v>
      </c>
      <c r="V513" s="48">
        <f t="shared" si="78"/>
        <v>5400</v>
      </c>
    </row>
    <row r="514" spans="1:22">
      <c r="A514" s="48">
        <v>1</v>
      </c>
      <c r="B514" s="48">
        <v>8</v>
      </c>
      <c r="C514" s="48">
        <v>4</v>
      </c>
      <c r="D514" s="48">
        <v>1001</v>
      </c>
      <c r="E514" s="48">
        <v>1500</v>
      </c>
      <c r="F514" s="48">
        <v>3</v>
      </c>
      <c r="G514" s="48" t="s">
        <v>270</v>
      </c>
      <c r="H514" s="48">
        <v>1</v>
      </c>
      <c r="I514" s="48">
        <f t="shared" ref="I514:I577" si="79">INDEX($AW$1:$AW$9,MATCH(G514,$AV$1:$AV$9,0))</f>
        <v>1</v>
      </c>
      <c r="J514" s="57">
        <f t="shared" si="71"/>
        <v>2.6666666666666666E-3</v>
      </c>
      <c r="K514" s="48">
        <f t="shared" si="78"/>
        <v>2000</v>
      </c>
      <c r="L514" s="48">
        <f t="shared" si="78"/>
        <v>2000</v>
      </c>
      <c r="M514" s="48">
        <f t="shared" si="78"/>
        <v>2200</v>
      </c>
      <c r="N514" s="48">
        <f t="shared" si="78"/>
        <v>2200</v>
      </c>
      <c r="O514" s="48">
        <f t="shared" si="78"/>
        <v>2200</v>
      </c>
      <c r="P514" s="48">
        <f t="shared" si="78"/>
        <v>2200</v>
      </c>
      <c r="Q514" s="48">
        <f t="shared" si="78"/>
        <v>2500</v>
      </c>
      <c r="R514" s="48">
        <f t="shared" si="78"/>
        <v>2500</v>
      </c>
      <c r="S514" s="48">
        <f t="shared" si="78"/>
        <v>2600</v>
      </c>
      <c r="T514" s="48">
        <f t="shared" si="78"/>
        <v>2600</v>
      </c>
      <c r="U514" s="48">
        <f t="shared" si="78"/>
        <v>2700</v>
      </c>
      <c r="V514" s="48">
        <f t="shared" si="78"/>
        <v>2700</v>
      </c>
    </row>
    <row r="515" spans="1:22">
      <c r="A515" s="48">
        <v>1</v>
      </c>
      <c r="B515" s="48">
        <v>8</v>
      </c>
      <c r="C515" s="48">
        <v>4</v>
      </c>
      <c r="D515" s="48">
        <v>1001</v>
      </c>
      <c r="E515" s="48">
        <v>1500</v>
      </c>
      <c r="F515" s="48">
        <v>4</v>
      </c>
      <c r="G515" s="48" t="s">
        <v>269</v>
      </c>
      <c r="H515" s="48">
        <v>5000</v>
      </c>
      <c r="I515" s="48">
        <f t="shared" si="79"/>
        <v>0</v>
      </c>
      <c r="J515" s="57">
        <f t="shared" ref="J515:J578" si="80">C515/100/15</f>
        <v>2.6666666666666666E-3</v>
      </c>
      <c r="K515" s="48">
        <f t="shared" si="78"/>
        <v>5000</v>
      </c>
      <c r="L515" s="48">
        <f t="shared" si="78"/>
        <v>5000</v>
      </c>
      <c r="M515" s="48">
        <f t="shared" si="78"/>
        <v>5000</v>
      </c>
      <c r="N515" s="48">
        <f t="shared" si="78"/>
        <v>5000</v>
      </c>
      <c r="O515" s="48">
        <f t="shared" si="78"/>
        <v>5000</v>
      </c>
      <c r="P515" s="48">
        <f t="shared" si="78"/>
        <v>5000</v>
      </c>
      <c r="Q515" s="48">
        <f t="shared" si="78"/>
        <v>5000</v>
      </c>
      <c r="R515" s="48">
        <f t="shared" si="78"/>
        <v>5000</v>
      </c>
      <c r="S515" s="48">
        <f t="shared" si="78"/>
        <v>5000</v>
      </c>
      <c r="T515" s="48">
        <f t="shared" si="78"/>
        <v>5000</v>
      </c>
      <c r="U515" s="48">
        <f t="shared" si="78"/>
        <v>5000</v>
      </c>
      <c r="V515" s="48">
        <f t="shared" si="78"/>
        <v>5000</v>
      </c>
    </row>
    <row r="516" spans="1:22">
      <c r="A516" s="48">
        <v>1</v>
      </c>
      <c r="B516" s="48">
        <v>8</v>
      </c>
      <c r="C516" s="48">
        <v>4</v>
      </c>
      <c r="D516" s="48">
        <v>1001</v>
      </c>
      <c r="E516" s="48">
        <v>1500</v>
      </c>
      <c r="F516" s="48">
        <v>5</v>
      </c>
      <c r="G516" s="48" t="s">
        <v>273</v>
      </c>
      <c r="H516" s="48">
        <v>1</v>
      </c>
      <c r="I516" s="48">
        <f t="shared" si="79"/>
        <v>5</v>
      </c>
      <c r="J516" s="57">
        <f t="shared" si="80"/>
        <v>2.6666666666666666E-3</v>
      </c>
      <c r="K516" s="48">
        <f t="shared" si="78"/>
        <v>4000</v>
      </c>
      <c r="L516" s="48">
        <f t="shared" si="78"/>
        <v>4000</v>
      </c>
      <c r="M516" s="48">
        <f t="shared" si="78"/>
        <v>4400</v>
      </c>
      <c r="N516" s="48">
        <f t="shared" si="78"/>
        <v>4400</v>
      </c>
      <c r="O516" s="48">
        <f t="shared" si="78"/>
        <v>4400</v>
      </c>
      <c r="P516" s="48">
        <f t="shared" si="78"/>
        <v>4400</v>
      </c>
      <c r="Q516" s="48">
        <f t="shared" si="78"/>
        <v>5000</v>
      </c>
      <c r="R516" s="48">
        <f t="shared" si="78"/>
        <v>5000</v>
      </c>
      <c r="S516" s="48">
        <f t="shared" si="78"/>
        <v>5200</v>
      </c>
      <c r="T516" s="48">
        <f t="shared" si="78"/>
        <v>5200</v>
      </c>
      <c r="U516" s="48">
        <f t="shared" si="78"/>
        <v>5400</v>
      </c>
      <c r="V516" s="48">
        <f t="shared" si="78"/>
        <v>5400</v>
      </c>
    </row>
    <row r="517" spans="1:22">
      <c r="A517" s="48">
        <v>1</v>
      </c>
      <c r="B517" s="48">
        <v>8</v>
      </c>
      <c r="C517" s="48">
        <v>4</v>
      </c>
      <c r="D517" s="48">
        <v>1001</v>
      </c>
      <c r="E517" s="48">
        <v>1500</v>
      </c>
      <c r="F517" s="48">
        <v>6</v>
      </c>
      <c r="G517" s="48" t="s">
        <v>271</v>
      </c>
      <c r="H517" s="48">
        <v>1</v>
      </c>
      <c r="I517" s="48">
        <f t="shared" si="79"/>
        <v>6</v>
      </c>
      <c r="J517" s="57">
        <f t="shared" si="80"/>
        <v>2.6666666666666666E-3</v>
      </c>
      <c r="K517" s="48">
        <f t="shared" si="78"/>
        <v>3300</v>
      </c>
      <c r="L517" s="48">
        <f t="shared" si="78"/>
        <v>3300</v>
      </c>
      <c r="M517" s="48">
        <f t="shared" si="78"/>
        <v>3700</v>
      </c>
      <c r="N517" s="48">
        <f t="shared" si="78"/>
        <v>3700</v>
      </c>
      <c r="O517" s="48">
        <f t="shared" si="78"/>
        <v>3700</v>
      </c>
      <c r="P517" s="48">
        <f t="shared" si="78"/>
        <v>3700</v>
      </c>
      <c r="Q517" s="48">
        <f t="shared" si="78"/>
        <v>4200</v>
      </c>
      <c r="R517" s="48">
        <f t="shared" si="78"/>
        <v>4200</v>
      </c>
      <c r="S517" s="48">
        <f t="shared" si="78"/>
        <v>4300</v>
      </c>
      <c r="T517" s="48">
        <f t="shared" si="78"/>
        <v>4300</v>
      </c>
      <c r="U517" s="48">
        <f t="shared" si="78"/>
        <v>4500</v>
      </c>
      <c r="V517" s="48">
        <f t="shared" si="78"/>
        <v>4500</v>
      </c>
    </row>
    <row r="518" spans="1:22">
      <c r="A518" s="48">
        <v>1</v>
      </c>
      <c r="B518" s="48">
        <v>8</v>
      </c>
      <c r="C518" s="48">
        <v>4</v>
      </c>
      <c r="D518" s="48">
        <v>1001</v>
      </c>
      <c r="E518" s="48">
        <v>1500</v>
      </c>
      <c r="F518" s="48">
        <v>7</v>
      </c>
      <c r="G518" s="48" t="s">
        <v>269</v>
      </c>
      <c r="H518" s="48">
        <v>5000</v>
      </c>
      <c r="I518" s="48">
        <f t="shared" si="79"/>
        <v>0</v>
      </c>
      <c r="J518" s="57">
        <f t="shared" si="80"/>
        <v>2.6666666666666666E-3</v>
      </c>
      <c r="K518" s="48">
        <f t="shared" si="78"/>
        <v>5000</v>
      </c>
      <c r="L518" s="48">
        <f t="shared" si="78"/>
        <v>5000</v>
      </c>
      <c r="M518" s="48">
        <f t="shared" si="78"/>
        <v>5000</v>
      </c>
      <c r="N518" s="48">
        <f t="shared" si="78"/>
        <v>5000</v>
      </c>
      <c r="O518" s="48">
        <f t="shared" si="78"/>
        <v>5000</v>
      </c>
      <c r="P518" s="48">
        <f t="shared" si="78"/>
        <v>5000</v>
      </c>
      <c r="Q518" s="48">
        <f t="shared" si="78"/>
        <v>5000</v>
      </c>
      <c r="R518" s="48">
        <f t="shared" si="78"/>
        <v>5000</v>
      </c>
      <c r="S518" s="48">
        <f t="shared" si="78"/>
        <v>5000</v>
      </c>
      <c r="T518" s="48">
        <f t="shared" si="78"/>
        <v>5000</v>
      </c>
      <c r="U518" s="48">
        <f t="shared" si="78"/>
        <v>5000</v>
      </c>
      <c r="V518" s="48">
        <f t="shared" si="78"/>
        <v>5000</v>
      </c>
    </row>
    <row r="519" spans="1:22">
      <c r="A519" s="48">
        <v>1</v>
      </c>
      <c r="B519" s="48">
        <v>8</v>
      </c>
      <c r="C519" s="48">
        <v>4</v>
      </c>
      <c r="D519" s="48">
        <v>1001</v>
      </c>
      <c r="E519" s="48">
        <v>1500</v>
      </c>
      <c r="F519" s="48">
        <v>8</v>
      </c>
      <c r="G519" s="48" t="s">
        <v>269</v>
      </c>
      <c r="H519" s="48">
        <v>10000</v>
      </c>
      <c r="I519" s="48">
        <f t="shared" si="79"/>
        <v>0</v>
      </c>
      <c r="J519" s="57">
        <f t="shared" si="80"/>
        <v>2.6666666666666666E-3</v>
      </c>
      <c r="K519" s="48">
        <f t="shared" si="78"/>
        <v>10000</v>
      </c>
      <c r="L519" s="48">
        <f t="shared" si="78"/>
        <v>10000</v>
      </c>
      <c r="M519" s="48">
        <f t="shared" si="78"/>
        <v>10000</v>
      </c>
      <c r="N519" s="48">
        <f t="shared" si="78"/>
        <v>10000</v>
      </c>
      <c r="O519" s="48">
        <f t="shared" si="78"/>
        <v>10000</v>
      </c>
      <c r="P519" s="48">
        <f t="shared" si="78"/>
        <v>10000</v>
      </c>
      <c r="Q519" s="48">
        <f t="shared" si="78"/>
        <v>10000</v>
      </c>
      <c r="R519" s="48">
        <f t="shared" si="78"/>
        <v>10000</v>
      </c>
      <c r="S519" s="48">
        <f t="shared" si="78"/>
        <v>10000</v>
      </c>
      <c r="T519" s="48">
        <f t="shared" si="78"/>
        <v>10000</v>
      </c>
      <c r="U519" s="48">
        <f t="shared" si="78"/>
        <v>10000</v>
      </c>
      <c r="V519" s="48">
        <f t="shared" si="78"/>
        <v>10000</v>
      </c>
    </row>
    <row r="520" spans="1:22">
      <c r="A520" s="48">
        <v>1</v>
      </c>
      <c r="B520" s="48">
        <v>8</v>
      </c>
      <c r="C520" s="48">
        <v>4</v>
      </c>
      <c r="D520" s="48">
        <v>1001</v>
      </c>
      <c r="E520" s="48">
        <v>1500</v>
      </c>
      <c r="F520" s="48">
        <v>9</v>
      </c>
      <c r="G520" s="48" t="s">
        <v>271</v>
      </c>
      <c r="H520" s="48">
        <v>1</v>
      </c>
      <c r="I520" s="48">
        <f t="shared" si="79"/>
        <v>6</v>
      </c>
      <c r="J520" s="57">
        <f t="shared" si="80"/>
        <v>2.6666666666666666E-3</v>
      </c>
      <c r="K520" s="48">
        <f t="shared" si="78"/>
        <v>3300</v>
      </c>
      <c r="L520" s="48">
        <f t="shared" si="78"/>
        <v>3300</v>
      </c>
      <c r="M520" s="48">
        <f t="shared" si="78"/>
        <v>3700</v>
      </c>
      <c r="N520" s="48">
        <f t="shared" si="78"/>
        <v>3700</v>
      </c>
      <c r="O520" s="48">
        <f t="shared" si="78"/>
        <v>3700</v>
      </c>
      <c r="P520" s="48">
        <f t="shared" si="78"/>
        <v>3700</v>
      </c>
      <c r="Q520" s="48">
        <f t="shared" si="78"/>
        <v>4200</v>
      </c>
      <c r="R520" s="48">
        <f t="shared" si="78"/>
        <v>4200</v>
      </c>
      <c r="S520" s="48">
        <f t="shared" si="78"/>
        <v>4300</v>
      </c>
      <c r="T520" s="48">
        <f t="shared" si="78"/>
        <v>4300</v>
      </c>
      <c r="U520" s="48">
        <f t="shared" si="78"/>
        <v>4500</v>
      </c>
      <c r="V520" s="48">
        <f t="shared" si="78"/>
        <v>4500</v>
      </c>
    </row>
    <row r="521" spans="1:22">
      <c r="A521" s="48">
        <v>1</v>
      </c>
      <c r="B521" s="48">
        <v>8</v>
      </c>
      <c r="C521" s="48">
        <v>4</v>
      </c>
      <c r="D521" s="48">
        <v>1001</v>
      </c>
      <c r="E521" s="48">
        <v>1500</v>
      </c>
      <c r="F521" s="48">
        <v>10</v>
      </c>
      <c r="G521" s="48" t="s">
        <v>276</v>
      </c>
      <c r="H521" s="48">
        <v>4</v>
      </c>
      <c r="I521" s="48">
        <f t="shared" si="79"/>
        <v>2</v>
      </c>
      <c r="J521" s="57">
        <f t="shared" si="80"/>
        <v>2.6666666666666666E-3</v>
      </c>
      <c r="K521" s="48">
        <f t="shared" si="78"/>
        <v>8884</v>
      </c>
      <c r="L521" s="48">
        <f t="shared" si="78"/>
        <v>8884</v>
      </c>
      <c r="M521" s="48">
        <f t="shared" si="78"/>
        <v>9768</v>
      </c>
      <c r="N521" s="48">
        <f t="shared" si="78"/>
        <v>9768</v>
      </c>
      <c r="O521" s="48">
        <f t="shared" si="78"/>
        <v>9768</v>
      </c>
      <c r="P521" s="48">
        <f t="shared" si="78"/>
        <v>9768</v>
      </c>
      <c r="Q521" s="48">
        <f t="shared" si="78"/>
        <v>11100</v>
      </c>
      <c r="R521" s="48">
        <f t="shared" si="78"/>
        <v>11100</v>
      </c>
      <c r="S521" s="48">
        <f t="shared" si="78"/>
        <v>11544</v>
      </c>
      <c r="T521" s="48">
        <f t="shared" si="78"/>
        <v>11544</v>
      </c>
      <c r="U521" s="48">
        <f t="shared" si="78"/>
        <v>11992</v>
      </c>
      <c r="V521" s="48">
        <f t="shared" si="78"/>
        <v>11992</v>
      </c>
    </row>
    <row r="522" spans="1:22">
      <c r="A522" s="48">
        <v>1</v>
      </c>
      <c r="B522" s="48">
        <v>8</v>
      </c>
      <c r="C522" s="48">
        <v>4</v>
      </c>
      <c r="D522" s="48">
        <v>1001</v>
      </c>
      <c r="E522" s="48">
        <v>1500</v>
      </c>
      <c r="F522" s="48">
        <v>11</v>
      </c>
      <c r="G522" s="48" t="s">
        <v>269</v>
      </c>
      <c r="H522" s="48">
        <v>6000</v>
      </c>
      <c r="I522" s="48">
        <f t="shared" si="79"/>
        <v>0</v>
      </c>
      <c r="J522" s="57">
        <f t="shared" si="80"/>
        <v>2.6666666666666666E-3</v>
      </c>
      <c r="K522" s="48">
        <f t="shared" ref="K522:V531" si="81">IF($I522=0,$H522,INDEX(levelCosts_1_v,MATCH(K$1,levelCosts_k,1),$I522)*$H522)</f>
        <v>6000</v>
      </c>
      <c r="L522" s="48">
        <f t="shared" si="81"/>
        <v>6000</v>
      </c>
      <c r="M522" s="48">
        <f t="shared" si="81"/>
        <v>6000</v>
      </c>
      <c r="N522" s="48">
        <f t="shared" si="81"/>
        <v>6000</v>
      </c>
      <c r="O522" s="48">
        <f t="shared" si="81"/>
        <v>6000</v>
      </c>
      <c r="P522" s="48">
        <f t="shared" si="81"/>
        <v>6000</v>
      </c>
      <c r="Q522" s="48">
        <f t="shared" si="81"/>
        <v>6000</v>
      </c>
      <c r="R522" s="48">
        <f t="shared" si="81"/>
        <v>6000</v>
      </c>
      <c r="S522" s="48">
        <f t="shared" si="81"/>
        <v>6000</v>
      </c>
      <c r="T522" s="48">
        <f t="shared" si="81"/>
        <v>6000</v>
      </c>
      <c r="U522" s="48">
        <f t="shared" si="81"/>
        <v>6000</v>
      </c>
      <c r="V522" s="48">
        <f t="shared" si="81"/>
        <v>6000</v>
      </c>
    </row>
    <row r="523" spans="1:22">
      <c r="A523" s="48">
        <v>1</v>
      </c>
      <c r="B523" s="48">
        <v>8</v>
      </c>
      <c r="C523" s="48">
        <v>4</v>
      </c>
      <c r="D523" s="48">
        <v>1001</v>
      </c>
      <c r="E523" s="48">
        <v>1500</v>
      </c>
      <c r="F523" s="48">
        <v>12</v>
      </c>
      <c r="G523" s="48" t="s">
        <v>268</v>
      </c>
      <c r="H523" s="48">
        <v>8</v>
      </c>
      <c r="I523" s="48">
        <f t="shared" si="79"/>
        <v>4</v>
      </c>
      <c r="J523" s="57">
        <f t="shared" si="80"/>
        <v>2.6666666666666666E-3</v>
      </c>
      <c r="K523" s="48">
        <f t="shared" si="81"/>
        <v>4000</v>
      </c>
      <c r="L523" s="48">
        <f t="shared" si="81"/>
        <v>4000</v>
      </c>
      <c r="M523" s="48">
        <f t="shared" si="81"/>
        <v>4400</v>
      </c>
      <c r="N523" s="48">
        <f t="shared" si="81"/>
        <v>4400</v>
      </c>
      <c r="O523" s="48">
        <f t="shared" si="81"/>
        <v>4400</v>
      </c>
      <c r="P523" s="48">
        <f t="shared" si="81"/>
        <v>4400</v>
      </c>
      <c r="Q523" s="48">
        <f t="shared" si="81"/>
        <v>5000</v>
      </c>
      <c r="R523" s="48">
        <f t="shared" si="81"/>
        <v>5000</v>
      </c>
      <c r="S523" s="48">
        <f t="shared" si="81"/>
        <v>5200</v>
      </c>
      <c r="T523" s="48">
        <f t="shared" si="81"/>
        <v>5200</v>
      </c>
      <c r="U523" s="48">
        <f t="shared" si="81"/>
        <v>5400</v>
      </c>
      <c r="V523" s="48">
        <f t="shared" si="81"/>
        <v>5400</v>
      </c>
    </row>
    <row r="524" spans="1:22">
      <c r="A524" s="48">
        <v>1</v>
      </c>
      <c r="B524" s="48">
        <v>8</v>
      </c>
      <c r="C524" s="48">
        <v>4</v>
      </c>
      <c r="D524" s="48">
        <v>1001</v>
      </c>
      <c r="E524" s="48">
        <v>1500</v>
      </c>
      <c r="F524" s="48">
        <v>13</v>
      </c>
      <c r="G524" s="48" t="s">
        <v>275</v>
      </c>
      <c r="H524" s="48">
        <v>1</v>
      </c>
      <c r="I524" s="48">
        <f t="shared" si="79"/>
        <v>8</v>
      </c>
      <c r="J524" s="57">
        <f t="shared" si="80"/>
        <v>2.6666666666666666E-3</v>
      </c>
      <c r="K524" s="48">
        <f t="shared" si="81"/>
        <v>5300</v>
      </c>
      <c r="L524" s="48">
        <f t="shared" si="81"/>
        <v>5300</v>
      </c>
      <c r="M524" s="48">
        <f t="shared" si="81"/>
        <v>5900</v>
      </c>
      <c r="N524" s="48">
        <f t="shared" si="81"/>
        <v>5900</v>
      </c>
      <c r="O524" s="48">
        <f t="shared" si="81"/>
        <v>5900</v>
      </c>
      <c r="P524" s="48">
        <f t="shared" si="81"/>
        <v>5900</v>
      </c>
      <c r="Q524" s="48">
        <f t="shared" si="81"/>
        <v>6700</v>
      </c>
      <c r="R524" s="48">
        <f t="shared" si="81"/>
        <v>6700</v>
      </c>
      <c r="S524" s="48">
        <f t="shared" si="81"/>
        <v>6900</v>
      </c>
      <c r="T524" s="48">
        <f t="shared" si="81"/>
        <v>6900</v>
      </c>
      <c r="U524" s="48">
        <f t="shared" si="81"/>
        <v>7200</v>
      </c>
      <c r="V524" s="48">
        <f t="shared" si="81"/>
        <v>7200</v>
      </c>
    </row>
    <row r="525" spans="1:22">
      <c r="A525" s="48">
        <v>1</v>
      </c>
      <c r="B525" s="48">
        <v>8</v>
      </c>
      <c r="C525" s="48">
        <v>4</v>
      </c>
      <c r="D525" s="48">
        <v>1001</v>
      </c>
      <c r="E525" s="48">
        <v>1500</v>
      </c>
      <c r="F525" s="48">
        <v>14</v>
      </c>
      <c r="G525" s="48" t="s">
        <v>269</v>
      </c>
      <c r="H525" s="48">
        <v>10000</v>
      </c>
      <c r="I525" s="48">
        <f t="shared" si="79"/>
        <v>0</v>
      </c>
      <c r="J525" s="57">
        <f t="shared" si="80"/>
        <v>2.6666666666666666E-3</v>
      </c>
      <c r="K525" s="48">
        <f t="shared" si="81"/>
        <v>10000</v>
      </c>
      <c r="L525" s="48">
        <f t="shared" si="81"/>
        <v>10000</v>
      </c>
      <c r="M525" s="48">
        <f t="shared" si="81"/>
        <v>10000</v>
      </c>
      <c r="N525" s="48">
        <f t="shared" si="81"/>
        <v>10000</v>
      </c>
      <c r="O525" s="48">
        <f t="shared" si="81"/>
        <v>10000</v>
      </c>
      <c r="P525" s="48">
        <f t="shared" si="81"/>
        <v>10000</v>
      </c>
      <c r="Q525" s="48">
        <f t="shared" si="81"/>
        <v>10000</v>
      </c>
      <c r="R525" s="48">
        <f t="shared" si="81"/>
        <v>10000</v>
      </c>
      <c r="S525" s="48">
        <f t="shared" si="81"/>
        <v>10000</v>
      </c>
      <c r="T525" s="48">
        <f t="shared" si="81"/>
        <v>10000</v>
      </c>
      <c r="U525" s="48">
        <f t="shared" si="81"/>
        <v>10000</v>
      </c>
      <c r="V525" s="48">
        <f t="shared" si="81"/>
        <v>10000</v>
      </c>
    </row>
    <row r="526" spans="1:22">
      <c r="A526" s="48">
        <v>1</v>
      </c>
      <c r="B526" s="48">
        <v>8</v>
      </c>
      <c r="C526" s="48">
        <v>4</v>
      </c>
      <c r="D526" s="48">
        <v>1001</v>
      </c>
      <c r="E526" s="48">
        <v>1500</v>
      </c>
      <c r="F526" s="48">
        <v>15</v>
      </c>
      <c r="G526" s="48" t="s">
        <v>273</v>
      </c>
      <c r="H526" s="48">
        <v>2</v>
      </c>
      <c r="I526" s="48">
        <f t="shared" si="79"/>
        <v>5</v>
      </c>
      <c r="J526" s="57">
        <f t="shared" si="80"/>
        <v>2.6666666666666666E-3</v>
      </c>
      <c r="K526" s="48">
        <f t="shared" si="81"/>
        <v>8000</v>
      </c>
      <c r="L526" s="48">
        <f t="shared" si="81"/>
        <v>8000</v>
      </c>
      <c r="M526" s="48">
        <f t="shared" si="81"/>
        <v>8800</v>
      </c>
      <c r="N526" s="48">
        <f t="shared" si="81"/>
        <v>8800</v>
      </c>
      <c r="O526" s="48">
        <f t="shared" si="81"/>
        <v>8800</v>
      </c>
      <c r="P526" s="48">
        <f t="shared" si="81"/>
        <v>8800</v>
      </c>
      <c r="Q526" s="48">
        <f t="shared" si="81"/>
        <v>10000</v>
      </c>
      <c r="R526" s="48">
        <f t="shared" si="81"/>
        <v>10000</v>
      </c>
      <c r="S526" s="48">
        <f t="shared" si="81"/>
        <v>10400</v>
      </c>
      <c r="T526" s="48">
        <f t="shared" si="81"/>
        <v>10400</v>
      </c>
      <c r="U526" s="48">
        <f t="shared" si="81"/>
        <v>10800</v>
      </c>
      <c r="V526" s="48">
        <f t="shared" si="81"/>
        <v>10800</v>
      </c>
    </row>
    <row r="527" spans="1:22">
      <c r="A527" s="48">
        <v>1</v>
      </c>
      <c r="B527" s="48">
        <v>9</v>
      </c>
      <c r="C527" s="48">
        <v>19</v>
      </c>
      <c r="D527" s="48">
        <v>1001</v>
      </c>
      <c r="E527" s="48">
        <v>1500</v>
      </c>
      <c r="F527" s="48">
        <v>1</v>
      </c>
      <c r="G527" s="48" t="s">
        <v>269</v>
      </c>
      <c r="H527" s="48">
        <v>11000</v>
      </c>
      <c r="I527" s="48">
        <f t="shared" si="79"/>
        <v>0</v>
      </c>
      <c r="J527" s="57">
        <f t="shared" si="80"/>
        <v>1.2666666666666666E-2</v>
      </c>
      <c r="K527" s="48">
        <f t="shared" si="81"/>
        <v>11000</v>
      </c>
      <c r="L527" s="48">
        <f t="shared" si="81"/>
        <v>11000</v>
      </c>
      <c r="M527" s="48">
        <f t="shared" si="81"/>
        <v>11000</v>
      </c>
      <c r="N527" s="48">
        <f t="shared" si="81"/>
        <v>11000</v>
      </c>
      <c r="O527" s="48">
        <f t="shared" si="81"/>
        <v>11000</v>
      </c>
      <c r="P527" s="48">
        <f t="shared" si="81"/>
        <v>11000</v>
      </c>
      <c r="Q527" s="48">
        <f t="shared" si="81"/>
        <v>11000</v>
      </c>
      <c r="R527" s="48">
        <f t="shared" si="81"/>
        <v>11000</v>
      </c>
      <c r="S527" s="48">
        <f t="shared" si="81"/>
        <v>11000</v>
      </c>
      <c r="T527" s="48">
        <f t="shared" si="81"/>
        <v>11000</v>
      </c>
      <c r="U527" s="48">
        <f t="shared" si="81"/>
        <v>11000</v>
      </c>
      <c r="V527" s="48">
        <f t="shared" si="81"/>
        <v>11000</v>
      </c>
    </row>
    <row r="528" spans="1:22">
      <c r="A528" s="48">
        <v>1</v>
      </c>
      <c r="B528" s="48">
        <v>9</v>
      </c>
      <c r="C528" s="48">
        <v>19</v>
      </c>
      <c r="D528" s="48">
        <v>1001</v>
      </c>
      <c r="E528" s="48">
        <v>1500</v>
      </c>
      <c r="F528" s="48">
        <v>2</v>
      </c>
      <c r="G528" s="48" t="s">
        <v>268</v>
      </c>
      <c r="H528" s="48">
        <v>6</v>
      </c>
      <c r="I528" s="48">
        <f t="shared" si="79"/>
        <v>4</v>
      </c>
      <c r="J528" s="57">
        <f t="shared" si="80"/>
        <v>1.2666666666666666E-2</v>
      </c>
      <c r="K528" s="48">
        <f t="shared" si="81"/>
        <v>3000</v>
      </c>
      <c r="L528" s="48">
        <f t="shared" si="81"/>
        <v>3000</v>
      </c>
      <c r="M528" s="48">
        <f t="shared" si="81"/>
        <v>3300</v>
      </c>
      <c r="N528" s="48">
        <f t="shared" si="81"/>
        <v>3300</v>
      </c>
      <c r="O528" s="48">
        <f t="shared" si="81"/>
        <v>3300</v>
      </c>
      <c r="P528" s="48">
        <f t="shared" si="81"/>
        <v>3300</v>
      </c>
      <c r="Q528" s="48">
        <f t="shared" si="81"/>
        <v>3750</v>
      </c>
      <c r="R528" s="48">
        <f t="shared" si="81"/>
        <v>3750</v>
      </c>
      <c r="S528" s="48">
        <f t="shared" si="81"/>
        <v>3900</v>
      </c>
      <c r="T528" s="48">
        <f t="shared" si="81"/>
        <v>3900</v>
      </c>
      <c r="U528" s="48">
        <f t="shared" si="81"/>
        <v>4050</v>
      </c>
      <c r="V528" s="48">
        <f t="shared" si="81"/>
        <v>4050</v>
      </c>
    </row>
    <row r="529" spans="1:22">
      <c r="A529" s="48">
        <v>1</v>
      </c>
      <c r="B529" s="48">
        <v>9</v>
      </c>
      <c r="C529" s="48">
        <v>19</v>
      </c>
      <c r="D529" s="48">
        <v>1001</v>
      </c>
      <c r="E529" s="48">
        <v>1500</v>
      </c>
      <c r="F529" s="48">
        <v>3</v>
      </c>
      <c r="G529" s="48" t="s">
        <v>270</v>
      </c>
      <c r="H529" s="48">
        <v>1</v>
      </c>
      <c r="I529" s="48">
        <f t="shared" si="79"/>
        <v>1</v>
      </c>
      <c r="J529" s="57">
        <f t="shared" si="80"/>
        <v>1.2666666666666666E-2</v>
      </c>
      <c r="K529" s="48">
        <f t="shared" si="81"/>
        <v>2000</v>
      </c>
      <c r="L529" s="48">
        <f t="shared" si="81"/>
        <v>2000</v>
      </c>
      <c r="M529" s="48">
        <f t="shared" si="81"/>
        <v>2200</v>
      </c>
      <c r="N529" s="48">
        <f t="shared" si="81"/>
        <v>2200</v>
      </c>
      <c r="O529" s="48">
        <f t="shared" si="81"/>
        <v>2200</v>
      </c>
      <c r="P529" s="48">
        <f t="shared" si="81"/>
        <v>2200</v>
      </c>
      <c r="Q529" s="48">
        <f t="shared" si="81"/>
        <v>2500</v>
      </c>
      <c r="R529" s="48">
        <f t="shared" si="81"/>
        <v>2500</v>
      </c>
      <c r="S529" s="48">
        <f t="shared" si="81"/>
        <v>2600</v>
      </c>
      <c r="T529" s="48">
        <f t="shared" si="81"/>
        <v>2600</v>
      </c>
      <c r="U529" s="48">
        <f t="shared" si="81"/>
        <v>2700</v>
      </c>
      <c r="V529" s="48">
        <f t="shared" si="81"/>
        <v>2700</v>
      </c>
    </row>
    <row r="530" spans="1:22">
      <c r="A530" s="48">
        <v>1</v>
      </c>
      <c r="B530" s="48">
        <v>9</v>
      </c>
      <c r="C530" s="48">
        <v>19</v>
      </c>
      <c r="D530" s="48">
        <v>1001</v>
      </c>
      <c r="E530" s="48">
        <v>1500</v>
      </c>
      <c r="F530" s="48">
        <v>4</v>
      </c>
      <c r="G530" s="48" t="s">
        <v>269</v>
      </c>
      <c r="H530" s="48">
        <v>5000</v>
      </c>
      <c r="I530" s="48">
        <f t="shared" si="79"/>
        <v>0</v>
      </c>
      <c r="J530" s="57">
        <f t="shared" si="80"/>
        <v>1.2666666666666666E-2</v>
      </c>
      <c r="K530" s="48">
        <f t="shared" si="81"/>
        <v>5000</v>
      </c>
      <c r="L530" s="48">
        <f t="shared" si="81"/>
        <v>5000</v>
      </c>
      <c r="M530" s="48">
        <f t="shared" si="81"/>
        <v>5000</v>
      </c>
      <c r="N530" s="48">
        <f t="shared" si="81"/>
        <v>5000</v>
      </c>
      <c r="O530" s="48">
        <f t="shared" si="81"/>
        <v>5000</v>
      </c>
      <c r="P530" s="48">
        <f t="shared" si="81"/>
        <v>5000</v>
      </c>
      <c r="Q530" s="48">
        <f t="shared" si="81"/>
        <v>5000</v>
      </c>
      <c r="R530" s="48">
        <f t="shared" si="81"/>
        <v>5000</v>
      </c>
      <c r="S530" s="48">
        <f t="shared" si="81"/>
        <v>5000</v>
      </c>
      <c r="T530" s="48">
        <f t="shared" si="81"/>
        <v>5000</v>
      </c>
      <c r="U530" s="48">
        <f t="shared" si="81"/>
        <v>5000</v>
      </c>
      <c r="V530" s="48">
        <f t="shared" si="81"/>
        <v>5000</v>
      </c>
    </row>
    <row r="531" spans="1:22">
      <c r="A531" s="48">
        <v>1</v>
      </c>
      <c r="B531" s="48">
        <v>9</v>
      </c>
      <c r="C531" s="48">
        <v>19</v>
      </c>
      <c r="D531" s="48">
        <v>1001</v>
      </c>
      <c r="E531" s="48">
        <v>1500</v>
      </c>
      <c r="F531" s="48">
        <v>5</v>
      </c>
      <c r="G531" s="48" t="s">
        <v>273</v>
      </c>
      <c r="H531" s="48">
        <v>1</v>
      </c>
      <c r="I531" s="48">
        <f t="shared" si="79"/>
        <v>5</v>
      </c>
      <c r="J531" s="57">
        <f t="shared" si="80"/>
        <v>1.2666666666666666E-2</v>
      </c>
      <c r="K531" s="48">
        <f t="shared" si="81"/>
        <v>4000</v>
      </c>
      <c r="L531" s="48">
        <f t="shared" si="81"/>
        <v>4000</v>
      </c>
      <c r="M531" s="48">
        <f t="shared" si="81"/>
        <v>4400</v>
      </c>
      <c r="N531" s="48">
        <f t="shared" si="81"/>
        <v>4400</v>
      </c>
      <c r="O531" s="48">
        <f t="shared" si="81"/>
        <v>4400</v>
      </c>
      <c r="P531" s="48">
        <f t="shared" si="81"/>
        <v>4400</v>
      </c>
      <c r="Q531" s="48">
        <f t="shared" si="81"/>
        <v>5000</v>
      </c>
      <c r="R531" s="48">
        <f t="shared" si="81"/>
        <v>5000</v>
      </c>
      <c r="S531" s="48">
        <f t="shared" si="81"/>
        <v>5200</v>
      </c>
      <c r="T531" s="48">
        <f t="shared" si="81"/>
        <v>5200</v>
      </c>
      <c r="U531" s="48">
        <f t="shared" si="81"/>
        <v>5400</v>
      </c>
      <c r="V531" s="48">
        <f t="shared" si="81"/>
        <v>5400</v>
      </c>
    </row>
    <row r="532" spans="1:22">
      <c r="A532" s="48">
        <v>1</v>
      </c>
      <c r="B532" s="48">
        <v>9</v>
      </c>
      <c r="C532" s="48">
        <v>19</v>
      </c>
      <c r="D532" s="48">
        <v>1001</v>
      </c>
      <c r="E532" s="48">
        <v>1500</v>
      </c>
      <c r="F532" s="48">
        <v>6</v>
      </c>
      <c r="G532" s="48" t="s">
        <v>270</v>
      </c>
      <c r="H532" s="48">
        <v>1</v>
      </c>
      <c r="I532" s="48">
        <f t="shared" si="79"/>
        <v>1</v>
      </c>
      <c r="J532" s="57">
        <f t="shared" si="80"/>
        <v>1.2666666666666666E-2</v>
      </c>
      <c r="K532" s="48">
        <f t="shared" ref="K532:V541" si="82">IF($I532=0,$H532,INDEX(levelCosts_1_v,MATCH(K$1,levelCosts_k,1),$I532)*$H532)</f>
        <v>2000</v>
      </c>
      <c r="L532" s="48">
        <f t="shared" si="82"/>
        <v>2000</v>
      </c>
      <c r="M532" s="48">
        <f t="shared" si="82"/>
        <v>2200</v>
      </c>
      <c r="N532" s="48">
        <f t="shared" si="82"/>
        <v>2200</v>
      </c>
      <c r="O532" s="48">
        <f t="shared" si="82"/>
        <v>2200</v>
      </c>
      <c r="P532" s="48">
        <f t="shared" si="82"/>
        <v>2200</v>
      </c>
      <c r="Q532" s="48">
        <f t="shared" si="82"/>
        <v>2500</v>
      </c>
      <c r="R532" s="48">
        <f t="shared" si="82"/>
        <v>2500</v>
      </c>
      <c r="S532" s="48">
        <f t="shared" si="82"/>
        <v>2600</v>
      </c>
      <c r="T532" s="48">
        <f t="shared" si="82"/>
        <v>2600</v>
      </c>
      <c r="U532" s="48">
        <f t="shared" si="82"/>
        <v>2700</v>
      </c>
      <c r="V532" s="48">
        <f t="shared" si="82"/>
        <v>2700</v>
      </c>
    </row>
    <row r="533" spans="1:22">
      <c r="A533" s="48">
        <v>1</v>
      </c>
      <c r="B533" s="48">
        <v>9</v>
      </c>
      <c r="C533" s="48">
        <v>19</v>
      </c>
      <c r="D533" s="48">
        <v>1001</v>
      </c>
      <c r="E533" s="48">
        <v>1500</v>
      </c>
      <c r="F533" s="48">
        <v>7</v>
      </c>
      <c r="G533" s="48" t="s">
        <v>269</v>
      </c>
      <c r="H533" s="48">
        <v>2000</v>
      </c>
      <c r="I533" s="48">
        <f t="shared" si="79"/>
        <v>0</v>
      </c>
      <c r="J533" s="57">
        <f t="shared" si="80"/>
        <v>1.2666666666666666E-2</v>
      </c>
      <c r="K533" s="48">
        <f t="shared" si="82"/>
        <v>2000</v>
      </c>
      <c r="L533" s="48">
        <f t="shared" si="82"/>
        <v>2000</v>
      </c>
      <c r="M533" s="48">
        <f t="shared" si="82"/>
        <v>2000</v>
      </c>
      <c r="N533" s="48">
        <f t="shared" si="82"/>
        <v>2000</v>
      </c>
      <c r="O533" s="48">
        <f t="shared" si="82"/>
        <v>2000</v>
      </c>
      <c r="P533" s="48">
        <f t="shared" si="82"/>
        <v>2000</v>
      </c>
      <c r="Q533" s="48">
        <f t="shared" si="82"/>
        <v>2000</v>
      </c>
      <c r="R533" s="48">
        <f t="shared" si="82"/>
        <v>2000</v>
      </c>
      <c r="S533" s="48">
        <f t="shared" si="82"/>
        <v>2000</v>
      </c>
      <c r="T533" s="48">
        <f t="shared" si="82"/>
        <v>2000</v>
      </c>
      <c r="U533" s="48">
        <f t="shared" si="82"/>
        <v>2000</v>
      </c>
      <c r="V533" s="48">
        <f t="shared" si="82"/>
        <v>2000</v>
      </c>
    </row>
    <row r="534" spans="1:22">
      <c r="A534" s="48">
        <v>1</v>
      </c>
      <c r="B534" s="48">
        <v>9</v>
      </c>
      <c r="C534" s="48">
        <v>19</v>
      </c>
      <c r="D534" s="48">
        <v>1001</v>
      </c>
      <c r="E534" s="48">
        <v>1500</v>
      </c>
      <c r="F534" s="48">
        <v>8</v>
      </c>
      <c r="G534" s="48" t="s">
        <v>276</v>
      </c>
      <c r="H534" s="48">
        <v>2</v>
      </c>
      <c r="I534" s="48">
        <f t="shared" si="79"/>
        <v>2</v>
      </c>
      <c r="J534" s="57">
        <f t="shared" si="80"/>
        <v>1.2666666666666666E-2</v>
      </c>
      <c r="K534" s="48">
        <f t="shared" si="82"/>
        <v>4442</v>
      </c>
      <c r="L534" s="48">
        <f t="shared" si="82"/>
        <v>4442</v>
      </c>
      <c r="M534" s="48">
        <f t="shared" si="82"/>
        <v>4884</v>
      </c>
      <c r="N534" s="48">
        <f t="shared" si="82"/>
        <v>4884</v>
      </c>
      <c r="O534" s="48">
        <f t="shared" si="82"/>
        <v>4884</v>
      </c>
      <c r="P534" s="48">
        <f t="shared" si="82"/>
        <v>4884</v>
      </c>
      <c r="Q534" s="48">
        <f t="shared" si="82"/>
        <v>5550</v>
      </c>
      <c r="R534" s="48">
        <f t="shared" si="82"/>
        <v>5550</v>
      </c>
      <c r="S534" s="48">
        <f t="shared" si="82"/>
        <v>5772</v>
      </c>
      <c r="T534" s="48">
        <f t="shared" si="82"/>
        <v>5772</v>
      </c>
      <c r="U534" s="48">
        <f t="shared" si="82"/>
        <v>5996</v>
      </c>
      <c r="V534" s="48">
        <f t="shared" si="82"/>
        <v>5996</v>
      </c>
    </row>
    <row r="535" spans="1:22">
      <c r="A535" s="48">
        <v>1</v>
      </c>
      <c r="B535" s="48">
        <v>9</v>
      </c>
      <c r="C535" s="48">
        <v>19</v>
      </c>
      <c r="D535" s="48">
        <v>1001</v>
      </c>
      <c r="E535" s="48">
        <v>1500</v>
      </c>
      <c r="F535" s="48">
        <v>9</v>
      </c>
      <c r="G535" s="48" t="s">
        <v>271</v>
      </c>
      <c r="H535" s="48">
        <v>1</v>
      </c>
      <c r="I535" s="48">
        <f t="shared" si="79"/>
        <v>6</v>
      </c>
      <c r="J535" s="57">
        <f t="shared" si="80"/>
        <v>1.2666666666666666E-2</v>
      </c>
      <c r="K535" s="48">
        <f t="shared" si="82"/>
        <v>3300</v>
      </c>
      <c r="L535" s="48">
        <f t="shared" si="82"/>
        <v>3300</v>
      </c>
      <c r="M535" s="48">
        <f t="shared" si="82"/>
        <v>3700</v>
      </c>
      <c r="N535" s="48">
        <f t="shared" si="82"/>
        <v>3700</v>
      </c>
      <c r="O535" s="48">
        <f t="shared" si="82"/>
        <v>3700</v>
      </c>
      <c r="P535" s="48">
        <f t="shared" si="82"/>
        <v>3700</v>
      </c>
      <c r="Q535" s="48">
        <f t="shared" si="82"/>
        <v>4200</v>
      </c>
      <c r="R535" s="48">
        <f t="shared" si="82"/>
        <v>4200</v>
      </c>
      <c r="S535" s="48">
        <f t="shared" si="82"/>
        <v>4300</v>
      </c>
      <c r="T535" s="48">
        <f t="shared" si="82"/>
        <v>4300</v>
      </c>
      <c r="U535" s="48">
        <f t="shared" si="82"/>
        <v>4500</v>
      </c>
      <c r="V535" s="48">
        <f t="shared" si="82"/>
        <v>4500</v>
      </c>
    </row>
    <row r="536" spans="1:22">
      <c r="A536" s="48">
        <v>1</v>
      </c>
      <c r="B536" s="48">
        <v>9</v>
      </c>
      <c r="C536" s="48">
        <v>19</v>
      </c>
      <c r="D536" s="48">
        <v>1001</v>
      </c>
      <c r="E536" s="48">
        <v>1500</v>
      </c>
      <c r="F536" s="48">
        <v>10</v>
      </c>
      <c r="G536" s="48" t="s">
        <v>269</v>
      </c>
      <c r="H536" s="48">
        <v>10000</v>
      </c>
      <c r="I536" s="48">
        <f t="shared" si="79"/>
        <v>0</v>
      </c>
      <c r="J536" s="57">
        <f t="shared" si="80"/>
        <v>1.2666666666666666E-2</v>
      </c>
      <c r="K536" s="48">
        <f t="shared" si="82"/>
        <v>10000</v>
      </c>
      <c r="L536" s="48">
        <f t="shared" si="82"/>
        <v>10000</v>
      </c>
      <c r="M536" s="48">
        <f t="shared" si="82"/>
        <v>10000</v>
      </c>
      <c r="N536" s="48">
        <f t="shared" si="82"/>
        <v>10000</v>
      </c>
      <c r="O536" s="48">
        <f t="shared" si="82"/>
        <v>10000</v>
      </c>
      <c r="P536" s="48">
        <f t="shared" si="82"/>
        <v>10000</v>
      </c>
      <c r="Q536" s="48">
        <f t="shared" si="82"/>
        <v>10000</v>
      </c>
      <c r="R536" s="48">
        <f t="shared" si="82"/>
        <v>10000</v>
      </c>
      <c r="S536" s="48">
        <f t="shared" si="82"/>
        <v>10000</v>
      </c>
      <c r="T536" s="48">
        <f t="shared" si="82"/>
        <v>10000</v>
      </c>
      <c r="U536" s="48">
        <f t="shared" si="82"/>
        <v>10000</v>
      </c>
      <c r="V536" s="48">
        <f t="shared" si="82"/>
        <v>10000</v>
      </c>
    </row>
    <row r="537" spans="1:22">
      <c r="A537" s="48">
        <v>1</v>
      </c>
      <c r="B537" s="48">
        <v>9</v>
      </c>
      <c r="C537" s="48">
        <v>19</v>
      </c>
      <c r="D537" s="48">
        <v>1001</v>
      </c>
      <c r="E537" s="48">
        <v>1500</v>
      </c>
      <c r="F537" s="48">
        <v>11</v>
      </c>
      <c r="G537" s="48" t="s">
        <v>274</v>
      </c>
      <c r="H537" s="48">
        <v>1</v>
      </c>
      <c r="I537" s="48">
        <f t="shared" si="79"/>
        <v>3</v>
      </c>
      <c r="J537" s="57">
        <f t="shared" si="80"/>
        <v>1.2666666666666666E-2</v>
      </c>
      <c r="K537" s="48">
        <f t="shared" si="82"/>
        <v>6000</v>
      </c>
      <c r="L537" s="48">
        <f t="shared" si="82"/>
        <v>6000</v>
      </c>
      <c r="M537" s="48">
        <f t="shared" si="82"/>
        <v>6600</v>
      </c>
      <c r="N537" s="48">
        <f t="shared" si="82"/>
        <v>6600</v>
      </c>
      <c r="O537" s="48">
        <f t="shared" si="82"/>
        <v>6600</v>
      </c>
      <c r="P537" s="48">
        <f t="shared" si="82"/>
        <v>6600</v>
      </c>
      <c r="Q537" s="48">
        <f t="shared" si="82"/>
        <v>7500</v>
      </c>
      <c r="R537" s="48">
        <f t="shared" si="82"/>
        <v>7500</v>
      </c>
      <c r="S537" s="48">
        <f t="shared" si="82"/>
        <v>7800</v>
      </c>
      <c r="T537" s="48">
        <f t="shared" si="82"/>
        <v>7800</v>
      </c>
      <c r="U537" s="48">
        <f t="shared" si="82"/>
        <v>8100</v>
      </c>
      <c r="V537" s="48">
        <f t="shared" si="82"/>
        <v>8100</v>
      </c>
    </row>
    <row r="538" spans="1:22">
      <c r="A538" s="48">
        <v>1</v>
      </c>
      <c r="B538" s="48">
        <v>9</v>
      </c>
      <c r="C538" s="48">
        <v>19</v>
      </c>
      <c r="D538" s="48">
        <v>1001</v>
      </c>
      <c r="E538" s="48">
        <v>1500</v>
      </c>
      <c r="F538" s="48">
        <v>12</v>
      </c>
      <c r="G538" s="48" t="s">
        <v>268</v>
      </c>
      <c r="H538" s="48">
        <v>2</v>
      </c>
      <c r="I538" s="48">
        <f t="shared" si="79"/>
        <v>4</v>
      </c>
      <c r="J538" s="57">
        <f t="shared" si="80"/>
        <v>1.2666666666666666E-2</v>
      </c>
      <c r="K538" s="48">
        <f t="shared" si="82"/>
        <v>1000</v>
      </c>
      <c r="L538" s="48">
        <f t="shared" si="82"/>
        <v>1000</v>
      </c>
      <c r="M538" s="48">
        <f t="shared" si="82"/>
        <v>1100</v>
      </c>
      <c r="N538" s="48">
        <f t="shared" si="82"/>
        <v>1100</v>
      </c>
      <c r="O538" s="48">
        <f t="shared" si="82"/>
        <v>1100</v>
      </c>
      <c r="P538" s="48">
        <f t="shared" si="82"/>
        <v>1100</v>
      </c>
      <c r="Q538" s="48">
        <f t="shared" si="82"/>
        <v>1250</v>
      </c>
      <c r="R538" s="48">
        <f t="shared" si="82"/>
        <v>1250</v>
      </c>
      <c r="S538" s="48">
        <f t="shared" si="82"/>
        <v>1300</v>
      </c>
      <c r="T538" s="48">
        <f t="shared" si="82"/>
        <v>1300</v>
      </c>
      <c r="U538" s="48">
        <f t="shared" si="82"/>
        <v>1350</v>
      </c>
      <c r="V538" s="48">
        <f t="shared" si="82"/>
        <v>1350</v>
      </c>
    </row>
    <row r="539" spans="1:22">
      <c r="A539" s="48">
        <v>1</v>
      </c>
      <c r="B539" s="48">
        <v>9</v>
      </c>
      <c r="C539" s="48">
        <v>19</v>
      </c>
      <c r="D539" s="48">
        <v>1001</v>
      </c>
      <c r="E539" s="48">
        <v>1500</v>
      </c>
      <c r="F539" s="48">
        <v>13</v>
      </c>
      <c r="G539" s="48" t="s">
        <v>275</v>
      </c>
      <c r="H539" s="48">
        <v>2</v>
      </c>
      <c r="I539" s="48">
        <f t="shared" si="79"/>
        <v>8</v>
      </c>
      <c r="J539" s="57">
        <f t="shared" si="80"/>
        <v>1.2666666666666666E-2</v>
      </c>
      <c r="K539" s="48">
        <f t="shared" si="82"/>
        <v>10600</v>
      </c>
      <c r="L539" s="48">
        <f t="shared" si="82"/>
        <v>10600</v>
      </c>
      <c r="M539" s="48">
        <f t="shared" si="82"/>
        <v>11800</v>
      </c>
      <c r="N539" s="48">
        <f t="shared" si="82"/>
        <v>11800</v>
      </c>
      <c r="O539" s="48">
        <f t="shared" si="82"/>
        <v>11800</v>
      </c>
      <c r="P539" s="48">
        <f t="shared" si="82"/>
        <v>11800</v>
      </c>
      <c r="Q539" s="48">
        <f t="shared" si="82"/>
        <v>13400</v>
      </c>
      <c r="R539" s="48">
        <f t="shared" si="82"/>
        <v>13400</v>
      </c>
      <c r="S539" s="48">
        <f t="shared" si="82"/>
        <v>13800</v>
      </c>
      <c r="T539" s="48">
        <f t="shared" si="82"/>
        <v>13800</v>
      </c>
      <c r="U539" s="48">
        <f t="shared" si="82"/>
        <v>14400</v>
      </c>
      <c r="V539" s="48">
        <f t="shared" si="82"/>
        <v>14400</v>
      </c>
    </row>
    <row r="540" spans="1:22">
      <c r="A540" s="48">
        <v>1</v>
      </c>
      <c r="B540" s="48">
        <v>9</v>
      </c>
      <c r="C540" s="48">
        <v>19</v>
      </c>
      <c r="D540" s="48">
        <v>1001</v>
      </c>
      <c r="E540" s="48">
        <v>1500</v>
      </c>
      <c r="F540" s="48">
        <v>14</v>
      </c>
      <c r="G540" s="48" t="s">
        <v>269</v>
      </c>
      <c r="H540" s="48">
        <v>10000</v>
      </c>
      <c r="I540" s="48">
        <f t="shared" si="79"/>
        <v>0</v>
      </c>
      <c r="J540" s="57">
        <f t="shared" si="80"/>
        <v>1.2666666666666666E-2</v>
      </c>
      <c r="K540" s="48">
        <f t="shared" si="82"/>
        <v>10000</v>
      </c>
      <c r="L540" s="48">
        <f t="shared" si="82"/>
        <v>10000</v>
      </c>
      <c r="M540" s="48">
        <f t="shared" si="82"/>
        <v>10000</v>
      </c>
      <c r="N540" s="48">
        <f t="shared" si="82"/>
        <v>10000</v>
      </c>
      <c r="O540" s="48">
        <f t="shared" si="82"/>
        <v>10000</v>
      </c>
      <c r="P540" s="48">
        <f t="shared" si="82"/>
        <v>10000</v>
      </c>
      <c r="Q540" s="48">
        <f t="shared" si="82"/>
        <v>10000</v>
      </c>
      <c r="R540" s="48">
        <f t="shared" si="82"/>
        <v>10000</v>
      </c>
      <c r="S540" s="48">
        <f t="shared" si="82"/>
        <v>10000</v>
      </c>
      <c r="T540" s="48">
        <f t="shared" si="82"/>
        <v>10000</v>
      </c>
      <c r="U540" s="48">
        <f t="shared" si="82"/>
        <v>10000</v>
      </c>
      <c r="V540" s="48">
        <f t="shared" si="82"/>
        <v>10000</v>
      </c>
    </row>
    <row r="541" spans="1:22">
      <c r="A541" s="48">
        <v>1</v>
      </c>
      <c r="B541" s="48">
        <v>9</v>
      </c>
      <c r="C541" s="48">
        <v>19</v>
      </c>
      <c r="D541" s="48">
        <v>1001</v>
      </c>
      <c r="E541" s="48">
        <v>1500</v>
      </c>
      <c r="F541" s="48">
        <v>15</v>
      </c>
      <c r="G541" s="48" t="s">
        <v>273</v>
      </c>
      <c r="H541" s="48">
        <v>1</v>
      </c>
      <c r="I541" s="48">
        <f t="shared" si="79"/>
        <v>5</v>
      </c>
      <c r="J541" s="57">
        <f t="shared" si="80"/>
        <v>1.2666666666666666E-2</v>
      </c>
      <c r="K541" s="48">
        <f t="shared" si="82"/>
        <v>4000</v>
      </c>
      <c r="L541" s="48">
        <f t="shared" si="82"/>
        <v>4000</v>
      </c>
      <c r="M541" s="48">
        <f t="shared" si="82"/>
        <v>4400</v>
      </c>
      <c r="N541" s="48">
        <f t="shared" si="82"/>
        <v>4400</v>
      </c>
      <c r="O541" s="48">
        <f t="shared" si="82"/>
        <v>4400</v>
      </c>
      <c r="P541" s="48">
        <f t="shared" si="82"/>
        <v>4400</v>
      </c>
      <c r="Q541" s="48">
        <f t="shared" si="82"/>
        <v>5000</v>
      </c>
      <c r="R541" s="48">
        <f t="shared" si="82"/>
        <v>5000</v>
      </c>
      <c r="S541" s="48">
        <f t="shared" si="82"/>
        <v>5200</v>
      </c>
      <c r="T541" s="48">
        <f t="shared" si="82"/>
        <v>5200</v>
      </c>
      <c r="U541" s="48">
        <f t="shared" si="82"/>
        <v>5400</v>
      </c>
      <c r="V541" s="48">
        <f t="shared" si="82"/>
        <v>5400</v>
      </c>
    </row>
    <row r="542" spans="1:22">
      <c r="A542" s="48">
        <v>2</v>
      </c>
      <c r="B542" s="48">
        <v>1</v>
      </c>
      <c r="C542" s="48">
        <v>18</v>
      </c>
      <c r="D542" s="48">
        <v>0</v>
      </c>
      <c r="E542" s="48">
        <v>250</v>
      </c>
      <c r="F542" s="48">
        <v>1</v>
      </c>
      <c r="G542" s="48" t="s">
        <v>268</v>
      </c>
      <c r="H542" s="48">
        <v>4</v>
      </c>
      <c r="I542" s="48">
        <f t="shared" si="79"/>
        <v>4</v>
      </c>
      <c r="J542" s="57">
        <f t="shared" si="80"/>
        <v>1.2E-2</v>
      </c>
      <c r="K542" s="48">
        <f t="shared" ref="K542:V551" si="83">IF($I542=0,$H542,INDEX(levelCosts_1_v,MATCH(K$1,levelCosts_k,1),$I542)*$H542)</f>
        <v>2000</v>
      </c>
      <c r="L542" s="48">
        <f t="shared" si="83"/>
        <v>2000</v>
      </c>
      <c r="M542" s="48">
        <f t="shared" si="83"/>
        <v>2200</v>
      </c>
      <c r="N542" s="48">
        <f t="shared" si="83"/>
        <v>2200</v>
      </c>
      <c r="O542" s="48">
        <f t="shared" si="83"/>
        <v>2200</v>
      </c>
      <c r="P542" s="48">
        <f t="shared" si="83"/>
        <v>2200</v>
      </c>
      <c r="Q542" s="48">
        <f t="shared" si="83"/>
        <v>2500</v>
      </c>
      <c r="R542" s="48">
        <f t="shared" si="83"/>
        <v>2500</v>
      </c>
      <c r="S542" s="48">
        <f t="shared" si="83"/>
        <v>2600</v>
      </c>
      <c r="T542" s="48">
        <f t="shared" si="83"/>
        <v>2600</v>
      </c>
      <c r="U542" s="48">
        <f t="shared" si="83"/>
        <v>2700</v>
      </c>
      <c r="V542" s="48">
        <f t="shared" si="83"/>
        <v>2700</v>
      </c>
    </row>
    <row r="543" spans="1:22">
      <c r="A543" s="48">
        <v>2</v>
      </c>
      <c r="B543" s="48">
        <v>1</v>
      </c>
      <c r="C543" s="48">
        <v>18</v>
      </c>
      <c r="D543" s="48">
        <v>0</v>
      </c>
      <c r="E543" s="48">
        <v>250</v>
      </c>
      <c r="F543" s="48">
        <v>2</v>
      </c>
      <c r="G543" s="48" t="s">
        <v>269</v>
      </c>
      <c r="H543" s="48">
        <v>2000</v>
      </c>
      <c r="I543" s="48">
        <f t="shared" si="79"/>
        <v>0</v>
      </c>
      <c r="J543" s="57">
        <f t="shared" si="80"/>
        <v>1.2E-2</v>
      </c>
      <c r="K543" s="48">
        <f t="shared" si="83"/>
        <v>2000</v>
      </c>
      <c r="L543" s="48">
        <f t="shared" si="83"/>
        <v>2000</v>
      </c>
      <c r="M543" s="48">
        <f t="shared" si="83"/>
        <v>2000</v>
      </c>
      <c r="N543" s="48">
        <f t="shared" si="83"/>
        <v>2000</v>
      </c>
      <c r="O543" s="48">
        <f t="shared" si="83"/>
        <v>2000</v>
      </c>
      <c r="P543" s="48">
        <f t="shared" si="83"/>
        <v>2000</v>
      </c>
      <c r="Q543" s="48">
        <f t="shared" si="83"/>
        <v>2000</v>
      </c>
      <c r="R543" s="48">
        <f t="shared" si="83"/>
        <v>2000</v>
      </c>
      <c r="S543" s="48">
        <f t="shared" si="83"/>
        <v>2000</v>
      </c>
      <c r="T543" s="48">
        <f t="shared" si="83"/>
        <v>2000</v>
      </c>
      <c r="U543" s="48">
        <f t="shared" si="83"/>
        <v>2000</v>
      </c>
      <c r="V543" s="48">
        <f t="shared" si="83"/>
        <v>2000</v>
      </c>
    </row>
    <row r="544" spans="1:22">
      <c r="A544" s="48">
        <v>2</v>
      </c>
      <c r="B544" s="48">
        <v>1</v>
      </c>
      <c r="C544" s="48">
        <v>18</v>
      </c>
      <c r="D544" s="48">
        <v>0</v>
      </c>
      <c r="E544" s="48">
        <v>250</v>
      </c>
      <c r="F544" s="48">
        <v>3</v>
      </c>
      <c r="G544" s="48" t="s">
        <v>270</v>
      </c>
      <c r="H544" s="48">
        <v>1</v>
      </c>
      <c r="I544" s="48">
        <f t="shared" si="79"/>
        <v>1</v>
      </c>
      <c r="J544" s="57">
        <f t="shared" si="80"/>
        <v>1.2E-2</v>
      </c>
      <c r="K544" s="48">
        <f t="shared" si="83"/>
        <v>2000</v>
      </c>
      <c r="L544" s="48">
        <f t="shared" si="83"/>
        <v>2000</v>
      </c>
      <c r="M544" s="48">
        <f t="shared" si="83"/>
        <v>2200</v>
      </c>
      <c r="N544" s="48">
        <f t="shared" si="83"/>
        <v>2200</v>
      </c>
      <c r="O544" s="48">
        <f t="shared" si="83"/>
        <v>2200</v>
      </c>
      <c r="P544" s="48">
        <f t="shared" si="83"/>
        <v>2200</v>
      </c>
      <c r="Q544" s="48">
        <f t="shared" si="83"/>
        <v>2500</v>
      </c>
      <c r="R544" s="48">
        <f t="shared" si="83"/>
        <v>2500</v>
      </c>
      <c r="S544" s="48">
        <f t="shared" si="83"/>
        <v>2600</v>
      </c>
      <c r="T544" s="48">
        <f t="shared" si="83"/>
        <v>2600</v>
      </c>
      <c r="U544" s="48">
        <f t="shared" si="83"/>
        <v>2700</v>
      </c>
      <c r="V544" s="48">
        <f t="shared" si="83"/>
        <v>2700</v>
      </c>
    </row>
    <row r="545" spans="1:22">
      <c r="A545" s="48">
        <v>2</v>
      </c>
      <c r="B545" s="48">
        <v>1</v>
      </c>
      <c r="C545" s="48">
        <v>18</v>
      </c>
      <c r="D545" s="48">
        <v>0</v>
      </c>
      <c r="E545" s="48">
        <v>250</v>
      </c>
      <c r="F545" s="48">
        <v>4</v>
      </c>
      <c r="G545" s="48" t="s">
        <v>271</v>
      </c>
      <c r="H545" s="48">
        <v>1</v>
      </c>
      <c r="I545" s="48">
        <f t="shared" si="79"/>
        <v>6</v>
      </c>
      <c r="J545" s="57">
        <f t="shared" si="80"/>
        <v>1.2E-2</v>
      </c>
      <c r="K545" s="48">
        <f t="shared" si="83"/>
        <v>3300</v>
      </c>
      <c r="L545" s="48">
        <f t="shared" si="83"/>
        <v>3300</v>
      </c>
      <c r="M545" s="48">
        <f t="shared" si="83"/>
        <v>3700</v>
      </c>
      <c r="N545" s="48">
        <f t="shared" si="83"/>
        <v>3700</v>
      </c>
      <c r="O545" s="48">
        <f t="shared" si="83"/>
        <v>3700</v>
      </c>
      <c r="P545" s="48">
        <f t="shared" si="83"/>
        <v>3700</v>
      </c>
      <c r="Q545" s="48">
        <f t="shared" si="83"/>
        <v>4200</v>
      </c>
      <c r="R545" s="48">
        <f t="shared" si="83"/>
        <v>4200</v>
      </c>
      <c r="S545" s="48">
        <f t="shared" si="83"/>
        <v>4300</v>
      </c>
      <c r="T545" s="48">
        <f t="shared" si="83"/>
        <v>4300</v>
      </c>
      <c r="U545" s="48">
        <f t="shared" si="83"/>
        <v>4500</v>
      </c>
      <c r="V545" s="48">
        <f t="shared" si="83"/>
        <v>4500</v>
      </c>
    </row>
    <row r="546" spans="1:22">
      <c r="A546" s="48">
        <v>2</v>
      </c>
      <c r="B546" s="48">
        <v>1</v>
      </c>
      <c r="C546" s="48">
        <v>18</v>
      </c>
      <c r="D546" s="48">
        <v>0</v>
      </c>
      <c r="E546" s="48">
        <v>250</v>
      </c>
      <c r="F546" s="48">
        <v>5</v>
      </c>
      <c r="G546" s="48" t="s">
        <v>269</v>
      </c>
      <c r="H546" s="48">
        <v>2000</v>
      </c>
      <c r="I546" s="48">
        <f t="shared" si="79"/>
        <v>0</v>
      </c>
      <c r="J546" s="57">
        <f t="shared" si="80"/>
        <v>1.2E-2</v>
      </c>
      <c r="K546" s="48">
        <f t="shared" si="83"/>
        <v>2000</v>
      </c>
      <c r="L546" s="48">
        <f t="shared" si="83"/>
        <v>2000</v>
      </c>
      <c r="M546" s="48">
        <f t="shared" si="83"/>
        <v>2000</v>
      </c>
      <c r="N546" s="48">
        <f t="shared" si="83"/>
        <v>2000</v>
      </c>
      <c r="O546" s="48">
        <f t="shared" si="83"/>
        <v>2000</v>
      </c>
      <c r="P546" s="48">
        <f t="shared" si="83"/>
        <v>2000</v>
      </c>
      <c r="Q546" s="48">
        <f t="shared" si="83"/>
        <v>2000</v>
      </c>
      <c r="R546" s="48">
        <f t="shared" si="83"/>
        <v>2000</v>
      </c>
      <c r="S546" s="48">
        <f t="shared" si="83"/>
        <v>2000</v>
      </c>
      <c r="T546" s="48">
        <f t="shared" si="83"/>
        <v>2000</v>
      </c>
      <c r="U546" s="48">
        <f t="shared" si="83"/>
        <v>2000</v>
      </c>
      <c r="V546" s="48">
        <f t="shared" si="83"/>
        <v>2000</v>
      </c>
    </row>
    <row r="547" spans="1:22">
      <c r="A547" s="48">
        <v>2</v>
      </c>
      <c r="B547" s="48">
        <v>1</v>
      </c>
      <c r="C547" s="48">
        <v>18</v>
      </c>
      <c r="D547" s="48">
        <v>0</v>
      </c>
      <c r="E547" s="48">
        <v>250</v>
      </c>
      <c r="F547" s="48">
        <v>6</v>
      </c>
      <c r="G547" s="48" t="s">
        <v>270</v>
      </c>
      <c r="H547" s="48">
        <v>1</v>
      </c>
      <c r="I547" s="48">
        <f t="shared" si="79"/>
        <v>1</v>
      </c>
      <c r="J547" s="57">
        <f t="shared" si="80"/>
        <v>1.2E-2</v>
      </c>
      <c r="K547" s="48">
        <f t="shared" si="83"/>
        <v>2000</v>
      </c>
      <c r="L547" s="48">
        <f t="shared" si="83"/>
        <v>2000</v>
      </c>
      <c r="M547" s="48">
        <f t="shared" si="83"/>
        <v>2200</v>
      </c>
      <c r="N547" s="48">
        <f t="shared" si="83"/>
        <v>2200</v>
      </c>
      <c r="O547" s="48">
        <f t="shared" si="83"/>
        <v>2200</v>
      </c>
      <c r="P547" s="48">
        <f t="shared" si="83"/>
        <v>2200</v>
      </c>
      <c r="Q547" s="48">
        <f t="shared" si="83"/>
        <v>2500</v>
      </c>
      <c r="R547" s="48">
        <f t="shared" si="83"/>
        <v>2500</v>
      </c>
      <c r="S547" s="48">
        <f t="shared" si="83"/>
        <v>2600</v>
      </c>
      <c r="T547" s="48">
        <f t="shared" si="83"/>
        <v>2600</v>
      </c>
      <c r="U547" s="48">
        <f t="shared" si="83"/>
        <v>2700</v>
      </c>
      <c r="V547" s="48">
        <f t="shared" si="83"/>
        <v>2700</v>
      </c>
    </row>
    <row r="548" spans="1:22">
      <c r="A548" s="48">
        <v>2</v>
      </c>
      <c r="B548" s="48">
        <v>1</v>
      </c>
      <c r="C548" s="48">
        <v>18</v>
      </c>
      <c r="D548" s="48">
        <v>0</v>
      </c>
      <c r="E548" s="48">
        <v>250</v>
      </c>
      <c r="F548" s="48">
        <v>7</v>
      </c>
      <c r="G548" s="48" t="s">
        <v>268</v>
      </c>
      <c r="H548" s="48">
        <v>3</v>
      </c>
      <c r="I548" s="48">
        <f t="shared" si="79"/>
        <v>4</v>
      </c>
      <c r="J548" s="57">
        <f t="shared" si="80"/>
        <v>1.2E-2</v>
      </c>
      <c r="K548" s="48">
        <f t="shared" si="83"/>
        <v>1500</v>
      </c>
      <c r="L548" s="48">
        <f t="shared" si="83"/>
        <v>1500</v>
      </c>
      <c r="M548" s="48">
        <f t="shared" si="83"/>
        <v>1650</v>
      </c>
      <c r="N548" s="48">
        <f t="shared" si="83"/>
        <v>1650</v>
      </c>
      <c r="O548" s="48">
        <f t="shared" si="83"/>
        <v>1650</v>
      </c>
      <c r="P548" s="48">
        <f t="shared" si="83"/>
        <v>1650</v>
      </c>
      <c r="Q548" s="48">
        <f t="shared" si="83"/>
        <v>1875</v>
      </c>
      <c r="R548" s="48">
        <f t="shared" si="83"/>
        <v>1875</v>
      </c>
      <c r="S548" s="48">
        <f t="shared" si="83"/>
        <v>1950</v>
      </c>
      <c r="T548" s="48">
        <f t="shared" si="83"/>
        <v>1950</v>
      </c>
      <c r="U548" s="48">
        <f t="shared" si="83"/>
        <v>2025</v>
      </c>
      <c r="V548" s="48">
        <f t="shared" si="83"/>
        <v>2025</v>
      </c>
    </row>
    <row r="549" spans="1:22">
      <c r="A549" s="48">
        <v>2</v>
      </c>
      <c r="B549" s="48">
        <v>1</v>
      </c>
      <c r="C549" s="48">
        <v>18</v>
      </c>
      <c r="D549" s="48">
        <v>0</v>
      </c>
      <c r="E549" s="48">
        <v>250</v>
      </c>
      <c r="F549" s="48">
        <v>8</v>
      </c>
      <c r="G549" s="48" t="s">
        <v>272</v>
      </c>
      <c r="H549" s="48">
        <v>1</v>
      </c>
      <c r="I549" s="48">
        <f t="shared" si="79"/>
        <v>7</v>
      </c>
      <c r="J549" s="57">
        <f t="shared" si="80"/>
        <v>1.2E-2</v>
      </c>
      <c r="K549" s="48">
        <f t="shared" si="83"/>
        <v>4000</v>
      </c>
      <c r="L549" s="48">
        <f t="shared" si="83"/>
        <v>4000</v>
      </c>
      <c r="M549" s="48">
        <f t="shared" si="83"/>
        <v>4400</v>
      </c>
      <c r="N549" s="48">
        <f t="shared" si="83"/>
        <v>4400</v>
      </c>
      <c r="O549" s="48">
        <f t="shared" si="83"/>
        <v>4400</v>
      </c>
      <c r="P549" s="48">
        <f t="shared" si="83"/>
        <v>4400</v>
      </c>
      <c r="Q549" s="48">
        <f t="shared" si="83"/>
        <v>5000</v>
      </c>
      <c r="R549" s="48">
        <f t="shared" si="83"/>
        <v>5000</v>
      </c>
      <c r="S549" s="48">
        <f t="shared" si="83"/>
        <v>5200</v>
      </c>
      <c r="T549" s="48">
        <f t="shared" si="83"/>
        <v>5200</v>
      </c>
      <c r="U549" s="48">
        <f t="shared" si="83"/>
        <v>5400</v>
      </c>
      <c r="V549" s="48">
        <f t="shared" si="83"/>
        <v>5400</v>
      </c>
    </row>
    <row r="550" spans="1:22">
      <c r="A550" s="48">
        <v>2</v>
      </c>
      <c r="B550" s="48">
        <v>1</v>
      </c>
      <c r="C550" s="48">
        <v>18</v>
      </c>
      <c r="D550" s="48">
        <v>0</v>
      </c>
      <c r="E550" s="48">
        <v>250</v>
      </c>
      <c r="F550" s="48">
        <v>9</v>
      </c>
      <c r="G550" s="48" t="s">
        <v>273</v>
      </c>
      <c r="H550" s="48">
        <v>1</v>
      </c>
      <c r="I550" s="48">
        <f t="shared" si="79"/>
        <v>5</v>
      </c>
      <c r="J550" s="57">
        <f t="shared" si="80"/>
        <v>1.2E-2</v>
      </c>
      <c r="K550" s="48">
        <f t="shared" si="83"/>
        <v>4000</v>
      </c>
      <c r="L550" s="48">
        <f t="shared" si="83"/>
        <v>4000</v>
      </c>
      <c r="M550" s="48">
        <f t="shared" si="83"/>
        <v>4400</v>
      </c>
      <c r="N550" s="48">
        <f t="shared" si="83"/>
        <v>4400</v>
      </c>
      <c r="O550" s="48">
        <f t="shared" si="83"/>
        <v>4400</v>
      </c>
      <c r="P550" s="48">
        <f t="shared" si="83"/>
        <v>4400</v>
      </c>
      <c r="Q550" s="48">
        <f t="shared" si="83"/>
        <v>5000</v>
      </c>
      <c r="R550" s="48">
        <f t="shared" si="83"/>
        <v>5000</v>
      </c>
      <c r="S550" s="48">
        <f t="shared" si="83"/>
        <v>5200</v>
      </c>
      <c r="T550" s="48">
        <f t="shared" si="83"/>
        <v>5200</v>
      </c>
      <c r="U550" s="48">
        <f t="shared" si="83"/>
        <v>5400</v>
      </c>
      <c r="V550" s="48">
        <f t="shared" si="83"/>
        <v>5400</v>
      </c>
    </row>
    <row r="551" spans="1:22">
      <c r="A551" s="48">
        <v>2</v>
      </c>
      <c r="B551" s="48">
        <v>1</v>
      </c>
      <c r="C551" s="48">
        <v>18</v>
      </c>
      <c r="D551" s="48">
        <v>0</v>
      </c>
      <c r="E551" s="48">
        <v>250</v>
      </c>
      <c r="F551" s="48">
        <v>10</v>
      </c>
      <c r="G551" s="48" t="s">
        <v>269</v>
      </c>
      <c r="H551" s="48">
        <v>2000</v>
      </c>
      <c r="I551" s="48">
        <f t="shared" si="79"/>
        <v>0</v>
      </c>
      <c r="J551" s="57">
        <f t="shared" si="80"/>
        <v>1.2E-2</v>
      </c>
      <c r="K551" s="48">
        <f t="shared" si="83"/>
        <v>2000</v>
      </c>
      <c r="L551" s="48">
        <f t="shared" si="83"/>
        <v>2000</v>
      </c>
      <c r="M551" s="48">
        <f t="shared" si="83"/>
        <v>2000</v>
      </c>
      <c r="N551" s="48">
        <f t="shared" si="83"/>
        <v>2000</v>
      </c>
      <c r="O551" s="48">
        <f t="shared" si="83"/>
        <v>2000</v>
      </c>
      <c r="P551" s="48">
        <f t="shared" si="83"/>
        <v>2000</v>
      </c>
      <c r="Q551" s="48">
        <f t="shared" si="83"/>
        <v>2000</v>
      </c>
      <c r="R551" s="48">
        <f t="shared" si="83"/>
        <v>2000</v>
      </c>
      <c r="S551" s="48">
        <f t="shared" si="83"/>
        <v>2000</v>
      </c>
      <c r="T551" s="48">
        <f t="shared" si="83"/>
        <v>2000</v>
      </c>
      <c r="U551" s="48">
        <f t="shared" si="83"/>
        <v>2000</v>
      </c>
      <c r="V551" s="48">
        <f t="shared" si="83"/>
        <v>2000</v>
      </c>
    </row>
    <row r="552" spans="1:22">
      <c r="A552" s="48">
        <v>2</v>
      </c>
      <c r="B552" s="48">
        <v>1</v>
      </c>
      <c r="C552" s="48">
        <v>18</v>
      </c>
      <c r="D552" s="48">
        <v>0</v>
      </c>
      <c r="E552" s="48">
        <v>250</v>
      </c>
      <c r="F552" s="48">
        <v>11</v>
      </c>
      <c r="G552" s="48" t="s">
        <v>270</v>
      </c>
      <c r="H552" s="48">
        <v>1</v>
      </c>
      <c r="I552" s="48">
        <f t="shared" si="79"/>
        <v>1</v>
      </c>
      <c r="J552" s="57">
        <f t="shared" si="80"/>
        <v>1.2E-2</v>
      </c>
      <c r="K552" s="48">
        <f t="shared" ref="K552:V561" si="84">IF($I552=0,$H552,INDEX(levelCosts_1_v,MATCH(K$1,levelCosts_k,1),$I552)*$H552)</f>
        <v>2000</v>
      </c>
      <c r="L552" s="48">
        <f t="shared" si="84"/>
        <v>2000</v>
      </c>
      <c r="M552" s="48">
        <f t="shared" si="84"/>
        <v>2200</v>
      </c>
      <c r="N552" s="48">
        <f t="shared" si="84"/>
        <v>2200</v>
      </c>
      <c r="O552" s="48">
        <f t="shared" si="84"/>
        <v>2200</v>
      </c>
      <c r="P552" s="48">
        <f t="shared" si="84"/>
        <v>2200</v>
      </c>
      <c r="Q552" s="48">
        <f t="shared" si="84"/>
        <v>2500</v>
      </c>
      <c r="R552" s="48">
        <f t="shared" si="84"/>
        <v>2500</v>
      </c>
      <c r="S552" s="48">
        <f t="shared" si="84"/>
        <v>2600</v>
      </c>
      <c r="T552" s="48">
        <f t="shared" si="84"/>
        <v>2600</v>
      </c>
      <c r="U552" s="48">
        <f t="shared" si="84"/>
        <v>2700</v>
      </c>
      <c r="V552" s="48">
        <f t="shared" si="84"/>
        <v>2700</v>
      </c>
    </row>
    <row r="553" spans="1:22">
      <c r="A553" s="48">
        <v>2</v>
      </c>
      <c r="B553" s="48">
        <v>1</v>
      </c>
      <c r="C553" s="48">
        <v>18</v>
      </c>
      <c r="D553" s="48">
        <v>0</v>
      </c>
      <c r="E553" s="48">
        <v>250</v>
      </c>
      <c r="F553" s="48">
        <v>12</v>
      </c>
      <c r="G553" s="48" t="s">
        <v>269</v>
      </c>
      <c r="H553" s="48">
        <v>2000</v>
      </c>
      <c r="I553" s="48">
        <f t="shared" si="79"/>
        <v>0</v>
      </c>
      <c r="J553" s="57">
        <f t="shared" si="80"/>
        <v>1.2E-2</v>
      </c>
      <c r="K553" s="48">
        <f t="shared" si="84"/>
        <v>2000</v>
      </c>
      <c r="L553" s="48">
        <f t="shared" si="84"/>
        <v>2000</v>
      </c>
      <c r="M553" s="48">
        <f t="shared" si="84"/>
        <v>2000</v>
      </c>
      <c r="N553" s="48">
        <f t="shared" si="84"/>
        <v>2000</v>
      </c>
      <c r="O553" s="48">
        <f t="shared" si="84"/>
        <v>2000</v>
      </c>
      <c r="P553" s="48">
        <f t="shared" si="84"/>
        <v>2000</v>
      </c>
      <c r="Q553" s="48">
        <f t="shared" si="84"/>
        <v>2000</v>
      </c>
      <c r="R553" s="48">
        <f t="shared" si="84"/>
        <v>2000</v>
      </c>
      <c r="S553" s="48">
        <f t="shared" si="84"/>
        <v>2000</v>
      </c>
      <c r="T553" s="48">
        <f t="shared" si="84"/>
        <v>2000</v>
      </c>
      <c r="U553" s="48">
        <f t="shared" si="84"/>
        <v>2000</v>
      </c>
      <c r="V553" s="48">
        <f t="shared" si="84"/>
        <v>2000</v>
      </c>
    </row>
    <row r="554" spans="1:22">
      <c r="A554" s="48">
        <v>2</v>
      </c>
      <c r="B554" s="48">
        <v>1</v>
      </c>
      <c r="C554" s="48">
        <v>18</v>
      </c>
      <c r="D554" s="48">
        <v>0</v>
      </c>
      <c r="E554" s="48">
        <v>250</v>
      </c>
      <c r="F554" s="48">
        <v>13</v>
      </c>
      <c r="G554" s="48" t="s">
        <v>273</v>
      </c>
      <c r="H554" s="48">
        <v>1</v>
      </c>
      <c r="I554" s="48">
        <f t="shared" si="79"/>
        <v>5</v>
      </c>
      <c r="J554" s="57">
        <f t="shared" si="80"/>
        <v>1.2E-2</v>
      </c>
      <c r="K554" s="48">
        <f t="shared" si="84"/>
        <v>4000</v>
      </c>
      <c r="L554" s="48">
        <f t="shared" si="84"/>
        <v>4000</v>
      </c>
      <c r="M554" s="48">
        <f t="shared" si="84"/>
        <v>4400</v>
      </c>
      <c r="N554" s="48">
        <f t="shared" si="84"/>
        <v>4400</v>
      </c>
      <c r="O554" s="48">
        <f t="shared" si="84"/>
        <v>4400</v>
      </c>
      <c r="P554" s="48">
        <f t="shared" si="84"/>
        <v>4400</v>
      </c>
      <c r="Q554" s="48">
        <f t="shared" si="84"/>
        <v>5000</v>
      </c>
      <c r="R554" s="48">
        <f t="shared" si="84"/>
        <v>5000</v>
      </c>
      <c r="S554" s="48">
        <f t="shared" si="84"/>
        <v>5200</v>
      </c>
      <c r="T554" s="48">
        <f t="shared" si="84"/>
        <v>5200</v>
      </c>
      <c r="U554" s="48">
        <f t="shared" si="84"/>
        <v>5400</v>
      </c>
      <c r="V554" s="48">
        <f t="shared" si="84"/>
        <v>5400</v>
      </c>
    </row>
    <row r="555" spans="1:22">
      <c r="A555" s="48">
        <v>2</v>
      </c>
      <c r="B555" s="48">
        <v>1</v>
      </c>
      <c r="C555" s="48">
        <v>18</v>
      </c>
      <c r="D555" s="48">
        <v>0</v>
      </c>
      <c r="E555" s="48">
        <v>250</v>
      </c>
      <c r="F555" s="48">
        <v>14</v>
      </c>
      <c r="G555" s="48" t="s">
        <v>272</v>
      </c>
      <c r="H555" s="48">
        <v>1</v>
      </c>
      <c r="I555" s="48">
        <f t="shared" si="79"/>
        <v>7</v>
      </c>
      <c r="J555" s="57">
        <f t="shared" si="80"/>
        <v>1.2E-2</v>
      </c>
      <c r="K555" s="48">
        <f t="shared" si="84"/>
        <v>4000</v>
      </c>
      <c r="L555" s="48">
        <f t="shared" si="84"/>
        <v>4000</v>
      </c>
      <c r="M555" s="48">
        <f t="shared" si="84"/>
        <v>4400</v>
      </c>
      <c r="N555" s="48">
        <f t="shared" si="84"/>
        <v>4400</v>
      </c>
      <c r="O555" s="48">
        <f t="shared" si="84"/>
        <v>4400</v>
      </c>
      <c r="P555" s="48">
        <f t="shared" si="84"/>
        <v>4400</v>
      </c>
      <c r="Q555" s="48">
        <f t="shared" si="84"/>
        <v>5000</v>
      </c>
      <c r="R555" s="48">
        <f t="shared" si="84"/>
        <v>5000</v>
      </c>
      <c r="S555" s="48">
        <f t="shared" si="84"/>
        <v>5200</v>
      </c>
      <c r="T555" s="48">
        <f t="shared" si="84"/>
        <v>5200</v>
      </c>
      <c r="U555" s="48">
        <f t="shared" si="84"/>
        <v>5400</v>
      </c>
      <c r="V555" s="48">
        <f t="shared" si="84"/>
        <v>5400</v>
      </c>
    </row>
    <row r="556" spans="1:22">
      <c r="A556" s="48">
        <v>2</v>
      </c>
      <c r="B556" s="48">
        <v>1</v>
      </c>
      <c r="C556" s="48">
        <v>18</v>
      </c>
      <c r="D556" s="48">
        <v>0</v>
      </c>
      <c r="E556" s="48">
        <v>250</v>
      </c>
      <c r="F556" s="48">
        <v>15</v>
      </c>
      <c r="G556" s="48" t="s">
        <v>274</v>
      </c>
      <c r="H556" s="48">
        <v>1</v>
      </c>
      <c r="I556" s="48">
        <f t="shared" si="79"/>
        <v>3</v>
      </c>
      <c r="J556" s="57">
        <f t="shared" si="80"/>
        <v>1.2E-2</v>
      </c>
      <c r="K556" s="48">
        <f t="shared" si="84"/>
        <v>6000</v>
      </c>
      <c r="L556" s="48">
        <f t="shared" si="84"/>
        <v>6000</v>
      </c>
      <c r="M556" s="48">
        <f t="shared" si="84"/>
        <v>6600</v>
      </c>
      <c r="N556" s="48">
        <f t="shared" si="84"/>
        <v>6600</v>
      </c>
      <c r="O556" s="48">
        <f t="shared" si="84"/>
        <v>6600</v>
      </c>
      <c r="P556" s="48">
        <f t="shared" si="84"/>
        <v>6600</v>
      </c>
      <c r="Q556" s="48">
        <f t="shared" si="84"/>
        <v>7500</v>
      </c>
      <c r="R556" s="48">
        <f t="shared" si="84"/>
        <v>7500</v>
      </c>
      <c r="S556" s="48">
        <f t="shared" si="84"/>
        <v>7800</v>
      </c>
      <c r="T556" s="48">
        <f t="shared" si="84"/>
        <v>7800</v>
      </c>
      <c r="U556" s="48">
        <f t="shared" si="84"/>
        <v>8100</v>
      </c>
      <c r="V556" s="48">
        <f t="shared" si="84"/>
        <v>8100</v>
      </c>
    </row>
    <row r="557" spans="1:22">
      <c r="A557" s="48">
        <v>2</v>
      </c>
      <c r="B557" s="48">
        <v>2</v>
      </c>
      <c r="C557" s="48">
        <v>19</v>
      </c>
      <c r="D557" s="48">
        <v>0</v>
      </c>
      <c r="E557" s="48">
        <v>250</v>
      </c>
      <c r="F557" s="48">
        <v>1</v>
      </c>
      <c r="G557" s="48" t="s">
        <v>269</v>
      </c>
      <c r="H557" s="48">
        <v>5000</v>
      </c>
      <c r="I557" s="48">
        <f t="shared" si="79"/>
        <v>0</v>
      </c>
      <c r="J557" s="57">
        <f t="shared" si="80"/>
        <v>1.2666666666666666E-2</v>
      </c>
      <c r="K557" s="48">
        <f t="shared" si="84"/>
        <v>5000</v>
      </c>
      <c r="L557" s="48">
        <f t="shared" si="84"/>
        <v>5000</v>
      </c>
      <c r="M557" s="48">
        <f t="shared" si="84"/>
        <v>5000</v>
      </c>
      <c r="N557" s="48">
        <f t="shared" si="84"/>
        <v>5000</v>
      </c>
      <c r="O557" s="48">
        <f t="shared" si="84"/>
        <v>5000</v>
      </c>
      <c r="P557" s="48">
        <f t="shared" si="84"/>
        <v>5000</v>
      </c>
      <c r="Q557" s="48">
        <f t="shared" si="84"/>
        <v>5000</v>
      </c>
      <c r="R557" s="48">
        <f t="shared" si="84"/>
        <v>5000</v>
      </c>
      <c r="S557" s="48">
        <f t="shared" si="84"/>
        <v>5000</v>
      </c>
      <c r="T557" s="48">
        <f t="shared" si="84"/>
        <v>5000</v>
      </c>
      <c r="U557" s="48">
        <f t="shared" si="84"/>
        <v>5000</v>
      </c>
      <c r="V557" s="48">
        <f t="shared" si="84"/>
        <v>5000</v>
      </c>
    </row>
    <row r="558" spans="1:22">
      <c r="A558" s="48">
        <v>2</v>
      </c>
      <c r="B558" s="48">
        <v>2</v>
      </c>
      <c r="C558" s="48">
        <v>19</v>
      </c>
      <c r="D558" s="48">
        <v>0</v>
      </c>
      <c r="E558" s="48">
        <v>250</v>
      </c>
      <c r="F558" s="48">
        <v>2</v>
      </c>
      <c r="G558" s="48" t="s">
        <v>270</v>
      </c>
      <c r="H558" s="48">
        <v>1</v>
      </c>
      <c r="I558" s="48">
        <f t="shared" si="79"/>
        <v>1</v>
      </c>
      <c r="J558" s="57">
        <f t="shared" si="80"/>
        <v>1.2666666666666666E-2</v>
      </c>
      <c r="K558" s="48">
        <f t="shared" si="84"/>
        <v>2000</v>
      </c>
      <c r="L558" s="48">
        <f t="shared" si="84"/>
        <v>2000</v>
      </c>
      <c r="M558" s="48">
        <f t="shared" si="84"/>
        <v>2200</v>
      </c>
      <c r="N558" s="48">
        <f t="shared" si="84"/>
        <v>2200</v>
      </c>
      <c r="O558" s="48">
        <f t="shared" si="84"/>
        <v>2200</v>
      </c>
      <c r="P558" s="48">
        <f t="shared" si="84"/>
        <v>2200</v>
      </c>
      <c r="Q558" s="48">
        <f t="shared" si="84"/>
        <v>2500</v>
      </c>
      <c r="R558" s="48">
        <f t="shared" si="84"/>
        <v>2500</v>
      </c>
      <c r="S558" s="48">
        <f t="shared" si="84"/>
        <v>2600</v>
      </c>
      <c r="T558" s="48">
        <f t="shared" si="84"/>
        <v>2600</v>
      </c>
      <c r="U558" s="48">
        <f t="shared" si="84"/>
        <v>2700</v>
      </c>
      <c r="V558" s="48">
        <f t="shared" si="84"/>
        <v>2700</v>
      </c>
    </row>
    <row r="559" spans="1:22">
      <c r="A559" s="48">
        <v>2</v>
      </c>
      <c r="B559" s="48">
        <v>2</v>
      </c>
      <c r="C559" s="48">
        <v>19</v>
      </c>
      <c r="D559" s="48">
        <v>0</v>
      </c>
      <c r="E559" s="48">
        <v>250</v>
      </c>
      <c r="F559" s="48">
        <v>3</v>
      </c>
      <c r="G559" s="48" t="s">
        <v>268</v>
      </c>
      <c r="H559" s="48">
        <v>4</v>
      </c>
      <c r="I559" s="48">
        <f t="shared" si="79"/>
        <v>4</v>
      </c>
      <c r="J559" s="57">
        <f t="shared" si="80"/>
        <v>1.2666666666666666E-2</v>
      </c>
      <c r="K559" s="48">
        <f t="shared" si="84"/>
        <v>2000</v>
      </c>
      <c r="L559" s="48">
        <f t="shared" si="84"/>
        <v>2000</v>
      </c>
      <c r="M559" s="48">
        <f t="shared" si="84"/>
        <v>2200</v>
      </c>
      <c r="N559" s="48">
        <f t="shared" si="84"/>
        <v>2200</v>
      </c>
      <c r="O559" s="48">
        <f t="shared" si="84"/>
        <v>2200</v>
      </c>
      <c r="P559" s="48">
        <f t="shared" si="84"/>
        <v>2200</v>
      </c>
      <c r="Q559" s="48">
        <f t="shared" si="84"/>
        <v>2500</v>
      </c>
      <c r="R559" s="48">
        <f t="shared" si="84"/>
        <v>2500</v>
      </c>
      <c r="S559" s="48">
        <f t="shared" si="84"/>
        <v>2600</v>
      </c>
      <c r="T559" s="48">
        <f t="shared" si="84"/>
        <v>2600</v>
      </c>
      <c r="U559" s="48">
        <f t="shared" si="84"/>
        <v>2700</v>
      </c>
      <c r="V559" s="48">
        <f t="shared" si="84"/>
        <v>2700</v>
      </c>
    </row>
    <row r="560" spans="1:22">
      <c r="A560" s="48">
        <v>2</v>
      </c>
      <c r="B560" s="48">
        <v>2</v>
      </c>
      <c r="C560" s="48">
        <v>19</v>
      </c>
      <c r="D560" s="48">
        <v>0</v>
      </c>
      <c r="E560" s="48">
        <v>250</v>
      </c>
      <c r="F560" s="48">
        <v>4</v>
      </c>
      <c r="G560" s="48" t="s">
        <v>269</v>
      </c>
      <c r="H560" s="48">
        <v>2000</v>
      </c>
      <c r="I560" s="48">
        <f t="shared" si="79"/>
        <v>0</v>
      </c>
      <c r="J560" s="57">
        <f t="shared" si="80"/>
        <v>1.2666666666666666E-2</v>
      </c>
      <c r="K560" s="48">
        <f t="shared" si="84"/>
        <v>2000</v>
      </c>
      <c r="L560" s="48">
        <f t="shared" si="84"/>
        <v>2000</v>
      </c>
      <c r="M560" s="48">
        <f t="shared" si="84"/>
        <v>2000</v>
      </c>
      <c r="N560" s="48">
        <f t="shared" si="84"/>
        <v>2000</v>
      </c>
      <c r="O560" s="48">
        <f t="shared" si="84"/>
        <v>2000</v>
      </c>
      <c r="P560" s="48">
        <f t="shared" si="84"/>
        <v>2000</v>
      </c>
      <c r="Q560" s="48">
        <f t="shared" si="84"/>
        <v>2000</v>
      </c>
      <c r="R560" s="48">
        <f t="shared" si="84"/>
        <v>2000</v>
      </c>
      <c r="S560" s="48">
        <f t="shared" si="84"/>
        <v>2000</v>
      </c>
      <c r="T560" s="48">
        <f t="shared" si="84"/>
        <v>2000</v>
      </c>
      <c r="U560" s="48">
        <f t="shared" si="84"/>
        <v>2000</v>
      </c>
      <c r="V560" s="48">
        <f t="shared" si="84"/>
        <v>2000</v>
      </c>
    </row>
    <row r="561" spans="1:22">
      <c r="A561" s="48">
        <v>2</v>
      </c>
      <c r="B561" s="48">
        <v>2</v>
      </c>
      <c r="C561" s="48">
        <v>19</v>
      </c>
      <c r="D561" s="48">
        <v>0</v>
      </c>
      <c r="E561" s="48">
        <v>250</v>
      </c>
      <c r="F561" s="48">
        <v>5</v>
      </c>
      <c r="G561" s="48" t="s">
        <v>269</v>
      </c>
      <c r="H561" s="48">
        <v>2000</v>
      </c>
      <c r="I561" s="48">
        <f t="shared" si="79"/>
        <v>0</v>
      </c>
      <c r="J561" s="57">
        <f t="shared" si="80"/>
        <v>1.2666666666666666E-2</v>
      </c>
      <c r="K561" s="48">
        <f t="shared" si="84"/>
        <v>2000</v>
      </c>
      <c r="L561" s="48">
        <f t="shared" si="84"/>
        <v>2000</v>
      </c>
      <c r="M561" s="48">
        <f t="shared" si="84"/>
        <v>2000</v>
      </c>
      <c r="N561" s="48">
        <f t="shared" si="84"/>
        <v>2000</v>
      </c>
      <c r="O561" s="48">
        <f t="shared" si="84"/>
        <v>2000</v>
      </c>
      <c r="P561" s="48">
        <f t="shared" si="84"/>
        <v>2000</v>
      </c>
      <c r="Q561" s="48">
        <f t="shared" si="84"/>
        <v>2000</v>
      </c>
      <c r="R561" s="48">
        <f t="shared" si="84"/>
        <v>2000</v>
      </c>
      <c r="S561" s="48">
        <f t="shared" si="84"/>
        <v>2000</v>
      </c>
      <c r="T561" s="48">
        <f t="shared" si="84"/>
        <v>2000</v>
      </c>
      <c r="U561" s="48">
        <f t="shared" si="84"/>
        <v>2000</v>
      </c>
      <c r="V561" s="48">
        <f t="shared" si="84"/>
        <v>2000</v>
      </c>
    </row>
    <row r="562" spans="1:22">
      <c r="A562" s="48">
        <v>2</v>
      </c>
      <c r="B562" s="48">
        <v>2</v>
      </c>
      <c r="C562" s="48">
        <v>19</v>
      </c>
      <c r="D562" s="48">
        <v>0</v>
      </c>
      <c r="E562" s="48">
        <v>250</v>
      </c>
      <c r="F562" s="48">
        <v>6</v>
      </c>
      <c r="G562" s="48" t="s">
        <v>269</v>
      </c>
      <c r="H562" s="48">
        <v>1000</v>
      </c>
      <c r="I562" s="48">
        <f t="shared" si="79"/>
        <v>0</v>
      </c>
      <c r="J562" s="57">
        <f t="shared" si="80"/>
        <v>1.2666666666666666E-2</v>
      </c>
      <c r="K562" s="48">
        <f t="shared" ref="K562:V571" si="85">IF($I562=0,$H562,INDEX(levelCosts_1_v,MATCH(K$1,levelCosts_k,1),$I562)*$H562)</f>
        <v>1000</v>
      </c>
      <c r="L562" s="48">
        <f t="shared" si="85"/>
        <v>1000</v>
      </c>
      <c r="M562" s="48">
        <f t="shared" si="85"/>
        <v>1000</v>
      </c>
      <c r="N562" s="48">
        <f t="shared" si="85"/>
        <v>1000</v>
      </c>
      <c r="O562" s="48">
        <f t="shared" si="85"/>
        <v>1000</v>
      </c>
      <c r="P562" s="48">
        <f t="shared" si="85"/>
        <v>1000</v>
      </c>
      <c r="Q562" s="48">
        <f t="shared" si="85"/>
        <v>1000</v>
      </c>
      <c r="R562" s="48">
        <f t="shared" si="85"/>
        <v>1000</v>
      </c>
      <c r="S562" s="48">
        <f t="shared" si="85"/>
        <v>1000</v>
      </c>
      <c r="T562" s="48">
        <f t="shared" si="85"/>
        <v>1000</v>
      </c>
      <c r="U562" s="48">
        <f t="shared" si="85"/>
        <v>1000</v>
      </c>
      <c r="V562" s="48">
        <f t="shared" si="85"/>
        <v>1000</v>
      </c>
    </row>
    <row r="563" spans="1:22">
      <c r="A563" s="48">
        <v>2</v>
      </c>
      <c r="B563" s="48">
        <v>2</v>
      </c>
      <c r="C563" s="48">
        <v>19</v>
      </c>
      <c r="D563" s="48">
        <v>0</v>
      </c>
      <c r="E563" s="48">
        <v>250</v>
      </c>
      <c r="F563" s="48">
        <v>7</v>
      </c>
      <c r="G563" s="48" t="s">
        <v>270</v>
      </c>
      <c r="H563" s="48">
        <v>1</v>
      </c>
      <c r="I563" s="48">
        <f t="shared" si="79"/>
        <v>1</v>
      </c>
      <c r="J563" s="57">
        <f t="shared" si="80"/>
        <v>1.2666666666666666E-2</v>
      </c>
      <c r="K563" s="48">
        <f t="shared" si="85"/>
        <v>2000</v>
      </c>
      <c r="L563" s="48">
        <f t="shared" si="85"/>
        <v>2000</v>
      </c>
      <c r="M563" s="48">
        <f t="shared" si="85"/>
        <v>2200</v>
      </c>
      <c r="N563" s="48">
        <f t="shared" si="85"/>
        <v>2200</v>
      </c>
      <c r="O563" s="48">
        <f t="shared" si="85"/>
        <v>2200</v>
      </c>
      <c r="P563" s="48">
        <f t="shared" si="85"/>
        <v>2200</v>
      </c>
      <c r="Q563" s="48">
        <f t="shared" si="85"/>
        <v>2500</v>
      </c>
      <c r="R563" s="48">
        <f t="shared" si="85"/>
        <v>2500</v>
      </c>
      <c r="S563" s="48">
        <f t="shared" si="85"/>
        <v>2600</v>
      </c>
      <c r="T563" s="48">
        <f t="shared" si="85"/>
        <v>2600</v>
      </c>
      <c r="U563" s="48">
        <f t="shared" si="85"/>
        <v>2700</v>
      </c>
      <c r="V563" s="48">
        <f t="shared" si="85"/>
        <v>2700</v>
      </c>
    </row>
    <row r="564" spans="1:22">
      <c r="A564" s="48">
        <v>2</v>
      </c>
      <c r="B564" s="48">
        <v>2</v>
      </c>
      <c r="C564" s="48">
        <v>19</v>
      </c>
      <c r="D564" s="48">
        <v>0</v>
      </c>
      <c r="E564" s="48">
        <v>250</v>
      </c>
      <c r="F564" s="48">
        <v>8</v>
      </c>
      <c r="G564" s="48" t="s">
        <v>273</v>
      </c>
      <c r="H564" s="48">
        <v>1</v>
      </c>
      <c r="I564" s="48">
        <f t="shared" si="79"/>
        <v>5</v>
      </c>
      <c r="J564" s="57">
        <f t="shared" si="80"/>
        <v>1.2666666666666666E-2</v>
      </c>
      <c r="K564" s="48">
        <f t="shared" si="85"/>
        <v>4000</v>
      </c>
      <c r="L564" s="48">
        <f t="shared" si="85"/>
        <v>4000</v>
      </c>
      <c r="M564" s="48">
        <f t="shared" si="85"/>
        <v>4400</v>
      </c>
      <c r="N564" s="48">
        <f t="shared" si="85"/>
        <v>4400</v>
      </c>
      <c r="O564" s="48">
        <f t="shared" si="85"/>
        <v>4400</v>
      </c>
      <c r="P564" s="48">
        <f t="shared" si="85"/>
        <v>4400</v>
      </c>
      <c r="Q564" s="48">
        <f t="shared" si="85"/>
        <v>5000</v>
      </c>
      <c r="R564" s="48">
        <f t="shared" si="85"/>
        <v>5000</v>
      </c>
      <c r="S564" s="48">
        <f t="shared" si="85"/>
        <v>5200</v>
      </c>
      <c r="T564" s="48">
        <f t="shared" si="85"/>
        <v>5200</v>
      </c>
      <c r="U564" s="48">
        <f t="shared" si="85"/>
        <v>5400</v>
      </c>
      <c r="V564" s="48">
        <f t="shared" si="85"/>
        <v>5400</v>
      </c>
    </row>
    <row r="565" spans="1:22">
      <c r="A565" s="48">
        <v>2</v>
      </c>
      <c r="B565" s="48">
        <v>2</v>
      </c>
      <c r="C565" s="48">
        <v>19</v>
      </c>
      <c r="D565" s="48">
        <v>0</v>
      </c>
      <c r="E565" s="48">
        <v>250</v>
      </c>
      <c r="F565" s="48">
        <v>9</v>
      </c>
      <c r="G565" s="48" t="s">
        <v>268</v>
      </c>
      <c r="H565" s="48">
        <v>2</v>
      </c>
      <c r="I565" s="48">
        <f t="shared" si="79"/>
        <v>4</v>
      </c>
      <c r="J565" s="57">
        <f t="shared" si="80"/>
        <v>1.2666666666666666E-2</v>
      </c>
      <c r="K565" s="48">
        <f t="shared" si="85"/>
        <v>1000</v>
      </c>
      <c r="L565" s="48">
        <f t="shared" si="85"/>
        <v>1000</v>
      </c>
      <c r="M565" s="48">
        <f t="shared" si="85"/>
        <v>1100</v>
      </c>
      <c r="N565" s="48">
        <f t="shared" si="85"/>
        <v>1100</v>
      </c>
      <c r="O565" s="48">
        <f t="shared" si="85"/>
        <v>1100</v>
      </c>
      <c r="P565" s="48">
        <f t="shared" si="85"/>
        <v>1100</v>
      </c>
      <c r="Q565" s="48">
        <f t="shared" si="85"/>
        <v>1250</v>
      </c>
      <c r="R565" s="48">
        <f t="shared" si="85"/>
        <v>1250</v>
      </c>
      <c r="S565" s="48">
        <f t="shared" si="85"/>
        <v>1300</v>
      </c>
      <c r="T565" s="48">
        <f t="shared" si="85"/>
        <v>1300</v>
      </c>
      <c r="U565" s="48">
        <f t="shared" si="85"/>
        <v>1350</v>
      </c>
      <c r="V565" s="48">
        <f t="shared" si="85"/>
        <v>1350</v>
      </c>
    </row>
    <row r="566" spans="1:22">
      <c r="A566" s="48">
        <v>2</v>
      </c>
      <c r="B566" s="48">
        <v>2</v>
      </c>
      <c r="C566" s="48">
        <v>19</v>
      </c>
      <c r="D566" s="48">
        <v>0</v>
      </c>
      <c r="E566" s="48">
        <v>250</v>
      </c>
      <c r="F566" s="48">
        <v>10</v>
      </c>
      <c r="G566" s="48" t="s">
        <v>271</v>
      </c>
      <c r="H566" s="48">
        <v>1</v>
      </c>
      <c r="I566" s="48">
        <f t="shared" si="79"/>
        <v>6</v>
      </c>
      <c r="J566" s="57">
        <f t="shared" si="80"/>
        <v>1.2666666666666666E-2</v>
      </c>
      <c r="K566" s="48">
        <f t="shared" si="85"/>
        <v>3300</v>
      </c>
      <c r="L566" s="48">
        <f t="shared" si="85"/>
        <v>3300</v>
      </c>
      <c r="M566" s="48">
        <f t="shared" si="85"/>
        <v>3700</v>
      </c>
      <c r="N566" s="48">
        <f t="shared" si="85"/>
        <v>3700</v>
      </c>
      <c r="O566" s="48">
        <f t="shared" si="85"/>
        <v>3700</v>
      </c>
      <c r="P566" s="48">
        <f t="shared" si="85"/>
        <v>3700</v>
      </c>
      <c r="Q566" s="48">
        <f t="shared" si="85"/>
        <v>4200</v>
      </c>
      <c r="R566" s="48">
        <f t="shared" si="85"/>
        <v>4200</v>
      </c>
      <c r="S566" s="48">
        <f t="shared" si="85"/>
        <v>4300</v>
      </c>
      <c r="T566" s="48">
        <f t="shared" si="85"/>
        <v>4300</v>
      </c>
      <c r="U566" s="48">
        <f t="shared" si="85"/>
        <v>4500</v>
      </c>
      <c r="V566" s="48">
        <f t="shared" si="85"/>
        <v>4500</v>
      </c>
    </row>
    <row r="567" spans="1:22">
      <c r="A567" s="48">
        <v>2</v>
      </c>
      <c r="B567" s="48">
        <v>2</v>
      </c>
      <c r="C567" s="48">
        <v>19</v>
      </c>
      <c r="D567" s="48">
        <v>0</v>
      </c>
      <c r="E567" s="48">
        <v>250</v>
      </c>
      <c r="F567" s="48">
        <v>11</v>
      </c>
      <c r="G567" s="48" t="s">
        <v>269</v>
      </c>
      <c r="H567" s="48">
        <v>2000</v>
      </c>
      <c r="I567" s="48">
        <f t="shared" si="79"/>
        <v>0</v>
      </c>
      <c r="J567" s="57">
        <f t="shared" si="80"/>
        <v>1.2666666666666666E-2</v>
      </c>
      <c r="K567" s="48">
        <f t="shared" si="85"/>
        <v>2000</v>
      </c>
      <c r="L567" s="48">
        <f t="shared" si="85"/>
        <v>2000</v>
      </c>
      <c r="M567" s="48">
        <f t="shared" si="85"/>
        <v>2000</v>
      </c>
      <c r="N567" s="48">
        <f t="shared" si="85"/>
        <v>2000</v>
      </c>
      <c r="O567" s="48">
        <f t="shared" si="85"/>
        <v>2000</v>
      </c>
      <c r="P567" s="48">
        <f t="shared" si="85"/>
        <v>2000</v>
      </c>
      <c r="Q567" s="48">
        <f t="shared" si="85"/>
        <v>2000</v>
      </c>
      <c r="R567" s="48">
        <f t="shared" si="85"/>
        <v>2000</v>
      </c>
      <c r="S567" s="48">
        <f t="shared" si="85"/>
        <v>2000</v>
      </c>
      <c r="T567" s="48">
        <f t="shared" si="85"/>
        <v>2000</v>
      </c>
      <c r="U567" s="48">
        <f t="shared" si="85"/>
        <v>2000</v>
      </c>
      <c r="V567" s="48">
        <f t="shared" si="85"/>
        <v>2000</v>
      </c>
    </row>
    <row r="568" spans="1:22">
      <c r="A568" s="48">
        <v>2</v>
      </c>
      <c r="B568" s="48">
        <v>2</v>
      </c>
      <c r="C568" s="48">
        <v>19</v>
      </c>
      <c r="D568" s="48">
        <v>0</v>
      </c>
      <c r="E568" s="48">
        <v>250</v>
      </c>
      <c r="F568" s="48">
        <v>12</v>
      </c>
      <c r="G568" s="48" t="s">
        <v>272</v>
      </c>
      <c r="H568" s="48">
        <v>1</v>
      </c>
      <c r="I568" s="48">
        <f t="shared" si="79"/>
        <v>7</v>
      </c>
      <c r="J568" s="57">
        <f t="shared" si="80"/>
        <v>1.2666666666666666E-2</v>
      </c>
      <c r="K568" s="48">
        <f t="shared" si="85"/>
        <v>4000</v>
      </c>
      <c r="L568" s="48">
        <f t="shared" si="85"/>
        <v>4000</v>
      </c>
      <c r="M568" s="48">
        <f t="shared" si="85"/>
        <v>4400</v>
      </c>
      <c r="N568" s="48">
        <f t="shared" si="85"/>
        <v>4400</v>
      </c>
      <c r="O568" s="48">
        <f t="shared" si="85"/>
        <v>4400</v>
      </c>
      <c r="P568" s="48">
        <f t="shared" si="85"/>
        <v>4400</v>
      </c>
      <c r="Q568" s="48">
        <f t="shared" si="85"/>
        <v>5000</v>
      </c>
      <c r="R568" s="48">
        <f t="shared" si="85"/>
        <v>5000</v>
      </c>
      <c r="S568" s="48">
        <f t="shared" si="85"/>
        <v>5200</v>
      </c>
      <c r="T568" s="48">
        <f t="shared" si="85"/>
        <v>5200</v>
      </c>
      <c r="U568" s="48">
        <f t="shared" si="85"/>
        <v>5400</v>
      </c>
      <c r="V568" s="48">
        <f t="shared" si="85"/>
        <v>5400</v>
      </c>
    </row>
    <row r="569" spans="1:22">
      <c r="A569" s="48">
        <v>2</v>
      </c>
      <c r="B569" s="48">
        <v>2</v>
      </c>
      <c r="C569" s="48">
        <v>19</v>
      </c>
      <c r="D569" s="48">
        <v>0</v>
      </c>
      <c r="E569" s="48">
        <v>250</v>
      </c>
      <c r="F569" s="48">
        <v>13</v>
      </c>
      <c r="G569" s="48" t="s">
        <v>273</v>
      </c>
      <c r="H569" s="48">
        <v>1</v>
      </c>
      <c r="I569" s="48">
        <f t="shared" si="79"/>
        <v>5</v>
      </c>
      <c r="J569" s="57">
        <f t="shared" si="80"/>
        <v>1.2666666666666666E-2</v>
      </c>
      <c r="K569" s="48">
        <f t="shared" si="85"/>
        <v>4000</v>
      </c>
      <c r="L569" s="48">
        <f t="shared" si="85"/>
        <v>4000</v>
      </c>
      <c r="M569" s="48">
        <f t="shared" si="85"/>
        <v>4400</v>
      </c>
      <c r="N569" s="48">
        <f t="shared" si="85"/>
        <v>4400</v>
      </c>
      <c r="O569" s="48">
        <f t="shared" si="85"/>
        <v>4400</v>
      </c>
      <c r="P569" s="48">
        <f t="shared" si="85"/>
        <v>4400</v>
      </c>
      <c r="Q569" s="48">
        <f t="shared" si="85"/>
        <v>5000</v>
      </c>
      <c r="R569" s="48">
        <f t="shared" si="85"/>
        <v>5000</v>
      </c>
      <c r="S569" s="48">
        <f t="shared" si="85"/>
        <v>5200</v>
      </c>
      <c r="T569" s="48">
        <f t="shared" si="85"/>
        <v>5200</v>
      </c>
      <c r="U569" s="48">
        <f t="shared" si="85"/>
        <v>5400</v>
      </c>
      <c r="V569" s="48">
        <f t="shared" si="85"/>
        <v>5400</v>
      </c>
    </row>
    <row r="570" spans="1:22">
      <c r="A570" s="48">
        <v>2</v>
      </c>
      <c r="B570" s="48">
        <v>2</v>
      </c>
      <c r="C570" s="48">
        <v>19</v>
      </c>
      <c r="D570" s="48">
        <v>0</v>
      </c>
      <c r="E570" s="48">
        <v>250</v>
      </c>
      <c r="F570" s="48">
        <v>14</v>
      </c>
      <c r="G570" s="48" t="s">
        <v>269</v>
      </c>
      <c r="H570" s="48">
        <v>5000</v>
      </c>
      <c r="I570" s="48">
        <f t="shared" si="79"/>
        <v>0</v>
      </c>
      <c r="J570" s="57">
        <f t="shared" si="80"/>
        <v>1.2666666666666666E-2</v>
      </c>
      <c r="K570" s="48">
        <f t="shared" si="85"/>
        <v>5000</v>
      </c>
      <c r="L570" s="48">
        <f t="shared" si="85"/>
        <v>5000</v>
      </c>
      <c r="M570" s="48">
        <f t="shared" si="85"/>
        <v>5000</v>
      </c>
      <c r="N570" s="48">
        <f t="shared" si="85"/>
        <v>5000</v>
      </c>
      <c r="O570" s="48">
        <f t="shared" si="85"/>
        <v>5000</v>
      </c>
      <c r="P570" s="48">
        <f t="shared" si="85"/>
        <v>5000</v>
      </c>
      <c r="Q570" s="48">
        <f t="shared" si="85"/>
        <v>5000</v>
      </c>
      <c r="R570" s="48">
        <f t="shared" si="85"/>
        <v>5000</v>
      </c>
      <c r="S570" s="48">
        <f t="shared" si="85"/>
        <v>5000</v>
      </c>
      <c r="T570" s="48">
        <f t="shared" si="85"/>
        <v>5000</v>
      </c>
      <c r="U570" s="48">
        <f t="shared" si="85"/>
        <v>5000</v>
      </c>
      <c r="V570" s="48">
        <f t="shared" si="85"/>
        <v>5000</v>
      </c>
    </row>
    <row r="571" spans="1:22">
      <c r="A571" s="48">
        <v>2</v>
      </c>
      <c r="B571" s="48">
        <v>2</v>
      </c>
      <c r="C571" s="48">
        <v>19</v>
      </c>
      <c r="D571" s="48">
        <v>0</v>
      </c>
      <c r="E571" s="48">
        <v>250</v>
      </c>
      <c r="F571" s="48">
        <v>15</v>
      </c>
      <c r="G571" s="48" t="s">
        <v>270</v>
      </c>
      <c r="H571" s="48">
        <v>1</v>
      </c>
      <c r="I571" s="48">
        <f t="shared" si="79"/>
        <v>1</v>
      </c>
      <c r="J571" s="57">
        <f t="shared" si="80"/>
        <v>1.2666666666666666E-2</v>
      </c>
      <c r="K571" s="48">
        <f t="shared" si="85"/>
        <v>2000</v>
      </c>
      <c r="L571" s="48">
        <f t="shared" si="85"/>
        <v>2000</v>
      </c>
      <c r="M571" s="48">
        <f t="shared" si="85"/>
        <v>2200</v>
      </c>
      <c r="N571" s="48">
        <f t="shared" si="85"/>
        <v>2200</v>
      </c>
      <c r="O571" s="48">
        <f t="shared" si="85"/>
        <v>2200</v>
      </c>
      <c r="P571" s="48">
        <f t="shared" si="85"/>
        <v>2200</v>
      </c>
      <c r="Q571" s="48">
        <f t="shared" si="85"/>
        <v>2500</v>
      </c>
      <c r="R571" s="48">
        <f t="shared" si="85"/>
        <v>2500</v>
      </c>
      <c r="S571" s="48">
        <f t="shared" si="85"/>
        <v>2600</v>
      </c>
      <c r="T571" s="48">
        <f t="shared" si="85"/>
        <v>2600</v>
      </c>
      <c r="U571" s="48">
        <f t="shared" si="85"/>
        <v>2700</v>
      </c>
      <c r="V571" s="48">
        <f t="shared" si="85"/>
        <v>2700</v>
      </c>
    </row>
    <row r="572" spans="1:22">
      <c r="A572" s="48">
        <v>2</v>
      </c>
      <c r="B572" s="48">
        <v>3</v>
      </c>
      <c r="C572" s="48">
        <v>18</v>
      </c>
      <c r="D572" s="48">
        <v>0</v>
      </c>
      <c r="E572" s="48">
        <v>250</v>
      </c>
      <c r="F572" s="48">
        <v>1</v>
      </c>
      <c r="G572" s="48" t="s">
        <v>270</v>
      </c>
      <c r="H572" s="48">
        <v>2</v>
      </c>
      <c r="I572" s="48">
        <f t="shared" si="79"/>
        <v>1</v>
      </c>
      <c r="J572" s="57">
        <f t="shared" si="80"/>
        <v>1.2E-2</v>
      </c>
      <c r="K572" s="48">
        <f t="shared" ref="K572:V581" si="86">IF($I572=0,$H572,INDEX(levelCosts_1_v,MATCH(K$1,levelCosts_k,1),$I572)*$H572)</f>
        <v>4000</v>
      </c>
      <c r="L572" s="48">
        <f t="shared" si="86"/>
        <v>4000</v>
      </c>
      <c r="M572" s="48">
        <f t="shared" si="86"/>
        <v>4400</v>
      </c>
      <c r="N572" s="48">
        <f t="shared" si="86"/>
        <v>4400</v>
      </c>
      <c r="O572" s="48">
        <f t="shared" si="86"/>
        <v>4400</v>
      </c>
      <c r="P572" s="48">
        <f t="shared" si="86"/>
        <v>4400</v>
      </c>
      <c r="Q572" s="48">
        <f t="shared" si="86"/>
        <v>5000</v>
      </c>
      <c r="R572" s="48">
        <f t="shared" si="86"/>
        <v>5000</v>
      </c>
      <c r="S572" s="48">
        <f t="shared" si="86"/>
        <v>5200</v>
      </c>
      <c r="T572" s="48">
        <f t="shared" si="86"/>
        <v>5200</v>
      </c>
      <c r="U572" s="48">
        <f t="shared" si="86"/>
        <v>5400</v>
      </c>
      <c r="V572" s="48">
        <f t="shared" si="86"/>
        <v>5400</v>
      </c>
    </row>
    <row r="573" spans="1:22">
      <c r="A573" s="48">
        <v>2</v>
      </c>
      <c r="B573" s="48">
        <v>3</v>
      </c>
      <c r="C573" s="48">
        <v>18</v>
      </c>
      <c r="D573" s="48">
        <v>0</v>
      </c>
      <c r="E573" s="48">
        <v>250</v>
      </c>
      <c r="F573" s="48">
        <v>2</v>
      </c>
      <c r="G573" s="48" t="s">
        <v>269</v>
      </c>
      <c r="H573" s="48">
        <v>3000</v>
      </c>
      <c r="I573" s="48">
        <f t="shared" si="79"/>
        <v>0</v>
      </c>
      <c r="J573" s="57">
        <f t="shared" si="80"/>
        <v>1.2E-2</v>
      </c>
      <c r="K573" s="48">
        <f t="shared" si="86"/>
        <v>3000</v>
      </c>
      <c r="L573" s="48">
        <f t="shared" si="86"/>
        <v>3000</v>
      </c>
      <c r="M573" s="48">
        <f t="shared" si="86"/>
        <v>3000</v>
      </c>
      <c r="N573" s="48">
        <f t="shared" si="86"/>
        <v>3000</v>
      </c>
      <c r="O573" s="48">
        <f t="shared" si="86"/>
        <v>3000</v>
      </c>
      <c r="P573" s="48">
        <f t="shared" si="86"/>
        <v>3000</v>
      </c>
      <c r="Q573" s="48">
        <f t="shared" si="86"/>
        <v>3000</v>
      </c>
      <c r="R573" s="48">
        <f t="shared" si="86"/>
        <v>3000</v>
      </c>
      <c r="S573" s="48">
        <f t="shared" si="86"/>
        <v>3000</v>
      </c>
      <c r="T573" s="48">
        <f t="shared" si="86"/>
        <v>3000</v>
      </c>
      <c r="U573" s="48">
        <f t="shared" si="86"/>
        <v>3000</v>
      </c>
      <c r="V573" s="48">
        <f t="shared" si="86"/>
        <v>3000</v>
      </c>
    </row>
    <row r="574" spans="1:22">
      <c r="A574" s="48">
        <v>2</v>
      </c>
      <c r="B574" s="48">
        <v>3</v>
      </c>
      <c r="C574" s="48">
        <v>18</v>
      </c>
      <c r="D574" s="48">
        <v>0</v>
      </c>
      <c r="E574" s="48">
        <v>250</v>
      </c>
      <c r="F574" s="48">
        <v>3</v>
      </c>
      <c r="G574" s="48" t="s">
        <v>268</v>
      </c>
      <c r="H574" s="48">
        <v>4</v>
      </c>
      <c r="I574" s="48">
        <f t="shared" si="79"/>
        <v>4</v>
      </c>
      <c r="J574" s="57">
        <f t="shared" si="80"/>
        <v>1.2E-2</v>
      </c>
      <c r="K574" s="48">
        <f t="shared" si="86"/>
        <v>2000</v>
      </c>
      <c r="L574" s="48">
        <f t="shared" si="86"/>
        <v>2000</v>
      </c>
      <c r="M574" s="48">
        <f t="shared" si="86"/>
        <v>2200</v>
      </c>
      <c r="N574" s="48">
        <f t="shared" si="86"/>
        <v>2200</v>
      </c>
      <c r="O574" s="48">
        <f t="shared" si="86"/>
        <v>2200</v>
      </c>
      <c r="P574" s="48">
        <f t="shared" si="86"/>
        <v>2200</v>
      </c>
      <c r="Q574" s="48">
        <f t="shared" si="86"/>
        <v>2500</v>
      </c>
      <c r="R574" s="48">
        <f t="shared" si="86"/>
        <v>2500</v>
      </c>
      <c r="S574" s="48">
        <f t="shared" si="86"/>
        <v>2600</v>
      </c>
      <c r="T574" s="48">
        <f t="shared" si="86"/>
        <v>2600</v>
      </c>
      <c r="U574" s="48">
        <f t="shared" si="86"/>
        <v>2700</v>
      </c>
      <c r="V574" s="48">
        <f t="shared" si="86"/>
        <v>2700</v>
      </c>
    </row>
    <row r="575" spans="1:22">
      <c r="A575" s="48">
        <v>2</v>
      </c>
      <c r="B575" s="48">
        <v>3</v>
      </c>
      <c r="C575" s="48">
        <v>18</v>
      </c>
      <c r="D575" s="48">
        <v>0</v>
      </c>
      <c r="E575" s="48">
        <v>250</v>
      </c>
      <c r="F575" s="48">
        <v>4</v>
      </c>
      <c r="G575" s="48" t="s">
        <v>269</v>
      </c>
      <c r="H575" s="48">
        <v>2000</v>
      </c>
      <c r="I575" s="48">
        <f t="shared" si="79"/>
        <v>0</v>
      </c>
      <c r="J575" s="57">
        <f t="shared" si="80"/>
        <v>1.2E-2</v>
      </c>
      <c r="K575" s="48">
        <f t="shared" si="86"/>
        <v>2000</v>
      </c>
      <c r="L575" s="48">
        <f t="shared" si="86"/>
        <v>2000</v>
      </c>
      <c r="M575" s="48">
        <f t="shared" si="86"/>
        <v>2000</v>
      </c>
      <c r="N575" s="48">
        <f t="shared" si="86"/>
        <v>2000</v>
      </c>
      <c r="O575" s="48">
        <f t="shared" si="86"/>
        <v>2000</v>
      </c>
      <c r="P575" s="48">
        <f t="shared" si="86"/>
        <v>2000</v>
      </c>
      <c r="Q575" s="48">
        <f t="shared" si="86"/>
        <v>2000</v>
      </c>
      <c r="R575" s="48">
        <f t="shared" si="86"/>
        <v>2000</v>
      </c>
      <c r="S575" s="48">
        <f t="shared" si="86"/>
        <v>2000</v>
      </c>
      <c r="T575" s="48">
        <f t="shared" si="86"/>
        <v>2000</v>
      </c>
      <c r="U575" s="48">
        <f t="shared" si="86"/>
        <v>2000</v>
      </c>
      <c r="V575" s="48">
        <f t="shared" si="86"/>
        <v>2000</v>
      </c>
    </row>
    <row r="576" spans="1:22">
      <c r="A576" s="48">
        <v>2</v>
      </c>
      <c r="B576" s="48">
        <v>3</v>
      </c>
      <c r="C576" s="48">
        <v>18</v>
      </c>
      <c r="D576" s="48">
        <v>0</v>
      </c>
      <c r="E576" s="48">
        <v>250</v>
      </c>
      <c r="F576" s="48">
        <v>5</v>
      </c>
      <c r="G576" s="48" t="s">
        <v>269</v>
      </c>
      <c r="H576" s="48">
        <v>1000</v>
      </c>
      <c r="I576" s="48">
        <f t="shared" si="79"/>
        <v>0</v>
      </c>
      <c r="J576" s="57">
        <f t="shared" si="80"/>
        <v>1.2E-2</v>
      </c>
      <c r="K576" s="48">
        <f t="shared" si="86"/>
        <v>1000</v>
      </c>
      <c r="L576" s="48">
        <f t="shared" si="86"/>
        <v>1000</v>
      </c>
      <c r="M576" s="48">
        <f t="shared" si="86"/>
        <v>1000</v>
      </c>
      <c r="N576" s="48">
        <f t="shared" si="86"/>
        <v>1000</v>
      </c>
      <c r="O576" s="48">
        <f t="shared" si="86"/>
        <v>1000</v>
      </c>
      <c r="P576" s="48">
        <f t="shared" si="86"/>
        <v>1000</v>
      </c>
      <c r="Q576" s="48">
        <f t="shared" si="86"/>
        <v>1000</v>
      </c>
      <c r="R576" s="48">
        <f t="shared" si="86"/>
        <v>1000</v>
      </c>
      <c r="S576" s="48">
        <f t="shared" si="86"/>
        <v>1000</v>
      </c>
      <c r="T576" s="48">
        <f t="shared" si="86"/>
        <v>1000</v>
      </c>
      <c r="U576" s="48">
        <f t="shared" si="86"/>
        <v>1000</v>
      </c>
      <c r="V576" s="48">
        <f t="shared" si="86"/>
        <v>1000</v>
      </c>
    </row>
    <row r="577" spans="1:22">
      <c r="A577" s="48">
        <v>2</v>
      </c>
      <c r="B577" s="48">
        <v>3</v>
      </c>
      <c r="C577" s="48">
        <v>18</v>
      </c>
      <c r="D577" s="48">
        <v>0</v>
      </c>
      <c r="E577" s="48">
        <v>250</v>
      </c>
      <c r="F577" s="48">
        <v>6</v>
      </c>
      <c r="G577" s="48" t="s">
        <v>273</v>
      </c>
      <c r="H577" s="48">
        <v>1</v>
      </c>
      <c r="I577" s="48">
        <f t="shared" si="79"/>
        <v>5</v>
      </c>
      <c r="J577" s="57">
        <f t="shared" si="80"/>
        <v>1.2E-2</v>
      </c>
      <c r="K577" s="48">
        <f t="shared" si="86"/>
        <v>4000</v>
      </c>
      <c r="L577" s="48">
        <f t="shared" si="86"/>
        <v>4000</v>
      </c>
      <c r="M577" s="48">
        <f t="shared" si="86"/>
        <v>4400</v>
      </c>
      <c r="N577" s="48">
        <f t="shared" si="86"/>
        <v>4400</v>
      </c>
      <c r="O577" s="48">
        <f t="shared" si="86"/>
        <v>4400</v>
      </c>
      <c r="P577" s="48">
        <f t="shared" si="86"/>
        <v>4400</v>
      </c>
      <c r="Q577" s="48">
        <f t="shared" si="86"/>
        <v>5000</v>
      </c>
      <c r="R577" s="48">
        <f t="shared" si="86"/>
        <v>5000</v>
      </c>
      <c r="S577" s="48">
        <f t="shared" si="86"/>
        <v>5200</v>
      </c>
      <c r="T577" s="48">
        <f t="shared" si="86"/>
        <v>5200</v>
      </c>
      <c r="U577" s="48">
        <f t="shared" si="86"/>
        <v>5400</v>
      </c>
      <c r="V577" s="48">
        <f t="shared" si="86"/>
        <v>5400</v>
      </c>
    </row>
    <row r="578" spans="1:22">
      <c r="A578" s="48">
        <v>2</v>
      </c>
      <c r="B578" s="48">
        <v>3</v>
      </c>
      <c r="C578" s="48">
        <v>18</v>
      </c>
      <c r="D578" s="48">
        <v>0</v>
      </c>
      <c r="E578" s="48">
        <v>250</v>
      </c>
      <c r="F578" s="48">
        <v>7</v>
      </c>
      <c r="G578" s="48" t="s">
        <v>270</v>
      </c>
      <c r="H578" s="48">
        <v>1</v>
      </c>
      <c r="I578" s="48">
        <f t="shared" ref="I578:I641" si="87">INDEX($AW$1:$AW$9,MATCH(G578,$AV$1:$AV$9,0))</f>
        <v>1</v>
      </c>
      <c r="J578" s="57">
        <f t="shared" si="80"/>
        <v>1.2E-2</v>
      </c>
      <c r="K578" s="48">
        <f t="shared" si="86"/>
        <v>2000</v>
      </c>
      <c r="L578" s="48">
        <f t="shared" si="86"/>
        <v>2000</v>
      </c>
      <c r="M578" s="48">
        <f t="shared" si="86"/>
        <v>2200</v>
      </c>
      <c r="N578" s="48">
        <f t="shared" si="86"/>
        <v>2200</v>
      </c>
      <c r="O578" s="48">
        <f t="shared" si="86"/>
        <v>2200</v>
      </c>
      <c r="P578" s="48">
        <f t="shared" si="86"/>
        <v>2200</v>
      </c>
      <c r="Q578" s="48">
        <f t="shared" si="86"/>
        <v>2500</v>
      </c>
      <c r="R578" s="48">
        <f t="shared" si="86"/>
        <v>2500</v>
      </c>
      <c r="S578" s="48">
        <f t="shared" si="86"/>
        <v>2600</v>
      </c>
      <c r="T578" s="48">
        <f t="shared" si="86"/>
        <v>2600</v>
      </c>
      <c r="U578" s="48">
        <f t="shared" si="86"/>
        <v>2700</v>
      </c>
      <c r="V578" s="48">
        <f t="shared" si="86"/>
        <v>2700</v>
      </c>
    </row>
    <row r="579" spans="1:22">
      <c r="A579" s="48">
        <v>2</v>
      </c>
      <c r="B579" s="48">
        <v>3</v>
      </c>
      <c r="C579" s="48">
        <v>18</v>
      </c>
      <c r="D579" s="48">
        <v>0</v>
      </c>
      <c r="E579" s="48">
        <v>250</v>
      </c>
      <c r="F579" s="48">
        <v>8</v>
      </c>
      <c r="G579" s="48" t="s">
        <v>271</v>
      </c>
      <c r="H579" s="48">
        <v>1</v>
      </c>
      <c r="I579" s="48">
        <f t="shared" si="87"/>
        <v>6</v>
      </c>
      <c r="J579" s="57">
        <f t="shared" ref="J579:J642" si="88">C579/100/15</f>
        <v>1.2E-2</v>
      </c>
      <c r="K579" s="48">
        <f t="shared" si="86"/>
        <v>3300</v>
      </c>
      <c r="L579" s="48">
        <f t="shared" si="86"/>
        <v>3300</v>
      </c>
      <c r="M579" s="48">
        <f t="shared" si="86"/>
        <v>3700</v>
      </c>
      <c r="N579" s="48">
        <f t="shared" si="86"/>
        <v>3700</v>
      </c>
      <c r="O579" s="48">
        <f t="shared" si="86"/>
        <v>3700</v>
      </c>
      <c r="P579" s="48">
        <f t="shared" si="86"/>
        <v>3700</v>
      </c>
      <c r="Q579" s="48">
        <f t="shared" si="86"/>
        <v>4200</v>
      </c>
      <c r="R579" s="48">
        <f t="shared" si="86"/>
        <v>4200</v>
      </c>
      <c r="S579" s="48">
        <f t="shared" si="86"/>
        <v>4300</v>
      </c>
      <c r="T579" s="48">
        <f t="shared" si="86"/>
        <v>4300</v>
      </c>
      <c r="U579" s="48">
        <f t="shared" si="86"/>
        <v>4500</v>
      </c>
      <c r="V579" s="48">
        <f t="shared" si="86"/>
        <v>4500</v>
      </c>
    </row>
    <row r="580" spans="1:22">
      <c r="A580" s="48">
        <v>2</v>
      </c>
      <c r="B580" s="48">
        <v>3</v>
      </c>
      <c r="C580" s="48">
        <v>18</v>
      </c>
      <c r="D580" s="48">
        <v>0</v>
      </c>
      <c r="E580" s="48">
        <v>250</v>
      </c>
      <c r="F580" s="48">
        <v>9</v>
      </c>
      <c r="G580" s="48" t="s">
        <v>269</v>
      </c>
      <c r="H580" s="48">
        <v>2000</v>
      </c>
      <c r="I580" s="48">
        <f t="shared" si="87"/>
        <v>0</v>
      </c>
      <c r="J580" s="57">
        <f t="shared" si="88"/>
        <v>1.2E-2</v>
      </c>
      <c r="K580" s="48">
        <f t="shared" si="86"/>
        <v>2000</v>
      </c>
      <c r="L580" s="48">
        <f t="shared" si="86"/>
        <v>2000</v>
      </c>
      <c r="M580" s="48">
        <f t="shared" si="86"/>
        <v>2000</v>
      </c>
      <c r="N580" s="48">
        <f t="shared" si="86"/>
        <v>2000</v>
      </c>
      <c r="O580" s="48">
        <f t="shared" si="86"/>
        <v>2000</v>
      </c>
      <c r="P580" s="48">
        <f t="shared" si="86"/>
        <v>2000</v>
      </c>
      <c r="Q580" s="48">
        <f t="shared" si="86"/>
        <v>2000</v>
      </c>
      <c r="R580" s="48">
        <f t="shared" si="86"/>
        <v>2000</v>
      </c>
      <c r="S580" s="48">
        <f t="shared" si="86"/>
        <v>2000</v>
      </c>
      <c r="T580" s="48">
        <f t="shared" si="86"/>
        <v>2000</v>
      </c>
      <c r="U580" s="48">
        <f t="shared" si="86"/>
        <v>2000</v>
      </c>
      <c r="V580" s="48">
        <f t="shared" si="86"/>
        <v>2000</v>
      </c>
    </row>
    <row r="581" spans="1:22">
      <c r="A581" s="48">
        <v>2</v>
      </c>
      <c r="B581" s="48">
        <v>3</v>
      </c>
      <c r="C581" s="48">
        <v>18</v>
      </c>
      <c r="D581" s="48">
        <v>0</v>
      </c>
      <c r="E581" s="48">
        <v>250</v>
      </c>
      <c r="F581" s="48">
        <v>10</v>
      </c>
      <c r="G581" s="48" t="s">
        <v>270</v>
      </c>
      <c r="H581" s="48">
        <v>1</v>
      </c>
      <c r="I581" s="48">
        <f t="shared" si="87"/>
        <v>1</v>
      </c>
      <c r="J581" s="57">
        <f t="shared" si="88"/>
        <v>1.2E-2</v>
      </c>
      <c r="K581" s="48">
        <f t="shared" si="86"/>
        <v>2000</v>
      </c>
      <c r="L581" s="48">
        <f t="shared" si="86"/>
        <v>2000</v>
      </c>
      <c r="M581" s="48">
        <f t="shared" si="86"/>
        <v>2200</v>
      </c>
      <c r="N581" s="48">
        <f t="shared" si="86"/>
        <v>2200</v>
      </c>
      <c r="O581" s="48">
        <f t="shared" si="86"/>
        <v>2200</v>
      </c>
      <c r="P581" s="48">
        <f t="shared" si="86"/>
        <v>2200</v>
      </c>
      <c r="Q581" s="48">
        <f t="shared" si="86"/>
        <v>2500</v>
      </c>
      <c r="R581" s="48">
        <f t="shared" si="86"/>
        <v>2500</v>
      </c>
      <c r="S581" s="48">
        <f t="shared" si="86"/>
        <v>2600</v>
      </c>
      <c r="T581" s="48">
        <f t="shared" si="86"/>
        <v>2600</v>
      </c>
      <c r="U581" s="48">
        <f t="shared" si="86"/>
        <v>2700</v>
      </c>
      <c r="V581" s="48">
        <f t="shared" si="86"/>
        <v>2700</v>
      </c>
    </row>
    <row r="582" spans="1:22">
      <c r="A582" s="48">
        <v>2</v>
      </c>
      <c r="B582" s="48">
        <v>3</v>
      </c>
      <c r="C582" s="48">
        <v>18</v>
      </c>
      <c r="D582" s="48">
        <v>0</v>
      </c>
      <c r="E582" s="48">
        <v>250</v>
      </c>
      <c r="F582" s="48">
        <v>11</v>
      </c>
      <c r="G582" s="48" t="s">
        <v>269</v>
      </c>
      <c r="H582" s="48">
        <v>2000</v>
      </c>
      <c r="I582" s="48">
        <f t="shared" si="87"/>
        <v>0</v>
      </c>
      <c r="J582" s="57">
        <f t="shared" si="88"/>
        <v>1.2E-2</v>
      </c>
      <c r="K582" s="48">
        <f t="shared" ref="K582:V591" si="89">IF($I582=0,$H582,INDEX(levelCosts_1_v,MATCH(K$1,levelCosts_k,1),$I582)*$H582)</f>
        <v>2000</v>
      </c>
      <c r="L582" s="48">
        <f t="shared" si="89"/>
        <v>2000</v>
      </c>
      <c r="M582" s="48">
        <f t="shared" si="89"/>
        <v>2000</v>
      </c>
      <c r="N582" s="48">
        <f t="shared" si="89"/>
        <v>2000</v>
      </c>
      <c r="O582" s="48">
        <f t="shared" si="89"/>
        <v>2000</v>
      </c>
      <c r="P582" s="48">
        <f t="shared" si="89"/>
        <v>2000</v>
      </c>
      <c r="Q582" s="48">
        <f t="shared" si="89"/>
        <v>2000</v>
      </c>
      <c r="R582" s="48">
        <f t="shared" si="89"/>
        <v>2000</v>
      </c>
      <c r="S582" s="48">
        <f t="shared" si="89"/>
        <v>2000</v>
      </c>
      <c r="T582" s="48">
        <f t="shared" si="89"/>
        <v>2000</v>
      </c>
      <c r="U582" s="48">
        <f t="shared" si="89"/>
        <v>2000</v>
      </c>
      <c r="V582" s="48">
        <f t="shared" si="89"/>
        <v>2000</v>
      </c>
    </row>
    <row r="583" spans="1:22">
      <c r="A583" s="48">
        <v>2</v>
      </c>
      <c r="B583" s="48">
        <v>3</v>
      </c>
      <c r="C583" s="48">
        <v>18</v>
      </c>
      <c r="D583" s="48">
        <v>0</v>
      </c>
      <c r="E583" s="48">
        <v>250</v>
      </c>
      <c r="F583" s="48">
        <v>12</v>
      </c>
      <c r="G583" s="48" t="s">
        <v>268</v>
      </c>
      <c r="H583" s="48">
        <v>4</v>
      </c>
      <c r="I583" s="48">
        <f t="shared" si="87"/>
        <v>4</v>
      </c>
      <c r="J583" s="57">
        <f t="shared" si="88"/>
        <v>1.2E-2</v>
      </c>
      <c r="K583" s="48">
        <f t="shared" si="89"/>
        <v>2000</v>
      </c>
      <c r="L583" s="48">
        <f t="shared" si="89"/>
        <v>2000</v>
      </c>
      <c r="M583" s="48">
        <f t="shared" si="89"/>
        <v>2200</v>
      </c>
      <c r="N583" s="48">
        <f t="shared" si="89"/>
        <v>2200</v>
      </c>
      <c r="O583" s="48">
        <f t="shared" si="89"/>
        <v>2200</v>
      </c>
      <c r="P583" s="48">
        <f t="shared" si="89"/>
        <v>2200</v>
      </c>
      <c r="Q583" s="48">
        <f t="shared" si="89"/>
        <v>2500</v>
      </c>
      <c r="R583" s="48">
        <f t="shared" si="89"/>
        <v>2500</v>
      </c>
      <c r="S583" s="48">
        <f t="shared" si="89"/>
        <v>2600</v>
      </c>
      <c r="T583" s="48">
        <f t="shared" si="89"/>
        <v>2600</v>
      </c>
      <c r="U583" s="48">
        <f t="shared" si="89"/>
        <v>2700</v>
      </c>
      <c r="V583" s="48">
        <f t="shared" si="89"/>
        <v>2700</v>
      </c>
    </row>
    <row r="584" spans="1:22">
      <c r="A584" s="48">
        <v>2</v>
      </c>
      <c r="B584" s="48">
        <v>3</v>
      </c>
      <c r="C584" s="48">
        <v>18</v>
      </c>
      <c r="D584" s="48">
        <v>0</v>
      </c>
      <c r="E584" s="48">
        <v>250</v>
      </c>
      <c r="F584" s="48">
        <v>13</v>
      </c>
      <c r="G584" s="48" t="s">
        <v>269</v>
      </c>
      <c r="H584" s="48">
        <v>2000</v>
      </c>
      <c r="I584" s="48">
        <f t="shared" si="87"/>
        <v>0</v>
      </c>
      <c r="J584" s="57">
        <f t="shared" si="88"/>
        <v>1.2E-2</v>
      </c>
      <c r="K584" s="48">
        <f t="shared" si="89"/>
        <v>2000</v>
      </c>
      <c r="L584" s="48">
        <f t="shared" si="89"/>
        <v>2000</v>
      </c>
      <c r="M584" s="48">
        <f t="shared" si="89"/>
        <v>2000</v>
      </c>
      <c r="N584" s="48">
        <f t="shared" si="89"/>
        <v>2000</v>
      </c>
      <c r="O584" s="48">
        <f t="shared" si="89"/>
        <v>2000</v>
      </c>
      <c r="P584" s="48">
        <f t="shared" si="89"/>
        <v>2000</v>
      </c>
      <c r="Q584" s="48">
        <f t="shared" si="89"/>
        <v>2000</v>
      </c>
      <c r="R584" s="48">
        <f t="shared" si="89"/>
        <v>2000</v>
      </c>
      <c r="S584" s="48">
        <f t="shared" si="89"/>
        <v>2000</v>
      </c>
      <c r="T584" s="48">
        <f t="shared" si="89"/>
        <v>2000</v>
      </c>
      <c r="U584" s="48">
        <f t="shared" si="89"/>
        <v>2000</v>
      </c>
      <c r="V584" s="48">
        <f t="shared" si="89"/>
        <v>2000</v>
      </c>
    </row>
    <row r="585" spans="1:22">
      <c r="A585" s="48">
        <v>2</v>
      </c>
      <c r="B585" s="48">
        <v>3</v>
      </c>
      <c r="C585" s="48">
        <v>18</v>
      </c>
      <c r="D585" s="48">
        <v>0</v>
      </c>
      <c r="E585" s="48">
        <v>250</v>
      </c>
      <c r="F585" s="48">
        <v>14</v>
      </c>
      <c r="G585" s="48" t="s">
        <v>274</v>
      </c>
      <c r="H585" s="48">
        <v>1</v>
      </c>
      <c r="I585" s="48">
        <f t="shared" si="87"/>
        <v>3</v>
      </c>
      <c r="J585" s="57">
        <f t="shared" si="88"/>
        <v>1.2E-2</v>
      </c>
      <c r="K585" s="48">
        <f t="shared" si="89"/>
        <v>6000</v>
      </c>
      <c r="L585" s="48">
        <f t="shared" si="89"/>
        <v>6000</v>
      </c>
      <c r="M585" s="48">
        <f t="shared" si="89"/>
        <v>6600</v>
      </c>
      <c r="N585" s="48">
        <f t="shared" si="89"/>
        <v>6600</v>
      </c>
      <c r="O585" s="48">
        <f t="shared" si="89"/>
        <v>6600</v>
      </c>
      <c r="P585" s="48">
        <f t="shared" si="89"/>
        <v>6600</v>
      </c>
      <c r="Q585" s="48">
        <f t="shared" si="89"/>
        <v>7500</v>
      </c>
      <c r="R585" s="48">
        <f t="shared" si="89"/>
        <v>7500</v>
      </c>
      <c r="S585" s="48">
        <f t="shared" si="89"/>
        <v>7800</v>
      </c>
      <c r="T585" s="48">
        <f t="shared" si="89"/>
        <v>7800</v>
      </c>
      <c r="U585" s="48">
        <f t="shared" si="89"/>
        <v>8100</v>
      </c>
      <c r="V585" s="48">
        <f t="shared" si="89"/>
        <v>8100</v>
      </c>
    </row>
    <row r="586" spans="1:22">
      <c r="A586" s="48">
        <v>2</v>
      </c>
      <c r="B586" s="48">
        <v>3</v>
      </c>
      <c r="C586" s="48">
        <v>18</v>
      </c>
      <c r="D586" s="48">
        <v>0</v>
      </c>
      <c r="E586" s="48">
        <v>250</v>
      </c>
      <c r="F586" s="48">
        <v>15</v>
      </c>
      <c r="G586" s="48" t="s">
        <v>270</v>
      </c>
      <c r="H586" s="48">
        <v>1</v>
      </c>
      <c r="I586" s="48">
        <f t="shared" si="87"/>
        <v>1</v>
      </c>
      <c r="J586" s="57">
        <f t="shared" si="88"/>
        <v>1.2E-2</v>
      </c>
      <c r="K586" s="48">
        <f t="shared" si="89"/>
        <v>2000</v>
      </c>
      <c r="L586" s="48">
        <f t="shared" si="89"/>
        <v>2000</v>
      </c>
      <c r="M586" s="48">
        <f t="shared" si="89"/>
        <v>2200</v>
      </c>
      <c r="N586" s="48">
        <f t="shared" si="89"/>
        <v>2200</v>
      </c>
      <c r="O586" s="48">
        <f t="shared" si="89"/>
        <v>2200</v>
      </c>
      <c r="P586" s="48">
        <f t="shared" si="89"/>
        <v>2200</v>
      </c>
      <c r="Q586" s="48">
        <f t="shared" si="89"/>
        <v>2500</v>
      </c>
      <c r="R586" s="48">
        <f t="shared" si="89"/>
        <v>2500</v>
      </c>
      <c r="S586" s="48">
        <f t="shared" si="89"/>
        <v>2600</v>
      </c>
      <c r="T586" s="48">
        <f t="shared" si="89"/>
        <v>2600</v>
      </c>
      <c r="U586" s="48">
        <f t="shared" si="89"/>
        <v>2700</v>
      </c>
      <c r="V586" s="48">
        <f t="shared" si="89"/>
        <v>2700</v>
      </c>
    </row>
    <row r="587" spans="1:22">
      <c r="A587" s="48">
        <v>2</v>
      </c>
      <c r="B587" s="48">
        <v>4</v>
      </c>
      <c r="C587" s="48">
        <v>7</v>
      </c>
      <c r="D587" s="48">
        <v>0</v>
      </c>
      <c r="E587" s="48">
        <v>250</v>
      </c>
      <c r="F587" s="48">
        <v>1</v>
      </c>
      <c r="G587" s="48" t="s">
        <v>269</v>
      </c>
      <c r="H587" s="48">
        <v>3000</v>
      </c>
      <c r="I587" s="48">
        <f t="shared" si="87"/>
        <v>0</v>
      </c>
      <c r="J587" s="57">
        <f t="shared" si="88"/>
        <v>4.6666666666666671E-3</v>
      </c>
      <c r="K587" s="48">
        <f t="shared" si="89"/>
        <v>3000</v>
      </c>
      <c r="L587" s="48">
        <f t="shared" si="89"/>
        <v>3000</v>
      </c>
      <c r="M587" s="48">
        <f t="shared" si="89"/>
        <v>3000</v>
      </c>
      <c r="N587" s="48">
        <f t="shared" si="89"/>
        <v>3000</v>
      </c>
      <c r="O587" s="48">
        <f t="shared" si="89"/>
        <v>3000</v>
      </c>
      <c r="P587" s="48">
        <f t="shared" si="89"/>
        <v>3000</v>
      </c>
      <c r="Q587" s="48">
        <f t="shared" si="89"/>
        <v>3000</v>
      </c>
      <c r="R587" s="48">
        <f t="shared" si="89"/>
        <v>3000</v>
      </c>
      <c r="S587" s="48">
        <f t="shared" si="89"/>
        <v>3000</v>
      </c>
      <c r="T587" s="48">
        <f t="shared" si="89"/>
        <v>3000</v>
      </c>
      <c r="U587" s="48">
        <f t="shared" si="89"/>
        <v>3000</v>
      </c>
      <c r="V587" s="48">
        <f t="shared" si="89"/>
        <v>3000</v>
      </c>
    </row>
    <row r="588" spans="1:22">
      <c r="A588" s="48">
        <v>2</v>
      </c>
      <c r="B588" s="48">
        <v>4</v>
      </c>
      <c r="C588" s="48">
        <v>7</v>
      </c>
      <c r="D588" s="48">
        <v>0</v>
      </c>
      <c r="E588" s="48">
        <v>250</v>
      </c>
      <c r="F588" s="48">
        <v>2</v>
      </c>
      <c r="G588" s="48" t="s">
        <v>268</v>
      </c>
      <c r="H588" s="48">
        <v>6</v>
      </c>
      <c r="I588" s="48">
        <f t="shared" si="87"/>
        <v>4</v>
      </c>
      <c r="J588" s="57">
        <f t="shared" si="88"/>
        <v>4.6666666666666671E-3</v>
      </c>
      <c r="K588" s="48">
        <f t="shared" si="89"/>
        <v>3000</v>
      </c>
      <c r="L588" s="48">
        <f t="shared" si="89"/>
        <v>3000</v>
      </c>
      <c r="M588" s="48">
        <f t="shared" si="89"/>
        <v>3300</v>
      </c>
      <c r="N588" s="48">
        <f t="shared" si="89"/>
        <v>3300</v>
      </c>
      <c r="O588" s="48">
        <f t="shared" si="89"/>
        <v>3300</v>
      </c>
      <c r="P588" s="48">
        <f t="shared" si="89"/>
        <v>3300</v>
      </c>
      <c r="Q588" s="48">
        <f t="shared" si="89"/>
        <v>3750</v>
      </c>
      <c r="R588" s="48">
        <f t="shared" si="89"/>
        <v>3750</v>
      </c>
      <c r="S588" s="48">
        <f t="shared" si="89"/>
        <v>3900</v>
      </c>
      <c r="T588" s="48">
        <f t="shared" si="89"/>
        <v>3900</v>
      </c>
      <c r="U588" s="48">
        <f t="shared" si="89"/>
        <v>4050</v>
      </c>
      <c r="V588" s="48">
        <f t="shared" si="89"/>
        <v>4050</v>
      </c>
    </row>
    <row r="589" spans="1:22">
      <c r="A589" s="48">
        <v>2</v>
      </c>
      <c r="B589" s="48">
        <v>4</v>
      </c>
      <c r="C589" s="48">
        <v>7</v>
      </c>
      <c r="D589" s="48">
        <v>0</v>
      </c>
      <c r="E589" s="48">
        <v>250</v>
      </c>
      <c r="F589" s="48">
        <v>3</v>
      </c>
      <c r="G589" s="48" t="s">
        <v>269</v>
      </c>
      <c r="H589" s="48">
        <v>2000</v>
      </c>
      <c r="I589" s="48">
        <f t="shared" si="87"/>
        <v>0</v>
      </c>
      <c r="J589" s="57">
        <f t="shared" si="88"/>
        <v>4.6666666666666671E-3</v>
      </c>
      <c r="K589" s="48">
        <f t="shared" si="89"/>
        <v>2000</v>
      </c>
      <c r="L589" s="48">
        <f t="shared" si="89"/>
        <v>2000</v>
      </c>
      <c r="M589" s="48">
        <f t="shared" si="89"/>
        <v>2000</v>
      </c>
      <c r="N589" s="48">
        <f t="shared" si="89"/>
        <v>2000</v>
      </c>
      <c r="O589" s="48">
        <f t="shared" si="89"/>
        <v>2000</v>
      </c>
      <c r="P589" s="48">
        <f t="shared" si="89"/>
        <v>2000</v>
      </c>
      <c r="Q589" s="48">
        <f t="shared" si="89"/>
        <v>2000</v>
      </c>
      <c r="R589" s="48">
        <f t="shared" si="89"/>
        <v>2000</v>
      </c>
      <c r="S589" s="48">
        <f t="shared" si="89"/>
        <v>2000</v>
      </c>
      <c r="T589" s="48">
        <f t="shared" si="89"/>
        <v>2000</v>
      </c>
      <c r="U589" s="48">
        <f t="shared" si="89"/>
        <v>2000</v>
      </c>
      <c r="V589" s="48">
        <f t="shared" si="89"/>
        <v>2000</v>
      </c>
    </row>
    <row r="590" spans="1:22">
      <c r="A590" s="48">
        <v>2</v>
      </c>
      <c r="B590" s="48">
        <v>4</v>
      </c>
      <c r="C590" s="48">
        <v>7</v>
      </c>
      <c r="D590" s="48">
        <v>0</v>
      </c>
      <c r="E590" s="48">
        <v>250</v>
      </c>
      <c r="F590" s="48">
        <v>4</v>
      </c>
      <c r="G590" s="48" t="s">
        <v>270</v>
      </c>
      <c r="H590" s="48">
        <v>1</v>
      </c>
      <c r="I590" s="48">
        <f t="shared" si="87"/>
        <v>1</v>
      </c>
      <c r="J590" s="57">
        <f t="shared" si="88"/>
        <v>4.6666666666666671E-3</v>
      </c>
      <c r="K590" s="48">
        <f t="shared" si="89"/>
        <v>2000</v>
      </c>
      <c r="L590" s="48">
        <f t="shared" si="89"/>
        <v>2000</v>
      </c>
      <c r="M590" s="48">
        <f t="shared" si="89"/>
        <v>2200</v>
      </c>
      <c r="N590" s="48">
        <f t="shared" si="89"/>
        <v>2200</v>
      </c>
      <c r="O590" s="48">
        <f t="shared" si="89"/>
        <v>2200</v>
      </c>
      <c r="P590" s="48">
        <f t="shared" si="89"/>
        <v>2200</v>
      </c>
      <c r="Q590" s="48">
        <f t="shared" si="89"/>
        <v>2500</v>
      </c>
      <c r="R590" s="48">
        <f t="shared" si="89"/>
        <v>2500</v>
      </c>
      <c r="S590" s="48">
        <f t="shared" si="89"/>
        <v>2600</v>
      </c>
      <c r="T590" s="48">
        <f t="shared" si="89"/>
        <v>2600</v>
      </c>
      <c r="U590" s="48">
        <f t="shared" si="89"/>
        <v>2700</v>
      </c>
      <c r="V590" s="48">
        <f t="shared" si="89"/>
        <v>2700</v>
      </c>
    </row>
    <row r="591" spans="1:22">
      <c r="A591" s="48">
        <v>2</v>
      </c>
      <c r="B591" s="48">
        <v>4</v>
      </c>
      <c r="C591" s="48">
        <v>7</v>
      </c>
      <c r="D591" s="48">
        <v>0</v>
      </c>
      <c r="E591" s="48">
        <v>250</v>
      </c>
      <c r="F591" s="48">
        <v>5</v>
      </c>
      <c r="G591" s="48" t="s">
        <v>272</v>
      </c>
      <c r="H591" s="48">
        <v>1</v>
      </c>
      <c r="I591" s="48">
        <f t="shared" si="87"/>
        <v>7</v>
      </c>
      <c r="J591" s="57">
        <f t="shared" si="88"/>
        <v>4.6666666666666671E-3</v>
      </c>
      <c r="K591" s="48">
        <f t="shared" si="89"/>
        <v>4000</v>
      </c>
      <c r="L591" s="48">
        <f t="shared" si="89"/>
        <v>4000</v>
      </c>
      <c r="M591" s="48">
        <f t="shared" si="89"/>
        <v>4400</v>
      </c>
      <c r="N591" s="48">
        <f t="shared" si="89"/>
        <v>4400</v>
      </c>
      <c r="O591" s="48">
        <f t="shared" si="89"/>
        <v>4400</v>
      </c>
      <c r="P591" s="48">
        <f t="shared" si="89"/>
        <v>4400</v>
      </c>
      <c r="Q591" s="48">
        <f t="shared" si="89"/>
        <v>5000</v>
      </c>
      <c r="R591" s="48">
        <f t="shared" si="89"/>
        <v>5000</v>
      </c>
      <c r="S591" s="48">
        <f t="shared" si="89"/>
        <v>5200</v>
      </c>
      <c r="T591" s="48">
        <f t="shared" si="89"/>
        <v>5200</v>
      </c>
      <c r="U591" s="48">
        <f t="shared" si="89"/>
        <v>5400</v>
      </c>
      <c r="V591" s="48">
        <f t="shared" si="89"/>
        <v>5400</v>
      </c>
    </row>
    <row r="592" spans="1:22">
      <c r="A592" s="48">
        <v>2</v>
      </c>
      <c r="B592" s="48">
        <v>4</v>
      </c>
      <c r="C592" s="48">
        <v>7</v>
      </c>
      <c r="D592" s="48">
        <v>0</v>
      </c>
      <c r="E592" s="48">
        <v>250</v>
      </c>
      <c r="F592" s="48">
        <v>6</v>
      </c>
      <c r="G592" s="48" t="s">
        <v>268</v>
      </c>
      <c r="H592" s="48">
        <v>3</v>
      </c>
      <c r="I592" s="48">
        <f t="shared" si="87"/>
        <v>4</v>
      </c>
      <c r="J592" s="57">
        <f t="shared" si="88"/>
        <v>4.6666666666666671E-3</v>
      </c>
      <c r="K592" s="48">
        <f t="shared" ref="K592:V601" si="90">IF($I592=0,$H592,INDEX(levelCosts_1_v,MATCH(K$1,levelCosts_k,1),$I592)*$H592)</f>
        <v>1500</v>
      </c>
      <c r="L592" s="48">
        <f t="shared" si="90"/>
        <v>1500</v>
      </c>
      <c r="M592" s="48">
        <f t="shared" si="90"/>
        <v>1650</v>
      </c>
      <c r="N592" s="48">
        <f t="shared" si="90"/>
        <v>1650</v>
      </c>
      <c r="O592" s="48">
        <f t="shared" si="90"/>
        <v>1650</v>
      </c>
      <c r="P592" s="48">
        <f t="shared" si="90"/>
        <v>1650</v>
      </c>
      <c r="Q592" s="48">
        <f t="shared" si="90"/>
        <v>1875</v>
      </c>
      <c r="R592" s="48">
        <f t="shared" si="90"/>
        <v>1875</v>
      </c>
      <c r="S592" s="48">
        <f t="shared" si="90"/>
        <v>1950</v>
      </c>
      <c r="T592" s="48">
        <f t="shared" si="90"/>
        <v>1950</v>
      </c>
      <c r="U592" s="48">
        <f t="shared" si="90"/>
        <v>2025</v>
      </c>
      <c r="V592" s="48">
        <f t="shared" si="90"/>
        <v>2025</v>
      </c>
    </row>
    <row r="593" spans="1:22">
      <c r="A593" s="48">
        <v>2</v>
      </c>
      <c r="B593" s="48">
        <v>4</v>
      </c>
      <c r="C593" s="48">
        <v>7</v>
      </c>
      <c r="D593" s="48">
        <v>0</v>
      </c>
      <c r="E593" s="48">
        <v>250</v>
      </c>
      <c r="F593" s="48">
        <v>7</v>
      </c>
      <c r="G593" s="48" t="s">
        <v>273</v>
      </c>
      <c r="H593" s="48">
        <v>1</v>
      </c>
      <c r="I593" s="48">
        <f t="shared" si="87"/>
        <v>5</v>
      </c>
      <c r="J593" s="57">
        <f t="shared" si="88"/>
        <v>4.6666666666666671E-3</v>
      </c>
      <c r="K593" s="48">
        <f t="shared" si="90"/>
        <v>4000</v>
      </c>
      <c r="L593" s="48">
        <f t="shared" si="90"/>
        <v>4000</v>
      </c>
      <c r="M593" s="48">
        <f t="shared" si="90"/>
        <v>4400</v>
      </c>
      <c r="N593" s="48">
        <f t="shared" si="90"/>
        <v>4400</v>
      </c>
      <c r="O593" s="48">
        <f t="shared" si="90"/>
        <v>4400</v>
      </c>
      <c r="P593" s="48">
        <f t="shared" si="90"/>
        <v>4400</v>
      </c>
      <c r="Q593" s="48">
        <f t="shared" si="90"/>
        <v>5000</v>
      </c>
      <c r="R593" s="48">
        <f t="shared" si="90"/>
        <v>5000</v>
      </c>
      <c r="S593" s="48">
        <f t="shared" si="90"/>
        <v>5200</v>
      </c>
      <c r="T593" s="48">
        <f t="shared" si="90"/>
        <v>5200</v>
      </c>
      <c r="U593" s="48">
        <f t="shared" si="90"/>
        <v>5400</v>
      </c>
      <c r="V593" s="48">
        <f t="shared" si="90"/>
        <v>5400</v>
      </c>
    </row>
    <row r="594" spans="1:22">
      <c r="A594" s="48">
        <v>2</v>
      </c>
      <c r="B594" s="48">
        <v>4</v>
      </c>
      <c r="C594" s="48">
        <v>7</v>
      </c>
      <c r="D594" s="48">
        <v>0</v>
      </c>
      <c r="E594" s="48">
        <v>250</v>
      </c>
      <c r="F594" s="48">
        <v>8</v>
      </c>
      <c r="G594" s="48" t="s">
        <v>269</v>
      </c>
      <c r="H594" s="48">
        <v>2000</v>
      </c>
      <c r="I594" s="48">
        <f t="shared" si="87"/>
        <v>0</v>
      </c>
      <c r="J594" s="57">
        <f t="shared" si="88"/>
        <v>4.6666666666666671E-3</v>
      </c>
      <c r="K594" s="48">
        <f t="shared" si="90"/>
        <v>2000</v>
      </c>
      <c r="L594" s="48">
        <f t="shared" si="90"/>
        <v>2000</v>
      </c>
      <c r="M594" s="48">
        <f t="shared" si="90"/>
        <v>2000</v>
      </c>
      <c r="N594" s="48">
        <f t="shared" si="90"/>
        <v>2000</v>
      </c>
      <c r="O594" s="48">
        <f t="shared" si="90"/>
        <v>2000</v>
      </c>
      <c r="P594" s="48">
        <f t="shared" si="90"/>
        <v>2000</v>
      </c>
      <c r="Q594" s="48">
        <f t="shared" si="90"/>
        <v>2000</v>
      </c>
      <c r="R594" s="48">
        <f t="shared" si="90"/>
        <v>2000</v>
      </c>
      <c r="S594" s="48">
        <f t="shared" si="90"/>
        <v>2000</v>
      </c>
      <c r="T594" s="48">
        <f t="shared" si="90"/>
        <v>2000</v>
      </c>
      <c r="U594" s="48">
        <f t="shared" si="90"/>
        <v>2000</v>
      </c>
      <c r="V594" s="48">
        <f t="shared" si="90"/>
        <v>2000</v>
      </c>
    </row>
    <row r="595" spans="1:22">
      <c r="A595" s="48">
        <v>2</v>
      </c>
      <c r="B595" s="48">
        <v>4</v>
      </c>
      <c r="C595" s="48">
        <v>7</v>
      </c>
      <c r="D595" s="48">
        <v>0</v>
      </c>
      <c r="E595" s="48">
        <v>250</v>
      </c>
      <c r="F595" s="48">
        <v>9</v>
      </c>
      <c r="G595" s="48" t="s">
        <v>270</v>
      </c>
      <c r="H595" s="48">
        <v>1</v>
      </c>
      <c r="I595" s="48">
        <f t="shared" si="87"/>
        <v>1</v>
      </c>
      <c r="J595" s="57">
        <f t="shared" si="88"/>
        <v>4.6666666666666671E-3</v>
      </c>
      <c r="K595" s="48">
        <f t="shared" si="90"/>
        <v>2000</v>
      </c>
      <c r="L595" s="48">
        <f t="shared" si="90"/>
        <v>2000</v>
      </c>
      <c r="M595" s="48">
        <f t="shared" si="90"/>
        <v>2200</v>
      </c>
      <c r="N595" s="48">
        <f t="shared" si="90"/>
        <v>2200</v>
      </c>
      <c r="O595" s="48">
        <f t="shared" si="90"/>
        <v>2200</v>
      </c>
      <c r="P595" s="48">
        <f t="shared" si="90"/>
        <v>2200</v>
      </c>
      <c r="Q595" s="48">
        <f t="shared" si="90"/>
        <v>2500</v>
      </c>
      <c r="R595" s="48">
        <f t="shared" si="90"/>
        <v>2500</v>
      </c>
      <c r="S595" s="48">
        <f t="shared" si="90"/>
        <v>2600</v>
      </c>
      <c r="T595" s="48">
        <f t="shared" si="90"/>
        <v>2600</v>
      </c>
      <c r="U595" s="48">
        <f t="shared" si="90"/>
        <v>2700</v>
      </c>
      <c r="V595" s="48">
        <f t="shared" si="90"/>
        <v>2700</v>
      </c>
    </row>
    <row r="596" spans="1:22">
      <c r="A596" s="48">
        <v>2</v>
      </c>
      <c r="B596" s="48">
        <v>4</v>
      </c>
      <c r="C596" s="48">
        <v>7</v>
      </c>
      <c r="D596" s="48">
        <v>0</v>
      </c>
      <c r="E596" s="48">
        <v>250</v>
      </c>
      <c r="F596" s="48">
        <v>10</v>
      </c>
      <c r="G596" s="48" t="s">
        <v>271</v>
      </c>
      <c r="H596" s="48">
        <v>1</v>
      </c>
      <c r="I596" s="48">
        <f t="shared" si="87"/>
        <v>6</v>
      </c>
      <c r="J596" s="57">
        <f t="shared" si="88"/>
        <v>4.6666666666666671E-3</v>
      </c>
      <c r="K596" s="48">
        <f t="shared" si="90"/>
        <v>3300</v>
      </c>
      <c r="L596" s="48">
        <f t="shared" si="90"/>
        <v>3300</v>
      </c>
      <c r="M596" s="48">
        <f t="shared" si="90"/>
        <v>3700</v>
      </c>
      <c r="N596" s="48">
        <f t="shared" si="90"/>
        <v>3700</v>
      </c>
      <c r="O596" s="48">
        <f t="shared" si="90"/>
        <v>3700</v>
      </c>
      <c r="P596" s="48">
        <f t="shared" si="90"/>
        <v>3700</v>
      </c>
      <c r="Q596" s="48">
        <f t="shared" si="90"/>
        <v>4200</v>
      </c>
      <c r="R596" s="48">
        <f t="shared" si="90"/>
        <v>4200</v>
      </c>
      <c r="S596" s="48">
        <f t="shared" si="90"/>
        <v>4300</v>
      </c>
      <c r="T596" s="48">
        <f t="shared" si="90"/>
        <v>4300</v>
      </c>
      <c r="U596" s="48">
        <f t="shared" si="90"/>
        <v>4500</v>
      </c>
      <c r="V596" s="48">
        <f t="shared" si="90"/>
        <v>4500</v>
      </c>
    </row>
    <row r="597" spans="1:22">
      <c r="A597" s="48">
        <v>2</v>
      </c>
      <c r="B597" s="48">
        <v>4</v>
      </c>
      <c r="C597" s="48">
        <v>7</v>
      </c>
      <c r="D597" s="48">
        <v>0</v>
      </c>
      <c r="E597" s="48">
        <v>250</v>
      </c>
      <c r="F597" s="48">
        <v>11</v>
      </c>
      <c r="G597" s="48" t="s">
        <v>275</v>
      </c>
      <c r="H597" s="48">
        <v>1</v>
      </c>
      <c r="I597" s="48">
        <f t="shared" si="87"/>
        <v>8</v>
      </c>
      <c r="J597" s="57">
        <f t="shared" si="88"/>
        <v>4.6666666666666671E-3</v>
      </c>
      <c r="K597" s="48">
        <f t="shared" si="90"/>
        <v>5300</v>
      </c>
      <c r="L597" s="48">
        <f t="shared" si="90"/>
        <v>5300</v>
      </c>
      <c r="M597" s="48">
        <f t="shared" si="90"/>
        <v>5900</v>
      </c>
      <c r="N597" s="48">
        <f t="shared" si="90"/>
        <v>5900</v>
      </c>
      <c r="O597" s="48">
        <f t="shared" si="90"/>
        <v>5900</v>
      </c>
      <c r="P597" s="48">
        <f t="shared" si="90"/>
        <v>5900</v>
      </c>
      <c r="Q597" s="48">
        <f t="shared" si="90"/>
        <v>6700</v>
      </c>
      <c r="R597" s="48">
        <f t="shared" si="90"/>
        <v>6700</v>
      </c>
      <c r="S597" s="48">
        <f t="shared" si="90"/>
        <v>6900</v>
      </c>
      <c r="T597" s="48">
        <f t="shared" si="90"/>
        <v>6900</v>
      </c>
      <c r="U597" s="48">
        <f t="shared" si="90"/>
        <v>7200</v>
      </c>
      <c r="V597" s="48">
        <f t="shared" si="90"/>
        <v>7200</v>
      </c>
    </row>
    <row r="598" spans="1:22">
      <c r="A598" s="48">
        <v>2</v>
      </c>
      <c r="B598" s="48">
        <v>4</v>
      </c>
      <c r="C598" s="48">
        <v>7</v>
      </c>
      <c r="D598" s="48">
        <v>0</v>
      </c>
      <c r="E598" s="48">
        <v>250</v>
      </c>
      <c r="F598" s="48">
        <v>12</v>
      </c>
      <c r="G598" s="48" t="s">
        <v>274</v>
      </c>
      <c r="H598" s="48">
        <v>1</v>
      </c>
      <c r="I598" s="48">
        <f t="shared" si="87"/>
        <v>3</v>
      </c>
      <c r="J598" s="57">
        <f t="shared" si="88"/>
        <v>4.6666666666666671E-3</v>
      </c>
      <c r="K598" s="48">
        <f t="shared" si="90"/>
        <v>6000</v>
      </c>
      <c r="L598" s="48">
        <f t="shared" si="90"/>
        <v>6000</v>
      </c>
      <c r="M598" s="48">
        <f t="shared" si="90"/>
        <v>6600</v>
      </c>
      <c r="N598" s="48">
        <f t="shared" si="90"/>
        <v>6600</v>
      </c>
      <c r="O598" s="48">
        <f t="shared" si="90"/>
        <v>6600</v>
      </c>
      <c r="P598" s="48">
        <f t="shared" si="90"/>
        <v>6600</v>
      </c>
      <c r="Q598" s="48">
        <f t="shared" si="90"/>
        <v>7500</v>
      </c>
      <c r="R598" s="48">
        <f t="shared" si="90"/>
        <v>7500</v>
      </c>
      <c r="S598" s="48">
        <f t="shared" si="90"/>
        <v>7800</v>
      </c>
      <c r="T598" s="48">
        <f t="shared" si="90"/>
        <v>7800</v>
      </c>
      <c r="U598" s="48">
        <f t="shared" si="90"/>
        <v>8100</v>
      </c>
      <c r="V598" s="48">
        <f t="shared" si="90"/>
        <v>8100</v>
      </c>
    </row>
    <row r="599" spans="1:22">
      <c r="A599" s="48">
        <v>2</v>
      </c>
      <c r="B599" s="48">
        <v>4</v>
      </c>
      <c r="C599" s="48">
        <v>7</v>
      </c>
      <c r="D599" s="48">
        <v>0</v>
      </c>
      <c r="E599" s="48">
        <v>250</v>
      </c>
      <c r="F599" s="48">
        <v>13</v>
      </c>
      <c r="G599" s="48" t="s">
        <v>268</v>
      </c>
      <c r="H599" s="48">
        <v>4</v>
      </c>
      <c r="I599" s="48">
        <f t="shared" si="87"/>
        <v>4</v>
      </c>
      <c r="J599" s="57">
        <f t="shared" si="88"/>
        <v>4.6666666666666671E-3</v>
      </c>
      <c r="K599" s="48">
        <f t="shared" si="90"/>
        <v>2000</v>
      </c>
      <c r="L599" s="48">
        <f t="shared" si="90"/>
        <v>2000</v>
      </c>
      <c r="M599" s="48">
        <f t="shared" si="90"/>
        <v>2200</v>
      </c>
      <c r="N599" s="48">
        <f t="shared" si="90"/>
        <v>2200</v>
      </c>
      <c r="O599" s="48">
        <f t="shared" si="90"/>
        <v>2200</v>
      </c>
      <c r="P599" s="48">
        <f t="shared" si="90"/>
        <v>2200</v>
      </c>
      <c r="Q599" s="48">
        <f t="shared" si="90"/>
        <v>2500</v>
      </c>
      <c r="R599" s="48">
        <f t="shared" si="90"/>
        <v>2500</v>
      </c>
      <c r="S599" s="48">
        <f t="shared" si="90"/>
        <v>2600</v>
      </c>
      <c r="T599" s="48">
        <f t="shared" si="90"/>
        <v>2600</v>
      </c>
      <c r="U599" s="48">
        <f t="shared" si="90"/>
        <v>2700</v>
      </c>
      <c r="V599" s="48">
        <f t="shared" si="90"/>
        <v>2700</v>
      </c>
    </row>
    <row r="600" spans="1:22">
      <c r="A600" s="48">
        <v>2</v>
      </c>
      <c r="B600" s="48">
        <v>4</v>
      </c>
      <c r="C600" s="48">
        <v>7</v>
      </c>
      <c r="D600" s="48">
        <v>0</v>
      </c>
      <c r="E600" s="48">
        <v>250</v>
      </c>
      <c r="F600" s="48">
        <v>14</v>
      </c>
      <c r="G600" s="48" t="s">
        <v>269</v>
      </c>
      <c r="H600" s="48">
        <v>1000</v>
      </c>
      <c r="I600" s="48">
        <f t="shared" si="87"/>
        <v>0</v>
      </c>
      <c r="J600" s="57">
        <f t="shared" si="88"/>
        <v>4.6666666666666671E-3</v>
      </c>
      <c r="K600" s="48">
        <f t="shared" si="90"/>
        <v>1000</v>
      </c>
      <c r="L600" s="48">
        <f t="shared" si="90"/>
        <v>1000</v>
      </c>
      <c r="M600" s="48">
        <f t="shared" si="90"/>
        <v>1000</v>
      </c>
      <c r="N600" s="48">
        <f t="shared" si="90"/>
        <v>1000</v>
      </c>
      <c r="O600" s="48">
        <f t="shared" si="90"/>
        <v>1000</v>
      </c>
      <c r="P600" s="48">
        <f t="shared" si="90"/>
        <v>1000</v>
      </c>
      <c r="Q600" s="48">
        <f t="shared" si="90"/>
        <v>1000</v>
      </c>
      <c r="R600" s="48">
        <f t="shared" si="90"/>
        <v>1000</v>
      </c>
      <c r="S600" s="48">
        <f t="shared" si="90"/>
        <v>1000</v>
      </c>
      <c r="T600" s="48">
        <f t="shared" si="90"/>
        <v>1000</v>
      </c>
      <c r="U600" s="48">
        <f t="shared" si="90"/>
        <v>1000</v>
      </c>
      <c r="V600" s="48">
        <f t="shared" si="90"/>
        <v>1000</v>
      </c>
    </row>
    <row r="601" spans="1:22">
      <c r="A601" s="48">
        <v>2</v>
      </c>
      <c r="B601" s="48">
        <v>4</v>
      </c>
      <c r="C601" s="48">
        <v>7</v>
      </c>
      <c r="D601" s="48">
        <v>0</v>
      </c>
      <c r="E601" s="48">
        <v>250</v>
      </c>
      <c r="F601" s="48">
        <v>15</v>
      </c>
      <c r="G601" s="48" t="s">
        <v>269</v>
      </c>
      <c r="H601" s="48">
        <v>1000</v>
      </c>
      <c r="I601" s="48">
        <f t="shared" si="87"/>
        <v>0</v>
      </c>
      <c r="J601" s="57">
        <f t="shared" si="88"/>
        <v>4.6666666666666671E-3</v>
      </c>
      <c r="K601" s="48">
        <f t="shared" si="90"/>
        <v>1000</v>
      </c>
      <c r="L601" s="48">
        <f t="shared" si="90"/>
        <v>1000</v>
      </c>
      <c r="M601" s="48">
        <f t="shared" si="90"/>
        <v>1000</v>
      </c>
      <c r="N601" s="48">
        <f t="shared" si="90"/>
        <v>1000</v>
      </c>
      <c r="O601" s="48">
        <f t="shared" si="90"/>
        <v>1000</v>
      </c>
      <c r="P601" s="48">
        <f t="shared" si="90"/>
        <v>1000</v>
      </c>
      <c r="Q601" s="48">
        <f t="shared" si="90"/>
        <v>1000</v>
      </c>
      <c r="R601" s="48">
        <f t="shared" si="90"/>
        <v>1000</v>
      </c>
      <c r="S601" s="48">
        <f t="shared" si="90"/>
        <v>1000</v>
      </c>
      <c r="T601" s="48">
        <f t="shared" si="90"/>
        <v>1000</v>
      </c>
      <c r="U601" s="48">
        <f t="shared" si="90"/>
        <v>1000</v>
      </c>
      <c r="V601" s="48">
        <f t="shared" si="90"/>
        <v>1000</v>
      </c>
    </row>
    <row r="602" spans="1:22">
      <c r="A602" s="48">
        <v>2</v>
      </c>
      <c r="B602" s="48">
        <v>5</v>
      </c>
      <c r="C602" s="48">
        <v>5</v>
      </c>
      <c r="D602" s="48">
        <v>0</v>
      </c>
      <c r="E602" s="48">
        <v>250</v>
      </c>
      <c r="F602" s="48">
        <v>1</v>
      </c>
      <c r="G602" s="48" t="s">
        <v>272</v>
      </c>
      <c r="H602" s="48">
        <v>1</v>
      </c>
      <c r="I602" s="48">
        <f t="shared" si="87"/>
        <v>7</v>
      </c>
      <c r="J602" s="57">
        <f t="shared" si="88"/>
        <v>3.3333333333333335E-3</v>
      </c>
      <c r="K602" s="48">
        <f t="shared" ref="K602:V611" si="91">IF($I602=0,$H602,INDEX(levelCosts_1_v,MATCH(K$1,levelCosts_k,1),$I602)*$H602)</f>
        <v>4000</v>
      </c>
      <c r="L602" s="48">
        <f t="shared" si="91"/>
        <v>4000</v>
      </c>
      <c r="M602" s="48">
        <f t="shared" si="91"/>
        <v>4400</v>
      </c>
      <c r="N602" s="48">
        <f t="shared" si="91"/>
        <v>4400</v>
      </c>
      <c r="O602" s="48">
        <f t="shared" si="91"/>
        <v>4400</v>
      </c>
      <c r="P602" s="48">
        <f t="shared" si="91"/>
        <v>4400</v>
      </c>
      <c r="Q602" s="48">
        <f t="shared" si="91"/>
        <v>5000</v>
      </c>
      <c r="R602" s="48">
        <f t="shared" si="91"/>
        <v>5000</v>
      </c>
      <c r="S602" s="48">
        <f t="shared" si="91"/>
        <v>5200</v>
      </c>
      <c r="T602" s="48">
        <f t="shared" si="91"/>
        <v>5200</v>
      </c>
      <c r="U602" s="48">
        <f t="shared" si="91"/>
        <v>5400</v>
      </c>
      <c r="V602" s="48">
        <f t="shared" si="91"/>
        <v>5400</v>
      </c>
    </row>
    <row r="603" spans="1:22">
      <c r="A603" s="48">
        <v>2</v>
      </c>
      <c r="B603" s="48">
        <v>5</v>
      </c>
      <c r="C603" s="48">
        <v>5</v>
      </c>
      <c r="D603" s="48">
        <v>0</v>
      </c>
      <c r="E603" s="48">
        <v>250</v>
      </c>
      <c r="F603" s="48">
        <v>2</v>
      </c>
      <c r="G603" s="48" t="s">
        <v>269</v>
      </c>
      <c r="H603" s="48">
        <v>2000</v>
      </c>
      <c r="I603" s="48">
        <f t="shared" si="87"/>
        <v>0</v>
      </c>
      <c r="J603" s="57">
        <f t="shared" si="88"/>
        <v>3.3333333333333335E-3</v>
      </c>
      <c r="K603" s="48">
        <f t="shared" si="91"/>
        <v>2000</v>
      </c>
      <c r="L603" s="48">
        <f t="shared" si="91"/>
        <v>2000</v>
      </c>
      <c r="M603" s="48">
        <f t="shared" si="91"/>
        <v>2000</v>
      </c>
      <c r="N603" s="48">
        <f t="shared" si="91"/>
        <v>2000</v>
      </c>
      <c r="O603" s="48">
        <f t="shared" si="91"/>
        <v>2000</v>
      </c>
      <c r="P603" s="48">
        <f t="shared" si="91"/>
        <v>2000</v>
      </c>
      <c r="Q603" s="48">
        <f t="shared" si="91"/>
        <v>2000</v>
      </c>
      <c r="R603" s="48">
        <f t="shared" si="91"/>
        <v>2000</v>
      </c>
      <c r="S603" s="48">
        <f t="shared" si="91"/>
        <v>2000</v>
      </c>
      <c r="T603" s="48">
        <f t="shared" si="91"/>
        <v>2000</v>
      </c>
      <c r="U603" s="48">
        <f t="shared" si="91"/>
        <v>2000</v>
      </c>
      <c r="V603" s="48">
        <f t="shared" si="91"/>
        <v>2000</v>
      </c>
    </row>
    <row r="604" spans="1:22">
      <c r="A604" s="48">
        <v>2</v>
      </c>
      <c r="B604" s="48">
        <v>5</v>
      </c>
      <c r="C604" s="48">
        <v>5</v>
      </c>
      <c r="D604" s="48">
        <v>0</v>
      </c>
      <c r="E604" s="48">
        <v>250</v>
      </c>
      <c r="F604" s="48">
        <v>3</v>
      </c>
      <c r="G604" s="48" t="s">
        <v>270</v>
      </c>
      <c r="H604" s="48">
        <v>1</v>
      </c>
      <c r="I604" s="48">
        <f t="shared" si="87"/>
        <v>1</v>
      </c>
      <c r="J604" s="57">
        <f t="shared" si="88"/>
        <v>3.3333333333333335E-3</v>
      </c>
      <c r="K604" s="48">
        <f t="shared" si="91"/>
        <v>2000</v>
      </c>
      <c r="L604" s="48">
        <f t="shared" si="91"/>
        <v>2000</v>
      </c>
      <c r="M604" s="48">
        <f t="shared" si="91"/>
        <v>2200</v>
      </c>
      <c r="N604" s="48">
        <f t="shared" si="91"/>
        <v>2200</v>
      </c>
      <c r="O604" s="48">
        <f t="shared" si="91"/>
        <v>2200</v>
      </c>
      <c r="P604" s="48">
        <f t="shared" si="91"/>
        <v>2200</v>
      </c>
      <c r="Q604" s="48">
        <f t="shared" si="91"/>
        <v>2500</v>
      </c>
      <c r="R604" s="48">
        <f t="shared" si="91"/>
        <v>2500</v>
      </c>
      <c r="S604" s="48">
        <f t="shared" si="91"/>
        <v>2600</v>
      </c>
      <c r="T604" s="48">
        <f t="shared" si="91"/>
        <v>2600</v>
      </c>
      <c r="U604" s="48">
        <f t="shared" si="91"/>
        <v>2700</v>
      </c>
      <c r="V604" s="48">
        <f t="shared" si="91"/>
        <v>2700</v>
      </c>
    </row>
    <row r="605" spans="1:22">
      <c r="A605" s="48">
        <v>2</v>
      </c>
      <c r="B605" s="48">
        <v>5</v>
      </c>
      <c r="C605" s="48">
        <v>5</v>
      </c>
      <c r="D605" s="48">
        <v>0</v>
      </c>
      <c r="E605" s="48">
        <v>250</v>
      </c>
      <c r="F605" s="48">
        <v>4</v>
      </c>
      <c r="G605" s="48" t="s">
        <v>269</v>
      </c>
      <c r="H605" s="48">
        <v>2000</v>
      </c>
      <c r="I605" s="48">
        <f t="shared" si="87"/>
        <v>0</v>
      </c>
      <c r="J605" s="57">
        <f t="shared" si="88"/>
        <v>3.3333333333333335E-3</v>
      </c>
      <c r="K605" s="48">
        <f t="shared" si="91"/>
        <v>2000</v>
      </c>
      <c r="L605" s="48">
        <f t="shared" si="91"/>
        <v>2000</v>
      </c>
      <c r="M605" s="48">
        <f t="shared" si="91"/>
        <v>2000</v>
      </c>
      <c r="N605" s="48">
        <f t="shared" si="91"/>
        <v>2000</v>
      </c>
      <c r="O605" s="48">
        <f t="shared" si="91"/>
        <v>2000</v>
      </c>
      <c r="P605" s="48">
        <f t="shared" si="91"/>
        <v>2000</v>
      </c>
      <c r="Q605" s="48">
        <f t="shared" si="91"/>
        <v>2000</v>
      </c>
      <c r="R605" s="48">
        <f t="shared" si="91"/>
        <v>2000</v>
      </c>
      <c r="S605" s="48">
        <f t="shared" si="91"/>
        <v>2000</v>
      </c>
      <c r="T605" s="48">
        <f t="shared" si="91"/>
        <v>2000</v>
      </c>
      <c r="U605" s="48">
        <f t="shared" si="91"/>
        <v>2000</v>
      </c>
      <c r="V605" s="48">
        <f t="shared" si="91"/>
        <v>2000</v>
      </c>
    </row>
    <row r="606" spans="1:22">
      <c r="A606" s="48">
        <v>2</v>
      </c>
      <c r="B606" s="48">
        <v>5</v>
      </c>
      <c r="C606" s="48">
        <v>5</v>
      </c>
      <c r="D606" s="48">
        <v>0</v>
      </c>
      <c r="E606" s="48">
        <v>250</v>
      </c>
      <c r="F606" s="48">
        <v>5</v>
      </c>
      <c r="G606" s="48" t="s">
        <v>276</v>
      </c>
      <c r="H606" s="48">
        <v>1</v>
      </c>
      <c r="I606" s="48">
        <f t="shared" si="87"/>
        <v>2</v>
      </c>
      <c r="J606" s="57">
        <f t="shared" si="88"/>
        <v>3.3333333333333335E-3</v>
      </c>
      <c r="K606" s="48">
        <f t="shared" si="91"/>
        <v>2221</v>
      </c>
      <c r="L606" s="48">
        <f t="shared" si="91"/>
        <v>2221</v>
      </c>
      <c r="M606" s="48">
        <f t="shared" si="91"/>
        <v>2442</v>
      </c>
      <c r="N606" s="48">
        <f t="shared" si="91"/>
        <v>2442</v>
      </c>
      <c r="O606" s="48">
        <f t="shared" si="91"/>
        <v>2442</v>
      </c>
      <c r="P606" s="48">
        <f t="shared" si="91"/>
        <v>2442</v>
      </c>
      <c r="Q606" s="48">
        <f t="shared" si="91"/>
        <v>2775</v>
      </c>
      <c r="R606" s="48">
        <f t="shared" si="91"/>
        <v>2775</v>
      </c>
      <c r="S606" s="48">
        <f t="shared" si="91"/>
        <v>2886</v>
      </c>
      <c r="T606" s="48">
        <f t="shared" si="91"/>
        <v>2886</v>
      </c>
      <c r="U606" s="48">
        <f t="shared" si="91"/>
        <v>2998</v>
      </c>
      <c r="V606" s="48">
        <f t="shared" si="91"/>
        <v>2998</v>
      </c>
    </row>
    <row r="607" spans="1:22">
      <c r="A607" s="48">
        <v>2</v>
      </c>
      <c r="B607" s="48">
        <v>5</v>
      </c>
      <c r="C607" s="48">
        <v>5</v>
      </c>
      <c r="D607" s="48">
        <v>0</v>
      </c>
      <c r="E607" s="48">
        <v>250</v>
      </c>
      <c r="F607" s="48">
        <v>6</v>
      </c>
      <c r="G607" s="48" t="s">
        <v>270</v>
      </c>
      <c r="H607" s="48">
        <v>1</v>
      </c>
      <c r="I607" s="48">
        <f t="shared" si="87"/>
        <v>1</v>
      </c>
      <c r="J607" s="57">
        <f t="shared" si="88"/>
        <v>3.3333333333333335E-3</v>
      </c>
      <c r="K607" s="48">
        <f t="shared" si="91"/>
        <v>2000</v>
      </c>
      <c r="L607" s="48">
        <f t="shared" si="91"/>
        <v>2000</v>
      </c>
      <c r="M607" s="48">
        <f t="shared" si="91"/>
        <v>2200</v>
      </c>
      <c r="N607" s="48">
        <f t="shared" si="91"/>
        <v>2200</v>
      </c>
      <c r="O607" s="48">
        <f t="shared" si="91"/>
        <v>2200</v>
      </c>
      <c r="P607" s="48">
        <f t="shared" si="91"/>
        <v>2200</v>
      </c>
      <c r="Q607" s="48">
        <f t="shared" si="91"/>
        <v>2500</v>
      </c>
      <c r="R607" s="48">
        <f t="shared" si="91"/>
        <v>2500</v>
      </c>
      <c r="S607" s="48">
        <f t="shared" si="91"/>
        <v>2600</v>
      </c>
      <c r="T607" s="48">
        <f t="shared" si="91"/>
        <v>2600</v>
      </c>
      <c r="U607" s="48">
        <f t="shared" si="91"/>
        <v>2700</v>
      </c>
      <c r="V607" s="48">
        <f t="shared" si="91"/>
        <v>2700</v>
      </c>
    </row>
    <row r="608" spans="1:22">
      <c r="A608" s="48">
        <v>2</v>
      </c>
      <c r="B608" s="48">
        <v>5</v>
      </c>
      <c r="C608" s="48">
        <v>5</v>
      </c>
      <c r="D608" s="48">
        <v>0</v>
      </c>
      <c r="E608" s="48">
        <v>250</v>
      </c>
      <c r="F608" s="48">
        <v>7</v>
      </c>
      <c r="G608" s="48" t="s">
        <v>268</v>
      </c>
      <c r="H608" s="48">
        <v>2</v>
      </c>
      <c r="I608" s="48">
        <f t="shared" si="87"/>
        <v>4</v>
      </c>
      <c r="J608" s="57">
        <f t="shared" si="88"/>
        <v>3.3333333333333335E-3</v>
      </c>
      <c r="K608" s="48">
        <f t="shared" si="91"/>
        <v>1000</v>
      </c>
      <c r="L608" s="48">
        <f t="shared" si="91"/>
        <v>1000</v>
      </c>
      <c r="M608" s="48">
        <f t="shared" si="91"/>
        <v>1100</v>
      </c>
      <c r="N608" s="48">
        <f t="shared" si="91"/>
        <v>1100</v>
      </c>
      <c r="O608" s="48">
        <f t="shared" si="91"/>
        <v>1100</v>
      </c>
      <c r="P608" s="48">
        <f t="shared" si="91"/>
        <v>1100</v>
      </c>
      <c r="Q608" s="48">
        <f t="shared" si="91"/>
        <v>1250</v>
      </c>
      <c r="R608" s="48">
        <f t="shared" si="91"/>
        <v>1250</v>
      </c>
      <c r="S608" s="48">
        <f t="shared" si="91"/>
        <v>1300</v>
      </c>
      <c r="T608" s="48">
        <f t="shared" si="91"/>
        <v>1300</v>
      </c>
      <c r="U608" s="48">
        <f t="shared" si="91"/>
        <v>1350</v>
      </c>
      <c r="V608" s="48">
        <f t="shared" si="91"/>
        <v>1350</v>
      </c>
    </row>
    <row r="609" spans="1:22">
      <c r="A609" s="48">
        <v>2</v>
      </c>
      <c r="B609" s="48">
        <v>5</v>
      </c>
      <c r="C609" s="48">
        <v>5</v>
      </c>
      <c r="D609" s="48">
        <v>0</v>
      </c>
      <c r="E609" s="48">
        <v>250</v>
      </c>
      <c r="F609" s="48">
        <v>8</v>
      </c>
      <c r="G609" s="48" t="s">
        <v>271</v>
      </c>
      <c r="H609" s="48">
        <v>1</v>
      </c>
      <c r="I609" s="48">
        <f t="shared" si="87"/>
        <v>6</v>
      </c>
      <c r="J609" s="57">
        <f t="shared" si="88"/>
        <v>3.3333333333333335E-3</v>
      </c>
      <c r="K609" s="48">
        <f t="shared" si="91"/>
        <v>3300</v>
      </c>
      <c r="L609" s="48">
        <f t="shared" si="91"/>
        <v>3300</v>
      </c>
      <c r="M609" s="48">
        <f t="shared" si="91"/>
        <v>3700</v>
      </c>
      <c r="N609" s="48">
        <f t="shared" si="91"/>
        <v>3700</v>
      </c>
      <c r="O609" s="48">
        <f t="shared" si="91"/>
        <v>3700</v>
      </c>
      <c r="P609" s="48">
        <f t="shared" si="91"/>
        <v>3700</v>
      </c>
      <c r="Q609" s="48">
        <f t="shared" si="91"/>
        <v>4200</v>
      </c>
      <c r="R609" s="48">
        <f t="shared" si="91"/>
        <v>4200</v>
      </c>
      <c r="S609" s="48">
        <f t="shared" si="91"/>
        <v>4300</v>
      </c>
      <c r="T609" s="48">
        <f t="shared" si="91"/>
        <v>4300</v>
      </c>
      <c r="U609" s="48">
        <f t="shared" si="91"/>
        <v>4500</v>
      </c>
      <c r="V609" s="48">
        <f t="shared" si="91"/>
        <v>4500</v>
      </c>
    </row>
    <row r="610" spans="1:22">
      <c r="A610" s="48">
        <v>2</v>
      </c>
      <c r="B610" s="48">
        <v>5</v>
      </c>
      <c r="C610" s="48">
        <v>5</v>
      </c>
      <c r="D610" s="48">
        <v>0</v>
      </c>
      <c r="E610" s="48">
        <v>250</v>
      </c>
      <c r="F610" s="48">
        <v>9</v>
      </c>
      <c r="G610" s="48" t="s">
        <v>269</v>
      </c>
      <c r="H610" s="48">
        <v>2000</v>
      </c>
      <c r="I610" s="48">
        <f t="shared" si="87"/>
        <v>0</v>
      </c>
      <c r="J610" s="57">
        <f t="shared" si="88"/>
        <v>3.3333333333333335E-3</v>
      </c>
      <c r="K610" s="48">
        <f t="shared" si="91"/>
        <v>2000</v>
      </c>
      <c r="L610" s="48">
        <f t="shared" si="91"/>
        <v>2000</v>
      </c>
      <c r="M610" s="48">
        <f t="shared" si="91"/>
        <v>2000</v>
      </c>
      <c r="N610" s="48">
        <f t="shared" si="91"/>
        <v>2000</v>
      </c>
      <c r="O610" s="48">
        <f t="shared" si="91"/>
        <v>2000</v>
      </c>
      <c r="P610" s="48">
        <f t="shared" si="91"/>
        <v>2000</v>
      </c>
      <c r="Q610" s="48">
        <f t="shared" si="91"/>
        <v>2000</v>
      </c>
      <c r="R610" s="48">
        <f t="shared" si="91"/>
        <v>2000</v>
      </c>
      <c r="S610" s="48">
        <f t="shared" si="91"/>
        <v>2000</v>
      </c>
      <c r="T610" s="48">
        <f t="shared" si="91"/>
        <v>2000</v>
      </c>
      <c r="U610" s="48">
        <f t="shared" si="91"/>
        <v>2000</v>
      </c>
      <c r="V610" s="48">
        <f t="shared" si="91"/>
        <v>2000</v>
      </c>
    </row>
    <row r="611" spans="1:22">
      <c r="A611" s="48">
        <v>2</v>
      </c>
      <c r="B611" s="48">
        <v>5</v>
      </c>
      <c r="C611" s="48">
        <v>5</v>
      </c>
      <c r="D611" s="48">
        <v>0</v>
      </c>
      <c r="E611" s="48">
        <v>250</v>
      </c>
      <c r="F611" s="48">
        <v>10</v>
      </c>
      <c r="G611" s="48" t="s">
        <v>269</v>
      </c>
      <c r="H611" s="48">
        <v>1000</v>
      </c>
      <c r="I611" s="48">
        <f t="shared" si="87"/>
        <v>0</v>
      </c>
      <c r="J611" s="57">
        <f t="shared" si="88"/>
        <v>3.3333333333333335E-3</v>
      </c>
      <c r="K611" s="48">
        <f t="shared" si="91"/>
        <v>1000</v>
      </c>
      <c r="L611" s="48">
        <f t="shared" si="91"/>
        <v>1000</v>
      </c>
      <c r="M611" s="48">
        <f t="shared" si="91"/>
        <v>1000</v>
      </c>
      <c r="N611" s="48">
        <f t="shared" si="91"/>
        <v>1000</v>
      </c>
      <c r="O611" s="48">
        <f t="shared" si="91"/>
        <v>1000</v>
      </c>
      <c r="P611" s="48">
        <f t="shared" si="91"/>
        <v>1000</v>
      </c>
      <c r="Q611" s="48">
        <f t="shared" si="91"/>
        <v>1000</v>
      </c>
      <c r="R611" s="48">
        <f t="shared" si="91"/>
        <v>1000</v>
      </c>
      <c r="S611" s="48">
        <f t="shared" si="91"/>
        <v>1000</v>
      </c>
      <c r="T611" s="48">
        <f t="shared" si="91"/>
        <v>1000</v>
      </c>
      <c r="U611" s="48">
        <f t="shared" si="91"/>
        <v>1000</v>
      </c>
      <c r="V611" s="48">
        <f t="shared" si="91"/>
        <v>1000</v>
      </c>
    </row>
    <row r="612" spans="1:22">
      <c r="A612" s="48">
        <v>2</v>
      </c>
      <c r="B612" s="48">
        <v>5</v>
      </c>
      <c r="C612" s="48">
        <v>5</v>
      </c>
      <c r="D612" s="48">
        <v>0</v>
      </c>
      <c r="E612" s="48">
        <v>250</v>
      </c>
      <c r="F612" s="48">
        <v>11</v>
      </c>
      <c r="G612" s="48" t="s">
        <v>273</v>
      </c>
      <c r="H612" s="48">
        <v>1</v>
      </c>
      <c r="I612" s="48">
        <f t="shared" si="87"/>
        <v>5</v>
      </c>
      <c r="J612" s="57">
        <f t="shared" si="88"/>
        <v>3.3333333333333335E-3</v>
      </c>
      <c r="K612" s="48">
        <f t="shared" ref="K612:V621" si="92">IF($I612=0,$H612,INDEX(levelCosts_1_v,MATCH(K$1,levelCosts_k,1),$I612)*$H612)</f>
        <v>4000</v>
      </c>
      <c r="L612" s="48">
        <f t="shared" si="92"/>
        <v>4000</v>
      </c>
      <c r="M612" s="48">
        <f t="shared" si="92"/>
        <v>4400</v>
      </c>
      <c r="N612" s="48">
        <f t="shared" si="92"/>
        <v>4400</v>
      </c>
      <c r="O612" s="48">
        <f t="shared" si="92"/>
        <v>4400</v>
      </c>
      <c r="P612" s="48">
        <f t="shared" si="92"/>
        <v>4400</v>
      </c>
      <c r="Q612" s="48">
        <f t="shared" si="92"/>
        <v>5000</v>
      </c>
      <c r="R612" s="48">
        <f t="shared" si="92"/>
        <v>5000</v>
      </c>
      <c r="S612" s="48">
        <f t="shared" si="92"/>
        <v>5200</v>
      </c>
      <c r="T612" s="48">
        <f t="shared" si="92"/>
        <v>5200</v>
      </c>
      <c r="U612" s="48">
        <f t="shared" si="92"/>
        <v>5400</v>
      </c>
      <c r="V612" s="48">
        <f t="shared" si="92"/>
        <v>5400</v>
      </c>
    </row>
    <row r="613" spans="1:22">
      <c r="A613" s="48">
        <v>2</v>
      </c>
      <c r="B613" s="48">
        <v>5</v>
      </c>
      <c r="C613" s="48">
        <v>5</v>
      </c>
      <c r="D613" s="48">
        <v>0</v>
      </c>
      <c r="E613" s="48">
        <v>250</v>
      </c>
      <c r="F613" s="48">
        <v>12</v>
      </c>
      <c r="G613" s="48" t="s">
        <v>268</v>
      </c>
      <c r="H613" s="48">
        <v>4</v>
      </c>
      <c r="I613" s="48">
        <f t="shared" si="87"/>
        <v>4</v>
      </c>
      <c r="J613" s="57">
        <f t="shared" si="88"/>
        <v>3.3333333333333335E-3</v>
      </c>
      <c r="K613" s="48">
        <f t="shared" si="92"/>
        <v>2000</v>
      </c>
      <c r="L613" s="48">
        <f t="shared" si="92"/>
        <v>2000</v>
      </c>
      <c r="M613" s="48">
        <f t="shared" si="92"/>
        <v>2200</v>
      </c>
      <c r="N613" s="48">
        <f t="shared" si="92"/>
        <v>2200</v>
      </c>
      <c r="O613" s="48">
        <f t="shared" si="92"/>
        <v>2200</v>
      </c>
      <c r="P613" s="48">
        <f t="shared" si="92"/>
        <v>2200</v>
      </c>
      <c r="Q613" s="48">
        <f t="shared" si="92"/>
        <v>2500</v>
      </c>
      <c r="R613" s="48">
        <f t="shared" si="92"/>
        <v>2500</v>
      </c>
      <c r="S613" s="48">
        <f t="shared" si="92"/>
        <v>2600</v>
      </c>
      <c r="T613" s="48">
        <f t="shared" si="92"/>
        <v>2600</v>
      </c>
      <c r="U613" s="48">
        <f t="shared" si="92"/>
        <v>2700</v>
      </c>
      <c r="V613" s="48">
        <f t="shared" si="92"/>
        <v>2700</v>
      </c>
    </row>
    <row r="614" spans="1:22">
      <c r="A614" s="48">
        <v>2</v>
      </c>
      <c r="B614" s="48">
        <v>5</v>
      </c>
      <c r="C614" s="48">
        <v>5</v>
      </c>
      <c r="D614" s="48">
        <v>0</v>
      </c>
      <c r="E614" s="48">
        <v>250</v>
      </c>
      <c r="F614" s="48">
        <v>13</v>
      </c>
      <c r="G614" s="48" t="s">
        <v>269</v>
      </c>
      <c r="H614" s="48">
        <v>2000</v>
      </c>
      <c r="I614" s="48">
        <f t="shared" si="87"/>
        <v>0</v>
      </c>
      <c r="J614" s="57">
        <f t="shared" si="88"/>
        <v>3.3333333333333335E-3</v>
      </c>
      <c r="K614" s="48">
        <f t="shared" si="92"/>
        <v>2000</v>
      </c>
      <c r="L614" s="48">
        <f t="shared" si="92"/>
        <v>2000</v>
      </c>
      <c r="M614" s="48">
        <f t="shared" si="92"/>
        <v>2000</v>
      </c>
      <c r="N614" s="48">
        <f t="shared" si="92"/>
        <v>2000</v>
      </c>
      <c r="O614" s="48">
        <f t="shared" si="92"/>
        <v>2000</v>
      </c>
      <c r="P614" s="48">
        <f t="shared" si="92"/>
        <v>2000</v>
      </c>
      <c r="Q614" s="48">
        <f t="shared" si="92"/>
        <v>2000</v>
      </c>
      <c r="R614" s="48">
        <f t="shared" si="92"/>
        <v>2000</v>
      </c>
      <c r="S614" s="48">
        <f t="shared" si="92"/>
        <v>2000</v>
      </c>
      <c r="T614" s="48">
        <f t="shared" si="92"/>
        <v>2000</v>
      </c>
      <c r="U614" s="48">
        <f t="shared" si="92"/>
        <v>2000</v>
      </c>
      <c r="V614" s="48">
        <f t="shared" si="92"/>
        <v>2000</v>
      </c>
    </row>
    <row r="615" spans="1:22">
      <c r="A615" s="48">
        <v>2</v>
      </c>
      <c r="B615" s="48">
        <v>5</v>
      </c>
      <c r="C615" s="48">
        <v>5</v>
      </c>
      <c r="D615" s="48">
        <v>0</v>
      </c>
      <c r="E615" s="48">
        <v>250</v>
      </c>
      <c r="F615" s="48">
        <v>14</v>
      </c>
      <c r="G615" s="48" t="s">
        <v>275</v>
      </c>
      <c r="H615" s="48">
        <v>1</v>
      </c>
      <c r="I615" s="48">
        <f t="shared" si="87"/>
        <v>8</v>
      </c>
      <c r="J615" s="57">
        <f t="shared" si="88"/>
        <v>3.3333333333333335E-3</v>
      </c>
      <c r="K615" s="48">
        <f t="shared" si="92"/>
        <v>5300</v>
      </c>
      <c r="L615" s="48">
        <f t="shared" si="92"/>
        <v>5300</v>
      </c>
      <c r="M615" s="48">
        <f t="shared" si="92"/>
        <v>5900</v>
      </c>
      <c r="N615" s="48">
        <f t="shared" si="92"/>
        <v>5900</v>
      </c>
      <c r="O615" s="48">
        <f t="shared" si="92"/>
        <v>5900</v>
      </c>
      <c r="P615" s="48">
        <f t="shared" si="92"/>
        <v>5900</v>
      </c>
      <c r="Q615" s="48">
        <f t="shared" si="92"/>
        <v>6700</v>
      </c>
      <c r="R615" s="48">
        <f t="shared" si="92"/>
        <v>6700</v>
      </c>
      <c r="S615" s="48">
        <f t="shared" si="92"/>
        <v>6900</v>
      </c>
      <c r="T615" s="48">
        <f t="shared" si="92"/>
        <v>6900</v>
      </c>
      <c r="U615" s="48">
        <f t="shared" si="92"/>
        <v>7200</v>
      </c>
      <c r="V615" s="48">
        <f t="shared" si="92"/>
        <v>7200</v>
      </c>
    </row>
    <row r="616" spans="1:22">
      <c r="A616" s="48">
        <v>2</v>
      </c>
      <c r="B616" s="48">
        <v>5</v>
      </c>
      <c r="C616" s="48">
        <v>5</v>
      </c>
      <c r="D616" s="48">
        <v>0</v>
      </c>
      <c r="E616" s="48">
        <v>250</v>
      </c>
      <c r="F616" s="48">
        <v>15</v>
      </c>
      <c r="G616" s="48" t="s">
        <v>271</v>
      </c>
      <c r="H616" s="48">
        <v>1</v>
      </c>
      <c r="I616" s="48">
        <f t="shared" si="87"/>
        <v>6</v>
      </c>
      <c r="J616" s="57">
        <f t="shared" si="88"/>
        <v>3.3333333333333335E-3</v>
      </c>
      <c r="K616" s="48">
        <f t="shared" si="92"/>
        <v>3300</v>
      </c>
      <c r="L616" s="48">
        <f t="shared" si="92"/>
        <v>3300</v>
      </c>
      <c r="M616" s="48">
        <f t="shared" si="92"/>
        <v>3700</v>
      </c>
      <c r="N616" s="48">
        <f t="shared" si="92"/>
        <v>3700</v>
      </c>
      <c r="O616" s="48">
        <f t="shared" si="92"/>
        <v>3700</v>
      </c>
      <c r="P616" s="48">
        <f t="shared" si="92"/>
        <v>3700</v>
      </c>
      <c r="Q616" s="48">
        <f t="shared" si="92"/>
        <v>4200</v>
      </c>
      <c r="R616" s="48">
        <f t="shared" si="92"/>
        <v>4200</v>
      </c>
      <c r="S616" s="48">
        <f t="shared" si="92"/>
        <v>4300</v>
      </c>
      <c r="T616" s="48">
        <f t="shared" si="92"/>
        <v>4300</v>
      </c>
      <c r="U616" s="48">
        <f t="shared" si="92"/>
        <v>4500</v>
      </c>
      <c r="V616" s="48">
        <f t="shared" si="92"/>
        <v>4500</v>
      </c>
    </row>
    <row r="617" spans="1:22">
      <c r="A617" s="48">
        <v>2</v>
      </c>
      <c r="B617" s="48">
        <v>6</v>
      </c>
      <c r="C617" s="48">
        <v>4</v>
      </c>
      <c r="D617" s="48">
        <v>0</v>
      </c>
      <c r="E617" s="48">
        <v>250</v>
      </c>
      <c r="F617" s="48">
        <v>1</v>
      </c>
      <c r="G617" s="48" t="s">
        <v>269</v>
      </c>
      <c r="H617" s="48">
        <v>3000</v>
      </c>
      <c r="I617" s="48">
        <f t="shared" si="87"/>
        <v>0</v>
      </c>
      <c r="J617" s="57">
        <f t="shared" si="88"/>
        <v>2.6666666666666666E-3</v>
      </c>
      <c r="K617" s="48">
        <f t="shared" si="92"/>
        <v>3000</v>
      </c>
      <c r="L617" s="48">
        <f t="shared" si="92"/>
        <v>3000</v>
      </c>
      <c r="M617" s="48">
        <f t="shared" si="92"/>
        <v>3000</v>
      </c>
      <c r="N617" s="48">
        <f t="shared" si="92"/>
        <v>3000</v>
      </c>
      <c r="O617" s="48">
        <f t="shared" si="92"/>
        <v>3000</v>
      </c>
      <c r="P617" s="48">
        <f t="shared" si="92"/>
        <v>3000</v>
      </c>
      <c r="Q617" s="48">
        <f t="shared" si="92"/>
        <v>3000</v>
      </c>
      <c r="R617" s="48">
        <f t="shared" si="92"/>
        <v>3000</v>
      </c>
      <c r="S617" s="48">
        <f t="shared" si="92"/>
        <v>3000</v>
      </c>
      <c r="T617" s="48">
        <f t="shared" si="92"/>
        <v>3000</v>
      </c>
      <c r="U617" s="48">
        <f t="shared" si="92"/>
        <v>3000</v>
      </c>
      <c r="V617" s="48">
        <f t="shared" si="92"/>
        <v>3000</v>
      </c>
    </row>
    <row r="618" spans="1:22">
      <c r="A618" s="48">
        <v>2</v>
      </c>
      <c r="B618" s="48">
        <v>6</v>
      </c>
      <c r="C618" s="48">
        <v>4</v>
      </c>
      <c r="D618" s="48">
        <v>0</v>
      </c>
      <c r="E618" s="48">
        <v>250</v>
      </c>
      <c r="F618" s="48">
        <v>2</v>
      </c>
      <c r="G618" s="48" t="s">
        <v>268</v>
      </c>
      <c r="H618" s="48">
        <v>4</v>
      </c>
      <c r="I618" s="48">
        <f t="shared" si="87"/>
        <v>4</v>
      </c>
      <c r="J618" s="57">
        <f t="shared" si="88"/>
        <v>2.6666666666666666E-3</v>
      </c>
      <c r="K618" s="48">
        <f t="shared" si="92"/>
        <v>2000</v>
      </c>
      <c r="L618" s="48">
        <f t="shared" si="92"/>
        <v>2000</v>
      </c>
      <c r="M618" s="48">
        <f t="shared" si="92"/>
        <v>2200</v>
      </c>
      <c r="N618" s="48">
        <f t="shared" si="92"/>
        <v>2200</v>
      </c>
      <c r="O618" s="48">
        <f t="shared" si="92"/>
        <v>2200</v>
      </c>
      <c r="P618" s="48">
        <f t="shared" si="92"/>
        <v>2200</v>
      </c>
      <c r="Q618" s="48">
        <f t="shared" si="92"/>
        <v>2500</v>
      </c>
      <c r="R618" s="48">
        <f t="shared" si="92"/>
        <v>2500</v>
      </c>
      <c r="S618" s="48">
        <f t="shared" si="92"/>
        <v>2600</v>
      </c>
      <c r="T618" s="48">
        <f t="shared" si="92"/>
        <v>2600</v>
      </c>
      <c r="U618" s="48">
        <f t="shared" si="92"/>
        <v>2700</v>
      </c>
      <c r="V618" s="48">
        <f t="shared" si="92"/>
        <v>2700</v>
      </c>
    </row>
    <row r="619" spans="1:22">
      <c r="A619" s="48">
        <v>2</v>
      </c>
      <c r="B619" s="48">
        <v>6</v>
      </c>
      <c r="C619" s="48">
        <v>4</v>
      </c>
      <c r="D619" s="48">
        <v>0</v>
      </c>
      <c r="E619" s="48">
        <v>250</v>
      </c>
      <c r="F619" s="48">
        <v>3</v>
      </c>
      <c r="G619" s="48" t="s">
        <v>270</v>
      </c>
      <c r="H619" s="48">
        <v>1</v>
      </c>
      <c r="I619" s="48">
        <f t="shared" si="87"/>
        <v>1</v>
      </c>
      <c r="J619" s="57">
        <f t="shared" si="88"/>
        <v>2.6666666666666666E-3</v>
      </c>
      <c r="K619" s="48">
        <f t="shared" si="92"/>
        <v>2000</v>
      </c>
      <c r="L619" s="48">
        <f t="shared" si="92"/>
        <v>2000</v>
      </c>
      <c r="M619" s="48">
        <f t="shared" si="92"/>
        <v>2200</v>
      </c>
      <c r="N619" s="48">
        <f t="shared" si="92"/>
        <v>2200</v>
      </c>
      <c r="O619" s="48">
        <f t="shared" si="92"/>
        <v>2200</v>
      </c>
      <c r="P619" s="48">
        <f t="shared" si="92"/>
        <v>2200</v>
      </c>
      <c r="Q619" s="48">
        <f t="shared" si="92"/>
        <v>2500</v>
      </c>
      <c r="R619" s="48">
        <f t="shared" si="92"/>
        <v>2500</v>
      </c>
      <c r="S619" s="48">
        <f t="shared" si="92"/>
        <v>2600</v>
      </c>
      <c r="T619" s="48">
        <f t="shared" si="92"/>
        <v>2600</v>
      </c>
      <c r="U619" s="48">
        <f t="shared" si="92"/>
        <v>2700</v>
      </c>
      <c r="V619" s="48">
        <f t="shared" si="92"/>
        <v>2700</v>
      </c>
    </row>
    <row r="620" spans="1:22">
      <c r="A620" s="48">
        <v>2</v>
      </c>
      <c r="B620" s="48">
        <v>6</v>
      </c>
      <c r="C620" s="48">
        <v>4</v>
      </c>
      <c r="D620" s="48">
        <v>0</v>
      </c>
      <c r="E620" s="48">
        <v>250</v>
      </c>
      <c r="F620" s="48">
        <v>4</v>
      </c>
      <c r="G620" s="48" t="s">
        <v>269</v>
      </c>
      <c r="H620" s="48">
        <v>2000</v>
      </c>
      <c r="I620" s="48">
        <f t="shared" si="87"/>
        <v>0</v>
      </c>
      <c r="J620" s="57">
        <f t="shared" si="88"/>
        <v>2.6666666666666666E-3</v>
      </c>
      <c r="K620" s="48">
        <f t="shared" si="92"/>
        <v>2000</v>
      </c>
      <c r="L620" s="48">
        <f t="shared" si="92"/>
        <v>2000</v>
      </c>
      <c r="M620" s="48">
        <f t="shared" si="92"/>
        <v>2000</v>
      </c>
      <c r="N620" s="48">
        <f t="shared" si="92"/>
        <v>2000</v>
      </c>
      <c r="O620" s="48">
        <f t="shared" si="92"/>
        <v>2000</v>
      </c>
      <c r="P620" s="48">
        <f t="shared" si="92"/>
        <v>2000</v>
      </c>
      <c r="Q620" s="48">
        <f t="shared" si="92"/>
        <v>2000</v>
      </c>
      <c r="R620" s="48">
        <f t="shared" si="92"/>
        <v>2000</v>
      </c>
      <c r="S620" s="48">
        <f t="shared" si="92"/>
        <v>2000</v>
      </c>
      <c r="T620" s="48">
        <f t="shared" si="92"/>
        <v>2000</v>
      </c>
      <c r="U620" s="48">
        <f t="shared" si="92"/>
        <v>2000</v>
      </c>
      <c r="V620" s="48">
        <f t="shared" si="92"/>
        <v>2000</v>
      </c>
    </row>
    <row r="621" spans="1:22">
      <c r="A621" s="48">
        <v>2</v>
      </c>
      <c r="B621" s="48">
        <v>6</v>
      </c>
      <c r="C621" s="48">
        <v>4</v>
      </c>
      <c r="D621" s="48">
        <v>0</v>
      </c>
      <c r="E621" s="48">
        <v>250</v>
      </c>
      <c r="F621" s="48">
        <v>5</v>
      </c>
      <c r="G621" s="48" t="s">
        <v>273</v>
      </c>
      <c r="H621" s="48">
        <v>1</v>
      </c>
      <c r="I621" s="48">
        <f t="shared" si="87"/>
        <v>5</v>
      </c>
      <c r="J621" s="57">
        <f t="shared" si="88"/>
        <v>2.6666666666666666E-3</v>
      </c>
      <c r="K621" s="48">
        <f t="shared" si="92"/>
        <v>4000</v>
      </c>
      <c r="L621" s="48">
        <f t="shared" si="92"/>
        <v>4000</v>
      </c>
      <c r="M621" s="48">
        <f t="shared" si="92"/>
        <v>4400</v>
      </c>
      <c r="N621" s="48">
        <f t="shared" si="92"/>
        <v>4400</v>
      </c>
      <c r="O621" s="48">
        <f t="shared" si="92"/>
        <v>4400</v>
      </c>
      <c r="P621" s="48">
        <f t="shared" si="92"/>
        <v>4400</v>
      </c>
      <c r="Q621" s="48">
        <f t="shared" si="92"/>
        <v>5000</v>
      </c>
      <c r="R621" s="48">
        <f t="shared" si="92"/>
        <v>5000</v>
      </c>
      <c r="S621" s="48">
        <f t="shared" si="92"/>
        <v>5200</v>
      </c>
      <c r="T621" s="48">
        <f t="shared" si="92"/>
        <v>5200</v>
      </c>
      <c r="U621" s="48">
        <f t="shared" si="92"/>
        <v>5400</v>
      </c>
      <c r="V621" s="48">
        <f t="shared" si="92"/>
        <v>5400</v>
      </c>
    </row>
    <row r="622" spans="1:22">
      <c r="A622" s="48">
        <v>2</v>
      </c>
      <c r="B622" s="48">
        <v>6</v>
      </c>
      <c r="C622" s="48">
        <v>4</v>
      </c>
      <c r="D622" s="48">
        <v>0</v>
      </c>
      <c r="E622" s="48">
        <v>250</v>
      </c>
      <c r="F622" s="48">
        <v>6</v>
      </c>
      <c r="G622" s="48" t="s">
        <v>272</v>
      </c>
      <c r="H622" s="48">
        <v>1</v>
      </c>
      <c r="I622" s="48">
        <f t="shared" si="87"/>
        <v>7</v>
      </c>
      <c r="J622" s="57">
        <f t="shared" si="88"/>
        <v>2.6666666666666666E-3</v>
      </c>
      <c r="K622" s="48">
        <f t="shared" ref="K622:V631" si="93">IF($I622=0,$H622,INDEX(levelCosts_1_v,MATCH(K$1,levelCosts_k,1),$I622)*$H622)</f>
        <v>4000</v>
      </c>
      <c r="L622" s="48">
        <f t="shared" si="93"/>
        <v>4000</v>
      </c>
      <c r="M622" s="48">
        <f t="shared" si="93"/>
        <v>4400</v>
      </c>
      <c r="N622" s="48">
        <f t="shared" si="93"/>
        <v>4400</v>
      </c>
      <c r="O622" s="48">
        <f t="shared" si="93"/>
        <v>4400</v>
      </c>
      <c r="P622" s="48">
        <f t="shared" si="93"/>
        <v>4400</v>
      </c>
      <c r="Q622" s="48">
        <f t="shared" si="93"/>
        <v>5000</v>
      </c>
      <c r="R622" s="48">
        <f t="shared" si="93"/>
        <v>5000</v>
      </c>
      <c r="S622" s="48">
        <f t="shared" si="93"/>
        <v>5200</v>
      </c>
      <c r="T622" s="48">
        <f t="shared" si="93"/>
        <v>5200</v>
      </c>
      <c r="U622" s="48">
        <f t="shared" si="93"/>
        <v>5400</v>
      </c>
      <c r="V622" s="48">
        <f t="shared" si="93"/>
        <v>5400</v>
      </c>
    </row>
    <row r="623" spans="1:22">
      <c r="A623" s="48">
        <v>2</v>
      </c>
      <c r="B623" s="48">
        <v>6</v>
      </c>
      <c r="C623" s="48">
        <v>4</v>
      </c>
      <c r="D623" s="48">
        <v>0</v>
      </c>
      <c r="E623" s="48">
        <v>250</v>
      </c>
      <c r="F623" s="48">
        <v>7</v>
      </c>
      <c r="G623" s="48" t="s">
        <v>269</v>
      </c>
      <c r="H623" s="48">
        <v>1000</v>
      </c>
      <c r="I623" s="48">
        <f t="shared" si="87"/>
        <v>0</v>
      </c>
      <c r="J623" s="57">
        <f t="shared" si="88"/>
        <v>2.6666666666666666E-3</v>
      </c>
      <c r="K623" s="48">
        <f t="shared" si="93"/>
        <v>1000</v>
      </c>
      <c r="L623" s="48">
        <f t="shared" si="93"/>
        <v>1000</v>
      </c>
      <c r="M623" s="48">
        <f t="shared" si="93"/>
        <v>1000</v>
      </c>
      <c r="N623" s="48">
        <f t="shared" si="93"/>
        <v>1000</v>
      </c>
      <c r="O623" s="48">
        <f t="shared" si="93"/>
        <v>1000</v>
      </c>
      <c r="P623" s="48">
        <f t="shared" si="93"/>
        <v>1000</v>
      </c>
      <c r="Q623" s="48">
        <f t="shared" si="93"/>
        <v>1000</v>
      </c>
      <c r="R623" s="48">
        <f t="shared" si="93"/>
        <v>1000</v>
      </c>
      <c r="S623" s="48">
        <f t="shared" si="93"/>
        <v>1000</v>
      </c>
      <c r="T623" s="48">
        <f t="shared" si="93"/>
        <v>1000</v>
      </c>
      <c r="U623" s="48">
        <f t="shared" si="93"/>
        <v>1000</v>
      </c>
      <c r="V623" s="48">
        <f t="shared" si="93"/>
        <v>1000</v>
      </c>
    </row>
    <row r="624" spans="1:22">
      <c r="A624" s="48">
        <v>2</v>
      </c>
      <c r="B624" s="48">
        <v>6</v>
      </c>
      <c r="C624" s="48">
        <v>4</v>
      </c>
      <c r="D624" s="48">
        <v>0</v>
      </c>
      <c r="E624" s="48">
        <v>250</v>
      </c>
      <c r="F624" s="48">
        <v>8</v>
      </c>
      <c r="G624" s="48" t="s">
        <v>269</v>
      </c>
      <c r="H624" s="48">
        <v>2000</v>
      </c>
      <c r="I624" s="48">
        <f t="shared" si="87"/>
        <v>0</v>
      </c>
      <c r="J624" s="57">
        <f t="shared" si="88"/>
        <v>2.6666666666666666E-3</v>
      </c>
      <c r="K624" s="48">
        <f t="shared" si="93"/>
        <v>2000</v>
      </c>
      <c r="L624" s="48">
        <f t="shared" si="93"/>
        <v>2000</v>
      </c>
      <c r="M624" s="48">
        <f t="shared" si="93"/>
        <v>2000</v>
      </c>
      <c r="N624" s="48">
        <f t="shared" si="93"/>
        <v>2000</v>
      </c>
      <c r="O624" s="48">
        <f t="shared" si="93"/>
        <v>2000</v>
      </c>
      <c r="P624" s="48">
        <f t="shared" si="93"/>
        <v>2000</v>
      </c>
      <c r="Q624" s="48">
        <f t="shared" si="93"/>
        <v>2000</v>
      </c>
      <c r="R624" s="48">
        <f t="shared" si="93"/>
        <v>2000</v>
      </c>
      <c r="S624" s="48">
        <f t="shared" si="93"/>
        <v>2000</v>
      </c>
      <c r="T624" s="48">
        <f t="shared" si="93"/>
        <v>2000</v>
      </c>
      <c r="U624" s="48">
        <f t="shared" si="93"/>
        <v>2000</v>
      </c>
      <c r="V624" s="48">
        <f t="shared" si="93"/>
        <v>2000</v>
      </c>
    </row>
    <row r="625" spans="1:22">
      <c r="A625" s="48">
        <v>2</v>
      </c>
      <c r="B625" s="48">
        <v>6</v>
      </c>
      <c r="C625" s="48">
        <v>4</v>
      </c>
      <c r="D625" s="48">
        <v>0</v>
      </c>
      <c r="E625" s="48">
        <v>250</v>
      </c>
      <c r="F625" s="48">
        <v>9</v>
      </c>
      <c r="G625" s="48" t="s">
        <v>271</v>
      </c>
      <c r="H625" s="48">
        <v>1</v>
      </c>
      <c r="I625" s="48">
        <f t="shared" si="87"/>
        <v>6</v>
      </c>
      <c r="J625" s="57">
        <f t="shared" si="88"/>
        <v>2.6666666666666666E-3</v>
      </c>
      <c r="K625" s="48">
        <f t="shared" si="93"/>
        <v>3300</v>
      </c>
      <c r="L625" s="48">
        <f t="shared" si="93"/>
        <v>3300</v>
      </c>
      <c r="M625" s="48">
        <f t="shared" si="93"/>
        <v>3700</v>
      </c>
      <c r="N625" s="48">
        <f t="shared" si="93"/>
        <v>3700</v>
      </c>
      <c r="O625" s="48">
        <f t="shared" si="93"/>
        <v>3700</v>
      </c>
      <c r="P625" s="48">
        <f t="shared" si="93"/>
        <v>3700</v>
      </c>
      <c r="Q625" s="48">
        <f t="shared" si="93"/>
        <v>4200</v>
      </c>
      <c r="R625" s="48">
        <f t="shared" si="93"/>
        <v>4200</v>
      </c>
      <c r="S625" s="48">
        <f t="shared" si="93"/>
        <v>4300</v>
      </c>
      <c r="T625" s="48">
        <f t="shared" si="93"/>
        <v>4300</v>
      </c>
      <c r="U625" s="48">
        <f t="shared" si="93"/>
        <v>4500</v>
      </c>
      <c r="V625" s="48">
        <f t="shared" si="93"/>
        <v>4500</v>
      </c>
    </row>
    <row r="626" spans="1:22">
      <c r="A626" s="48">
        <v>2</v>
      </c>
      <c r="B626" s="48">
        <v>6</v>
      </c>
      <c r="C626" s="48">
        <v>4</v>
      </c>
      <c r="D626" s="48">
        <v>0</v>
      </c>
      <c r="E626" s="48">
        <v>250</v>
      </c>
      <c r="F626" s="48">
        <v>10</v>
      </c>
      <c r="G626" s="48" t="s">
        <v>269</v>
      </c>
      <c r="H626" s="48">
        <v>2000</v>
      </c>
      <c r="I626" s="48">
        <f t="shared" si="87"/>
        <v>0</v>
      </c>
      <c r="J626" s="57">
        <f t="shared" si="88"/>
        <v>2.6666666666666666E-3</v>
      </c>
      <c r="K626" s="48">
        <f t="shared" si="93"/>
        <v>2000</v>
      </c>
      <c r="L626" s="48">
        <f t="shared" si="93"/>
        <v>2000</v>
      </c>
      <c r="M626" s="48">
        <f t="shared" si="93"/>
        <v>2000</v>
      </c>
      <c r="N626" s="48">
        <f t="shared" si="93"/>
        <v>2000</v>
      </c>
      <c r="O626" s="48">
        <f t="shared" si="93"/>
        <v>2000</v>
      </c>
      <c r="P626" s="48">
        <f t="shared" si="93"/>
        <v>2000</v>
      </c>
      <c r="Q626" s="48">
        <f t="shared" si="93"/>
        <v>2000</v>
      </c>
      <c r="R626" s="48">
        <f t="shared" si="93"/>
        <v>2000</v>
      </c>
      <c r="S626" s="48">
        <f t="shared" si="93"/>
        <v>2000</v>
      </c>
      <c r="T626" s="48">
        <f t="shared" si="93"/>
        <v>2000</v>
      </c>
      <c r="U626" s="48">
        <f t="shared" si="93"/>
        <v>2000</v>
      </c>
      <c r="V626" s="48">
        <f t="shared" si="93"/>
        <v>2000</v>
      </c>
    </row>
    <row r="627" spans="1:22">
      <c r="A627" s="48">
        <v>2</v>
      </c>
      <c r="B627" s="48">
        <v>6</v>
      </c>
      <c r="C627" s="48">
        <v>4</v>
      </c>
      <c r="D627" s="48">
        <v>0</v>
      </c>
      <c r="E627" s="48">
        <v>250</v>
      </c>
      <c r="F627" s="48">
        <v>11</v>
      </c>
      <c r="G627" s="48" t="s">
        <v>268</v>
      </c>
      <c r="H627" s="48">
        <v>5</v>
      </c>
      <c r="I627" s="48">
        <f t="shared" si="87"/>
        <v>4</v>
      </c>
      <c r="J627" s="57">
        <f t="shared" si="88"/>
        <v>2.6666666666666666E-3</v>
      </c>
      <c r="K627" s="48">
        <f t="shared" si="93"/>
        <v>2500</v>
      </c>
      <c r="L627" s="48">
        <f t="shared" si="93"/>
        <v>2500</v>
      </c>
      <c r="M627" s="48">
        <f t="shared" si="93"/>
        <v>2750</v>
      </c>
      <c r="N627" s="48">
        <f t="shared" si="93"/>
        <v>2750</v>
      </c>
      <c r="O627" s="48">
        <f t="shared" si="93"/>
        <v>2750</v>
      </c>
      <c r="P627" s="48">
        <f t="shared" si="93"/>
        <v>2750</v>
      </c>
      <c r="Q627" s="48">
        <f t="shared" si="93"/>
        <v>3125</v>
      </c>
      <c r="R627" s="48">
        <f t="shared" si="93"/>
        <v>3125</v>
      </c>
      <c r="S627" s="48">
        <f t="shared" si="93"/>
        <v>3250</v>
      </c>
      <c r="T627" s="48">
        <f t="shared" si="93"/>
        <v>3250</v>
      </c>
      <c r="U627" s="48">
        <f t="shared" si="93"/>
        <v>3375</v>
      </c>
      <c r="V627" s="48">
        <f t="shared" si="93"/>
        <v>3375</v>
      </c>
    </row>
    <row r="628" spans="1:22">
      <c r="A628" s="48">
        <v>2</v>
      </c>
      <c r="B628" s="48">
        <v>6</v>
      </c>
      <c r="C628" s="48">
        <v>4</v>
      </c>
      <c r="D628" s="48">
        <v>0</v>
      </c>
      <c r="E628" s="48">
        <v>250</v>
      </c>
      <c r="F628" s="48">
        <v>12</v>
      </c>
      <c r="G628" s="48" t="s">
        <v>268</v>
      </c>
      <c r="H628" s="48">
        <v>8</v>
      </c>
      <c r="I628" s="48">
        <f t="shared" si="87"/>
        <v>4</v>
      </c>
      <c r="J628" s="57">
        <f t="shared" si="88"/>
        <v>2.6666666666666666E-3</v>
      </c>
      <c r="K628" s="48">
        <f t="shared" si="93"/>
        <v>4000</v>
      </c>
      <c r="L628" s="48">
        <f t="shared" si="93"/>
        <v>4000</v>
      </c>
      <c r="M628" s="48">
        <f t="shared" si="93"/>
        <v>4400</v>
      </c>
      <c r="N628" s="48">
        <f t="shared" si="93"/>
        <v>4400</v>
      </c>
      <c r="O628" s="48">
        <f t="shared" si="93"/>
        <v>4400</v>
      </c>
      <c r="P628" s="48">
        <f t="shared" si="93"/>
        <v>4400</v>
      </c>
      <c r="Q628" s="48">
        <f t="shared" si="93"/>
        <v>5000</v>
      </c>
      <c r="R628" s="48">
        <f t="shared" si="93"/>
        <v>5000</v>
      </c>
      <c r="S628" s="48">
        <f t="shared" si="93"/>
        <v>5200</v>
      </c>
      <c r="T628" s="48">
        <f t="shared" si="93"/>
        <v>5200</v>
      </c>
      <c r="U628" s="48">
        <f t="shared" si="93"/>
        <v>5400</v>
      </c>
      <c r="V628" s="48">
        <f t="shared" si="93"/>
        <v>5400</v>
      </c>
    </row>
    <row r="629" spans="1:22">
      <c r="A629" s="48">
        <v>2</v>
      </c>
      <c r="B629" s="48">
        <v>6</v>
      </c>
      <c r="C629" s="48">
        <v>4</v>
      </c>
      <c r="D629" s="48">
        <v>0</v>
      </c>
      <c r="E629" s="48">
        <v>250</v>
      </c>
      <c r="F629" s="48">
        <v>13</v>
      </c>
      <c r="G629" s="48" t="s">
        <v>275</v>
      </c>
      <c r="H629" s="48">
        <v>1</v>
      </c>
      <c r="I629" s="48">
        <f t="shared" si="87"/>
        <v>8</v>
      </c>
      <c r="J629" s="57">
        <f t="shared" si="88"/>
        <v>2.6666666666666666E-3</v>
      </c>
      <c r="K629" s="48">
        <f t="shared" si="93"/>
        <v>5300</v>
      </c>
      <c r="L629" s="48">
        <f t="shared" si="93"/>
        <v>5300</v>
      </c>
      <c r="M629" s="48">
        <f t="shared" si="93"/>
        <v>5900</v>
      </c>
      <c r="N629" s="48">
        <f t="shared" si="93"/>
        <v>5900</v>
      </c>
      <c r="O629" s="48">
        <f t="shared" si="93"/>
        <v>5900</v>
      </c>
      <c r="P629" s="48">
        <f t="shared" si="93"/>
        <v>5900</v>
      </c>
      <c r="Q629" s="48">
        <f t="shared" si="93"/>
        <v>6700</v>
      </c>
      <c r="R629" s="48">
        <f t="shared" si="93"/>
        <v>6700</v>
      </c>
      <c r="S629" s="48">
        <f t="shared" si="93"/>
        <v>6900</v>
      </c>
      <c r="T629" s="48">
        <f t="shared" si="93"/>
        <v>6900</v>
      </c>
      <c r="U629" s="48">
        <f t="shared" si="93"/>
        <v>7200</v>
      </c>
      <c r="V629" s="48">
        <f t="shared" si="93"/>
        <v>7200</v>
      </c>
    </row>
    <row r="630" spans="1:22">
      <c r="A630" s="48">
        <v>2</v>
      </c>
      <c r="B630" s="48">
        <v>6</v>
      </c>
      <c r="C630" s="48">
        <v>4</v>
      </c>
      <c r="D630" s="48">
        <v>0</v>
      </c>
      <c r="E630" s="48">
        <v>250</v>
      </c>
      <c r="F630" s="48">
        <v>14</v>
      </c>
      <c r="G630" s="48" t="s">
        <v>269</v>
      </c>
      <c r="H630" s="48">
        <v>5000</v>
      </c>
      <c r="I630" s="48">
        <f t="shared" si="87"/>
        <v>0</v>
      </c>
      <c r="J630" s="57">
        <f t="shared" si="88"/>
        <v>2.6666666666666666E-3</v>
      </c>
      <c r="K630" s="48">
        <f t="shared" si="93"/>
        <v>5000</v>
      </c>
      <c r="L630" s="48">
        <f t="shared" si="93"/>
        <v>5000</v>
      </c>
      <c r="M630" s="48">
        <f t="shared" si="93"/>
        <v>5000</v>
      </c>
      <c r="N630" s="48">
        <f t="shared" si="93"/>
        <v>5000</v>
      </c>
      <c r="O630" s="48">
        <f t="shared" si="93"/>
        <v>5000</v>
      </c>
      <c r="P630" s="48">
        <f t="shared" si="93"/>
        <v>5000</v>
      </c>
      <c r="Q630" s="48">
        <f t="shared" si="93"/>
        <v>5000</v>
      </c>
      <c r="R630" s="48">
        <f t="shared" si="93"/>
        <v>5000</v>
      </c>
      <c r="S630" s="48">
        <f t="shared" si="93"/>
        <v>5000</v>
      </c>
      <c r="T630" s="48">
        <f t="shared" si="93"/>
        <v>5000</v>
      </c>
      <c r="U630" s="48">
        <f t="shared" si="93"/>
        <v>5000</v>
      </c>
      <c r="V630" s="48">
        <f t="shared" si="93"/>
        <v>5000</v>
      </c>
    </row>
    <row r="631" spans="1:22">
      <c r="A631" s="48">
        <v>2</v>
      </c>
      <c r="B631" s="48">
        <v>6</v>
      </c>
      <c r="C631" s="48">
        <v>4</v>
      </c>
      <c r="D631" s="48">
        <v>0</v>
      </c>
      <c r="E631" s="48">
        <v>250</v>
      </c>
      <c r="F631" s="48">
        <v>15</v>
      </c>
      <c r="G631" s="48" t="s">
        <v>273</v>
      </c>
      <c r="H631" s="48">
        <v>2</v>
      </c>
      <c r="I631" s="48">
        <f t="shared" si="87"/>
        <v>5</v>
      </c>
      <c r="J631" s="57">
        <f t="shared" si="88"/>
        <v>2.6666666666666666E-3</v>
      </c>
      <c r="K631" s="48">
        <f t="shared" si="93"/>
        <v>8000</v>
      </c>
      <c r="L631" s="48">
        <f t="shared" si="93"/>
        <v>8000</v>
      </c>
      <c r="M631" s="48">
        <f t="shared" si="93"/>
        <v>8800</v>
      </c>
      <c r="N631" s="48">
        <f t="shared" si="93"/>
        <v>8800</v>
      </c>
      <c r="O631" s="48">
        <f t="shared" si="93"/>
        <v>8800</v>
      </c>
      <c r="P631" s="48">
        <f t="shared" si="93"/>
        <v>8800</v>
      </c>
      <c r="Q631" s="48">
        <f t="shared" si="93"/>
        <v>10000</v>
      </c>
      <c r="R631" s="48">
        <f t="shared" si="93"/>
        <v>10000</v>
      </c>
      <c r="S631" s="48">
        <f t="shared" si="93"/>
        <v>10400</v>
      </c>
      <c r="T631" s="48">
        <f t="shared" si="93"/>
        <v>10400</v>
      </c>
      <c r="U631" s="48">
        <f t="shared" si="93"/>
        <v>10800</v>
      </c>
      <c r="V631" s="48">
        <f t="shared" si="93"/>
        <v>10800</v>
      </c>
    </row>
    <row r="632" spans="1:22">
      <c r="A632" s="48">
        <v>2</v>
      </c>
      <c r="B632" s="48">
        <v>7</v>
      </c>
      <c r="C632" s="48">
        <v>6</v>
      </c>
      <c r="D632" s="48">
        <v>0</v>
      </c>
      <c r="E632" s="48">
        <v>250</v>
      </c>
      <c r="F632" s="48">
        <v>1</v>
      </c>
      <c r="G632" s="48" t="s">
        <v>269</v>
      </c>
      <c r="H632" s="48">
        <v>5000</v>
      </c>
      <c r="I632" s="48">
        <f t="shared" si="87"/>
        <v>0</v>
      </c>
      <c r="J632" s="57">
        <f t="shared" si="88"/>
        <v>4.0000000000000001E-3</v>
      </c>
      <c r="K632" s="48">
        <f t="shared" ref="K632:V641" si="94">IF($I632=0,$H632,INDEX(levelCosts_1_v,MATCH(K$1,levelCosts_k,1),$I632)*$H632)</f>
        <v>5000</v>
      </c>
      <c r="L632" s="48">
        <f t="shared" si="94"/>
        <v>5000</v>
      </c>
      <c r="M632" s="48">
        <f t="shared" si="94"/>
        <v>5000</v>
      </c>
      <c r="N632" s="48">
        <f t="shared" si="94"/>
        <v>5000</v>
      </c>
      <c r="O632" s="48">
        <f t="shared" si="94"/>
        <v>5000</v>
      </c>
      <c r="P632" s="48">
        <f t="shared" si="94"/>
        <v>5000</v>
      </c>
      <c r="Q632" s="48">
        <f t="shared" si="94"/>
        <v>5000</v>
      </c>
      <c r="R632" s="48">
        <f t="shared" si="94"/>
        <v>5000</v>
      </c>
      <c r="S632" s="48">
        <f t="shared" si="94"/>
        <v>5000</v>
      </c>
      <c r="T632" s="48">
        <f t="shared" si="94"/>
        <v>5000</v>
      </c>
      <c r="U632" s="48">
        <f t="shared" si="94"/>
        <v>5000</v>
      </c>
      <c r="V632" s="48">
        <f t="shared" si="94"/>
        <v>5000</v>
      </c>
    </row>
    <row r="633" spans="1:22">
      <c r="A633" s="48">
        <v>2</v>
      </c>
      <c r="B633" s="48">
        <v>7</v>
      </c>
      <c r="C633" s="48">
        <v>6</v>
      </c>
      <c r="D633" s="48">
        <v>0</v>
      </c>
      <c r="E633" s="48">
        <v>250</v>
      </c>
      <c r="F633" s="48">
        <v>2</v>
      </c>
      <c r="G633" s="48" t="s">
        <v>269</v>
      </c>
      <c r="H633" s="48">
        <v>2000</v>
      </c>
      <c r="I633" s="48">
        <f t="shared" si="87"/>
        <v>0</v>
      </c>
      <c r="J633" s="57">
        <f t="shared" si="88"/>
        <v>4.0000000000000001E-3</v>
      </c>
      <c r="K633" s="48">
        <f t="shared" si="94"/>
        <v>2000</v>
      </c>
      <c r="L633" s="48">
        <f t="shared" si="94"/>
        <v>2000</v>
      </c>
      <c r="M633" s="48">
        <f t="shared" si="94"/>
        <v>2000</v>
      </c>
      <c r="N633" s="48">
        <f t="shared" si="94"/>
        <v>2000</v>
      </c>
      <c r="O633" s="48">
        <f t="shared" si="94"/>
        <v>2000</v>
      </c>
      <c r="P633" s="48">
        <f t="shared" si="94"/>
        <v>2000</v>
      </c>
      <c r="Q633" s="48">
        <f t="shared" si="94"/>
        <v>2000</v>
      </c>
      <c r="R633" s="48">
        <f t="shared" si="94"/>
        <v>2000</v>
      </c>
      <c r="S633" s="48">
        <f t="shared" si="94"/>
        <v>2000</v>
      </c>
      <c r="T633" s="48">
        <f t="shared" si="94"/>
        <v>2000</v>
      </c>
      <c r="U633" s="48">
        <f t="shared" si="94"/>
        <v>2000</v>
      </c>
      <c r="V633" s="48">
        <f t="shared" si="94"/>
        <v>2000</v>
      </c>
    </row>
    <row r="634" spans="1:22">
      <c r="A634" s="48">
        <v>2</v>
      </c>
      <c r="B634" s="48">
        <v>7</v>
      </c>
      <c r="C634" s="48">
        <v>6</v>
      </c>
      <c r="D634" s="48">
        <v>0</v>
      </c>
      <c r="E634" s="48">
        <v>250</v>
      </c>
      <c r="F634" s="48">
        <v>3</v>
      </c>
      <c r="G634" s="48" t="s">
        <v>268</v>
      </c>
      <c r="H634" s="48">
        <v>4</v>
      </c>
      <c r="I634" s="48">
        <f t="shared" si="87"/>
        <v>4</v>
      </c>
      <c r="J634" s="57">
        <f t="shared" si="88"/>
        <v>4.0000000000000001E-3</v>
      </c>
      <c r="K634" s="48">
        <f t="shared" si="94"/>
        <v>2000</v>
      </c>
      <c r="L634" s="48">
        <f t="shared" si="94"/>
        <v>2000</v>
      </c>
      <c r="M634" s="48">
        <f t="shared" si="94"/>
        <v>2200</v>
      </c>
      <c r="N634" s="48">
        <f t="shared" si="94"/>
        <v>2200</v>
      </c>
      <c r="O634" s="48">
        <f t="shared" si="94"/>
        <v>2200</v>
      </c>
      <c r="P634" s="48">
        <f t="shared" si="94"/>
        <v>2200</v>
      </c>
      <c r="Q634" s="48">
        <f t="shared" si="94"/>
        <v>2500</v>
      </c>
      <c r="R634" s="48">
        <f t="shared" si="94"/>
        <v>2500</v>
      </c>
      <c r="S634" s="48">
        <f t="shared" si="94"/>
        <v>2600</v>
      </c>
      <c r="T634" s="48">
        <f t="shared" si="94"/>
        <v>2600</v>
      </c>
      <c r="U634" s="48">
        <f t="shared" si="94"/>
        <v>2700</v>
      </c>
      <c r="V634" s="48">
        <f t="shared" si="94"/>
        <v>2700</v>
      </c>
    </row>
    <row r="635" spans="1:22">
      <c r="A635" s="48">
        <v>2</v>
      </c>
      <c r="B635" s="48">
        <v>7</v>
      </c>
      <c r="C635" s="48">
        <v>6</v>
      </c>
      <c r="D635" s="48">
        <v>0</v>
      </c>
      <c r="E635" s="48">
        <v>250</v>
      </c>
      <c r="F635" s="48">
        <v>4</v>
      </c>
      <c r="G635" s="48" t="s">
        <v>270</v>
      </c>
      <c r="H635" s="48">
        <v>1</v>
      </c>
      <c r="I635" s="48">
        <f t="shared" si="87"/>
        <v>1</v>
      </c>
      <c r="J635" s="57">
        <f t="shared" si="88"/>
        <v>4.0000000000000001E-3</v>
      </c>
      <c r="K635" s="48">
        <f t="shared" si="94"/>
        <v>2000</v>
      </c>
      <c r="L635" s="48">
        <f t="shared" si="94"/>
        <v>2000</v>
      </c>
      <c r="M635" s="48">
        <f t="shared" si="94"/>
        <v>2200</v>
      </c>
      <c r="N635" s="48">
        <f t="shared" si="94"/>
        <v>2200</v>
      </c>
      <c r="O635" s="48">
        <f t="shared" si="94"/>
        <v>2200</v>
      </c>
      <c r="P635" s="48">
        <f t="shared" si="94"/>
        <v>2200</v>
      </c>
      <c r="Q635" s="48">
        <f t="shared" si="94"/>
        <v>2500</v>
      </c>
      <c r="R635" s="48">
        <f t="shared" si="94"/>
        <v>2500</v>
      </c>
      <c r="S635" s="48">
        <f t="shared" si="94"/>
        <v>2600</v>
      </c>
      <c r="T635" s="48">
        <f t="shared" si="94"/>
        <v>2600</v>
      </c>
      <c r="U635" s="48">
        <f t="shared" si="94"/>
        <v>2700</v>
      </c>
      <c r="V635" s="48">
        <f t="shared" si="94"/>
        <v>2700</v>
      </c>
    </row>
    <row r="636" spans="1:22">
      <c r="A636" s="48">
        <v>2</v>
      </c>
      <c r="B636" s="48">
        <v>7</v>
      </c>
      <c r="C636" s="48">
        <v>6</v>
      </c>
      <c r="D636" s="48">
        <v>0</v>
      </c>
      <c r="E636" s="48">
        <v>250</v>
      </c>
      <c r="F636" s="48">
        <v>5</v>
      </c>
      <c r="G636" s="48" t="s">
        <v>269</v>
      </c>
      <c r="H636" s="48">
        <v>2000</v>
      </c>
      <c r="I636" s="48">
        <f t="shared" si="87"/>
        <v>0</v>
      </c>
      <c r="J636" s="57">
        <f t="shared" si="88"/>
        <v>4.0000000000000001E-3</v>
      </c>
      <c r="K636" s="48">
        <f t="shared" si="94"/>
        <v>2000</v>
      </c>
      <c r="L636" s="48">
        <f t="shared" si="94"/>
        <v>2000</v>
      </c>
      <c r="M636" s="48">
        <f t="shared" si="94"/>
        <v>2000</v>
      </c>
      <c r="N636" s="48">
        <f t="shared" si="94"/>
        <v>2000</v>
      </c>
      <c r="O636" s="48">
        <f t="shared" si="94"/>
        <v>2000</v>
      </c>
      <c r="P636" s="48">
        <f t="shared" si="94"/>
        <v>2000</v>
      </c>
      <c r="Q636" s="48">
        <f t="shared" si="94"/>
        <v>2000</v>
      </c>
      <c r="R636" s="48">
        <f t="shared" si="94"/>
        <v>2000</v>
      </c>
      <c r="S636" s="48">
        <f t="shared" si="94"/>
        <v>2000</v>
      </c>
      <c r="T636" s="48">
        <f t="shared" si="94"/>
        <v>2000</v>
      </c>
      <c r="U636" s="48">
        <f t="shared" si="94"/>
        <v>2000</v>
      </c>
      <c r="V636" s="48">
        <f t="shared" si="94"/>
        <v>2000</v>
      </c>
    </row>
    <row r="637" spans="1:22">
      <c r="A637" s="48">
        <v>2</v>
      </c>
      <c r="B637" s="48">
        <v>7</v>
      </c>
      <c r="C637" s="48">
        <v>6</v>
      </c>
      <c r="D637" s="48">
        <v>0</v>
      </c>
      <c r="E637" s="48">
        <v>250</v>
      </c>
      <c r="F637" s="48">
        <v>6</v>
      </c>
      <c r="G637" s="48" t="s">
        <v>268</v>
      </c>
      <c r="H637" s="48">
        <v>4</v>
      </c>
      <c r="I637" s="48">
        <f t="shared" si="87"/>
        <v>4</v>
      </c>
      <c r="J637" s="57">
        <f t="shared" si="88"/>
        <v>4.0000000000000001E-3</v>
      </c>
      <c r="K637" s="48">
        <f t="shared" si="94"/>
        <v>2000</v>
      </c>
      <c r="L637" s="48">
        <f t="shared" si="94"/>
        <v>2000</v>
      </c>
      <c r="M637" s="48">
        <f t="shared" si="94"/>
        <v>2200</v>
      </c>
      <c r="N637" s="48">
        <f t="shared" si="94"/>
        <v>2200</v>
      </c>
      <c r="O637" s="48">
        <f t="shared" si="94"/>
        <v>2200</v>
      </c>
      <c r="P637" s="48">
        <f t="shared" si="94"/>
        <v>2200</v>
      </c>
      <c r="Q637" s="48">
        <f t="shared" si="94"/>
        <v>2500</v>
      </c>
      <c r="R637" s="48">
        <f t="shared" si="94"/>
        <v>2500</v>
      </c>
      <c r="S637" s="48">
        <f t="shared" si="94"/>
        <v>2600</v>
      </c>
      <c r="T637" s="48">
        <f t="shared" si="94"/>
        <v>2600</v>
      </c>
      <c r="U637" s="48">
        <f t="shared" si="94"/>
        <v>2700</v>
      </c>
      <c r="V637" s="48">
        <f t="shared" si="94"/>
        <v>2700</v>
      </c>
    </row>
    <row r="638" spans="1:22">
      <c r="A638" s="48">
        <v>2</v>
      </c>
      <c r="B638" s="48">
        <v>7</v>
      </c>
      <c r="C638" s="48">
        <v>6</v>
      </c>
      <c r="D638" s="48">
        <v>0</v>
      </c>
      <c r="E638" s="48">
        <v>250</v>
      </c>
      <c r="F638" s="48">
        <v>7</v>
      </c>
      <c r="G638" s="48" t="s">
        <v>271</v>
      </c>
      <c r="H638" s="48">
        <v>1</v>
      </c>
      <c r="I638" s="48">
        <f t="shared" si="87"/>
        <v>6</v>
      </c>
      <c r="J638" s="57">
        <f t="shared" si="88"/>
        <v>4.0000000000000001E-3</v>
      </c>
      <c r="K638" s="48">
        <f t="shared" si="94"/>
        <v>3300</v>
      </c>
      <c r="L638" s="48">
        <f t="shared" si="94"/>
        <v>3300</v>
      </c>
      <c r="M638" s="48">
        <f t="shared" si="94"/>
        <v>3700</v>
      </c>
      <c r="N638" s="48">
        <f t="shared" si="94"/>
        <v>3700</v>
      </c>
      <c r="O638" s="48">
        <f t="shared" si="94"/>
        <v>3700</v>
      </c>
      <c r="P638" s="48">
        <f t="shared" si="94"/>
        <v>3700</v>
      </c>
      <c r="Q638" s="48">
        <f t="shared" si="94"/>
        <v>4200</v>
      </c>
      <c r="R638" s="48">
        <f t="shared" si="94"/>
        <v>4200</v>
      </c>
      <c r="S638" s="48">
        <f t="shared" si="94"/>
        <v>4300</v>
      </c>
      <c r="T638" s="48">
        <f t="shared" si="94"/>
        <v>4300</v>
      </c>
      <c r="U638" s="48">
        <f t="shared" si="94"/>
        <v>4500</v>
      </c>
      <c r="V638" s="48">
        <f t="shared" si="94"/>
        <v>4500</v>
      </c>
    </row>
    <row r="639" spans="1:22">
      <c r="A639" s="48">
        <v>2</v>
      </c>
      <c r="B639" s="48">
        <v>7</v>
      </c>
      <c r="C639" s="48">
        <v>6</v>
      </c>
      <c r="D639" s="48">
        <v>0</v>
      </c>
      <c r="E639" s="48">
        <v>250</v>
      </c>
      <c r="F639" s="48">
        <v>8</v>
      </c>
      <c r="G639" s="48" t="s">
        <v>273</v>
      </c>
      <c r="H639" s="48">
        <v>1</v>
      </c>
      <c r="I639" s="48">
        <f t="shared" si="87"/>
        <v>5</v>
      </c>
      <c r="J639" s="57">
        <f t="shared" si="88"/>
        <v>4.0000000000000001E-3</v>
      </c>
      <c r="K639" s="48">
        <f t="shared" si="94"/>
        <v>4000</v>
      </c>
      <c r="L639" s="48">
        <f t="shared" si="94"/>
        <v>4000</v>
      </c>
      <c r="M639" s="48">
        <f t="shared" si="94"/>
        <v>4400</v>
      </c>
      <c r="N639" s="48">
        <f t="shared" si="94"/>
        <v>4400</v>
      </c>
      <c r="O639" s="48">
        <f t="shared" si="94"/>
        <v>4400</v>
      </c>
      <c r="P639" s="48">
        <f t="shared" si="94"/>
        <v>4400</v>
      </c>
      <c r="Q639" s="48">
        <f t="shared" si="94"/>
        <v>5000</v>
      </c>
      <c r="R639" s="48">
        <f t="shared" si="94"/>
        <v>5000</v>
      </c>
      <c r="S639" s="48">
        <f t="shared" si="94"/>
        <v>5200</v>
      </c>
      <c r="T639" s="48">
        <f t="shared" si="94"/>
        <v>5200</v>
      </c>
      <c r="U639" s="48">
        <f t="shared" si="94"/>
        <v>5400</v>
      </c>
      <c r="V639" s="48">
        <f t="shared" si="94"/>
        <v>5400</v>
      </c>
    </row>
    <row r="640" spans="1:22">
      <c r="A640" s="48">
        <v>2</v>
      </c>
      <c r="B640" s="48">
        <v>7</v>
      </c>
      <c r="C640" s="48">
        <v>6</v>
      </c>
      <c r="D640" s="48">
        <v>0</v>
      </c>
      <c r="E640" s="48">
        <v>250</v>
      </c>
      <c r="F640" s="48">
        <v>9</v>
      </c>
      <c r="G640" s="48" t="s">
        <v>269</v>
      </c>
      <c r="H640" s="48">
        <v>1000</v>
      </c>
      <c r="I640" s="48">
        <f t="shared" si="87"/>
        <v>0</v>
      </c>
      <c r="J640" s="57">
        <f t="shared" si="88"/>
        <v>4.0000000000000001E-3</v>
      </c>
      <c r="K640" s="48">
        <f t="shared" si="94"/>
        <v>1000</v>
      </c>
      <c r="L640" s="48">
        <f t="shared" si="94"/>
        <v>1000</v>
      </c>
      <c r="M640" s="48">
        <f t="shared" si="94"/>
        <v>1000</v>
      </c>
      <c r="N640" s="48">
        <f t="shared" si="94"/>
        <v>1000</v>
      </c>
      <c r="O640" s="48">
        <f t="shared" si="94"/>
        <v>1000</v>
      </c>
      <c r="P640" s="48">
        <f t="shared" si="94"/>
        <v>1000</v>
      </c>
      <c r="Q640" s="48">
        <f t="shared" si="94"/>
        <v>1000</v>
      </c>
      <c r="R640" s="48">
        <f t="shared" si="94"/>
        <v>1000</v>
      </c>
      <c r="S640" s="48">
        <f t="shared" si="94"/>
        <v>1000</v>
      </c>
      <c r="T640" s="48">
        <f t="shared" si="94"/>
        <v>1000</v>
      </c>
      <c r="U640" s="48">
        <f t="shared" si="94"/>
        <v>1000</v>
      </c>
      <c r="V640" s="48">
        <f t="shared" si="94"/>
        <v>1000</v>
      </c>
    </row>
    <row r="641" spans="1:22">
      <c r="A641" s="48">
        <v>2</v>
      </c>
      <c r="B641" s="48">
        <v>7</v>
      </c>
      <c r="C641" s="48">
        <v>6</v>
      </c>
      <c r="D641" s="48">
        <v>0</v>
      </c>
      <c r="E641" s="48">
        <v>250</v>
      </c>
      <c r="F641" s="48">
        <v>10</v>
      </c>
      <c r="G641" s="48" t="s">
        <v>269</v>
      </c>
      <c r="H641" s="48">
        <v>2000</v>
      </c>
      <c r="I641" s="48">
        <f t="shared" si="87"/>
        <v>0</v>
      </c>
      <c r="J641" s="57">
        <f t="shared" si="88"/>
        <v>4.0000000000000001E-3</v>
      </c>
      <c r="K641" s="48">
        <f t="shared" si="94"/>
        <v>2000</v>
      </c>
      <c r="L641" s="48">
        <f t="shared" si="94"/>
        <v>2000</v>
      </c>
      <c r="M641" s="48">
        <f t="shared" si="94"/>
        <v>2000</v>
      </c>
      <c r="N641" s="48">
        <f t="shared" si="94"/>
        <v>2000</v>
      </c>
      <c r="O641" s="48">
        <f t="shared" si="94"/>
        <v>2000</v>
      </c>
      <c r="P641" s="48">
        <f t="shared" si="94"/>
        <v>2000</v>
      </c>
      <c r="Q641" s="48">
        <f t="shared" si="94"/>
        <v>2000</v>
      </c>
      <c r="R641" s="48">
        <f t="shared" si="94"/>
        <v>2000</v>
      </c>
      <c r="S641" s="48">
        <f t="shared" si="94"/>
        <v>2000</v>
      </c>
      <c r="T641" s="48">
        <f t="shared" si="94"/>
        <v>2000</v>
      </c>
      <c r="U641" s="48">
        <f t="shared" si="94"/>
        <v>2000</v>
      </c>
      <c r="V641" s="48">
        <f t="shared" si="94"/>
        <v>2000</v>
      </c>
    </row>
    <row r="642" spans="1:22">
      <c r="A642" s="48">
        <v>2</v>
      </c>
      <c r="B642" s="48">
        <v>7</v>
      </c>
      <c r="C642" s="48">
        <v>6</v>
      </c>
      <c r="D642" s="48">
        <v>0</v>
      </c>
      <c r="E642" s="48">
        <v>250</v>
      </c>
      <c r="F642" s="48">
        <v>11</v>
      </c>
      <c r="G642" s="48" t="s">
        <v>268</v>
      </c>
      <c r="H642" s="48">
        <v>5</v>
      </c>
      <c r="I642" s="48">
        <f t="shared" ref="I642:I705" si="95">INDEX($AW$1:$AW$9,MATCH(G642,$AV$1:$AV$9,0))</f>
        <v>4</v>
      </c>
      <c r="J642" s="57">
        <f t="shared" si="88"/>
        <v>4.0000000000000001E-3</v>
      </c>
      <c r="K642" s="48">
        <f t="shared" ref="K642:V651" si="96">IF($I642=0,$H642,INDEX(levelCosts_1_v,MATCH(K$1,levelCosts_k,1),$I642)*$H642)</f>
        <v>2500</v>
      </c>
      <c r="L642" s="48">
        <f t="shared" si="96"/>
        <v>2500</v>
      </c>
      <c r="M642" s="48">
        <f t="shared" si="96"/>
        <v>2750</v>
      </c>
      <c r="N642" s="48">
        <f t="shared" si="96"/>
        <v>2750</v>
      </c>
      <c r="O642" s="48">
        <f t="shared" si="96"/>
        <v>2750</v>
      </c>
      <c r="P642" s="48">
        <f t="shared" si="96"/>
        <v>2750</v>
      </c>
      <c r="Q642" s="48">
        <f t="shared" si="96"/>
        <v>3125</v>
      </c>
      <c r="R642" s="48">
        <f t="shared" si="96"/>
        <v>3125</v>
      </c>
      <c r="S642" s="48">
        <f t="shared" si="96"/>
        <v>3250</v>
      </c>
      <c r="T642" s="48">
        <f t="shared" si="96"/>
        <v>3250</v>
      </c>
      <c r="U642" s="48">
        <f t="shared" si="96"/>
        <v>3375</v>
      </c>
      <c r="V642" s="48">
        <f t="shared" si="96"/>
        <v>3375</v>
      </c>
    </row>
    <row r="643" spans="1:22">
      <c r="A643" s="48">
        <v>2</v>
      </c>
      <c r="B643" s="48">
        <v>7</v>
      </c>
      <c r="C643" s="48">
        <v>6</v>
      </c>
      <c r="D643" s="48">
        <v>0</v>
      </c>
      <c r="E643" s="48">
        <v>250</v>
      </c>
      <c r="F643" s="48">
        <v>12</v>
      </c>
      <c r="G643" s="48" t="s">
        <v>275</v>
      </c>
      <c r="H643" s="48">
        <v>1</v>
      </c>
      <c r="I643" s="48">
        <f t="shared" si="95"/>
        <v>8</v>
      </c>
      <c r="J643" s="57">
        <f t="shared" ref="J643:J706" si="97">C643/100/15</f>
        <v>4.0000000000000001E-3</v>
      </c>
      <c r="K643" s="48">
        <f t="shared" si="96"/>
        <v>5300</v>
      </c>
      <c r="L643" s="48">
        <f t="shared" si="96"/>
        <v>5300</v>
      </c>
      <c r="M643" s="48">
        <f t="shared" si="96"/>
        <v>5900</v>
      </c>
      <c r="N643" s="48">
        <f t="shared" si="96"/>
        <v>5900</v>
      </c>
      <c r="O643" s="48">
        <f t="shared" si="96"/>
        <v>5900</v>
      </c>
      <c r="P643" s="48">
        <f t="shared" si="96"/>
        <v>5900</v>
      </c>
      <c r="Q643" s="48">
        <f t="shared" si="96"/>
        <v>6700</v>
      </c>
      <c r="R643" s="48">
        <f t="shared" si="96"/>
        <v>6700</v>
      </c>
      <c r="S643" s="48">
        <f t="shared" si="96"/>
        <v>6900</v>
      </c>
      <c r="T643" s="48">
        <f t="shared" si="96"/>
        <v>6900</v>
      </c>
      <c r="U643" s="48">
        <f t="shared" si="96"/>
        <v>7200</v>
      </c>
      <c r="V643" s="48">
        <f t="shared" si="96"/>
        <v>7200</v>
      </c>
    </row>
    <row r="644" spans="1:22">
      <c r="A644" s="48">
        <v>2</v>
      </c>
      <c r="B644" s="48">
        <v>7</v>
      </c>
      <c r="C644" s="48">
        <v>6</v>
      </c>
      <c r="D644" s="48">
        <v>0</v>
      </c>
      <c r="E644" s="48">
        <v>250</v>
      </c>
      <c r="F644" s="48">
        <v>13</v>
      </c>
      <c r="G644" s="48" t="s">
        <v>271</v>
      </c>
      <c r="H644" s="48">
        <v>1</v>
      </c>
      <c r="I644" s="48">
        <f t="shared" si="95"/>
        <v>6</v>
      </c>
      <c r="J644" s="57">
        <f t="shared" si="97"/>
        <v>4.0000000000000001E-3</v>
      </c>
      <c r="K644" s="48">
        <f t="shared" si="96"/>
        <v>3300</v>
      </c>
      <c r="L644" s="48">
        <f t="shared" si="96"/>
        <v>3300</v>
      </c>
      <c r="M644" s="48">
        <f t="shared" si="96"/>
        <v>3700</v>
      </c>
      <c r="N644" s="48">
        <f t="shared" si="96"/>
        <v>3700</v>
      </c>
      <c r="O644" s="48">
        <f t="shared" si="96"/>
        <v>3700</v>
      </c>
      <c r="P644" s="48">
        <f t="shared" si="96"/>
        <v>3700</v>
      </c>
      <c r="Q644" s="48">
        <f t="shared" si="96"/>
        <v>4200</v>
      </c>
      <c r="R644" s="48">
        <f t="shared" si="96"/>
        <v>4200</v>
      </c>
      <c r="S644" s="48">
        <f t="shared" si="96"/>
        <v>4300</v>
      </c>
      <c r="T644" s="48">
        <f t="shared" si="96"/>
        <v>4300</v>
      </c>
      <c r="U644" s="48">
        <f t="shared" si="96"/>
        <v>4500</v>
      </c>
      <c r="V644" s="48">
        <f t="shared" si="96"/>
        <v>4500</v>
      </c>
    </row>
    <row r="645" spans="1:22">
      <c r="A645" s="48">
        <v>2</v>
      </c>
      <c r="B645" s="48">
        <v>7</v>
      </c>
      <c r="C645" s="48">
        <v>6</v>
      </c>
      <c r="D645" s="48">
        <v>0</v>
      </c>
      <c r="E645" s="48">
        <v>250</v>
      </c>
      <c r="F645" s="48">
        <v>14</v>
      </c>
      <c r="G645" s="48" t="s">
        <v>273</v>
      </c>
      <c r="H645" s="48">
        <v>1</v>
      </c>
      <c r="I645" s="48">
        <f t="shared" si="95"/>
        <v>5</v>
      </c>
      <c r="J645" s="57">
        <f t="shared" si="97"/>
        <v>4.0000000000000001E-3</v>
      </c>
      <c r="K645" s="48">
        <f t="shared" si="96"/>
        <v>4000</v>
      </c>
      <c r="L645" s="48">
        <f t="shared" si="96"/>
        <v>4000</v>
      </c>
      <c r="M645" s="48">
        <f t="shared" si="96"/>
        <v>4400</v>
      </c>
      <c r="N645" s="48">
        <f t="shared" si="96"/>
        <v>4400</v>
      </c>
      <c r="O645" s="48">
        <f t="shared" si="96"/>
        <v>4400</v>
      </c>
      <c r="P645" s="48">
        <f t="shared" si="96"/>
        <v>4400</v>
      </c>
      <c r="Q645" s="48">
        <f t="shared" si="96"/>
        <v>5000</v>
      </c>
      <c r="R645" s="48">
        <f t="shared" si="96"/>
        <v>5000</v>
      </c>
      <c r="S645" s="48">
        <f t="shared" si="96"/>
        <v>5200</v>
      </c>
      <c r="T645" s="48">
        <f t="shared" si="96"/>
        <v>5200</v>
      </c>
      <c r="U645" s="48">
        <f t="shared" si="96"/>
        <v>5400</v>
      </c>
      <c r="V645" s="48">
        <f t="shared" si="96"/>
        <v>5400</v>
      </c>
    </row>
    <row r="646" spans="1:22">
      <c r="A646" s="48">
        <v>2</v>
      </c>
      <c r="B646" s="48">
        <v>7</v>
      </c>
      <c r="C646" s="48">
        <v>6</v>
      </c>
      <c r="D646" s="48">
        <v>0</v>
      </c>
      <c r="E646" s="48">
        <v>250</v>
      </c>
      <c r="F646" s="48">
        <v>15</v>
      </c>
      <c r="G646" s="48" t="s">
        <v>269</v>
      </c>
      <c r="H646" s="48">
        <v>1000</v>
      </c>
      <c r="I646" s="48">
        <f t="shared" si="95"/>
        <v>0</v>
      </c>
      <c r="J646" s="57">
        <f t="shared" si="97"/>
        <v>4.0000000000000001E-3</v>
      </c>
      <c r="K646" s="48">
        <f t="shared" si="96"/>
        <v>1000</v>
      </c>
      <c r="L646" s="48">
        <f t="shared" si="96"/>
        <v>1000</v>
      </c>
      <c r="M646" s="48">
        <f t="shared" si="96"/>
        <v>1000</v>
      </c>
      <c r="N646" s="48">
        <f t="shared" si="96"/>
        <v>1000</v>
      </c>
      <c r="O646" s="48">
        <f t="shared" si="96"/>
        <v>1000</v>
      </c>
      <c r="P646" s="48">
        <f t="shared" si="96"/>
        <v>1000</v>
      </c>
      <c r="Q646" s="48">
        <f t="shared" si="96"/>
        <v>1000</v>
      </c>
      <c r="R646" s="48">
        <f t="shared" si="96"/>
        <v>1000</v>
      </c>
      <c r="S646" s="48">
        <f t="shared" si="96"/>
        <v>1000</v>
      </c>
      <c r="T646" s="48">
        <f t="shared" si="96"/>
        <v>1000</v>
      </c>
      <c r="U646" s="48">
        <f t="shared" si="96"/>
        <v>1000</v>
      </c>
      <c r="V646" s="48">
        <f t="shared" si="96"/>
        <v>1000</v>
      </c>
    </row>
    <row r="647" spans="1:22">
      <c r="A647" s="48">
        <v>2</v>
      </c>
      <c r="B647" s="48">
        <v>8</v>
      </c>
      <c r="C647" s="48">
        <v>4</v>
      </c>
      <c r="D647" s="48">
        <v>0</v>
      </c>
      <c r="E647" s="48">
        <v>250</v>
      </c>
      <c r="F647" s="48">
        <v>1</v>
      </c>
      <c r="G647" s="48" t="s">
        <v>269</v>
      </c>
      <c r="H647" s="48">
        <v>5000</v>
      </c>
      <c r="I647" s="48">
        <f t="shared" si="95"/>
        <v>0</v>
      </c>
      <c r="J647" s="57">
        <f t="shared" si="97"/>
        <v>2.6666666666666666E-3</v>
      </c>
      <c r="K647" s="48">
        <f t="shared" si="96"/>
        <v>5000</v>
      </c>
      <c r="L647" s="48">
        <f t="shared" si="96"/>
        <v>5000</v>
      </c>
      <c r="M647" s="48">
        <f t="shared" si="96"/>
        <v>5000</v>
      </c>
      <c r="N647" s="48">
        <f t="shared" si="96"/>
        <v>5000</v>
      </c>
      <c r="O647" s="48">
        <f t="shared" si="96"/>
        <v>5000</v>
      </c>
      <c r="P647" s="48">
        <f t="shared" si="96"/>
        <v>5000</v>
      </c>
      <c r="Q647" s="48">
        <f t="shared" si="96"/>
        <v>5000</v>
      </c>
      <c r="R647" s="48">
        <f t="shared" si="96"/>
        <v>5000</v>
      </c>
      <c r="S647" s="48">
        <f t="shared" si="96"/>
        <v>5000</v>
      </c>
      <c r="T647" s="48">
        <f t="shared" si="96"/>
        <v>5000</v>
      </c>
      <c r="U647" s="48">
        <f t="shared" si="96"/>
        <v>5000</v>
      </c>
      <c r="V647" s="48">
        <f t="shared" si="96"/>
        <v>5000</v>
      </c>
    </row>
    <row r="648" spans="1:22">
      <c r="A648" s="48">
        <v>2</v>
      </c>
      <c r="B648" s="48">
        <v>8</v>
      </c>
      <c r="C648" s="48">
        <v>4</v>
      </c>
      <c r="D648" s="48">
        <v>0</v>
      </c>
      <c r="E648" s="48">
        <v>250</v>
      </c>
      <c r="F648" s="48">
        <v>2</v>
      </c>
      <c r="G648" s="48" t="s">
        <v>273</v>
      </c>
      <c r="H648" s="48">
        <v>1</v>
      </c>
      <c r="I648" s="48">
        <f t="shared" si="95"/>
        <v>5</v>
      </c>
      <c r="J648" s="57">
        <f t="shared" si="97"/>
        <v>2.6666666666666666E-3</v>
      </c>
      <c r="K648" s="48">
        <f t="shared" si="96"/>
        <v>4000</v>
      </c>
      <c r="L648" s="48">
        <f t="shared" si="96"/>
        <v>4000</v>
      </c>
      <c r="M648" s="48">
        <f t="shared" si="96"/>
        <v>4400</v>
      </c>
      <c r="N648" s="48">
        <f t="shared" si="96"/>
        <v>4400</v>
      </c>
      <c r="O648" s="48">
        <f t="shared" si="96"/>
        <v>4400</v>
      </c>
      <c r="P648" s="48">
        <f t="shared" si="96"/>
        <v>4400</v>
      </c>
      <c r="Q648" s="48">
        <f t="shared" si="96"/>
        <v>5000</v>
      </c>
      <c r="R648" s="48">
        <f t="shared" si="96"/>
        <v>5000</v>
      </c>
      <c r="S648" s="48">
        <f t="shared" si="96"/>
        <v>5200</v>
      </c>
      <c r="T648" s="48">
        <f t="shared" si="96"/>
        <v>5200</v>
      </c>
      <c r="U648" s="48">
        <f t="shared" si="96"/>
        <v>5400</v>
      </c>
      <c r="V648" s="48">
        <f t="shared" si="96"/>
        <v>5400</v>
      </c>
    </row>
    <row r="649" spans="1:22">
      <c r="A649" s="48">
        <v>2</v>
      </c>
      <c r="B649" s="48">
        <v>8</v>
      </c>
      <c r="C649" s="48">
        <v>4</v>
      </c>
      <c r="D649" s="48">
        <v>0</v>
      </c>
      <c r="E649" s="48">
        <v>250</v>
      </c>
      <c r="F649" s="48">
        <v>3</v>
      </c>
      <c r="G649" s="48" t="s">
        <v>270</v>
      </c>
      <c r="H649" s="48">
        <v>1</v>
      </c>
      <c r="I649" s="48">
        <f t="shared" si="95"/>
        <v>1</v>
      </c>
      <c r="J649" s="57">
        <f t="shared" si="97"/>
        <v>2.6666666666666666E-3</v>
      </c>
      <c r="K649" s="48">
        <f t="shared" si="96"/>
        <v>2000</v>
      </c>
      <c r="L649" s="48">
        <f t="shared" si="96"/>
        <v>2000</v>
      </c>
      <c r="M649" s="48">
        <f t="shared" si="96"/>
        <v>2200</v>
      </c>
      <c r="N649" s="48">
        <f t="shared" si="96"/>
        <v>2200</v>
      </c>
      <c r="O649" s="48">
        <f t="shared" si="96"/>
        <v>2200</v>
      </c>
      <c r="P649" s="48">
        <f t="shared" si="96"/>
        <v>2200</v>
      </c>
      <c r="Q649" s="48">
        <f t="shared" si="96"/>
        <v>2500</v>
      </c>
      <c r="R649" s="48">
        <f t="shared" si="96"/>
        <v>2500</v>
      </c>
      <c r="S649" s="48">
        <f t="shared" si="96"/>
        <v>2600</v>
      </c>
      <c r="T649" s="48">
        <f t="shared" si="96"/>
        <v>2600</v>
      </c>
      <c r="U649" s="48">
        <f t="shared" si="96"/>
        <v>2700</v>
      </c>
      <c r="V649" s="48">
        <f t="shared" si="96"/>
        <v>2700</v>
      </c>
    </row>
    <row r="650" spans="1:22">
      <c r="A650" s="48">
        <v>2</v>
      </c>
      <c r="B650" s="48">
        <v>8</v>
      </c>
      <c r="C650" s="48">
        <v>4</v>
      </c>
      <c r="D650" s="48">
        <v>0</v>
      </c>
      <c r="E650" s="48">
        <v>250</v>
      </c>
      <c r="F650" s="48">
        <v>4</v>
      </c>
      <c r="G650" s="48" t="s">
        <v>269</v>
      </c>
      <c r="H650" s="48">
        <v>2000</v>
      </c>
      <c r="I650" s="48">
        <f t="shared" si="95"/>
        <v>0</v>
      </c>
      <c r="J650" s="57">
        <f t="shared" si="97"/>
        <v>2.6666666666666666E-3</v>
      </c>
      <c r="K650" s="48">
        <f t="shared" si="96"/>
        <v>2000</v>
      </c>
      <c r="L650" s="48">
        <f t="shared" si="96"/>
        <v>2000</v>
      </c>
      <c r="M650" s="48">
        <f t="shared" si="96"/>
        <v>2000</v>
      </c>
      <c r="N650" s="48">
        <f t="shared" si="96"/>
        <v>2000</v>
      </c>
      <c r="O650" s="48">
        <f t="shared" si="96"/>
        <v>2000</v>
      </c>
      <c r="P650" s="48">
        <f t="shared" si="96"/>
        <v>2000</v>
      </c>
      <c r="Q650" s="48">
        <f t="shared" si="96"/>
        <v>2000</v>
      </c>
      <c r="R650" s="48">
        <f t="shared" si="96"/>
        <v>2000</v>
      </c>
      <c r="S650" s="48">
        <f t="shared" si="96"/>
        <v>2000</v>
      </c>
      <c r="T650" s="48">
        <f t="shared" si="96"/>
        <v>2000</v>
      </c>
      <c r="U650" s="48">
        <f t="shared" si="96"/>
        <v>2000</v>
      </c>
      <c r="V650" s="48">
        <f t="shared" si="96"/>
        <v>2000</v>
      </c>
    </row>
    <row r="651" spans="1:22">
      <c r="A651" s="48">
        <v>2</v>
      </c>
      <c r="B651" s="48">
        <v>8</v>
      </c>
      <c r="C651" s="48">
        <v>4</v>
      </c>
      <c r="D651" s="48">
        <v>0</v>
      </c>
      <c r="E651" s="48">
        <v>250</v>
      </c>
      <c r="F651" s="48">
        <v>5</v>
      </c>
      <c r="G651" s="48" t="s">
        <v>273</v>
      </c>
      <c r="H651" s="48">
        <v>1</v>
      </c>
      <c r="I651" s="48">
        <f t="shared" si="95"/>
        <v>5</v>
      </c>
      <c r="J651" s="57">
        <f t="shared" si="97"/>
        <v>2.6666666666666666E-3</v>
      </c>
      <c r="K651" s="48">
        <f t="shared" si="96"/>
        <v>4000</v>
      </c>
      <c r="L651" s="48">
        <f t="shared" si="96"/>
        <v>4000</v>
      </c>
      <c r="M651" s="48">
        <f t="shared" si="96"/>
        <v>4400</v>
      </c>
      <c r="N651" s="48">
        <f t="shared" si="96"/>
        <v>4400</v>
      </c>
      <c r="O651" s="48">
        <f t="shared" si="96"/>
        <v>4400</v>
      </c>
      <c r="P651" s="48">
        <f t="shared" si="96"/>
        <v>4400</v>
      </c>
      <c r="Q651" s="48">
        <f t="shared" si="96"/>
        <v>5000</v>
      </c>
      <c r="R651" s="48">
        <f t="shared" si="96"/>
        <v>5000</v>
      </c>
      <c r="S651" s="48">
        <f t="shared" si="96"/>
        <v>5200</v>
      </c>
      <c r="T651" s="48">
        <f t="shared" si="96"/>
        <v>5200</v>
      </c>
      <c r="U651" s="48">
        <f t="shared" si="96"/>
        <v>5400</v>
      </c>
      <c r="V651" s="48">
        <f t="shared" si="96"/>
        <v>5400</v>
      </c>
    </row>
    <row r="652" spans="1:22">
      <c r="A652" s="48">
        <v>2</v>
      </c>
      <c r="B652" s="48">
        <v>8</v>
      </c>
      <c r="C652" s="48">
        <v>4</v>
      </c>
      <c r="D652" s="48">
        <v>0</v>
      </c>
      <c r="E652" s="48">
        <v>250</v>
      </c>
      <c r="F652" s="48">
        <v>6</v>
      </c>
      <c r="G652" s="48" t="s">
        <v>271</v>
      </c>
      <c r="H652" s="48">
        <v>1</v>
      </c>
      <c r="I652" s="48">
        <f t="shared" si="95"/>
        <v>6</v>
      </c>
      <c r="J652" s="57">
        <f t="shared" si="97"/>
        <v>2.6666666666666666E-3</v>
      </c>
      <c r="K652" s="48">
        <f t="shared" ref="K652:V661" si="98">IF($I652=0,$H652,INDEX(levelCosts_1_v,MATCH(K$1,levelCosts_k,1),$I652)*$H652)</f>
        <v>3300</v>
      </c>
      <c r="L652" s="48">
        <f t="shared" si="98"/>
        <v>3300</v>
      </c>
      <c r="M652" s="48">
        <f t="shared" si="98"/>
        <v>3700</v>
      </c>
      <c r="N652" s="48">
        <f t="shared" si="98"/>
        <v>3700</v>
      </c>
      <c r="O652" s="48">
        <f t="shared" si="98"/>
        <v>3700</v>
      </c>
      <c r="P652" s="48">
        <f t="shared" si="98"/>
        <v>3700</v>
      </c>
      <c r="Q652" s="48">
        <f t="shared" si="98"/>
        <v>4200</v>
      </c>
      <c r="R652" s="48">
        <f t="shared" si="98"/>
        <v>4200</v>
      </c>
      <c r="S652" s="48">
        <f t="shared" si="98"/>
        <v>4300</v>
      </c>
      <c r="T652" s="48">
        <f t="shared" si="98"/>
        <v>4300</v>
      </c>
      <c r="U652" s="48">
        <f t="shared" si="98"/>
        <v>4500</v>
      </c>
      <c r="V652" s="48">
        <f t="shared" si="98"/>
        <v>4500</v>
      </c>
    </row>
    <row r="653" spans="1:22">
      <c r="A653" s="48">
        <v>2</v>
      </c>
      <c r="B653" s="48">
        <v>8</v>
      </c>
      <c r="C653" s="48">
        <v>4</v>
      </c>
      <c r="D653" s="48">
        <v>0</v>
      </c>
      <c r="E653" s="48">
        <v>250</v>
      </c>
      <c r="F653" s="48">
        <v>7</v>
      </c>
      <c r="G653" s="48" t="s">
        <v>269</v>
      </c>
      <c r="H653" s="48">
        <v>1000</v>
      </c>
      <c r="I653" s="48">
        <f t="shared" si="95"/>
        <v>0</v>
      </c>
      <c r="J653" s="57">
        <f t="shared" si="97"/>
        <v>2.6666666666666666E-3</v>
      </c>
      <c r="K653" s="48">
        <f t="shared" si="98"/>
        <v>1000</v>
      </c>
      <c r="L653" s="48">
        <f t="shared" si="98"/>
        <v>1000</v>
      </c>
      <c r="M653" s="48">
        <f t="shared" si="98"/>
        <v>1000</v>
      </c>
      <c r="N653" s="48">
        <f t="shared" si="98"/>
        <v>1000</v>
      </c>
      <c r="O653" s="48">
        <f t="shared" si="98"/>
        <v>1000</v>
      </c>
      <c r="P653" s="48">
        <f t="shared" si="98"/>
        <v>1000</v>
      </c>
      <c r="Q653" s="48">
        <f t="shared" si="98"/>
        <v>1000</v>
      </c>
      <c r="R653" s="48">
        <f t="shared" si="98"/>
        <v>1000</v>
      </c>
      <c r="S653" s="48">
        <f t="shared" si="98"/>
        <v>1000</v>
      </c>
      <c r="T653" s="48">
        <f t="shared" si="98"/>
        <v>1000</v>
      </c>
      <c r="U653" s="48">
        <f t="shared" si="98"/>
        <v>1000</v>
      </c>
      <c r="V653" s="48">
        <f t="shared" si="98"/>
        <v>1000</v>
      </c>
    </row>
    <row r="654" spans="1:22">
      <c r="A654" s="48">
        <v>2</v>
      </c>
      <c r="B654" s="48">
        <v>8</v>
      </c>
      <c r="C654" s="48">
        <v>4</v>
      </c>
      <c r="D654" s="48">
        <v>0</v>
      </c>
      <c r="E654" s="48">
        <v>250</v>
      </c>
      <c r="F654" s="48">
        <v>8</v>
      </c>
      <c r="G654" s="48" t="s">
        <v>269</v>
      </c>
      <c r="H654" s="48">
        <v>2000</v>
      </c>
      <c r="I654" s="48">
        <f t="shared" si="95"/>
        <v>0</v>
      </c>
      <c r="J654" s="57">
        <f t="shared" si="97"/>
        <v>2.6666666666666666E-3</v>
      </c>
      <c r="K654" s="48">
        <f t="shared" si="98"/>
        <v>2000</v>
      </c>
      <c r="L654" s="48">
        <f t="shared" si="98"/>
        <v>2000</v>
      </c>
      <c r="M654" s="48">
        <f t="shared" si="98"/>
        <v>2000</v>
      </c>
      <c r="N654" s="48">
        <f t="shared" si="98"/>
        <v>2000</v>
      </c>
      <c r="O654" s="48">
        <f t="shared" si="98"/>
        <v>2000</v>
      </c>
      <c r="P654" s="48">
        <f t="shared" si="98"/>
        <v>2000</v>
      </c>
      <c r="Q654" s="48">
        <f t="shared" si="98"/>
        <v>2000</v>
      </c>
      <c r="R654" s="48">
        <f t="shared" si="98"/>
        <v>2000</v>
      </c>
      <c r="S654" s="48">
        <f t="shared" si="98"/>
        <v>2000</v>
      </c>
      <c r="T654" s="48">
        <f t="shared" si="98"/>
        <v>2000</v>
      </c>
      <c r="U654" s="48">
        <f t="shared" si="98"/>
        <v>2000</v>
      </c>
      <c r="V654" s="48">
        <f t="shared" si="98"/>
        <v>2000</v>
      </c>
    </row>
    <row r="655" spans="1:22">
      <c r="A655" s="48">
        <v>2</v>
      </c>
      <c r="B655" s="48">
        <v>8</v>
      </c>
      <c r="C655" s="48">
        <v>4</v>
      </c>
      <c r="D655" s="48">
        <v>0</v>
      </c>
      <c r="E655" s="48">
        <v>250</v>
      </c>
      <c r="F655" s="48">
        <v>9</v>
      </c>
      <c r="G655" s="48" t="s">
        <v>271</v>
      </c>
      <c r="H655" s="48">
        <v>1</v>
      </c>
      <c r="I655" s="48">
        <f t="shared" si="95"/>
        <v>6</v>
      </c>
      <c r="J655" s="57">
        <f t="shared" si="97"/>
        <v>2.6666666666666666E-3</v>
      </c>
      <c r="K655" s="48">
        <f t="shared" si="98"/>
        <v>3300</v>
      </c>
      <c r="L655" s="48">
        <f t="shared" si="98"/>
        <v>3300</v>
      </c>
      <c r="M655" s="48">
        <f t="shared" si="98"/>
        <v>3700</v>
      </c>
      <c r="N655" s="48">
        <f t="shared" si="98"/>
        <v>3700</v>
      </c>
      <c r="O655" s="48">
        <f t="shared" si="98"/>
        <v>3700</v>
      </c>
      <c r="P655" s="48">
        <f t="shared" si="98"/>
        <v>3700</v>
      </c>
      <c r="Q655" s="48">
        <f t="shared" si="98"/>
        <v>4200</v>
      </c>
      <c r="R655" s="48">
        <f t="shared" si="98"/>
        <v>4200</v>
      </c>
      <c r="S655" s="48">
        <f t="shared" si="98"/>
        <v>4300</v>
      </c>
      <c r="T655" s="48">
        <f t="shared" si="98"/>
        <v>4300</v>
      </c>
      <c r="U655" s="48">
        <f t="shared" si="98"/>
        <v>4500</v>
      </c>
      <c r="V655" s="48">
        <f t="shared" si="98"/>
        <v>4500</v>
      </c>
    </row>
    <row r="656" spans="1:22">
      <c r="A656" s="48">
        <v>2</v>
      </c>
      <c r="B656" s="48">
        <v>8</v>
      </c>
      <c r="C656" s="48">
        <v>4</v>
      </c>
      <c r="D656" s="48">
        <v>0</v>
      </c>
      <c r="E656" s="48">
        <v>250</v>
      </c>
      <c r="F656" s="48">
        <v>10</v>
      </c>
      <c r="G656" s="48" t="s">
        <v>276</v>
      </c>
      <c r="H656" s="48">
        <v>2</v>
      </c>
      <c r="I656" s="48">
        <f t="shared" si="95"/>
        <v>2</v>
      </c>
      <c r="J656" s="57">
        <f t="shared" si="97"/>
        <v>2.6666666666666666E-3</v>
      </c>
      <c r="K656" s="48">
        <f t="shared" si="98"/>
        <v>4442</v>
      </c>
      <c r="L656" s="48">
        <f t="shared" si="98"/>
        <v>4442</v>
      </c>
      <c r="M656" s="48">
        <f t="shared" si="98"/>
        <v>4884</v>
      </c>
      <c r="N656" s="48">
        <f t="shared" si="98"/>
        <v>4884</v>
      </c>
      <c r="O656" s="48">
        <f t="shared" si="98"/>
        <v>4884</v>
      </c>
      <c r="P656" s="48">
        <f t="shared" si="98"/>
        <v>4884</v>
      </c>
      <c r="Q656" s="48">
        <f t="shared" si="98"/>
        <v>5550</v>
      </c>
      <c r="R656" s="48">
        <f t="shared" si="98"/>
        <v>5550</v>
      </c>
      <c r="S656" s="48">
        <f t="shared" si="98"/>
        <v>5772</v>
      </c>
      <c r="T656" s="48">
        <f t="shared" si="98"/>
        <v>5772</v>
      </c>
      <c r="U656" s="48">
        <f t="shared" si="98"/>
        <v>5996</v>
      </c>
      <c r="V656" s="48">
        <f t="shared" si="98"/>
        <v>5996</v>
      </c>
    </row>
    <row r="657" spans="1:22">
      <c r="A657" s="48">
        <v>2</v>
      </c>
      <c r="B657" s="48">
        <v>8</v>
      </c>
      <c r="C657" s="48">
        <v>4</v>
      </c>
      <c r="D657" s="48">
        <v>0</v>
      </c>
      <c r="E657" s="48">
        <v>250</v>
      </c>
      <c r="F657" s="48">
        <v>11</v>
      </c>
      <c r="G657" s="48" t="s">
        <v>269</v>
      </c>
      <c r="H657" s="48">
        <v>3000</v>
      </c>
      <c r="I657" s="48">
        <f t="shared" si="95"/>
        <v>0</v>
      </c>
      <c r="J657" s="57">
        <f t="shared" si="97"/>
        <v>2.6666666666666666E-3</v>
      </c>
      <c r="K657" s="48">
        <f t="shared" si="98"/>
        <v>3000</v>
      </c>
      <c r="L657" s="48">
        <f t="shared" si="98"/>
        <v>3000</v>
      </c>
      <c r="M657" s="48">
        <f t="shared" si="98"/>
        <v>3000</v>
      </c>
      <c r="N657" s="48">
        <f t="shared" si="98"/>
        <v>3000</v>
      </c>
      <c r="O657" s="48">
        <f t="shared" si="98"/>
        <v>3000</v>
      </c>
      <c r="P657" s="48">
        <f t="shared" si="98"/>
        <v>3000</v>
      </c>
      <c r="Q657" s="48">
        <f t="shared" si="98"/>
        <v>3000</v>
      </c>
      <c r="R657" s="48">
        <f t="shared" si="98"/>
        <v>3000</v>
      </c>
      <c r="S657" s="48">
        <f t="shared" si="98"/>
        <v>3000</v>
      </c>
      <c r="T657" s="48">
        <f t="shared" si="98"/>
        <v>3000</v>
      </c>
      <c r="U657" s="48">
        <f t="shared" si="98"/>
        <v>3000</v>
      </c>
      <c r="V657" s="48">
        <f t="shared" si="98"/>
        <v>3000</v>
      </c>
    </row>
    <row r="658" spans="1:22">
      <c r="A658" s="48">
        <v>2</v>
      </c>
      <c r="B658" s="48">
        <v>8</v>
      </c>
      <c r="C658" s="48">
        <v>4</v>
      </c>
      <c r="D658" s="48">
        <v>0</v>
      </c>
      <c r="E658" s="48">
        <v>250</v>
      </c>
      <c r="F658" s="48">
        <v>12</v>
      </c>
      <c r="G658" s="48" t="s">
        <v>268</v>
      </c>
      <c r="H658" s="48">
        <v>8</v>
      </c>
      <c r="I658" s="48">
        <f t="shared" si="95"/>
        <v>4</v>
      </c>
      <c r="J658" s="57">
        <f t="shared" si="97"/>
        <v>2.6666666666666666E-3</v>
      </c>
      <c r="K658" s="48">
        <f t="shared" si="98"/>
        <v>4000</v>
      </c>
      <c r="L658" s="48">
        <f t="shared" si="98"/>
        <v>4000</v>
      </c>
      <c r="M658" s="48">
        <f t="shared" si="98"/>
        <v>4400</v>
      </c>
      <c r="N658" s="48">
        <f t="shared" si="98"/>
        <v>4400</v>
      </c>
      <c r="O658" s="48">
        <f t="shared" si="98"/>
        <v>4400</v>
      </c>
      <c r="P658" s="48">
        <f t="shared" si="98"/>
        <v>4400</v>
      </c>
      <c r="Q658" s="48">
        <f t="shared" si="98"/>
        <v>5000</v>
      </c>
      <c r="R658" s="48">
        <f t="shared" si="98"/>
        <v>5000</v>
      </c>
      <c r="S658" s="48">
        <f t="shared" si="98"/>
        <v>5200</v>
      </c>
      <c r="T658" s="48">
        <f t="shared" si="98"/>
        <v>5200</v>
      </c>
      <c r="U658" s="48">
        <f t="shared" si="98"/>
        <v>5400</v>
      </c>
      <c r="V658" s="48">
        <f t="shared" si="98"/>
        <v>5400</v>
      </c>
    </row>
    <row r="659" spans="1:22">
      <c r="A659" s="48">
        <v>2</v>
      </c>
      <c r="B659" s="48">
        <v>8</v>
      </c>
      <c r="C659" s="48">
        <v>4</v>
      </c>
      <c r="D659" s="48">
        <v>0</v>
      </c>
      <c r="E659" s="48">
        <v>250</v>
      </c>
      <c r="F659" s="48">
        <v>13</v>
      </c>
      <c r="G659" s="48" t="s">
        <v>275</v>
      </c>
      <c r="H659" s="48">
        <v>1</v>
      </c>
      <c r="I659" s="48">
        <f t="shared" si="95"/>
        <v>8</v>
      </c>
      <c r="J659" s="57">
        <f t="shared" si="97"/>
        <v>2.6666666666666666E-3</v>
      </c>
      <c r="K659" s="48">
        <f t="shared" si="98"/>
        <v>5300</v>
      </c>
      <c r="L659" s="48">
        <f t="shared" si="98"/>
        <v>5300</v>
      </c>
      <c r="M659" s="48">
        <f t="shared" si="98"/>
        <v>5900</v>
      </c>
      <c r="N659" s="48">
        <f t="shared" si="98"/>
        <v>5900</v>
      </c>
      <c r="O659" s="48">
        <f t="shared" si="98"/>
        <v>5900</v>
      </c>
      <c r="P659" s="48">
        <f t="shared" si="98"/>
        <v>5900</v>
      </c>
      <c r="Q659" s="48">
        <f t="shared" si="98"/>
        <v>6700</v>
      </c>
      <c r="R659" s="48">
        <f t="shared" si="98"/>
        <v>6700</v>
      </c>
      <c r="S659" s="48">
        <f t="shared" si="98"/>
        <v>6900</v>
      </c>
      <c r="T659" s="48">
        <f t="shared" si="98"/>
        <v>6900</v>
      </c>
      <c r="U659" s="48">
        <f t="shared" si="98"/>
        <v>7200</v>
      </c>
      <c r="V659" s="48">
        <f t="shared" si="98"/>
        <v>7200</v>
      </c>
    </row>
    <row r="660" spans="1:22">
      <c r="A660" s="48">
        <v>2</v>
      </c>
      <c r="B660" s="48">
        <v>8</v>
      </c>
      <c r="C660" s="48">
        <v>4</v>
      </c>
      <c r="D660" s="48">
        <v>0</v>
      </c>
      <c r="E660" s="48">
        <v>250</v>
      </c>
      <c r="F660" s="48">
        <v>14</v>
      </c>
      <c r="G660" s="48" t="s">
        <v>269</v>
      </c>
      <c r="H660" s="48">
        <v>5000</v>
      </c>
      <c r="I660" s="48">
        <f t="shared" si="95"/>
        <v>0</v>
      </c>
      <c r="J660" s="57">
        <f t="shared" si="97"/>
        <v>2.6666666666666666E-3</v>
      </c>
      <c r="K660" s="48">
        <f t="shared" si="98"/>
        <v>5000</v>
      </c>
      <c r="L660" s="48">
        <f t="shared" si="98"/>
        <v>5000</v>
      </c>
      <c r="M660" s="48">
        <f t="shared" si="98"/>
        <v>5000</v>
      </c>
      <c r="N660" s="48">
        <f t="shared" si="98"/>
        <v>5000</v>
      </c>
      <c r="O660" s="48">
        <f t="shared" si="98"/>
        <v>5000</v>
      </c>
      <c r="P660" s="48">
        <f t="shared" si="98"/>
        <v>5000</v>
      </c>
      <c r="Q660" s="48">
        <f t="shared" si="98"/>
        <v>5000</v>
      </c>
      <c r="R660" s="48">
        <f t="shared" si="98"/>
        <v>5000</v>
      </c>
      <c r="S660" s="48">
        <f t="shared" si="98"/>
        <v>5000</v>
      </c>
      <c r="T660" s="48">
        <f t="shared" si="98"/>
        <v>5000</v>
      </c>
      <c r="U660" s="48">
        <f t="shared" si="98"/>
        <v>5000</v>
      </c>
      <c r="V660" s="48">
        <f t="shared" si="98"/>
        <v>5000</v>
      </c>
    </row>
    <row r="661" spans="1:22">
      <c r="A661" s="48">
        <v>2</v>
      </c>
      <c r="B661" s="48">
        <v>8</v>
      </c>
      <c r="C661" s="48">
        <v>4</v>
      </c>
      <c r="D661" s="48">
        <v>0</v>
      </c>
      <c r="E661" s="48">
        <v>250</v>
      </c>
      <c r="F661" s="48">
        <v>15</v>
      </c>
      <c r="G661" s="48" t="s">
        <v>273</v>
      </c>
      <c r="H661" s="48">
        <v>2</v>
      </c>
      <c r="I661" s="48">
        <f t="shared" si="95"/>
        <v>5</v>
      </c>
      <c r="J661" s="57">
        <f t="shared" si="97"/>
        <v>2.6666666666666666E-3</v>
      </c>
      <c r="K661" s="48">
        <f t="shared" si="98"/>
        <v>8000</v>
      </c>
      <c r="L661" s="48">
        <f t="shared" si="98"/>
        <v>8000</v>
      </c>
      <c r="M661" s="48">
        <f t="shared" si="98"/>
        <v>8800</v>
      </c>
      <c r="N661" s="48">
        <f t="shared" si="98"/>
        <v>8800</v>
      </c>
      <c r="O661" s="48">
        <f t="shared" si="98"/>
        <v>8800</v>
      </c>
      <c r="P661" s="48">
        <f t="shared" si="98"/>
        <v>8800</v>
      </c>
      <c r="Q661" s="48">
        <f t="shared" si="98"/>
        <v>10000</v>
      </c>
      <c r="R661" s="48">
        <f t="shared" si="98"/>
        <v>10000</v>
      </c>
      <c r="S661" s="48">
        <f t="shared" si="98"/>
        <v>10400</v>
      </c>
      <c r="T661" s="48">
        <f t="shared" si="98"/>
        <v>10400</v>
      </c>
      <c r="U661" s="48">
        <f t="shared" si="98"/>
        <v>10800</v>
      </c>
      <c r="V661" s="48">
        <f t="shared" si="98"/>
        <v>10800</v>
      </c>
    </row>
    <row r="662" spans="1:22">
      <c r="A662" s="48">
        <v>2</v>
      </c>
      <c r="B662" s="48">
        <v>9</v>
      </c>
      <c r="C662" s="48">
        <v>19</v>
      </c>
      <c r="D662" s="48">
        <v>0</v>
      </c>
      <c r="E662" s="48">
        <v>250</v>
      </c>
      <c r="F662" s="48">
        <v>1</v>
      </c>
      <c r="G662" s="48" t="s">
        <v>269</v>
      </c>
      <c r="H662" s="48">
        <v>3000</v>
      </c>
      <c r="I662" s="48">
        <f t="shared" si="95"/>
        <v>0</v>
      </c>
      <c r="J662" s="57">
        <f t="shared" si="97"/>
        <v>1.2666666666666666E-2</v>
      </c>
      <c r="K662" s="48">
        <f t="shared" ref="K662:V671" si="99">IF($I662=0,$H662,INDEX(levelCosts_1_v,MATCH(K$1,levelCosts_k,1),$I662)*$H662)</f>
        <v>3000</v>
      </c>
      <c r="L662" s="48">
        <f t="shared" si="99"/>
        <v>3000</v>
      </c>
      <c r="M662" s="48">
        <f t="shared" si="99"/>
        <v>3000</v>
      </c>
      <c r="N662" s="48">
        <f t="shared" si="99"/>
        <v>3000</v>
      </c>
      <c r="O662" s="48">
        <f t="shared" si="99"/>
        <v>3000</v>
      </c>
      <c r="P662" s="48">
        <f t="shared" si="99"/>
        <v>3000</v>
      </c>
      <c r="Q662" s="48">
        <f t="shared" si="99"/>
        <v>3000</v>
      </c>
      <c r="R662" s="48">
        <f t="shared" si="99"/>
        <v>3000</v>
      </c>
      <c r="S662" s="48">
        <f t="shared" si="99"/>
        <v>3000</v>
      </c>
      <c r="T662" s="48">
        <f t="shared" si="99"/>
        <v>3000</v>
      </c>
      <c r="U662" s="48">
        <f t="shared" si="99"/>
        <v>3000</v>
      </c>
      <c r="V662" s="48">
        <f t="shared" si="99"/>
        <v>3000</v>
      </c>
    </row>
    <row r="663" spans="1:22">
      <c r="A663" s="48">
        <v>2</v>
      </c>
      <c r="B663" s="48">
        <v>9</v>
      </c>
      <c r="C663" s="48">
        <v>19</v>
      </c>
      <c r="D663" s="48">
        <v>0</v>
      </c>
      <c r="E663" s="48">
        <v>250</v>
      </c>
      <c r="F663" s="48">
        <v>2</v>
      </c>
      <c r="G663" s="48" t="s">
        <v>268</v>
      </c>
      <c r="H663" s="48">
        <v>4</v>
      </c>
      <c r="I663" s="48">
        <f t="shared" si="95"/>
        <v>4</v>
      </c>
      <c r="J663" s="57">
        <f t="shared" si="97"/>
        <v>1.2666666666666666E-2</v>
      </c>
      <c r="K663" s="48">
        <f t="shared" si="99"/>
        <v>2000</v>
      </c>
      <c r="L663" s="48">
        <f t="shared" si="99"/>
        <v>2000</v>
      </c>
      <c r="M663" s="48">
        <f t="shared" si="99"/>
        <v>2200</v>
      </c>
      <c r="N663" s="48">
        <f t="shared" si="99"/>
        <v>2200</v>
      </c>
      <c r="O663" s="48">
        <f t="shared" si="99"/>
        <v>2200</v>
      </c>
      <c r="P663" s="48">
        <f t="shared" si="99"/>
        <v>2200</v>
      </c>
      <c r="Q663" s="48">
        <f t="shared" si="99"/>
        <v>2500</v>
      </c>
      <c r="R663" s="48">
        <f t="shared" si="99"/>
        <v>2500</v>
      </c>
      <c r="S663" s="48">
        <f t="shared" si="99"/>
        <v>2600</v>
      </c>
      <c r="T663" s="48">
        <f t="shared" si="99"/>
        <v>2600</v>
      </c>
      <c r="U663" s="48">
        <f t="shared" si="99"/>
        <v>2700</v>
      </c>
      <c r="V663" s="48">
        <f t="shared" si="99"/>
        <v>2700</v>
      </c>
    </row>
    <row r="664" spans="1:22">
      <c r="A664" s="48">
        <v>2</v>
      </c>
      <c r="B664" s="48">
        <v>9</v>
      </c>
      <c r="C664" s="48">
        <v>19</v>
      </c>
      <c r="D664" s="48">
        <v>0</v>
      </c>
      <c r="E664" s="48">
        <v>250</v>
      </c>
      <c r="F664" s="48">
        <v>3</v>
      </c>
      <c r="G664" s="48" t="s">
        <v>270</v>
      </c>
      <c r="H664" s="48">
        <v>1</v>
      </c>
      <c r="I664" s="48">
        <f t="shared" si="95"/>
        <v>1</v>
      </c>
      <c r="J664" s="57">
        <f t="shared" si="97"/>
        <v>1.2666666666666666E-2</v>
      </c>
      <c r="K664" s="48">
        <f t="shared" si="99"/>
        <v>2000</v>
      </c>
      <c r="L664" s="48">
        <f t="shared" si="99"/>
        <v>2000</v>
      </c>
      <c r="M664" s="48">
        <f t="shared" si="99"/>
        <v>2200</v>
      </c>
      <c r="N664" s="48">
        <f t="shared" si="99"/>
        <v>2200</v>
      </c>
      <c r="O664" s="48">
        <f t="shared" si="99"/>
        <v>2200</v>
      </c>
      <c r="P664" s="48">
        <f t="shared" si="99"/>
        <v>2200</v>
      </c>
      <c r="Q664" s="48">
        <f t="shared" si="99"/>
        <v>2500</v>
      </c>
      <c r="R664" s="48">
        <f t="shared" si="99"/>
        <v>2500</v>
      </c>
      <c r="S664" s="48">
        <f t="shared" si="99"/>
        <v>2600</v>
      </c>
      <c r="T664" s="48">
        <f t="shared" si="99"/>
        <v>2600</v>
      </c>
      <c r="U664" s="48">
        <f t="shared" si="99"/>
        <v>2700</v>
      </c>
      <c r="V664" s="48">
        <f t="shared" si="99"/>
        <v>2700</v>
      </c>
    </row>
    <row r="665" spans="1:22">
      <c r="A665" s="48">
        <v>2</v>
      </c>
      <c r="B665" s="48">
        <v>9</v>
      </c>
      <c r="C665" s="48">
        <v>19</v>
      </c>
      <c r="D665" s="48">
        <v>0</v>
      </c>
      <c r="E665" s="48">
        <v>250</v>
      </c>
      <c r="F665" s="48">
        <v>4</v>
      </c>
      <c r="G665" s="48" t="s">
        <v>269</v>
      </c>
      <c r="H665" s="48">
        <v>3000</v>
      </c>
      <c r="I665" s="48">
        <f t="shared" si="95"/>
        <v>0</v>
      </c>
      <c r="J665" s="57">
        <f t="shared" si="97"/>
        <v>1.2666666666666666E-2</v>
      </c>
      <c r="K665" s="48">
        <f t="shared" si="99"/>
        <v>3000</v>
      </c>
      <c r="L665" s="48">
        <f t="shared" si="99"/>
        <v>3000</v>
      </c>
      <c r="M665" s="48">
        <f t="shared" si="99"/>
        <v>3000</v>
      </c>
      <c r="N665" s="48">
        <f t="shared" si="99"/>
        <v>3000</v>
      </c>
      <c r="O665" s="48">
        <f t="shared" si="99"/>
        <v>3000</v>
      </c>
      <c r="P665" s="48">
        <f t="shared" si="99"/>
        <v>3000</v>
      </c>
      <c r="Q665" s="48">
        <f t="shared" si="99"/>
        <v>3000</v>
      </c>
      <c r="R665" s="48">
        <f t="shared" si="99"/>
        <v>3000</v>
      </c>
      <c r="S665" s="48">
        <f t="shared" si="99"/>
        <v>3000</v>
      </c>
      <c r="T665" s="48">
        <f t="shared" si="99"/>
        <v>3000</v>
      </c>
      <c r="U665" s="48">
        <f t="shared" si="99"/>
        <v>3000</v>
      </c>
      <c r="V665" s="48">
        <f t="shared" si="99"/>
        <v>3000</v>
      </c>
    </row>
    <row r="666" spans="1:22">
      <c r="A666" s="48">
        <v>2</v>
      </c>
      <c r="B666" s="48">
        <v>9</v>
      </c>
      <c r="C666" s="48">
        <v>19</v>
      </c>
      <c r="D666" s="48">
        <v>0</v>
      </c>
      <c r="E666" s="48">
        <v>250</v>
      </c>
      <c r="F666" s="48">
        <v>5</v>
      </c>
      <c r="G666" s="48" t="s">
        <v>273</v>
      </c>
      <c r="H666" s="48">
        <v>1</v>
      </c>
      <c r="I666" s="48">
        <f t="shared" si="95"/>
        <v>5</v>
      </c>
      <c r="J666" s="57">
        <f t="shared" si="97"/>
        <v>1.2666666666666666E-2</v>
      </c>
      <c r="K666" s="48">
        <f t="shared" si="99"/>
        <v>4000</v>
      </c>
      <c r="L666" s="48">
        <f t="shared" si="99"/>
        <v>4000</v>
      </c>
      <c r="M666" s="48">
        <f t="shared" si="99"/>
        <v>4400</v>
      </c>
      <c r="N666" s="48">
        <f t="shared" si="99"/>
        <v>4400</v>
      </c>
      <c r="O666" s="48">
        <f t="shared" si="99"/>
        <v>4400</v>
      </c>
      <c r="P666" s="48">
        <f t="shared" si="99"/>
        <v>4400</v>
      </c>
      <c r="Q666" s="48">
        <f t="shared" si="99"/>
        <v>5000</v>
      </c>
      <c r="R666" s="48">
        <f t="shared" si="99"/>
        <v>5000</v>
      </c>
      <c r="S666" s="48">
        <f t="shared" si="99"/>
        <v>5200</v>
      </c>
      <c r="T666" s="48">
        <f t="shared" si="99"/>
        <v>5200</v>
      </c>
      <c r="U666" s="48">
        <f t="shared" si="99"/>
        <v>5400</v>
      </c>
      <c r="V666" s="48">
        <f t="shared" si="99"/>
        <v>5400</v>
      </c>
    </row>
    <row r="667" spans="1:22">
      <c r="A667" s="48">
        <v>2</v>
      </c>
      <c r="B667" s="48">
        <v>9</v>
      </c>
      <c r="C667" s="48">
        <v>19</v>
      </c>
      <c r="D667" s="48">
        <v>0</v>
      </c>
      <c r="E667" s="48">
        <v>250</v>
      </c>
      <c r="F667" s="48">
        <v>6</v>
      </c>
      <c r="G667" s="48" t="s">
        <v>270</v>
      </c>
      <c r="H667" s="48">
        <v>1</v>
      </c>
      <c r="I667" s="48">
        <f t="shared" si="95"/>
        <v>1</v>
      </c>
      <c r="J667" s="57">
        <f t="shared" si="97"/>
        <v>1.2666666666666666E-2</v>
      </c>
      <c r="K667" s="48">
        <f t="shared" si="99"/>
        <v>2000</v>
      </c>
      <c r="L667" s="48">
        <f t="shared" si="99"/>
        <v>2000</v>
      </c>
      <c r="M667" s="48">
        <f t="shared" si="99"/>
        <v>2200</v>
      </c>
      <c r="N667" s="48">
        <f t="shared" si="99"/>
        <v>2200</v>
      </c>
      <c r="O667" s="48">
        <f t="shared" si="99"/>
        <v>2200</v>
      </c>
      <c r="P667" s="48">
        <f t="shared" si="99"/>
        <v>2200</v>
      </c>
      <c r="Q667" s="48">
        <f t="shared" si="99"/>
        <v>2500</v>
      </c>
      <c r="R667" s="48">
        <f t="shared" si="99"/>
        <v>2500</v>
      </c>
      <c r="S667" s="48">
        <f t="shared" si="99"/>
        <v>2600</v>
      </c>
      <c r="T667" s="48">
        <f t="shared" si="99"/>
        <v>2600</v>
      </c>
      <c r="U667" s="48">
        <f t="shared" si="99"/>
        <v>2700</v>
      </c>
      <c r="V667" s="48">
        <f t="shared" si="99"/>
        <v>2700</v>
      </c>
    </row>
    <row r="668" spans="1:22">
      <c r="A668" s="48">
        <v>2</v>
      </c>
      <c r="B668" s="48">
        <v>9</v>
      </c>
      <c r="C668" s="48">
        <v>19</v>
      </c>
      <c r="D668" s="48">
        <v>0</v>
      </c>
      <c r="E668" s="48">
        <v>250</v>
      </c>
      <c r="F668" s="48">
        <v>7</v>
      </c>
      <c r="G668" s="48" t="s">
        <v>269</v>
      </c>
      <c r="H668" s="48">
        <v>1000</v>
      </c>
      <c r="I668" s="48">
        <f t="shared" si="95"/>
        <v>0</v>
      </c>
      <c r="J668" s="57">
        <f t="shared" si="97"/>
        <v>1.2666666666666666E-2</v>
      </c>
      <c r="K668" s="48">
        <f t="shared" si="99"/>
        <v>1000</v>
      </c>
      <c r="L668" s="48">
        <f t="shared" si="99"/>
        <v>1000</v>
      </c>
      <c r="M668" s="48">
        <f t="shared" si="99"/>
        <v>1000</v>
      </c>
      <c r="N668" s="48">
        <f t="shared" si="99"/>
        <v>1000</v>
      </c>
      <c r="O668" s="48">
        <f t="shared" si="99"/>
        <v>1000</v>
      </c>
      <c r="P668" s="48">
        <f t="shared" si="99"/>
        <v>1000</v>
      </c>
      <c r="Q668" s="48">
        <f t="shared" si="99"/>
        <v>1000</v>
      </c>
      <c r="R668" s="48">
        <f t="shared" si="99"/>
        <v>1000</v>
      </c>
      <c r="S668" s="48">
        <f t="shared" si="99"/>
        <v>1000</v>
      </c>
      <c r="T668" s="48">
        <f t="shared" si="99"/>
        <v>1000</v>
      </c>
      <c r="U668" s="48">
        <f t="shared" si="99"/>
        <v>1000</v>
      </c>
      <c r="V668" s="48">
        <f t="shared" si="99"/>
        <v>1000</v>
      </c>
    </row>
    <row r="669" spans="1:22">
      <c r="A669" s="48">
        <v>2</v>
      </c>
      <c r="B669" s="48">
        <v>9</v>
      </c>
      <c r="C669" s="48">
        <v>19</v>
      </c>
      <c r="D669" s="48">
        <v>0</v>
      </c>
      <c r="E669" s="48">
        <v>250</v>
      </c>
      <c r="F669" s="48">
        <v>8</v>
      </c>
      <c r="G669" s="48" t="s">
        <v>276</v>
      </c>
      <c r="H669" s="48">
        <v>2</v>
      </c>
      <c r="I669" s="48">
        <f t="shared" si="95"/>
        <v>2</v>
      </c>
      <c r="J669" s="57">
        <f t="shared" si="97"/>
        <v>1.2666666666666666E-2</v>
      </c>
      <c r="K669" s="48">
        <f t="shared" si="99"/>
        <v>4442</v>
      </c>
      <c r="L669" s="48">
        <f t="shared" si="99"/>
        <v>4442</v>
      </c>
      <c r="M669" s="48">
        <f t="shared" si="99"/>
        <v>4884</v>
      </c>
      <c r="N669" s="48">
        <f t="shared" si="99"/>
        <v>4884</v>
      </c>
      <c r="O669" s="48">
        <f t="shared" si="99"/>
        <v>4884</v>
      </c>
      <c r="P669" s="48">
        <f t="shared" si="99"/>
        <v>4884</v>
      </c>
      <c r="Q669" s="48">
        <f t="shared" si="99"/>
        <v>5550</v>
      </c>
      <c r="R669" s="48">
        <f t="shared" si="99"/>
        <v>5550</v>
      </c>
      <c r="S669" s="48">
        <f t="shared" si="99"/>
        <v>5772</v>
      </c>
      <c r="T669" s="48">
        <f t="shared" si="99"/>
        <v>5772</v>
      </c>
      <c r="U669" s="48">
        <f t="shared" si="99"/>
        <v>5996</v>
      </c>
      <c r="V669" s="48">
        <f t="shared" si="99"/>
        <v>5996</v>
      </c>
    </row>
    <row r="670" spans="1:22">
      <c r="A670" s="48">
        <v>2</v>
      </c>
      <c r="B670" s="48">
        <v>9</v>
      </c>
      <c r="C670" s="48">
        <v>19</v>
      </c>
      <c r="D670" s="48">
        <v>0</v>
      </c>
      <c r="E670" s="48">
        <v>250</v>
      </c>
      <c r="F670" s="48">
        <v>9</v>
      </c>
      <c r="G670" s="48" t="s">
        <v>271</v>
      </c>
      <c r="H670" s="48">
        <v>1</v>
      </c>
      <c r="I670" s="48">
        <f t="shared" si="95"/>
        <v>6</v>
      </c>
      <c r="J670" s="57">
        <f t="shared" si="97"/>
        <v>1.2666666666666666E-2</v>
      </c>
      <c r="K670" s="48">
        <f t="shared" si="99"/>
        <v>3300</v>
      </c>
      <c r="L670" s="48">
        <f t="shared" si="99"/>
        <v>3300</v>
      </c>
      <c r="M670" s="48">
        <f t="shared" si="99"/>
        <v>3700</v>
      </c>
      <c r="N670" s="48">
        <f t="shared" si="99"/>
        <v>3700</v>
      </c>
      <c r="O670" s="48">
        <f t="shared" si="99"/>
        <v>3700</v>
      </c>
      <c r="P670" s="48">
        <f t="shared" si="99"/>
        <v>3700</v>
      </c>
      <c r="Q670" s="48">
        <f t="shared" si="99"/>
        <v>4200</v>
      </c>
      <c r="R670" s="48">
        <f t="shared" si="99"/>
        <v>4200</v>
      </c>
      <c r="S670" s="48">
        <f t="shared" si="99"/>
        <v>4300</v>
      </c>
      <c r="T670" s="48">
        <f t="shared" si="99"/>
        <v>4300</v>
      </c>
      <c r="U670" s="48">
        <f t="shared" si="99"/>
        <v>4500</v>
      </c>
      <c r="V670" s="48">
        <f t="shared" si="99"/>
        <v>4500</v>
      </c>
    </row>
    <row r="671" spans="1:22">
      <c r="A671" s="48">
        <v>2</v>
      </c>
      <c r="B671" s="48">
        <v>9</v>
      </c>
      <c r="C671" s="48">
        <v>19</v>
      </c>
      <c r="D671" s="48">
        <v>0</v>
      </c>
      <c r="E671" s="48">
        <v>250</v>
      </c>
      <c r="F671" s="48">
        <v>10</v>
      </c>
      <c r="G671" s="48" t="s">
        <v>269</v>
      </c>
      <c r="H671" s="48">
        <v>2000</v>
      </c>
      <c r="I671" s="48">
        <f t="shared" si="95"/>
        <v>0</v>
      </c>
      <c r="J671" s="57">
        <f t="shared" si="97"/>
        <v>1.2666666666666666E-2</v>
      </c>
      <c r="K671" s="48">
        <f t="shared" si="99"/>
        <v>2000</v>
      </c>
      <c r="L671" s="48">
        <f t="shared" si="99"/>
        <v>2000</v>
      </c>
      <c r="M671" s="48">
        <f t="shared" si="99"/>
        <v>2000</v>
      </c>
      <c r="N671" s="48">
        <f t="shared" si="99"/>
        <v>2000</v>
      </c>
      <c r="O671" s="48">
        <f t="shared" si="99"/>
        <v>2000</v>
      </c>
      <c r="P671" s="48">
        <f t="shared" si="99"/>
        <v>2000</v>
      </c>
      <c r="Q671" s="48">
        <f t="shared" si="99"/>
        <v>2000</v>
      </c>
      <c r="R671" s="48">
        <f t="shared" si="99"/>
        <v>2000</v>
      </c>
      <c r="S671" s="48">
        <f t="shared" si="99"/>
        <v>2000</v>
      </c>
      <c r="T671" s="48">
        <f t="shared" si="99"/>
        <v>2000</v>
      </c>
      <c r="U671" s="48">
        <f t="shared" si="99"/>
        <v>2000</v>
      </c>
      <c r="V671" s="48">
        <f t="shared" si="99"/>
        <v>2000</v>
      </c>
    </row>
    <row r="672" spans="1:22">
      <c r="A672" s="48">
        <v>2</v>
      </c>
      <c r="B672" s="48">
        <v>9</v>
      </c>
      <c r="C672" s="48">
        <v>19</v>
      </c>
      <c r="D672" s="48">
        <v>0</v>
      </c>
      <c r="E672" s="48">
        <v>250</v>
      </c>
      <c r="F672" s="48">
        <v>11</v>
      </c>
      <c r="G672" s="48" t="s">
        <v>274</v>
      </c>
      <c r="H672" s="48">
        <v>1</v>
      </c>
      <c r="I672" s="48">
        <f t="shared" si="95"/>
        <v>3</v>
      </c>
      <c r="J672" s="57">
        <f t="shared" si="97"/>
        <v>1.2666666666666666E-2</v>
      </c>
      <c r="K672" s="48">
        <f t="shared" ref="K672:V681" si="100">IF($I672=0,$H672,INDEX(levelCosts_1_v,MATCH(K$1,levelCosts_k,1),$I672)*$H672)</f>
        <v>6000</v>
      </c>
      <c r="L672" s="48">
        <f t="shared" si="100"/>
        <v>6000</v>
      </c>
      <c r="M672" s="48">
        <f t="shared" si="100"/>
        <v>6600</v>
      </c>
      <c r="N672" s="48">
        <f t="shared" si="100"/>
        <v>6600</v>
      </c>
      <c r="O672" s="48">
        <f t="shared" si="100"/>
        <v>6600</v>
      </c>
      <c r="P672" s="48">
        <f t="shared" si="100"/>
        <v>6600</v>
      </c>
      <c r="Q672" s="48">
        <f t="shared" si="100"/>
        <v>7500</v>
      </c>
      <c r="R672" s="48">
        <f t="shared" si="100"/>
        <v>7500</v>
      </c>
      <c r="S672" s="48">
        <f t="shared" si="100"/>
        <v>7800</v>
      </c>
      <c r="T672" s="48">
        <f t="shared" si="100"/>
        <v>7800</v>
      </c>
      <c r="U672" s="48">
        <f t="shared" si="100"/>
        <v>8100</v>
      </c>
      <c r="V672" s="48">
        <f t="shared" si="100"/>
        <v>8100</v>
      </c>
    </row>
    <row r="673" spans="1:22">
      <c r="A673" s="48">
        <v>2</v>
      </c>
      <c r="B673" s="48">
        <v>9</v>
      </c>
      <c r="C673" s="48">
        <v>19</v>
      </c>
      <c r="D673" s="48">
        <v>0</v>
      </c>
      <c r="E673" s="48">
        <v>250</v>
      </c>
      <c r="F673" s="48">
        <v>12</v>
      </c>
      <c r="G673" s="48" t="s">
        <v>268</v>
      </c>
      <c r="H673" s="48">
        <v>2</v>
      </c>
      <c r="I673" s="48">
        <f t="shared" si="95"/>
        <v>4</v>
      </c>
      <c r="J673" s="57">
        <f t="shared" si="97"/>
        <v>1.2666666666666666E-2</v>
      </c>
      <c r="K673" s="48">
        <f t="shared" si="100"/>
        <v>1000</v>
      </c>
      <c r="L673" s="48">
        <f t="shared" si="100"/>
        <v>1000</v>
      </c>
      <c r="M673" s="48">
        <f t="shared" si="100"/>
        <v>1100</v>
      </c>
      <c r="N673" s="48">
        <f t="shared" si="100"/>
        <v>1100</v>
      </c>
      <c r="O673" s="48">
        <f t="shared" si="100"/>
        <v>1100</v>
      </c>
      <c r="P673" s="48">
        <f t="shared" si="100"/>
        <v>1100</v>
      </c>
      <c r="Q673" s="48">
        <f t="shared" si="100"/>
        <v>1250</v>
      </c>
      <c r="R673" s="48">
        <f t="shared" si="100"/>
        <v>1250</v>
      </c>
      <c r="S673" s="48">
        <f t="shared" si="100"/>
        <v>1300</v>
      </c>
      <c r="T673" s="48">
        <f t="shared" si="100"/>
        <v>1300</v>
      </c>
      <c r="U673" s="48">
        <f t="shared" si="100"/>
        <v>1350</v>
      </c>
      <c r="V673" s="48">
        <f t="shared" si="100"/>
        <v>1350</v>
      </c>
    </row>
    <row r="674" spans="1:22">
      <c r="A674" s="48">
        <v>2</v>
      </c>
      <c r="B674" s="48">
        <v>9</v>
      </c>
      <c r="C674" s="48">
        <v>19</v>
      </c>
      <c r="D674" s="48">
        <v>0</v>
      </c>
      <c r="E674" s="48">
        <v>250</v>
      </c>
      <c r="F674" s="48">
        <v>13</v>
      </c>
      <c r="G674" s="48" t="s">
        <v>275</v>
      </c>
      <c r="H674" s="48">
        <v>1</v>
      </c>
      <c r="I674" s="48">
        <f t="shared" si="95"/>
        <v>8</v>
      </c>
      <c r="J674" s="57">
        <f t="shared" si="97"/>
        <v>1.2666666666666666E-2</v>
      </c>
      <c r="K674" s="48">
        <f t="shared" si="100"/>
        <v>5300</v>
      </c>
      <c r="L674" s="48">
        <f t="shared" si="100"/>
        <v>5300</v>
      </c>
      <c r="M674" s="48">
        <f t="shared" si="100"/>
        <v>5900</v>
      </c>
      <c r="N674" s="48">
        <f t="shared" si="100"/>
        <v>5900</v>
      </c>
      <c r="O674" s="48">
        <f t="shared" si="100"/>
        <v>5900</v>
      </c>
      <c r="P674" s="48">
        <f t="shared" si="100"/>
        <v>5900</v>
      </c>
      <c r="Q674" s="48">
        <f t="shared" si="100"/>
        <v>6700</v>
      </c>
      <c r="R674" s="48">
        <f t="shared" si="100"/>
        <v>6700</v>
      </c>
      <c r="S674" s="48">
        <f t="shared" si="100"/>
        <v>6900</v>
      </c>
      <c r="T674" s="48">
        <f t="shared" si="100"/>
        <v>6900</v>
      </c>
      <c r="U674" s="48">
        <f t="shared" si="100"/>
        <v>7200</v>
      </c>
      <c r="V674" s="48">
        <f t="shared" si="100"/>
        <v>7200</v>
      </c>
    </row>
    <row r="675" spans="1:22">
      <c r="A675" s="48">
        <v>2</v>
      </c>
      <c r="B675" s="48">
        <v>9</v>
      </c>
      <c r="C675" s="48">
        <v>19</v>
      </c>
      <c r="D675" s="48">
        <v>0</v>
      </c>
      <c r="E675" s="48">
        <v>250</v>
      </c>
      <c r="F675" s="48">
        <v>14</v>
      </c>
      <c r="G675" s="48" t="s">
        <v>269</v>
      </c>
      <c r="H675" s="48">
        <v>5000</v>
      </c>
      <c r="I675" s="48">
        <f t="shared" si="95"/>
        <v>0</v>
      </c>
      <c r="J675" s="57">
        <f t="shared" si="97"/>
        <v>1.2666666666666666E-2</v>
      </c>
      <c r="K675" s="48">
        <f t="shared" si="100"/>
        <v>5000</v>
      </c>
      <c r="L675" s="48">
        <f t="shared" si="100"/>
        <v>5000</v>
      </c>
      <c r="M675" s="48">
        <f t="shared" si="100"/>
        <v>5000</v>
      </c>
      <c r="N675" s="48">
        <f t="shared" si="100"/>
        <v>5000</v>
      </c>
      <c r="O675" s="48">
        <f t="shared" si="100"/>
        <v>5000</v>
      </c>
      <c r="P675" s="48">
        <f t="shared" si="100"/>
        <v>5000</v>
      </c>
      <c r="Q675" s="48">
        <f t="shared" si="100"/>
        <v>5000</v>
      </c>
      <c r="R675" s="48">
        <f t="shared" si="100"/>
        <v>5000</v>
      </c>
      <c r="S675" s="48">
        <f t="shared" si="100"/>
        <v>5000</v>
      </c>
      <c r="T675" s="48">
        <f t="shared" si="100"/>
        <v>5000</v>
      </c>
      <c r="U675" s="48">
        <f t="shared" si="100"/>
        <v>5000</v>
      </c>
      <c r="V675" s="48">
        <f t="shared" si="100"/>
        <v>5000</v>
      </c>
    </row>
    <row r="676" spans="1:22">
      <c r="A676" s="48">
        <v>2</v>
      </c>
      <c r="B676" s="48">
        <v>9</v>
      </c>
      <c r="C676" s="48">
        <v>19</v>
      </c>
      <c r="D676" s="48">
        <v>0</v>
      </c>
      <c r="E676" s="48">
        <v>250</v>
      </c>
      <c r="F676" s="48">
        <v>15</v>
      </c>
      <c r="G676" s="48" t="s">
        <v>273</v>
      </c>
      <c r="H676" s="48">
        <v>1</v>
      </c>
      <c r="I676" s="48">
        <f t="shared" si="95"/>
        <v>5</v>
      </c>
      <c r="J676" s="57">
        <f t="shared" si="97"/>
        <v>1.2666666666666666E-2</v>
      </c>
      <c r="K676" s="48">
        <f t="shared" si="100"/>
        <v>4000</v>
      </c>
      <c r="L676" s="48">
        <f t="shared" si="100"/>
        <v>4000</v>
      </c>
      <c r="M676" s="48">
        <f t="shared" si="100"/>
        <v>4400</v>
      </c>
      <c r="N676" s="48">
        <f t="shared" si="100"/>
        <v>4400</v>
      </c>
      <c r="O676" s="48">
        <f t="shared" si="100"/>
        <v>4400</v>
      </c>
      <c r="P676" s="48">
        <f t="shared" si="100"/>
        <v>4400</v>
      </c>
      <c r="Q676" s="48">
        <f t="shared" si="100"/>
        <v>5000</v>
      </c>
      <c r="R676" s="48">
        <f t="shared" si="100"/>
        <v>5000</v>
      </c>
      <c r="S676" s="48">
        <f t="shared" si="100"/>
        <v>5200</v>
      </c>
      <c r="T676" s="48">
        <f t="shared" si="100"/>
        <v>5200</v>
      </c>
      <c r="U676" s="48">
        <f t="shared" si="100"/>
        <v>5400</v>
      </c>
      <c r="V676" s="48">
        <f t="shared" si="100"/>
        <v>5400</v>
      </c>
    </row>
    <row r="677" spans="1:22">
      <c r="A677" s="48">
        <v>2</v>
      </c>
      <c r="B677" s="48">
        <v>1</v>
      </c>
      <c r="C677" s="48">
        <v>18</v>
      </c>
      <c r="D677" s="48">
        <v>251</v>
      </c>
      <c r="E677" s="48">
        <v>500</v>
      </c>
      <c r="F677" s="48">
        <v>1</v>
      </c>
      <c r="G677" s="48" t="s">
        <v>268</v>
      </c>
      <c r="H677" s="48">
        <v>4</v>
      </c>
      <c r="I677" s="48">
        <f t="shared" si="95"/>
        <v>4</v>
      </c>
      <c r="J677" s="57">
        <f t="shared" si="97"/>
        <v>1.2E-2</v>
      </c>
      <c r="K677" s="48">
        <f t="shared" si="100"/>
        <v>2000</v>
      </c>
      <c r="L677" s="48">
        <f t="shared" si="100"/>
        <v>2000</v>
      </c>
      <c r="M677" s="48">
        <f t="shared" si="100"/>
        <v>2200</v>
      </c>
      <c r="N677" s="48">
        <f t="shared" si="100"/>
        <v>2200</v>
      </c>
      <c r="O677" s="48">
        <f t="shared" si="100"/>
        <v>2200</v>
      </c>
      <c r="P677" s="48">
        <f t="shared" si="100"/>
        <v>2200</v>
      </c>
      <c r="Q677" s="48">
        <f t="shared" si="100"/>
        <v>2500</v>
      </c>
      <c r="R677" s="48">
        <f t="shared" si="100"/>
        <v>2500</v>
      </c>
      <c r="S677" s="48">
        <f t="shared" si="100"/>
        <v>2600</v>
      </c>
      <c r="T677" s="48">
        <f t="shared" si="100"/>
        <v>2600</v>
      </c>
      <c r="U677" s="48">
        <f t="shared" si="100"/>
        <v>2700</v>
      </c>
      <c r="V677" s="48">
        <f t="shared" si="100"/>
        <v>2700</v>
      </c>
    </row>
    <row r="678" spans="1:22">
      <c r="A678" s="48">
        <v>2</v>
      </c>
      <c r="B678" s="48">
        <v>1</v>
      </c>
      <c r="C678" s="48">
        <v>18</v>
      </c>
      <c r="D678" s="48">
        <v>251</v>
      </c>
      <c r="E678" s="48">
        <v>500</v>
      </c>
      <c r="F678" s="48">
        <v>2</v>
      </c>
      <c r="G678" s="48" t="s">
        <v>269</v>
      </c>
      <c r="H678" s="48">
        <v>3000</v>
      </c>
      <c r="I678" s="48">
        <f t="shared" si="95"/>
        <v>0</v>
      </c>
      <c r="J678" s="57">
        <f t="shared" si="97"/>
        <v>1.2E-2</v>
      </c>
      <c r="K678" s="48">
        <f t="shared" si="100"/>
        <v>3000</v>
      </c>
      <c r="L678" s="48">
        <f t="shared" si="100"/>
        <v>3000</v>
      </c>
      <c r="M678" s="48">
        <f t="shared" si="100"/>
        <v>3000</v>
      </c>
      <c r="N678" s="48">
        <f t="shared" si="100"/>
        <v>3000</v>
      </c>
      <c r="O678" s="48">
        <f t="shared" si="100"/>
        <v>3000</v>
      </c>
      <c r="P678" s="48">
        <f t="shared" si="100"/>
        <v>3000</v>
      </c>
      <c r="Q678" s="48">
        <f t="shared" si="100"/>
        <v>3000</v>
      </c>
      <c r="R678" s="48">
        <f t="shared" si="100"/>
        <v>3000</v>
      </c>
      <c r="S678" s="48">
        <f t="shared" si="100"/>
        <v>3000</v>
      </c>
      <c r="T678" s="48">
        <f t="shared" si="100"/>
        <v>3000</v>
      </c>
      <c r="U678" s="48">
        <f t="shared" si="100"/>
        <v>3000</v>
      </c>
      <c r="V678" s="48">
        <f t="shared" si="100"/>
        <v>3000</v>
      </c>
    </row>
    <row r="679" spans="1:22">
      <c r="A679" s="48">
        <v>2</v>
      </c>
      <c r="B679" s="48">
        <v>1</v>
      </c>
      <c r="C679" s="48">
        <v>18</v>
      </c>
      <c r="D679" s="48">
        <v>251</v>
      </c>
      <c r="E679" s="48">
        <v>500</v>
      </c>
      <c r="F679" s="48">
        <v>3</v>
      </c>
      <c r="G679" s="48" t="s">
        <v>270</v>
      </c>
      <c r="H679" s="48">
        <v>1</v>
      </c>
      <c r="I679" s="48">
        <f t="shared" si="95"/>
        <v>1</v>
      </c>
      <c r="J679" s="57">
        <f t="shared" si="97"/>
        <v>1.2E-2</v>
      </c>
      <c r="K679" s="48">
        <f t="shared" si="100"/>
        <v>2000</v>
      </c>
      <c r="L679" s="48">
        <f t="shared" si="100"/>
        <v>2000</v>
      </c>
      <c r="M679" s="48">
        <f t="shared" si="100"/>
        <v>2200</v>
      </c>
      <c r="N679" s="48">
        <f t="shared" si="100"/>
        <v>2200</v>
      </c>
      <c r="O679" s="48">
        <f t="shared" si="100"/>
        <v>2200</v>
      </c>
      <c r="P679" s="48">
        <f t="shared" si="100"/>
        <v>2200</v>
      </c>
      <c r="Q679" s="48">
        <f t="shared" si="100"/>
        <v>2500</v>
      </c>
      <c r="R679" s="48">
        <f t="shared" si="100"/>
        <v>2500</v>
      </c>
      <c r="S679" s="48">
        <f t="shared" si="100"/>
        <v>2600</v>
      </c>
      <c r="T679" s="48">
        <f t="shared" si="100"/>
        <v>2600</v>
      </c>
      <c r="U679" s="48">
        <f t="shared" si="100"/>
        <v>2700</v>
      </c>
      <c r="V679" s="48">
        <f t="shared" si="100"/>
        <v>2700</v>
      </c>
    </row>
    <row r="680" spans="1:22">
      <c r="A680" s="48">
        <v>2</v>
      </c>
      <c r="B680" s="48">
        <v>1</v>
      </c>
      <c r="C680" s="48">
        <v>18</v>
      </c>
      <c r="D680" s="48">
        <v>251</v>
      </c>
      <c r="E680" s="48">
        <v>500</v>
      </c>
      <c r="F680" s="48">
        <v>4</v>
      </c>
      <c r="G680" s="48" t="s">
        <v>271</v>
      </c>
      <c r="H680" s="48">
        <v>1</v>
      </c>
      <c r="I680" s="48">
        <f t="shared" si="95"/>
        <v>6</v>
      </c>
      <c r="J680" s="57">
        <f t="shared" si="97"/>
        <v>1.2E-2</v>
      </c>
      <c r="K680" s="48">
        <f t="shared" si="100"/>
        <v>3300</v>
      </c>
      <c r="L680" s="48">
        <f t="shared" si="100"/>
        <v>3300</v>
      </c>
      <c r="M680" s="48">
        <f t="shared" si="100"/>
        <v>3700</v>
      </c>
      <c r="N680" s="48">
        <f t="shared" si="100"/>
        <v>3700</v>
      </c>
      <c r="O680" s="48">
        <f t="shared" si="100"/>
        <v>3700</v>
      </c>
      <c r="P680" s="48">
        <f t="shared" si="100"/>
        <v>3700</v>
      </c>
      <c r="Q680" s="48">
        <f t="shared" si="100"/>
        <v>4200</v>
      </c>
      <c r="R680" s="48">
        <f t="shared" si="100"/>
        <v>4200</v>
      </c>
      <c r="S680" s="48">
        <f t="shared" si="100"/>
        <v>4300</v>
      </c>
      <c r="T680" s="48">
        <f t="shared" si="100"/>
        <v>4300</v>
      </c>
      <c r="U680" s="48">
        <f t="shared" si="100"/>
        <v>4500</v>
      </c>
      <c r="V680" s="48">
        <f t="shared" si="100"/>
        <v>4500</v>
      </c>
    </row>
    <row r="681" spans="1:22">
      <c r="A681" s="48">
        <v>2</v>
      </c>
      <c r="B681" s="48">
        <v>1</v>
      </c>
      <c r="C681" s="48">
        <v>18</v>
      </c>
      <c r="D681" s="48">
        <v>251</v>
      </c>
      <c r="E681" s="48">
        <v>500</v>
      </c>
      <c r="F681" s="48">
        <v>5</v>
      </c>
      <c r="G681" s="48" t="s">
        <v>269</v>
      </c>
      <c r="H681" s="48">
        <v>3000</v>
      </c>
      <c r="I681" s="48">
        <f t="shared" si="95"/>
        <v>0</v>
      </c>
      <c r="J681" s="57">
        <f t="shared" si="97"/>
        <v>1.2E-2</v>
      </c>
      <c r="K681" s="48">
        <f t="shared" si="100"/>
        <v>3000</v>
      </c>
      <c r="L681" s="48">
        <f t="shared" si="100"/>
        <v>3000</v>
      </c>
      <c r="M681" s="48">
        <f t="shared" si="100"/>
        <v>3000</v>
      </c>
      <c r="N681" s="48">
        <f t="shared" si="100"/>
        <v>3000</v>
      </c>
      <c r="O681" s="48">
        <f t="shared" si="100"/>
        <v>3000</v>
      </c>
      <c r="P681" s="48">
        <f t="shared" si="100"/>
        <v>3000</v>
      </c>
      <c r="Q681" s="48">
        <f t="shared" si="100"/>
        <v>3000</v>
      </c>
      <c r="R681" s="48">
        <f t="shared" si="100"/>
        <v>3000</v>
      </c>
      <c r="S681" s="48">
        <f t="shared" si="100"/>
        <v>3000</v>
      </c>
      <c r="T681" s="48">
        <f t="shared" si="100"/>
        <v>3000</v>
      </c>
      <c r="U681" s="48">
        <f t="shared" si="100"/>
        <v>3000</v>
      </c>
      <c r="V681" s="48">
        <f t="shared" si="100"/>
        <v>3000</v>
      </c>
    </row>
    <row r="682" spans="1:22">
      <c r="A682" s="48">
        <v>2</v>
      </c>
      <c r="B682" s="48">
        <v>1</v>
      </c>
      <c r="C682" s="48">
        <v>18</v>
      </c>
      <c r="D682" s="48">
        <v>251</v>
      </c>
      <c r="E682" s="48">
        <v>500</v>
      </c>
      <c r="F682" s="48">
        <v>6</v>
      </c>
      <c r="G682" s="48" t="s">
        <v>270</v>
      </c>
      <c r="H682" s="48">
        <v>1</v>
      </c>
      <c r="I682" s="48">
        <f t="shared" si="95"/>
        <v>1</v>
      </c>
      <c r="J682" s="57">
        <f t="shared" si="97"/>
        <v>1.2E-2</v>
      </c>
      <c r="K682" s="48">
        <f t="shared" ref="K682:V691" si="101">IF($I682=0,$H682,INDEX(levelCosts_1_v,MATCH(K$1,levelCosts_k,1),$I682)*$H682)</f>
        <v>2000</v>
      </c>
      <c r="L682" s="48">
        <f t="shared" si="101"/>
        <v>2000</v>
      </c>
      <c r="M682" s="48">
        <f t="shared" si="101"/>
        <v>2200</v>
      </c>
      <c r="N682" s="48">
        <f t="shared" si="101"/>
        <v>2200</v>
      </c>
      <c r="O682" s="48">
        <f t="shared" si="101"/>
        <v>2200</v>
      </c>
      <c r="P682" s="48">
        <f t="shared" si="101"/>
        <v>2200</v>
      </c>
      <c r="Q682" s="48">
        <f t="shared" si="101"/>
        <v>2500</v>
      </c>
      <c r="R682" s="48">
        <f t="shared" si="101"/>
        <v>2500</v>
      </c>
      <c r="S682" s="48">
        <f t="shared" si="101"/>
        <v>2600</v>
      </c>
      <c r="T682" s="48">
        <f t="shared" si="101"/>
        <v>2600</v>
      </c>
      <c r="U682" s="48">
        <f t="shared" si="101"/>
        <v>2700</v>
      </c>
      <c r="V682" s="48">
        <f t="shared" si="101"/>
        <v>2700</v>
      </c>
    </row>
    <row r="683" spans="1:22">
      <c r="A683" s="48">
        <v>2</v>
      </c>
      <c r="B683" s="48">
        <v>1</v>
      </c>
      <c r="C683" s="48">
        <v>18</v>
      </c>
      <c r="D683" s="48">
        <v>251</v>
      </c>
      <c r="E683" s="48">
        <v>500</v>
      </c>
      <c r="F683" s="48">
        <v>7</v>
      </c>
      <c r="G683" s="48" t="s">
        <v>268</v>
      </c>
      <c r="H683" s="48">
        <v>3</v>
      </c>
      <c r="I683" s="48">
        <f t="shared" si="95"/>
        <v>4</v>
      </c>
      <c r="J683" s="57">
        <f t="shared" si="97"/>
        <v>1.2E-2</v>
      </c>
      <c r="K683" s="48">
        <f t="shared" si="101"/>
        <v>1500</v>
      </c>
      <c r="L683" s="48">
        <f t="shared" si="101"/>
        <v>1500</v>
      </c>
      <c r="M683" s="48">
        <f t="shared" si="101"/>
        <v>1650</v>
      </c>
      <c r="N683" s="48">
        <f t="shared" si="101"/>
        <v>1650</v>
      </c>
      <c r="O683" s="48">
        <f t="shared" si="101"/>
        <v>1650</v>
      </c>
      <c r="P683" s="48">
        <f t="shared" si="101"/>
        <v>1650</v>
      </c>
      <c r="Q683" s="48">
        <f t="shared" si="101"/>
        <v>1875</v>
      </c>
      <c r="R683" s="48">
        <f t="shared" si="101"/>
        <v>1875</v>
      </c>
      <c r="S683" s="48">
        <f t="shared" si="101"/>
        <v>1950</v>
      </c>
      <c r="T683" s="48">
        <f t="shared" si="101"/>
        <v>1950</v>
      </c>
      <c r="U683" s="48">
        <f t="shared" si="101"/>
        <v>2025</v>
      </c>
      <c r="V683" s="48">
        <f t="shared" si="101"/>
        <v>2025</v>
      </c>
    </row>
    <row r="684" spans="1:22">
      <c r="A684" s="48">
        <v>2</v>
      </c>
      <c r="B684" s="48">
        <v>1</v>
      </c>
      <c r="C684" s="48">
        <v>18</v>
      </c>
      <c r="D684" s="48">
        <v>251</v>
      </c>
      <c r="E684" s="48">
        <v>500</v>
      </c>
      <c r="F684" s="48">
        <v>8</v>
      </c>
      <c r="G684" s="48" t="s">
        <v>272</v>
      </c>
      <c r="H684" s="48">
        <v>1</v>
      </c>
      <c r="I684" s="48">
        <f t="shared" si="95"/>
        <v>7</v>
      </c>
      <c r="J684" s="57">
        <f t="shared" si="97"/>
        <v>1.2E-2</v>
      </c>
      <c r="K684" s="48">
        <f t="shared" si="101"/>
        <v>4000</v>
      </c>
      <c r="L684" s="48">
        <f t="shared" si="101"/>
        <v>4000</v>
      </c>
      <c r="M684" s="48">
        <f t="shared" si="101"/>
        <v>4400</v>
      </c>
      <c r="N684" s="48">
        <f t="shared" si="101"/>
        <v>4400</v>
      </c>
      <c r="O684" s="48">
        <f t="shared" si="101"/>
        <v>4400</v>
      </c>
      <c r="P684" s="48">
        <f t="shared" si="101"/>
        <v>4400</v>
      </c>
      <c r="Q684" s="48">
        <f t="shared" si="101"/>
        <v>5000</v>
      </c>
      <c r="R684" s="48">
        <f t="shared" si="101"/>
        <v>5000</v>
      </c>
      <c r="S684" s="48">
        <f t="shared" si="101"/>
        <v>5200</v>
      </c>
      <c r="T684" s="48">
        <f t="shared" si="101"/>
        <v>5200</v>
      </c>
      <c r="U684" s="48">
        <f t="shared" si="101"/>
        <v>5400</v>
      </c>
      <c r="V684" s="48">
        <f t="shared" si="101"/>
        <v>5400</v>
      </c>
    </row>
    <row r="685" spans="1:22">
      <c r="A685" s="48">
        <v>2</v>
      </c>
      <c r="B685" s="48">
        <v>1</v>
      </c>
      <c r="C685" s="48">
        <v>18</v>
      </c>
      <c r="D685" s="48">
        <v>251</v>
      </c>
      <c r="E685" s="48">
        <v>500</v>
      </c>
      <c r="F685" s="48">
        <v>9</v>
      </c>
      <c r="G685" s="48" t="s">
        <v>273</v>
      </c>
      <c r="H685" s="48">
        <v>1</v>
      </c>
      <c r="I685" s="48">
        <f t="shared" si="95"/>
        <v>5</v>
      </c>
      <c r="J685" s="57">
        <f t="shared" si="97"/>
        <v>1.2E-2</v>
      </c>
      <c r="K685" s="48">
        <f t="shared" si="101"/>
        <v>4000</v>
      </c>
      <c r="L685" s="48">
        <f t="shared" si="101"/>
        <v>4000</v>
      </c>
      <c r="M685" s="48">
        <f t="shared" si="101"/>
        <v>4400</v>
      </c>
      <c r="N685" s="48">
        <f t="shared" si="101"/>
        <v>4400</v>
      </c>
      <c r="O685" s="48">
        <f t="shared" si="101"/>
        <v>4400</v>
      </c>
      <c r="P685" s="48">
        <f t="shared" si="101"/>
        <v>4400</v>
      </c>
      <c r="Q685" s="48">
        <f t="shared" si="101"/>
        <v>5000</v>
      </c>
      <c r="R685" s="48">
        <f t="shared" si="101"/>
        <v>5000</v>
      </c>
      <c r="S685" s="48">
        <f t="shared" si="101"/>
        <v>5200</v>
      </c>
      <c r="T685" s="48">
        <f t="shared" si="101"/>
        <v>5200</v>
      </c>
      <c r="U685" s="48">
        <f t="shared" si="101"/>
        <v>5400</v>
      </c>
      <c r="V685" s="48">
        <f t="shared" si="101"/>
        <v>5400</v>
      </c>
    </row>
    <row r="686" spans="1:22">
      <c r="A686" s="48">
        <v>2</v>
      </c>
      <c r="B686" s="48">
        <v>1</v>
      </c>
      <c r="C686" s="48">
        <v>18</v>
      </c>
      <c r="D686" s="48">
        <v>251</v>
      </c>
      <c r="E686" s="48">
        <v>500</v>
      </c>
      <c r="F686" s="48">
        <v>10</v>
      </c>
      <c r="G686" s="48" t="s">
        <v>269</v>
      </c>
      <c r="H686" s="48">
        <v>2000</v>
      </c>
      <c r="I686" s="48">
        <f t="shared" si="95"/>
        <v>0</v>
      </c>
      <c r="J686" s="57">
        <f t="shared" si="97"/>
        <v>1.2E-2</v>
      </c>
      <c r="K686" s="48">
        <f t="shared" si="101"/>
        <v>2000</v>
      </c>
      <c r="L686" s="48">
        <f t="shared" si="101"/>
        <v>2000</v>
      </c>
      <c r="M686" s="48">
        <f t="shared" si="101"/>
        <v>2000</v>
      </c>
      <c r="N686" s="48">
        <f t="shared" si="101"/>
        <v>2000</v>
      </c>
      <c r="O686" s="48">
        <f t="shared" si="101"/>
        <v>2000</v>
      </c>
      <c r="P686" s="48">
        <f t="shared" si="101"/>
        <v>2000</v>
      </c>
      <c r="Q686" s="48">
        <f t="shared" si="101"/>
        <v>2000</v>
      </c>
      <c r="R686" s="48">
        <f t="shared" si="101"/>
        <v>2000</v>
      </c>
      <c r="S686" s="48">
        <f t="shared" si="101"/>
        <v>2000</v>
      </c>
      <c r="T686" s="48">
        <f t="shared" si="101"/>
        <v>2000</v>
      </c>
      <c r="U686" s="48">
        <f t="shared" si="101"/>
        <v>2000</v>
      </c>
      <c r="V686" s="48">
        <f t="shared" si="101"/>
        <v>2000</v>
      </c>
    </row>
    <row r="687" spans="1:22">
      <c r="A687" s="48">
        <v>2</v>
      </c>
      <c r="B687" s="48">
        <v>1</v>
      </c>
      <c r="C687" s="48">
        <v>18</v>
      </c>
      <c r="D687" s="48">
        <v>251</v>
      </c>
      <c r="E687" s="48">
        <v>500</v>
      </c>
      <c r="F687" s="48">
        <v>11</v>
      </c>
      <c r="G687" s="48" t="s">
        <v>270</v>
      </c>
      <c r="H687" s="48">
        <v>1</v>
      </c>
      <c r="I687" s="48">
        <f t="shared" si="95"/>
        <v>1</v>
      </c>
      <c r="J687" s="57">
        <f t="shared" si="97"/>
        <v>1.2E-2</v>
      </c>
      <c r="K687" s="48">
        <f t="shared" si="101"/>
        <v>2000</v>
      </c>
      <c r="L687" s="48">
        <f t="shared" si="101"/>
        <v>2000</v>
      </c>
      <c r="M687" s="48">
        <f t="shared" si="101"/>
        <v>2200</v>
      </c>
      <c r="N687" s="48">
        <f t="shared" si="101"/>
        <v>2200</v>
      </c>
      <c r="O687" s="48">
        <f t="shared" si="101"/>
        <v>2200</v>
      </c>
      <c r="P687" s="48">
        <f t="shared" si="101"/>
        <v>2200</v>
      </c>
      <c r="Q687" s="48">
        <f t="shared" si="101"/>
        <v>2500</v>
      </c>
      <c r="R687" s="48">
        <f t="shared" si="101"/>
        <v>2500</v>
      </c>
      <c r="S687" s="48">
        <f t="shared" si="101"/>
        <v>2600</v>
      </c>
      <c r="T687" s="48">
        <f t="shared" si="101"/>
        <v>2600</v>
      </c>
      <c r="U687" s="48">
        <f t="shared" si="101"/>
        <v>2700</v>
      </c>
      <c r="V687" s="48">
        <f t="shared" si="101"/>
        <v>2700</v>
      </c>
    </row>
    <row r="688" spans="1:22">
      <c r="A688" s="48">
        <v>2</v>
      </c>
      <c r="B688" s="48">
        <v>1</v>
      </c>
      <c r="C688" s="48">
        <v>18</v>
      </c>
      <c r="D688" s="48">
        <v>251</v>
      </c>
      <c r="E688" s="48">
        <v>500</v>
      </c>
      <c r="F688" s="48">
        <v>12</v>
      </c>
      <c r="G688" s="48" t="s">
        <v>269</v>
      </c>
      <c r="H688" s="48">
        <v>3000</v>
      </c>
      <c r="I688" s="48">
        <f t="shared" si="95"/>
        <v>0</v>
      </c>
      <c r="J688" s="57">
        <f t="shared" si="97"/>
        <v>1.2E-2</v>
      </c>
      <c r="K688" s="48">
        <f t="shared" si="101"/>
        <v>3000</v>
      </c>
      <c r="L688" s="48">
        <f t="shared" si="101"/>
        <v>3000</v>
      </c>
      <c r="M688" s="48">
        <f t="shared" si="101"/>
        <v>3000</v>
      </c>
      <c r="N688" s="48">
        <f t="shared" si="101"/>
        <v>3000</v>
      </c>
      <c r="O688" s="48">
        <f t="shared" si="101"/>
        <v>3000</v>
      </c>
      <c r="P688" s="48">
        <f t="shared" si="101"/>
        <v>3000</v>
      </c>
      <c r="Q688" s="48">
        <f t="shared" si="101"/>
        <v>3000</v>
      </c>
      <c r="R688" s="48">
        <f t="shared" si="101"/>
        <v>3000</v>
      </c>
      <c r="S688" s="48">
        <f t="shared" si="101"/>
        <v>3000</v>
      </c>
      <c r="T688" s="48">
        <f t="shared" si="101"/>
        <v>3000</v>
      </c>
      <c r="U688" s="48">
        <f t="shared" si="101"/>
        <v>3000</v>
      </c>
      <c r="V688" s="48">
        <f t="shared" si="101"/>
        <v>3000</v>
      </c>
    </row>
    <row r="689" spans="1:22">
      <c r="A689" s="48">
        <v>2</v>
      </c>
      <c r="B689" s="48">
        <v>1</v>
      </c>
      <c r="C689" s="48">
        <v>18</v>
      </c>
      <c r="D689" s="48">
        <v>251</v>
      </c>
      <c r="E689" s="48">
        <v>500</v>
      </c>
      <c r="F689" s="48">
        <v>13</v>
      </c>
      <c r="G689" s="48" t="s">
        <v>273</v>
      </c>
      <c r="H689" s="48">
        <v>1</v>
      </c>
      <c r="I689" s="48">
        <f t="shared" si="95"/>
        <v>5</v>
      </c>
      <c r="J689" s="57">
        <f t="shared" si="97"/>
        <v>1.2E-2</v>
      </c>
      <c r="K689" s="48">
        <f t="shared" si="101"/>
        <v>4000</v>
      </c>
      <c r="L689" s="48">
        <f t="shared" si="101"/>
        <v>4000</v>
      </c>
      <c r="M689" s="48">
        <f t="shared" si="101"/>
        <v>4400</v>
      </c>
      <c r="N689" s="48">
        <f t="shared" si="101"/>
        <v>4400</v>
      </c>
      <c r="O689" s="48">
        <f t="shared" si="101"/>
        <v>4400</v>
      </c>
      <c r="P689" s="48">
        <f t="shared" si="101"/>
        <v>4400</v>
      </c>
      <c r="Q689" s="48">
        <f t="shared" si="101"/>
        <v>5000</v>
      </c>
      <c r="R689" s="48">
        <f t="shared" si="101"/>
        <v>5000</v>
      </c>
      <c r="S689" s="48">
        <f t="shared" si="101"/>
        <v>5200</v>
      </c>
      <c r="T689" s="48">
        <f t="shared" si="101"/>
        <v>5200</v>
      </c>
      <c r="U689" s="48">
        <f t="shared" si="101"/>
        <v>5400</v>
      </c>
      <c r="V689" s="48">
        <f t="shared" si="101"/>
        <v>5400</v>
      </c>
    </row>
    <row r="690" spans="1:22">
      <c r="A690" s="48">
        <v>2</v>
      </c>
      <c r="B690" s="48">
        <v>1</v>
      </c>
      <c r="C690" s="48">
        <v>18</v>
      </c>
      <c r="D690" s="48">
        <v>251</v>
      </c>
      <c r="E690" s="48">
        <v>500</v>
      </c>
      <c r="F690" s="48">
        <v>14</v>
      </c>
      <c r="G690" s="48" t="s">
        <v>272</v>
      </c>
      <c r="H690" s="48">
        <v>1</v>
      </c>
      <c r="I690" s="48">
        <f t="shared" si="95"/>
        <v>7</v>
      </c>
      <c r="J690" s="57">
        <f t="shared" si="97"/>
        <v>1.2E-2</v>
      </c>
      <c r="K690" s="48">
        <f t="shared" si="101"/>
        <v>4000</v>
      </c>
      <c r="L690" s="48">
        <f t="shared" si="101"/>
        <v>4000</v>
      </c>
      <c r="M690" s="48">
        <f t="shared" si="101"/>
        <v>4400</v>
      </c>
      <c r="N690" s="48">
        <f t="shared" si="101"/>
        <v>4400</v>
      </c>
      <c r="O690" s="48">
        <f t="shared" si="101"/>
        <v>4400</v>
      </c>
      <c r="P690" s="48">
        <f t="shared" si="101"/>
        <v>4400</v>
      </c>
      <c r="Q690" s="48">
        <f t="shared" si="101"/>
        <v>5000</v>
      </c>
      <c r="R690" s="48">
        <f t="shared" si="101"/>
        <v>5000</v>
      </c>
      <c r="S690" s="48">
        <f t="shared" si="101"/>
        <v>5200</v>
      </c>
      <c r="T690" s="48">
        <f t="shared" si="101"/>
        <v>5200</v>
      </c>
      <c r="U690" s="48">
        <f t="shared" si="101"/>
        <v>5400</v>
      </c>
      <c r="V690" s="48">
        <f t="shared" si="101"/>
        <v>5400</v>
      </c>
    </row>
    <row r="691" spans="1:22">
      <c r="A691" s="48">
        <v>2</v>
      </c>
      <c r="B691" s="48">
        <v>1</v>
      </c>
      <c r="C691" s="48">
        <v>18</v>
      </c>
      <c r="D691" s="48">
        <v>251</v>
      </c>
      <c r="E691" s="48">
        <v>500</v>
      </c>
      <c r="F691" s="48">
        <v>15</v>
      </c>
      <c r="G691" s="48" t="s">
        <v>274</v>
      </c>
      <c r="H691" s="48">
        <v>1</v>
      </c>
      <c r="I691" s="48">
        <f t="shared" si="95"/>
        <v>3</v>
      </c>
      <c r="J691" s="57">
        <f t="shared" si="97"/>
        <v>1.2E-2</v>
      </c>
      <c r="K691" s="48">
        <f t="shared" si="101"/>
        <v>6000</v>
      </c>
      <c r="L691" s="48">
        <f t="shared" si="101"/>
        <v>6000</v>
      </c>
      <c r="M691" s="48">
        <f t="shared" si="101"/>
        <v>6600</v>
      </c>
      <c r="N691" s="48">
        <f t="shared" si="101"/>
        <v>6600</v>
      </c>
      <c r="O691" s="48">
        <f t="shared" si="101"/>
        <v>6600</v>
      </c>
      <c r="P691" s="48">
        <f t="shared" si="101"/>
        <v>6600</v>
      </c>
      <c r="Q691" s="48">
        <f t="shared" si="101"/>
        <v>7500</v>
      </c>
      <c r="R691" s="48">
        <f t="shared" si="101"/>
        <v>7500</v>
      </c>
      <c r="S691" s="48">
        <f t="shared" si="101"/>
        <v>7800</v>
      </c>
      <c r="T691" s="48">
        <f t="shared" si="101"/>
        <v>7800</v>
      </c>
      <c r="U691" s="48">
        <f t="shared" si="101"/>
        <v>8100</v>
      </c>
      <c r="V691" s="48">
        <f t="shared" si="101"/>
        <v>8100</v>
      </c>
    </row>
    <row r="692" spans="1:22">
      <c r="A692" s="48">
        <v>2</v>
      </c>
      <c r="B692" s="48">
        <v>2</v>
      </c>
      <c r="C692" s="48">
        <v>19</v>
      </c>
      <c r="D692" s="48">
        <v>251</v>
      </c>
      <c r="E692" s="48">
        <v>500</v>
      </c>
      <c r="F692" s="48">
        <v>1</v>
      </c>
      <c r="G692" s="48" t="s">
        <v>269</v>
      </c>
      <c r="H692" s="48">
        <v>6000</v>
      </c>
      <c r="I692" s="48">
        <f t="shared" si="95"/>
        <v>0</v>
      </c>
      <c r="J692" s="57">
        <f t="shared" si="97"/>
        <v>1.2666666666666666E-2</v>
      </c>
      <c r="K692" s="48">
        <f t="shared" ref="K692:V701" si="102">IF($I692=0,$H692,INDEX(levelCosts_1_v,MATCH(K$1,levelCosts_k,1),$I692)*$H692)</f>
        <v>6000</v>
      </c>
      <c r="L692" s="48">
        <f t="shared" si="102"/>
        <v>6000</v>
      </c>
      <c r="M692" s="48">
        <f t="shared" si="102"/>
        <v>6000</v>
      </c>
      <c r="N692" s="48">
        <f t="shared" si="102"/>
        <v>6000</v>
      </c>
      <c r="O692" s="48">
        <f t="shared" si="102"/>
        <v>6000</v>
      </c>
      <c r="P692" s="48">
        <f t="shared" si="102"/>
        <v>6000</v>
      </c>
      <c r="Q692" s="48">
        <f t="shared" si="102"/>
        <v>6000</v>
      </c>
      <c r="R692" s="48">
        <f t="shared" si="102"/>
        <v>6000</v>
      </c>
      <c r="S692" s="48">
        <f t="shared" si="102"/>
        <v>6000</v>
      </c>
      <c r="T692" s="48">
        <f t="shared" si="102"/>
        <v>6000</v>
      </c>
      <c r="U692" s="48">
        <f t="shared" si="102"/>
        <v>6000</v>
      </c>
      <c r="V692" s="48">
        <f t="shared" si="102"/>
        <v>6000</v>
      </c>
    </row>
    <row r="693" spans="1:22">
      <c r="A693" s="48">
        <v>2</v>
      </c>
      <c r="B693" s="48">
        <v>2</v>
      </c>
      <c r="C693" s="48">
        <v>19</v>
      </c>
      <c r="D693" s="48">
        <v>251</v>
      </c>
      <c r="E693" s="48">
        <v>500</v>
      </c>
      <c r="F693" s="48">
        <v>2</v>
      </c>
      <c r="G693" s="48" t="s">
        <v>270</v>
      </c>
      <c r="H693" s="48">
        <v>1</v>
      </c>
      <c r="I693" s="48">
        <f t="shared" si="95"/>
        <v>1</v>
      </c>
      <c r="J693" s="57">
        <f t="shared" si="97"/>
        <v>1.2666666666666666E-2</v>
      </c>
      <c r="K693" s="48">
        <f t="shared" si="102"/>
        <v>2000</v>
      </c>
      <c r="L693" s="48">
        <f t="shared" si="102"/>
        <v>2000</v>
      </c>
      <c r="M693" s="48">
        <f t="shared" si="102"/>
        <v>2200</v>
      </c>
      <c r="N693" s="48">
        <f t="shared" si="102"/>
        <v>2200</v>
      </c>
      <c r="O693" s="48">
        <f t="shared" si="102"/>
        <v>2200</v>
      </c>
      <c r="P693" s="48">
        <f t="shared" si="102"/>
        <v>2200</v>
      </c>
      <c r="Q693" s="48">
        <f t="shared" si="102"/>
        <v>2500</v>
      </c>
      <c r="R693" s="48">
        <f t="shared" si="102"/>
        <v>2500</v>
      </c>
      <c r="S693" s="48">
        <f t="shared" si="102"/>
        <v>2600</v>
      </c>
      <c r="T693" s="48">
        <f t="shared" si="102"/>
        <v>2600</v>
      </c>
      <c r="U693" s="48">
        <f t="shared" si="102"/>
        <v>2700</v>
      </c>
      <c r="V693" s="48">
        <f t="shared" si="102"/>
        <v>2700</v>
      </c>
    </row>
    <row r="694" spans="1:22">
      <c r="A694" s="48">
        <v>2</v>
      </c>
      <c r="B694" s="48">
        <v>2</v>
      </c>
      <c r="C694" s="48">
        <v>19</v>
      </c>
      <c r="D694" s="48">
        <v>251</v>
      </c>
      <c r="E694" s="48">
        <v>500</v>
      </c>
      <c r="F694" s="48">
        <v>3</v>
      </c>
      <c r="G694" s="48" t="s">
        <v>268</v>
      </c>
      <c r="H694" s="48">
        <v>4</v>
      </c>
      <c r="I694" s="48">
        <f t="shared" si="95"/>
        <v>4</v>
      </c>
      <c r="J694" s="57">
        <f t="shared" si="97"/>
        <v>1.2666666666666666E-2</v>
      </c>
      <c r="K694" s="48">
        <f t="shared" si="102"/>
        <v>2000</v>
      </c>
      <c r="L694" s="48">
        <f t="shared" si="102"/>
        <v>2000</v>
      </c>
      <c r="M694" s="48">
        <f t="shared" si="102"/>
        <v>2200</v>
      </c>
      <c r="N694" s="48">
        <f t="shared" si="102"/>
        <v>2200</v>
      </c>
      <c r="O694" s="48">
        <f t="shared" si="102"/>
        <v>2200</v>
      </c>
      <c r="P694" s="48">
        <f t="shared" si="102"/>
        <v>2200</v>
      </c>
      <c r="Q694" s="48">
        <f t="shared" si="102"/>
        <v>2500</v>
      </c>
      <c r="R694" s="48">
        <f t="shared" si="102"/>
        <v>2500</v>
      </c>
      <c r="S694" s="48">
        <f t="shared" si="102"/>
        <v>2600</v>
      </c>
      <c r="T694" s="48">
        <f t="shared" si="102"/>
        <v>2600</v>
      </c>
      <c r="U694" s="48">
        <f t="shared" si="102"/>
        <v>2700</v>
      </c>
      <c r="V694" s="48">
        <f t="shared" si="102"/>
        <v>2700</v>
      </c>
    </row>
    <row r="695" spans="1:22">
      <c r="A695" s="48">
        <v>2</v>
      </c>
      <c r="B695" s="48">
        <v>2</v>
      </c>
      <c r="C695" s="48">
        <v>19</v>
      </c>
      <c r="D695" s="48">
        <v>251</v>
      </c>
      <c r="E695" s="48">
        <v>500</v>
      </c>
      <c r="F695" s="48">
        <v>4</v>
      </c>
      <c r="G695" s="48" t="s">
        <v>269</v>
      </c>
      <c r="H695" s="48">
        <v>3000</v>
      </c>
      <c r="I695" s="48">
        <f t="shared" si="95"/>
        <v>0</v>
      </c>
      <c r="J695" s="57">
        <f t="shared" si="97"/>
        <v>1.2666666666666666E-2</v>
      </c>
      <c r="K695" s="48">
        <f t="shared" si="102"/>
        <v>3000</v>
      </c>
      <c r="L695" s="48">
        <f t="shared" si="102"/>
        <v>3000</v>
      </c>
      <c r="M695" s="48">
        <f t="shared" si="102"/>
        <v>3000</v>
      </c>
      <c r="N695" s="48">
        <f t="shared" si="102"/>
        <v>3000</v>
      </c>
      <c r="O695" s="48">
        <f t="shared" si="102"/>
        <v>3000</v>
      </c>
      <c r="P695" s="48">
        <f t="shared" si="102"/>
        <v>3000</v>
      </c>
      <c r="Q695" s="48">
        <f t="shared" si="102"/>
        <v>3000</v>
      </c>
      <c r="R695" s="48">
        <f t="shared" si="102"/>
        <v>3000</v>
      </c>
      <c r="S695" s="48">
        <f t="shared" si="102"/>
        <v>3000</v>
      </c>
      <c r="T695" s="48">
        <f t="shared" si="102"/>
        <v>3000</v>
      </c>
      <c r="U695" s="48">
        <f t="shared" si="102"/>
        <v>3000</v>
      </c>
      <c r="V695" s="48">
        <f t="shared" si="102"/>
        <v>3000</v>
      </c>
    </row>
    <row r="696" spans="1:22">
      <c r="A696" s="48">
        <v>2</v>
      </c>
      <c r="B696" s="48">
        <v>2</v>
      </c>
      <c r="C696" s="48">
        <v>19</v>
      </c>
      <c r="D696" s="48">
        <v>251</v>
      </c>
      <c r="E696" s="48">
        <v>500</v>
      </c>
      <c r="F696" s="48">
        <v>5</v>
      </c>
      <c r="G696" s="48" t="s">
        <v>269</v>
      </c>
      <c r="H696" s="48">
        <v>2000</v>
      </c>
      <c r="I696" s="48">
        <f t="shared" si="95"/>
        <v>0</v>
      </c>
      <c r="J696" s="57">
        <f t="shared" si="97"/>
        <v>1.2666666666666666E-2</v>
      </c>
      <c r="K696" s="48">
        <f t="shared" si="102"/>
        <v>2000</v>
      </c>
      <c r="L696" s="48">
        <f t="shared" si="102"/>
        <v>2000</v>
      </c>
      <c r="M696" s="48">
        <f t="shared" si="102"/>
        <v>2000</v>
      </c>
      <c r="N696" s="48">
        <f t="shared" si="102"/>
        <v>2000</v>
      </c>
      <c r="O696" s="48">
        <f t="shared" si="102"/>
        <v>2000</v>
      </c>
      <c r="P696" s="48">
        <f t="shared" si="102"/>
        <v>2000</v>
      </c>
      <c r="Q696" s="48">
        <f t="shared" si="102"/>
        <v>2000</v>
      </c>
      <c r="R696" s="48">
        <f t="shared" si="102"/>
        <v>2000</v>
      </c>
      <c r="S696" s="48">
        <f t="shared" si="102"/>
        <v>2000</v>
      </c>
      <c r="T696" s="48">
        <f t="shared" si="102"/>
        <v>2000</v>
      </c>
      <c r="U696" s="48">
        <f t="shared" si="102"/>
        <v>2000</v>
      </c>
      <c r="V696" s="48">
        <f t="shared" si="102"/>
        <v>2000</v>
      </c>
    </row>
    <row r="697" spans="1:22">
      <c r="A697" s="48">
        <v>2</v>
      </c>
      <c r="B697" s="48">
        <v>2</v>
      </c>
      <c r="C697" s="48">
        <v>19</v>
      </c>
      <c r="D697" s="48">
        <v>251</v>
      </c>
      <c r="E697" s="48">
        <v>500</v>
      </c>
      <c r="F697" s="48">
        <v>6</v>
      </c>
      <c r="G697" s="48" t="s">
        <v>269</v>
      </c>
      <c r="H697" s="48">
        <v>2000</v>
      </c>
      <c r="I697" s="48">
        <f t="shared" si="95"/>
        <v>0</v>
      </c>
      <c r="J697" s="57">
        <f t="shared" si="97"/>
        <v>1.2666666666666666E-2</v>
      </c>
      <c r="K697" s="48">
        <f t="shared" si="102"/>
        <v>2000</v>
      </c>
      <c r="L697" s="48">
        <f t="shared" si="102"/>
        <v>2000</v>
      </c>
      <c r="M697" s="48">
        <f t="shared" si="102"/>
        <v>2000</v>
      </c>
      <c r="N697" s="48">
        <f t="shared" si="102"/>
        <v>2000</v>
      </c>
      <c r="O697" s="48">
        <f t="shared" si="102"/>
        <v>2000</v>
      </c>
      <c r="P697" s="48">
        <f t="shared" si="102"/>
        <v>2000</v>
      </c>
      <c r="Q697" s="48">
        <f t="shared" si="102"/>
        <v>2000</v>
      </c>
      <c r="R697" s="48">
        <f t="shared" si="102"/>
        <v>2000</v>
      </c>
      <c r="S697" s="48">
        <f t="shared" si="102"/>
        <v>2000</v>
      </c>
      <c r="T697" s="48">
        <f t="shared" si="102"/>
        <v>2000</v>
      </c>
      <c r="U697" s="48">
        <f t="shared" si="102"/>
        <v>2000</v>
      </c>
      <c r="V697" s="48">
        <f t="shared" si="102"/>
        <v>2000</v>
      </c>
    </row>
    <row r="698" spans="1:22">
      <c r="A698" s="48">
        <v>2</v>
      </c>
      <c r="B698" s="48">
        <v>2</v>
      </c>
      <c r="C698" s="48">
        <v>19</v>
      </c>
      <c r="D698" s="48">
        <v>251</v>
      </c>
      <c r="E698" s="48">
        <v>500</v>
      </c>
      <c r="F698" s="48">
        <v>7</v>
      </c>
      <c r="G698" s="48" t="s">
        <v>270</v>
      </c>
      <c r="H698" s="48">
        <v>1</v>
      </c>
      <c r="I698" s="48">
        <f t="shared" si="95"/>
        <v>1</v>
      </c>
      <c r="J698" s="57">
        <f t="shared" si="97"/>
        <v>1.2666666666666666E-2</v>
      </c>
      <c r="K698" s="48">
        <f t="shared" si="102"/>
        <v>2000</v>
      </c>
      <c r="L698" s="48">
        <f t="shared" si="102"/>
        <v>2000</v>
      </c>
      <c r="M698" s="48">
        <f t="shared" si="102"/>
        <v>2200</v>
      </c>
      <c r="N698" s="48">
        <f t="shared" si="102"/>
        <v>2200</v>
      </c>
      <c r="O698" s="48">
        <f t="shared" si="102"/>
        <v>2200</v>
      </c>
      <c r="P698" s="48">
        <f t="shared" si="102"/>
        <v>2200</v>
      </c>
      <c r="Q698" s="48">
        <f t="shared" si="102"/>
        <v>2500</v>
      </c>
      <c r="R698" s="48">
        <f t="shared" si="102"/>
        <v>2500</v>
      </c>
      <c r="S698" s="48">
        <f t="shared" si="102"/>
        <v>2600</v>
      </c>
      <c r="T698" s="48">
        <f t="shared" si="102"/>
        <v>2600</v>
      </c>
      <c r="U698" s="48">
        <f t="shared" si="102"/>
        <v>2700</v>
      </c>
      <c r="V698" s="48">
        <f t="shared" si="102"/>
        <v>2700</v>
      </c>
    </row>
    <row r="699" spans="1:22">
      <c r="A699" s="48">
        <v>2</v>
      </c>
      <c r="B699" s="48">
        <v>2</v>
      </c>
      <c r="C699" s="48">
        <v>19</v>
      </c>
      <c r="D699" s="48">
        <v>251</v>
      </c>
      <c r="E699" s="48">
        <v>500</v>
      </c>
      <c r="F699" s="48">
        <v>8</v>
      </c>
      <c r="G699" s="48" t="s">
        <v>273</v>
      </c>
      <c r="H699" s="48">
        <v>1</v>
      </c>
      <c r="I699" s="48">
        <f t="shared" si="95"/>
        <v>5</v>
      </c>
      <c r="J699" s="57">
        <f t="shared" si="97"/>
        <v>1.2666666666666666E-2</v>
      </c>
      <c r="K699" s="48">
        <f t="shared" si="102"/>
        <v>4000</v>
      </c>
      <c r="L699" s="48">
        <f t="shared" si="102"/>
        <v>4000</v>
      </c>
      <c r="M699" s="48">
        <f t="shared" si="102"/>
        <v>4400</v>
      </c>
      <c r="N699" s="48">
        <f t="shared" si="102"/>
        <v>4400</v>
      </c>
      <c r="O699" s="48">
        <f t="shared" si="102"/>
        <v>4400</v>
      </c>
      <c r="P699" s="48">
        <f t="shared" si="102"/>
        <v>4400</v>
      </c>
      <c r="Q699" s="48">
        <f t="shared" si="102"/>
        <v>5000</v>
      </c>
      <c r="R699" s="48">
        <f t="shared" si="102"/>
        <v>5000</v>
      </c>
      <c r="S699" s="48">
        <f t="shared" si="102"/>
        <v>5200</v>
      </c>
      <c r="T699" s="48">
        <f t="shared" si="102"/>
        <v>5200</v>
      </c>
      <c r="U699" s="48">
        <f t="shared" si="102"/>
        <v>5400</v>
      </c>
      <c r="V699" s="48">
        <f t="shared" si="102"/>
        <v>5400</v>
      </c>
    </row>
    <row r="700" spans="1:22">
      <c r="A700" s="48">
        <v>2</v>
      </c>
      <c r="B700" s="48">
        <v>2</v>
      </c>
      <c r="C700" s="48">
        <v>19</v>
      </c>
      <c r="D700" s="48">
        <v>251</v>
      </c>
      <c r="E700" s="48">
        <v>500</v>
      </c>
      <c r="F700" s="48">
        <v>9</v>
      </c>
      <c r="G700" s="48" t="s">
        <v>268</v>
      </c>
      <c r="H700" s="48">
        <v>2</v>
      </c>
      <c r="I700" s="48">
        <f t="shared" si="95"/>
        <v>4</v>
      </c>
      <c r="J700" s="57">
        <f t="shared" si="97"/>
        <v>1.2666666666666666E-2</v>
      </c>
      <c r="K700" s="48">
        <f t="shared" si="102"/>
        <v>1000</v>
      </c>
      <c r="L700" s="48">
        <f t="shared" si="102"/>
        <v>1000</v>
      </c>
      <c r="M700" s="48">
        <f t="shared" si="102"/>
        <v>1100</v>
      </c>
      <c r="N700" s="48">
        <f t="shared" si="102"/>
        <v>1100</v>
      </c>
      <c r="O700" s="48">
        <f t="shared" si="102"/>
        <v>1100</v>
      </c>
      <c r="P700" s="48">
        <f t="shared" si="102"/>
        <v>1100</v>
      </c>
      <c r="Q700" s="48">
        <f t="shared" si="102"/>
        <v>1250</v>
      </c>
      <c r="R700" s="48">
        <f t="shared" si="102"/>
        <v>1250</v>
      </c>
      <c r="S700" s="48">
        <f t="shared" si="102"/>
        <v>1300</v>
      </c>
      <c r="T700" s="48">
        <f t="shared" si="102"/>
        <v>1300</v>
      </c>
      <c r="U700" s="48">
        <f t="shared" si="102"/>
        <v>1350</v>
      </c>
      <c r="V700" s="48">
        <f t="shared" si="102"/>
        <v>1350</v>
      </c>
    </row>
    <row r="701" spans="1:22">
      <c r="A701" s="48">
        <v>2</v>
      </c>
      <c r="B701" s="48">
        <v>2</v>
      </c>
      <c r="C701" s="48">
        <v>19</v>
      </c>
      <c r="D701" s="48">
        <v>251</v>
      </c>
      <c r="E701" s="48">
        <v>500</v>
      </c>
      <c r="F701" s="48">
        <v>10</v>
      </c>
      <c r="G701" s="48" t="s">
        <v>271</v>
      </c>
      <c r="H701" s="48">
        <v>1</v>
      </c>
      <c r="I701" s="48">
        <f t="shared" si="95"/>
        <v>6</v>
      </c>
      <c r="J701" s="57">
        <f t="shared" si="97"/>
        <v>1.2666666666666666E-2</v>
      </c>
      <c r="K701" s="48">
        <f t="shared" si="102"/>
        <v>3300</v>
      </c>
      <c r="L701" s="48">
        <f t="shared" si="102"/>
        <v>3300</v>
      </c>
      <c r="M701" s="48">
        <f t="shared" si="102"/>
        <v>3700</v>
      </c>
      <c r="N701" s="48">
        <f t="shared" si="102"/>
        <v>3700</v>
      </c>
      <c r="O701" s="48">
        <f t="shared" si="102"/>
        <v>3700</v>
      </c>
      <c r="P701" s="48">
        <f t="shared" si="102"/>
        <v>3700</v>
      </c>
      <c r="Q701" s="48">
        <f t="shared" si="102"/>
        <v>4200</v>
      </c>
      <c r="R701" s="48">
        <f t="shared" si="102"/>
        <v>4200</v>
      </c>
      <c r="S701" s="48">
        <f t="shared" si="102"/>
        <v>4300</v>
      </c>
      <c r="T701" s="48">
        <f t="shared" si="102"/>
        <v>4300</v>
      </c>
      <c r="U701" s="48">
        <f t="shared" si="102"/>
        <v>4500</v>
      </c>
      <c r="V701" s="48">
        <f t="shared" si="102"/>
        <v>4500</v>
      </c>
    </row>
    <row r="702" spans="1:22">
      <c r="A702" s="48">
        <v>2</v>
      </c>
      <c r="B702" s="48">
        <v>2</v>
      </c>
      <c r="C702" s="48">
        <v>19</v>
      </c>
      <c r="D702" s="48">
        <v>251</v>
      </c>
      <c r="E702" s="48">
        <v>500</v>
      </c>
      <c r="F702" s="48">
        <v>11</v>
      </c>
      <c r="G702" s="48" t="s">
        <v>269</v>
      </c>
      <c r="H702" s="48">
        <v>3000</v>
      </c>
      <c r="I702" s="48">
        <f t="shared" si="95"/>
        <v>0</v>
      </c>
      <c r="J702" s="57">
        <f t="shared" si="97"/>
        <v>1.2666666666666666E-2</v>
      </c>
      <c r="K702" s="48">
        <f t="shared" ref="K702:V711" si="103">IF($I702=0,$H702,INDEX(levelCosts_1_v,MATCH(K$1,levelCosts_k,1),$I702)*$H702)</f>
        <v>3000</v>
      </c>
      <c r="L702" s="48">
        <f t="shared" si="103"/>
        <v>3000</v>
      </c>
      <c r="M702" s="48">
        <f t="shared" si="103"/>
        <v>3000</v>
      </c>
      <c r="N702" s="48">
        <f t="shared" si="103"/>
        <v>3000</v>
      </c>
      <c r="O702" s="48">
        <f t="shared" si="103"/>
        <v>3000</v>
      </c>
      <c r="P702" s="48">
        <f t="shared" si="103"/>
        <v>3000</v>
      </c>
      <c r="Q702" s="48">
        <f t="shared" si="103"/>
        <v>3000</v>
      </c>
      <c r="R702" s="48">
        <f t="shared" si="103"/>
        <v>3000</v>
      </c>
      <c r="S702" s="48">
        <f t="shared" si="103"/>
        <v>3000</v>
      </c>
      <c r="T702" s="48">
        <f t="shared" si="103"/>
        <v>3000</v>
      </c>
      <c r="U702" s="48">
        <f t="shared" si="103"/>
        <v>3000</v>
      </c>
      <c r="V702" s="48">
        <f t="shared" si="103"/>
        <v>3000</v>
      </c>
    </row>
    <row r="703" spans="1:22">
      <c r="A703" s="48">
        <v>2</v>
      </c>
      <c r="B703" s="48">
        <v>2</v>
      </c>
      <c r="C703" s="48">
        <v>19</v>
      </c>
      <c r="D703" s="48">
        <v>251</v>
      </c>
      <c r="E703" s="48">
        <v>500</v>
      </c>
      <c r="F703" s="48">
        <v>12</v>
      </c>
      <c r="G703" s="48" t="s">
        <v>272</v>
      </c>
      <c r="H703" s="48">
        <v>1</v>
      </c>
      <c r="I703" s="48">
        <f t="shared" si="95"/>
        <v>7</v>
      </c>
      <c r="J703" s="57">
        <f t="shared" si="97"/>
        <v>1.2666666666666666E-2</v>
      </c>
      <c r="K703" s="48">
        <f t="shared" si="103"/>
        <v>4000</v>
      </c>
      <c r="L703" s="48">
        <f t="shared" si="103"/>
        <v>4000</v>
      </c>
      <c r="M703" s="48">
        <f t="shared" si="103"/>
        <v>4400</v>
      </c>
      <c r="N703" s="48">
        <f t="shared" si="103"/>
        <v>4400</v>
      </c>
      <c r="O703" s="48">
        <f t="shared" si="103"/>
        <v>4400</v>
      </c>
      <c r="P703" s="48">
        <f t="shared" si="103"/>
        <v>4400</v>
      </c>
      <c r="Q703" s="48">
        <f t="shared" si="103"/>
        <v>5000</v>
      </c>
      <c r="R703" s="48">
        <f t="shared" si="103"/>
        <v>5000</v>
      </c>
      <c r="S703" s="48">
        <f t="shared" si="103"/>
        <v>5200</v>
      </c>
      <c r="T703" s="48">
        <f t="shared" si="103"/>
        <v>5200</v>
      </c>
      <c r="U703" s="48">
        <f t="shared" si="103"/>
        <v>5400</v>
      </c>
      <c r="V703" s="48">
        <f t="shared" si="103"/>
        <v>5400</v>
      </c>
    </row>
    <row r="704" spans="1:22">
      <c r="A704" s="48">
        <v>2</v>
      </c>
      <c r="B704" s="48">
        <v>2</v>
      </c>
      <c r="C704" s="48">
        <v>19</v>
      </c>
      <c r="D704" s="48">
        <v>251</v>
      </c>
      <c r="E704" s="48">
        <v>500</v>
      </c>
      <c r="F704" s="48">
        <v>13</v>
      </c>
      <c r="G704" s="48" t="s">
        <v>273</v>
      </c>
      <c r="H704" s="48">
        <v>1</v>
      </c>
      <c r="I704" s="48">
        <f t="shared" si="95"/>
        <v>5</v>
      </c>
      <c r="J704" s="57">
        <f t="shared" si="97"/>
        <v>1.2666666666666666E-2</v>
      </c>
      <c r="K704" s="48">
        <f t="shared" si="103"/>
        <v>4000</v>
      </c>
      <c r="L704" s="48">
        <f t="shared" si="103"/>
        <v>4000</v>
      </c>
      <c r="M704" s="48">
        <f t="shared" si="103"/>
        <v>4400</v>
      </c>
      <c r="N704" s="48">
        <f t="shared" si="103"/>
        <v>4400</v>
      </c>
      <c r="O704" s="48">
        <f t="shared" si="103"/>
        <v>4400</v>
      </c>
      <c r="P704" s="48">
        <f t="shared" si="103"/>
        <v>4400</v>
      </c>
      <c r="Q704" s="48">
        <f t="shared" si="103"/>
        <v>5000</v>
      </c>
      <c r="R704" s="48">
        <f t="shared" si="103"/>
        <v>5000</v>
      </c>
      <c r="S704" s="48">
        <f t="shared" si="103"/>
        <v>5200</v>
      </c>
      <c r="T704" s="48">
        <f t="shared" si="103"/>
        <v>5200</v>
      </c>
      <c r="U704" s="48">
        <f t="shared" si="103"/>
        <v>5400</v>
      </c>
      <c r="V704" s="48">
        <f t="shared" si="103"/>
        <v>5400</v>
      </c>
    </row>
    <row r="705" spans="1:22">
      <c r="A705" s="48">
        <v>2</v>
      </c>
      <c r="B705" s="48">
        <v>2</v>
      </c>
      <c r="C705" s="48">
        <v>19</v>
      </c>
      <c r="D705" s="48">
        <v>251</v>
      </c>
      <c r="E705" s="48">
        <v>500</v>
      </c>
      <c r="F705" s="48">
        <v>14</v>
      </c>
      <c r="G705" s="48" t="s">
        <v>269</v>
      </c>
      <c r="H705" s="48">
        <v>6000</v>
      </c>
      <c r="I705" s="48">
        <f t="shared" si="95"/>
        <v>0</v>
      </c>
      <c r="J705" s="57">
        <f t="shared" si="97"/>
        <v>1.2666666666666666E-2</v>
      </c>
      <c r="K705" s="48">
        <f t="shared" si="103"/>
        <v>6000</v>
      </c>
      <c r="L705" s="48">
        <f t="shared" si="103"/>
        <v>6000</v>
      </c>
      <c r="M705" s="48">
        <f t="shared" si="103"/>
        <v>6000</v>
      </c>
      <c r="N705" s="48">
        <f t="shared" si="103"/>
        <v>6000</v>
      </c>
      <c r="O705" s="48">
        <f t="shared" si="103"/>
        <v>6000</v>
      </c>
      <c r="P705" s="48">
        <f t="shared" si="103"/>
        <v>6000</v>
      </c>
      <c r="Q705" s="48">
        <f t="shared" si="103"/>
        <v>6000</v>
      </c>
      <c r="R705" s="48">
        <f t="shared" si="103"/>
        <v>6000</v>
      </c>
      <c r="S705" s="48">
        <f t="shared" si="103"/>
        <v>6000</v>
      </c>
      <c r="T705" s="48">
        <f t="shared" si="103"/>
        <v>6000</v>
      </c>
      <c r="U705" s="48">
        <f t="shared" si="103"/>
        <v>6000</v>
      </c>
      <c r="V705" s="48">
        <f t="shared" si="103"/>
        <v>6000</v>
      </c>
    </row>
    <row r="706" spans="1:22">
      <c r="A706" s="48">
        <v>2</v>
      </c>
      <c r="B706" s="48">
        <v>2</v>
      </c>
      <c r="C706" s="48">
        <v>19</v>
      </c>
      <c r="D706" s="48">
        <v>251</v>
      </c>
      <c r="E706" s="48">
        <v>500</v>
      </c>
      <c r="F706" s="48">
        <v>15</v>
      </c>
      <c r="G706" s="48" t="s">
        <v>270</v>
      </c>
      <c r="H706" s="48">
        <v>1</v>
      </c>
      <c r="I706" s="48">
        <f t="shared" ref="I706:I769" si="104">INDEX($AW$1:$AW$9,MATCH(G706,$AV$1:$AV$9,0))</f>
        <v>1</v>
      </c>
      <c r="J706" s="57">
        <f t="shared" si="97"/>
        <v>1.2666666666666666E-2</v>
      </c>
      <c r="K706" s="48">
        <f t="shared" si="103"/>
        <v>2000</v>
      </c>
      <c r="L706" s="48">
        <f t="shared" si="103"/>
        <v>2000</v>
      </c>
      <c r="M706" s="48">
        <f t="shared" si="103"/>
        <v>2200</v>
      </c>
      <c r="N706" s="48">
        <f t="shared" si="103"/>
        <v>2200</v>
      </c>
      <c r="O706" s="48">
        <f t="shared" si="103"/>
        <v>2200</v>
      </c>
      <c r="P706" s="48">
        <f t="shared" si="103"/>
        <v>2200</v>
      </c>
      <c r="Q706" s="48">
        <f t="shared" si="103"/>
        <v>2500</v>
      </c>
      <c r="R706" s="48">
        <f t="shared" si="103"/>
        <v>2500</v>
      </c>
      <c r="S706" s="48">
        <f t="shared" si="103"/>
        <v>2600</v>
      </c>
      <c r="T706" s="48">
        <f t="shared" si="103"/>
        <v>2600</v>
      </c>
      <c r="U706" s="48">
        <f t="shared" si="103"/>
        <v>2700</v>
      </c>
      <c r="V706" s="48">
        <f t="shared" si="103"/>
        <v>2700</v>
      </c>
    </row>
    <row r="707" spans="1:22">
      <c r="A707" s="48">
        <v>2</v>
      </c>
      <c r="B707" s="48">
        <v>3</v>
      </c>
      <c r="C707" s="48">
        <v>18</v>
      </c>
      <c r="D707" s="48">
        <v>251</v>
      </c>
      <c r="E707" s="48">
        <v>500</v>
      </c>
      <c r="F707" s="48">
        <v>1</v>
      </c>
      <c r="G707" s="48" t="s">
        <v>270</v>
      </c>
      <c r="H707" s="48">
        <v>2</v>
      </c>
      <c r="I707" s="48">
        <f t="shared" si="104"/>
        <v>1</v>
      </c>
      <c r="J707" s="57">
        <f t="shared" ref="J707:J770" si="105">C707/100/15</f>
        <v>1.2E-2</v>
      </c>
      <c r="K707" s="48">
        <f t="shared" si="103"/>
        <v>4000</v>
      </c>
      <c r="L707" s="48">
        <f t="shared" si="103"/>
        <v>4000</v>
      </c>
      <c r="M707" s="48">
        <f t="shared" si="103"/>
        <v>4400</v>
      </c>
      <c r="N707" s="48">
        <f t="shared" si="103"/>
        <v>4400</v>
      </c>
      <c r="O707" s="48">
        <f t="shared" si="103"/>
        <v>4400</v>
      </c>
      <c r="P707" s="48">
        <f t="shared" si="103"/>
        <v>4400</v>
      </c>
      <c r="Q707" s="48">
        <f t="shared" si="103"/>
        <v>5000</v>
      </c>
      <c r="R707" s="48">
        <f t="shared" si="103"/>
        <v>5000</v>
      </c>
      <c r="S707" s="48">
        <f t="shared" si="103"/>
        <v>5200</v>
      </c>
      <c r="T707" s="48">
        <f t="shared" si="103"/>
        <v>5200</v>
      </c>
      <c r="U707" s="48">
        <f t="shared" si="103"/>
        <v>5400</v>
      </c>
      <c r="V707" s="48">
        <f t="shared" si="103"/>
        <v>5400</v>
      </c>
    </row>
    <row r="708" spans="1:22">
      <c r="A708" s="48">
        <v>2</v>
      </c>
      <c r="B708" s="48">
        <v>3</v>
      </c>
      <c r="C708" s="48">
        <v>18</v>
      </c>
      <c r="D708" s="48">
        <v>251</v>
      </c>
      <c r="E708" s="48">
        <v>500</v>
      </c>
      <c r="F708" s="48">
        <v>2</v>
      </c>
      <c r="G708" s="48" t="s">
        <v>269</v>
      </c>
      <c r="H708" s="48">
        <v>5000</v>
      </c>
      <c r="I708" s="48">
        <f t="shared" si="104"/>
        <v>0</v>
      </c>
      <c r="J708" s="57">
        <f t="shared" si="105"/>
        <v>1.2E-2</v>
      </c>
      <c r="K708" s="48">
        <f t="shared" si="103"/>
        <v>5000</v>
      </c>
      <c r="L708" s="48">
        <f t="shared" si="103"/>
        <v>5000</v>
      </c>
      <c r="M708" s="48">
        <f t="shared" si="103"/>
        <v>5000</v>
      </c>
      <c r="N708" s="48">
        <f t="shared" si="103"/>
        <v>5000</v>
      </c>
      <c r="O708" s="48">
        <f t="shared" si="103"/>
        <v>5000</v>
      </c>
      <c r="P708" s="48">
        <f t="shared" si="103"/>
        <v>5000</v>
      </c>
      <c r="Q708" s="48">
        <f t="shared" si="103"/>
        <v>5000</v>
      </c>
      <c r="R708" s="48">
        <f t="shared" si="103"/>
        <v>5000</v>
      </c>
      <c r="S708" s="48">
        <f t="shared" si="103"/>
        <v>5000</v>
      </c>
      <c r="T708" s="48">
        <f t="shared" si="103"/>
        <v>5000</v>
      </c>
      <c r="U708" s="48">
        <f t="shared" si="103"/>
        <v>5000</v>
      </c>
      <c r="V708" s="48">
        <f t="shared" si="103"/>
        <v>5000</v>
      </c>
    </row>
    <row r="709" spans="1:22">
      <c r="A709" s="48">
        <v>2</v>
      </c>
      <c r="B709" s="48">
        <v>3</v>
      </c>
      <c r="C709" s="48">
        <v>18</v>
      </c>
      <c r="D709" s="48">
        <v>251</v>
      </c>
      <c r="E709" s="48">
        <v>500</v>
      </c>
      <c r="F709" s="48">
        <v>3</v>
      </c>
      <c r="G709" s="48" t="s">
        <v>268</v>
      </c>
      <c r="H709" s="48">
        <v>4</v>
      </c>
      <c r="I709" s="48">
        <f t="shared" si="104"/>
        <v>4</v>
      </c>
      <c r="J709" s="57">
        <f t="shared" si="105"/>
        <v>1.2E-2</v>
      </c>
      <c r="K709" s="48">
        <f t="shared" si="103"/>
        <v>2000</v>
      </c>
      <c r="L709" s="48">
        <f t="shared" si="103"/>
        <v>2000</v>
      </c>
      <c r="M709" s="48">
        <f t="shared" si="103"/>
        <v>2200</v>
      </c>
      <c r="N709" s="48">
        <f t="shared" si="103"/>
        <v>2200</v>
      </c>
      <c r="O709" s="48">
        <f t="shared" si="103"/>
        <v>2200</v>
      </c>
      <c r="P709" s="48">
        <f t="shared" si="103"/>
        <v>2200</v>
      </c>
      <c r="Q709" s="48">
        <f t="shared" si="103"/>
        <v>2500</v>
      </c>
      <c r="R709" s="48">
        <f t="shared" si="103"/>
        <v>2500</v>
      </c>
      <c r="S709" s="48">
        <f t="shared" si="103"/>
        <v>2600</v>
      </c>
      <c r="T709" s="48">
        <f t="shared" si="103"/>
        <v>2600</v>
      </c>
      <c r="U709" s="48">
        <f t="shared" si="103"/>
        <v>2700</v>
      </c>
      <c r="V709" s="48">
        <f t="shared" si="103"/>
        <v>2700</v>
      </c>
    </row>
    <row r="710" spans="1:22">
      <c r="A710" s="48">
        <v>2</v>
      </c>
      <c r="B710" s="48">
        <v>3</v>
      </c>
      <c r="C710" s="48">
        <v>18</v>
      </c>
      <c r="D710" s="48">
        <v>251</v>
      </c>
      <c r="E710" s="48">
        <v>500</v>
      </c>
      <c r="F710" s="48">
        <v>4</v>
      </c>
      <c r="G710" s="48" t="s">
        <v>269</v>
      </c>
      <c r="H710" s="48">
        <v>3000</v>
      </c>
      <c r="I710" s="48">
        <f t="shared" si="104"/>
        <v>0</v>
      </c>
      <c r="J710" s="57">
        <f t="shared" si="105"/>
        <v>1.2E-2</v>
      </c>
      <c r="K710" s="48">
        <f t="shared" si="103"/>
        <v>3000</v>
      </c>
      <c r="L710" s="48">
        <f t="shared" si="103"/>
        <v>3000</v>
      </c>
      <c r="M710" s="48">
        <f t="shared" si="103"/>
        <v>3000</v>
      </c>
      <c r="N710" s="48">
        <f t="shared" si="103"/>
        <v>3000</v>
      </c>
      <c r="O710" s="48">
        <f t="shared" si="103"/>
        <v>3000</v>
      </c>
      <c r="P710" s="48">
        <f t="shared" si="103"/>
        <v>3000</v>
      </c>
      <c r="Q710" s="48">
        <f t="shared" si="103"/>
        <v>3000</v>
      </c>
      <c r="R710" s="48">
        <f t="shared" si="103"/>
        <v>3000</v>
      </c>
      <c r="S710" s="48">
        <f t="shared" si="103"/>
        <v>3000</v>
      </c>
      <c r="T710" s="48">
        <f t="shared" si="103"/>
        <v>3000</v>
      </c>
      <c r="U710" s="48">
        <f t="shared" si="103"/>
        <v>3000</v>
      </c>
      <c r="V710" s="48">
        <f t="shared" si="103"/>
        <v>3000</v>
      </c>
    </row>
    <row r="711" spans="1:22">
      <c r="A711" s="48">
        <v>2</v>
      </c>
      <c r="B711" s="48">
        <v>3</v>
      </c>
      <c r="C711" s="48">
        <v>18</v>
      </c>
      <c r="D711" s="48">
        <v>251</v>
      </c>
      <c r="E711" s="48">
        <v>500</v>
      </c>
      <c r="F711" s="48">
        <v>5</v>
      </c>
      <c r="G711" s="48" t="s">
        <v>269</v>
      </c>
      <c r="H711" s="48">
        <v>2000</v>
      </c>
      <c r="I711" s="48">
        <f t="shared" si="104"/>
        <v>0</v>
      </c>
      <c r="J711" s="57">
        <f t="shared" si="105"/>
        <v>1.2E-2</v>
      </c>
      <c r="K711" s="48">
        <f t="shared" si="103"/>
        <v>2000</v>
      </c>
      <c r="L711" s="48">
        <f t="shared" si="103"/>
        <v>2000</v>
      </c>
      <c r="M711" s="48">
        <f t="shared" si="103"/>
        <v>2000</v>
      </c>
      <c r="N711" s="48">
        <f t="shared" si="103"/>
        <v>2000</v>
      </c>
      <c r="O711" s="48">
        <f t="shared" si="103"/>
        <v>2000</v>
      </c>
      <c r="P711" s="48">
        <f t="shared" si="103"/>
        <v>2000</v>
      </c>
      <c r="Q711" s="48">
        <f t="shared" si="103"/>
        <v>2000</v>
      </c>
      <c r="R711" s="48">
        <f t="shared" si="103"/>
        <v>2000</v>
      </c>
      <c r="S711" s="48">
        <f t="shared" si="103"/>
        <v>2000</v>
      </c>
      <c r="T711" s="48">
        <f t="shared" si="103"/>
        <v>2000</v>
      </c>
      <c r="U711" s="48">
        <f t="shared" si="103"/>
        <v>2000</v>
      </c>
      <c r="V711" s="48">
        <f t="shared" si="103"/>
        <v>2000</v>
      </c>
    </row>
    <row r="712" spans="1:22">
      <c r="A712" s="48">
        <v>2</v>
      </c>
      <c r="B712" s="48">
        <v>3</v>
      </c>
      <c r="C712" s="48">
        <v>18</v>
      </c>
      <c r="D712" s="48">
        <v>251</v>
      </c>
      <c r="E712" s="48">
        <v>500</v>
      </c>
      <c r="F712" s="48">
        <v>6</v>
      </c>
      <c r="G712" s="48" t="s">
        <v>273</v>
      </c>
      <c r="H712" s="48">
        <v>1</v>
      </c>
      <c r="I712" s="48">
        <f t="shared" si="104"/>
        <v>5</v>
      </c>
      <c r="J712" s="57">
        <f t="shared" si="105"/>
        <v>1.2E-2</v>
      </c>
      <c r="K712" s="48">
        <f t="shared" ref="K712:V721" si="106">IF($I712=0,$H712,INDEX(levelCosts_1_v,MATCH(K$1,levelCosts_k,1),$I712)*$H712)</f>
        <v>4000</v>
      </c>
      <c r="L712" s="48">
        <f t="shared" si="106"/>
        <v>4000</v>
      </c>
      <c r="M712" s="48">
        <f t="shared" si="106"/>
        <v>4400</v>
      </c>
      <c r="N712" s="48">
        <f t="shared" si="106"/>
        <v>4400</v>
      </c>
      <c r="O712" s="48">
        <f t="shared" si="106"/>
        <v>4400</v>
      </c>
      <c r="P712" s="48">
        <f t="shared" si="106"/>
        <v>4400</v>
      </c>
      <c r="Q712" s="48">
        <f t="shared" si="106"/>
        <v>5000</v>
      </c>
      <c r="R712" s="48">
        <f t="shared" si="106"/>
        <v>5000</v>
      </c>
      <c r="S712" s="48">
        <f t="shared" si="106"/>
        <v>5200</v>
      </c>
      <c r="T712" s="48">
        <f t="shared" si="106"/>
        <v>5200</v>
      </c>
      <c r="U712" s="48">
        <f t="shared" si="106"/>
        <v>5400</v>
      </c>
      <c r="V712" s="48">
        <f t="shared" si="106"/>
        <v>5400</v>
      </c>
    </row>
    <row r="713" spans="1:22">
      <c r="A713" s="48">
        <v>2</v>
      </c>
      <c r="B713" s="48">
        <v>3</v>
      </c>
      <c r="C713" s="48">
        <v>18</v>
      </c>
      <c r="D713" s="48">
        <v>251</v>
      </c>
      <c r="E713" s="48">
        <v>500</v>
      </c>
      <c r="F713" s="48">
        <v>7</v>
      </c>
      <c r="G713" s="48" t="s">
        <v>270</v>
      </c>
      <c r="H713" s="48">
        <v>1</v>
      </c>
      <c r="I713" s="48">
        <f t="shared" si="104"/>
        <v>1</v>
      </c>
      <c r="J713" s="57">
        <f t="shared" si="105"/>
        <v>1.2E-2</v>
      </c>
      <c r="K713" s="48">
        <f t="shared" si="106"/>
        <v>2000</v>
      </c>
      <c r="L713" s="48">
        <f t="shared" si="106"/>
        <v>2000</v>
      </c>
      <c r="M713" s="48">
        <f t="shared" si="106"/>
        <v>2200</v>
      </c>
      <c r="N713" s="48">
        <f t="shared" si="106"/>
        <v>2200</v>
      </c>
      <c r="O713" s="48">
        <f t="shared" si="106"/>
        <v>2200</v>
      </c>
      <c r="P713" s="48">
        <f t="shared" si="106"/>
        <v>2200</v>
      </c>
      <c r="Q713" s="48">
        <f t="shared" si="106"/>
        <v>2500</v>
      </c>
      <c r="R713" s="48">
        <f t="shared" si="106"/>
        <v>2500</v>
      </c>
      <c r="S713" s="48">
        <f t="shared" si="106"/>
        <v>2600</v>
      </c>
      <c r="T713" s="48">
        <f t="shared" si="106"/>
        <v>2600</v>
      </c>
      <c r="U713" s="48">
        <f t="shared" si="106"/>
        <v>2700</v>
      </c>
      <c r="V713" s="48">
        <f t="shared" si="106"/>
        <v>2700</v>
      </c>
    </row>
    <row r="714" spans="1:22">
      <c r="A714" s="48">
        <v>2</v>
      </c>
      <c r="B714" s="48">
        <v>3</v>
      </c>
      <c r="C714" s="48">
        <v>18</v>
      </c>
      <c r="D714" s="48">
        <v>251</v>
      </c>
      <c r="E714" s="48">
        <v>500</v>
      </c>
      <c r="F714" s="48">
        <v>8</v>
      </c>
      <c r="G714" s="48" t="s">
        <v>271</v>
      </c>
      <c r="H714" s="48">
        <v>1</v>
      </c>
      <c r="I714" s="48">
        <f t="shared" si="104"/>
        <v>6</v>
      </c>
      <c r="J714" s="57">
        <f t="shared" si="105"/>
        <v>1.2E-2</v>
      </c>
      <c r="K714" s="48">
        <f t="shared" si="106"/>
        <v>3300</v>
      </c>
      <c r="L714" s="48">
        <f t="shared" si="106"/>
        <v>3300</v>
      </c>
      <c r="M714" s="48">
        <f t="shared" si="106"/>
        <v>3700</v>
      </c>
      <c r="N714" s="48">
        <f t="shared" si="106"/>
        <v>3700</v>
      </c>
      <c r="O714" s="48">
        <f t="shared" si="106"/>
        <v>3700</v>
      </c>
      <c r="P714" s="48">
        <f t="shared" si="106"/>
        <v>3700</v>
      </c>
      <c r="Q714" s="48">
        <f t="shared" si="106"/>
        <v>4200</v>
      </c>
      <c r="R714" s="48">
        <f t="shared" si="106"/>
        <v>4200</v>
      </c>
      <c r="S714" s="48">
        <f t="shared" si="106"/>
        <v>4300</v>
      </c>
      <c r="T714" s="48">
        <f t="shared" si="106"/>
        <v>4300</v>
      </c>
      <c r="U714" s="48">
        <f t="shared" si="106"/>
        <v>4500</v>
      </c>
      <c r="V714" s="48">
        <f t="shared" si="106"/>
        <v>4500</v>
      </c>
    </row>
    <row r="715" spans="1:22">
      <c r="A715" s="48">
        <v>2</v>
      </c>
      <c r="B715" s="48">
        <v>3</v>
      </c>
      <c r="C715" s="48">
        <v>18</v>
      </c>
      <c r="D715" s="48">
        <v>251</v>
      </c>
      <c r="E715" s="48">
        <v>500</v>
      </c>
      <c r="F715" s="48">
        <v>9</v>
      </c>
      <c r="G715" s="48" t="s">
        <v>269</v>
      </c>
      <c r="H715" s="48">
        <v>2000</v>
      </c>
      <c r="I715" s="48">
        <f t="shared" si="104"/>
        <v>0</v>
      </c>
      <c r="J715" s="57">
        <f t="shared" si="105"/>
        <v>1.2E-2</v>
      </c>
      <c r="K715" s="48">
        <f t="shared" si="106"/>
        <v>2000</v>
      </c>
      <c r="L715" s="48">
        <f t="shared" si="106"/>
        <v>2000</v>
      </c>
      <c r="M715" s="48">
        <f t="shared" si="106"/>
        <v>2000</v>
      </c>
      <c r="N715" s="48">
        <f t="shared" si="106"/>
        <v>2000</v>
      </c>
      <c r="O715" s="48">
        <f t="shared" si="106"/>
        <v>2000</v>
      </c>
      <c r="P715" s="48">
        <f t="shared" si="106"/>
        <v>2000</v>
      </c>
      <c r="Q715" s="48">
        <f t="shared" si="106"/>
        <v>2000</v>
      </c>
      <c r="R715" s="48">
        <f t="shared" si="106"/>
        <v>2000</v>
      </c>
      <c r="S715" s="48">
        <f t="shared" si="106"/>
        <v>2000</v>
      </c>
      <c r="T715" s="48">
        <f t="shared" si="106"/>
        <v>2000</v>
      </c>
      <c r="U715" s="48">
        <f t="shared" si="106"/>
        <v>2000</v>
      </c>
      <c r="V715" s="48">
        <f t="shared" si="106"/>
        <v>2000</v>
      </c>
    </row>
    <row r="716" spans="1:22">
      <c r="A716" s="48">
        <v>2</v>
      </c>
      <c r="B716" s="48">
        <v>3</v>
      </c>
      <c r="C716" s="48">
        <v>18</v>
      </c>
      <c r="D716" s="48">
        <v>251</v>
      </c>
      <c r="E716" s="48">
        <v>500</v>
      </c>
      <c r="F716" s="48">
        <v>10</v>
      </c>
      <c r="G716" s="48" t="s">
        <v>270</v>
      </c>
      <c r="H716" s="48">
        <v>1</v>
      </c>
      <c r="I716" s="48">
        <f t="shared" si="104"/>
        <v>1</v>
      </c>
      <c r="J716" s="57">
        <f t="shared" si="105"/>
        <v>1.2E-2</v>
      </c>
      <c r="K716" s="48">
        <f t="shared" si="106"/>
        <v>2000</v>
      </c>
      <c r="L716" s="48">
        <f t="shared" si="106"/>
        <v>2000</v>
      </c>
      <c r="M716" s="48">
        <f t="shared" si="106"/>
        <v>2200</v>
      </c>
      <c r="N716" s="48">
        <f t="shared" si="106"/>
        <v>2200</v>
      </c>
      <c r="O716" s="48">
        <f t="shared" si="106"/>
        <v>2200</v>
      </c>
      <c r="P716" s="48">
        <f t="shared" si="106"/>
        <v>2200</v>
      </c>
      <c r="Q716" s="48">
        <f t="shared" si="106"/>
        <v>2500</v>
      </c>
      <c r="R716" s="48">
        <f t="shared" si="106"/>
        <v>2500</v>
      </c>
      <c r="S716" s="48">
        <f t="shared" si="106"/>
        <v>2600</v>
      </c>
      <c r="T716" s="48">
        <f t="shared" si="106"/>
        <v>2600</v>
      </c>
      <c r="U716" s="48">
        <f t="shared" si="106"/>
        <v>2700</v>
      </c>
      <c r="V716" s="48">
        <f t="shared" si="106"/>
        <v>2700</v>
      </c>
    </row>
    <row r="717" spans="1:22">
      <c r="A717" s="48">
        <v>2</v>
      </c>
      <c r="B717" s="48">
        <v>3</v>
      </c>
      <c r="C717" s="48">
        <v>18</v>
      </c>
      <c r="D717" s="48">
        <v>251</v>
      </c>
      <c r="E717" s="48">
        <v>500</v>
      </c>
      <c r="F717" s="48">
        <v>11</v>
      </c>
      <c r="G717" s="48" t="s">
        <v>269</v>
      </c>
      <c r="H717" s="48">
        <v>3000</v>
      </c>
      <c r="I717" s="48">
        <f t="shared" si="104"/>
        <v>0</v>
      </c>
      <c r="J717" s="57">
        <f t="shared" si="105"/>
        <v>1.2E-2</v>
      </c>
      <c r="K717" s="48">
        <f t="shared" si="106"/>
        <v>3000</v>
      </c>
      <c r="L717" s="48">
        <f t="shared" si="106"/>
        <v>3000</v>
      </c>
      <c r="M717" s="48">
        <f t="shared" si="106"/>
        <v>3000</v>
      </c>
      <c r="N717" s="48">
        <f t="shared" si="106"/>
        <v>3000</v>
      </c>
      <c r="O717" s="48">
        <f t="shared" si="106"/>
        <v>3000</v>
      </c>
      <c r="P717" s="48">
        <f t="shared" si="106"/>
        <v>3000</v>
      </c>
      <c r="Q717" s="48">
        <f t="shared" si="106"/>
        <v>3000</v>
      </c>
      <c r="R717" s="48">
        <f t="shared" si="106"/>
        <v>3000</v>
      </c>
      <c r="S717" s="48">
        <f t="shared" si="106"/>
        <v>3000</v>
      </c>
      <c r="T717" s="48">
        <f t="shared" si="106"/>
        <v>3000</v>
      </c>
      <c r="U717" s="48">
        <f t="shared" si="106"/>
        <v>3000</v>
      </c>
      <c r="V717" s="48">
        <f t="shared" si="106"/>
        <v>3000</v>
      </c>
    </row>
    <row r="718" spans="1:22">
      <c r="A718" s="48">
        <v>2</v>
      </c>
      <c r="B718" s="48">
        <v>3</v>
      </c>
      <c r="C718" s="48">
        <v>18</v>
      </c>
      <c r="D718" s="48">
        <v>251</v>
      </c>
      <c r="E718" s="48">
        <v>500</v>
      </c>
      <c r="F718" s="48">
        <v>12</v>
      </c>
      <c r="G718" s="48" t="s">
        <v>268</v>
      </c>
      <c r="H718" s="48">
        <v>4</v>
      </c>
      <c r="I718" s="48">
        <f t="shared" si="104"/>
        <v>4</v>
      </c>
      <c r="J718" s="57">
        <f t="shared" si="105"/>
        <v>1.2E-2</v>
      </c>
      <c r="K718" s="48">
        <f t="shared" si="106"/>
        <v>2000</v>
      </c>
      <c r="L718" s="48">
        <f t="shared" si="106"/>
        <v>2000</v>
      </c>
      <c r="M718" s="48">
        <f t="shared" si="106"/>
        <v>2200</v>
      </c>
      <c r="N718" s="48">
        <f t="shared" si="106"/>
        <v>2200</v>
      </c>
      <c r="O718" s="48">
        <f t="shared" si="106"/>
        <v>2200</v>
      </c>
      <c r="P718" s="48">
        <f t="shared" si="106"/>
        <v>2200</v>
      </c>
      <c r="Q718" s="48">
        <f t="shared" si="106"/>
        <v>2500</v>
      </c>
      <c r="R718" s="48">
        <f t="shared" si="106"/>
        <v>2500</v>
      </c>
      <c r="S718" s="48">
        <f t="shared" si="106"/>
        <v>2600</v>
      </c>
      <c r="T718" s="48">
        <f t="shared" si="106"/>
        <v>2600</v>
      </c>
      <c r="U718" s="48">
        <f t="shared" si="106"/>
        <v>2700</v>
      </c>
      <c r="V718" s="48">
        <f t="shared" si="106"/>
        <v>2700</v>
      </c>
    </row>
    <row r="719" spans="1:22">
      <c r="A719" s="48">
        <v>2</v>
      </c>
      <c r="B719" s="48">
        <v>3</v>
      </c>
      <c r="C719" s="48">
        <v>18</v>
      </c>
      <c r="D719" s="48">
        <v>251</v>
      </c>
      <c r="E719" s="48">
        <v>500</v>
      </c>
      <c r="F719" s="48">
        <v>13</v>
      </c>
      <c r="G719" s="48" t="s">
        <v>269</v>
      </c>
      <c r="H719" s="48">
        <v>3000</v>
      </c>
      <c r="I719" s="48">
        <f t="shared" si="104"/>
        <v>0</v>
      </c>
      <c r="J719" s="57">
        <f t="shared" si="105"/>
        <v>1.2E-2</v>
      </c>
      <c r="K719" s="48">
        <f t="shared" si="106"/>
        <v>3000</v>
      </c>
      <c r="L719" s="48">
        <f t="shared" si="106"/>
        <v>3000</v>
      </c>
      <c r="M719" s="48">
        <f t="shared" si="106"/>
        <v>3000</v>
      </c>
      <c r="N719" s="48">
        <f t="shared" si="106"/>
        <v>3000</v>
      </c>
      <c r="O719" s="48">
        <f t="shared" si="106"/>
        <v>3000</v>
      </c>
      <c r="P719" s="48">
        <f t="shared" si="106"/>
        <v>3000</v>
      </c>
      <c r="Q719" s="48">
        <f t="shared" si="106"/>
        <v>3000</v>
      </c>
      <c r="R719" s="48">
        <f t="shared" si="106"/>
        <v>3000</v>
      </c>
      <c r="S719" s="48">
        <f t="shared" si="106"/>
        <v>3000</v>
      </c>
      <c r="T719" s="48">
        <f t="shared" si="106"/>
        <v>3000</v>
      </c>
      <c r="U719" s="48">
        <f t="shared" si="106"/>
        <v>3000</v>
      </c>
      <c r="V719" s="48">
        <f t="shared" si="106"/>
        <v>3000</v>
      </c>
    </row>
    <row r="720" spans="1:22">
      <c r="A720" s="48">
        <v>2</v>
      </c>
      <c r="B720" s="48">
        <v>3</v>
      </c>
      <c r="C720" s="48">
        <v>18</v>
      </c>
      <c r="D720" s="48">
        <v>251</v>
      </c>
      <c r="E720" s="48">
        <v>500</v>
      </c>
      <c r="F720" s="48">
        <v>14</v>
      </c>
      <c r="G720" s="48" t="s">
        <v>274</v>
      </c>
      <c r="H720" s="48">
        <v>1</v>
      </c>
      <c r="I720" s="48">
        <f t="shared" si="104"/>
        <v>3</v>
      </c>
      <c r="J720" s="57">
        <f t="shared" si="105"/>
        <v>1.2E-2</v>
      </c>
      <c r="K720" s="48">
        <f t="shared" si="106"/>
        <v>6000</v>
      </c>
      <c r="L720" s="48">
        <f t="shared" si="106"/>
        <v>6000</v>
      </c>
      <c r="M720" s="48">
        <f t="shared" si="106"/>
        <v>6600</v>
      </c>
      <c r="N720" s="48">
        <f t="shared" si="106"/>
        <v>6600</v>
      </c>
      <c r="O720" s="48">
        <f t="shared" si="106"/>
        <v>6600</v>
      </c>
      <c r="P720" s="48">
        <f t="shared" si="106"/>
        <v>6600</v>
      </c>
      <c r="Q720" s="48">
        <f t="shared" si="106"/>
        <v>7500</v>
      </c>
      <c r="R720" s="48">
        <f t="shared" si="106"/>
        <v>7500</v>
      </c>
      <c r="S720" s="48">
        <f t="shared" si="106"/>
        <v>7800</v>
      </c>
      <c r="T720" s="48">
        <f t="shared" si="106"/>
        <v>7800</v>
      </c>
      <c r="U720" s="48">
        <f t="shared" si="106"/>
        <v>8100</v>
      </c>
      <c r="V720" s="48">
        <f t="shared" si="106"/>
        <v>8100</v>
      </c>
    </row>
    <row r="721" spans="1:22">
      <c r="A721" s="48">
        <v>2</v>
      </c>
      <c r="B721" s="48">
        <v>3</v>
      </c>
      <c r="C721" s="48">
        <v>18</v>
      </c>
      <c r="D721" s="48">
        <v>251</v>
      </c>
      <c r="E721" s="48">
        <v>500</v>
      </c>
      <c r="F721" s="48">
        <v>15</v>
      </c>
      <c r="G721" s="48" t="s">
        <v>270</v>
      </c>
      <c r="H721" s="48">
        <v>1</v>
      </c>
      <c r="I721" s="48">
        <f t="shared" si="104"/>
        <v>1</v>
      </c>
      <c r="J721" s="57">
        <f t="shared" si="105"/>
        <v>1.2E-2</v>
      </c>
      <c r="K721" s="48">
        <f t="shared" si="106"/>
        <v>2000</v>
      </c>
      <c r="L721" s="48">
        <f t="shared" si="106"/>
        <v>2000</v>
      </c>
      <c r="M721" s="48">
        <f t="shared" si="106"/>
        <v>2200</v>
      </c>
      <c r="N721" s="48">
        <f t="shared" si="106"/>
        <v>2200</v>
      </c>
      <c r="O721" s="48">
        <f t="shared" si="106"/>
        <v>2200</v>
      </c>
      <c r="P721" s="48">
        <f t="shared" si="106"/>
        <v>2200</v>
      </c>
      <c r="Q721" s="48">
        <f t="shared" si="106"/>
        <v>2500</v>
      </c>
      <c r="R721" s="48">
        <f t="shared" si="106"/>
        <v>2500</v>
      </c>
      <c r="S721" s="48">
        <f t="shared" si="106"/>
        <v>2600</v>
      </c>
      <c r="T721" s="48">
        <f t="shared" si="106"/>
        <v>2600</v>
      </c>
      <c r="U721" s="48">
        <f t="shared" si="106"/>
        <v>2700</v>
      </c>
      <c r="V721" s="48">
        <f t="shared" si="106"/>
        <v>2700</v>
      </c>
    </row>
    <row r="722" spans="1:22">
      <c r="A722" s="48">
        <v>2</v>
      </c>
      <c r="B722" s="48">
        <v>4</v>
      </c>
      <c r="C722" s="48">
        <v>7</v>
      </c>
      <c r="D722" s="48">
        <v>251</v>
      </c>
      <c r="E722" s="48">
        <v>500</v>
      </c>
      <c r="F722" s="48">
        <v>1</v>
      </c>
      <c r="G722" s="48" t="s">
        <v>269</v>
      </c>
      <c r="H722" s="48">
        <v>5000</v>
      </c>
      <c r="I722" s="48">
        <f t="shared" si="104"/>
        <v>0</v>
      </c>
      <c r="J722" s="57">
        <f t="shared" si="105"/>
        <v>4.6666666666666671E-3</v>
      </c>
      <c r="K722" s="48">
        <f t="shared" ref="K722:V731" si="107">IF($I722=0,$H722,INDEX(levelCosts_1_v,MATCH(K$1,levelCosts_k,1),$I722)*$H722)</f>
        <v>5000</v>
      </c>
      <c r="L722" s="48">
        <f t="shared" si="107"/>
        <v>5000</v>
      </c>
      <c r="M722" s="48">
        <f t="shared" si="107"/>
        <v>5000</v>
      </c>
      <c r="N722" s="48">
        <f t="shared" si="107"/>
        <v>5000</v>
      </c>
      <c r="O722" s="48">
        <f t="shared" si="107"/>
        <v>5000</v>
      </c>
      <c r="P722" s="48">
        <f t="shared" si="107"/>
        <v>5000</v>
      </c>
      <c r="Q722" s="48">
        <f t="shared" si="107"/>
        <v>5000</v>
      </c>
      <c r="R722" s="48">
        <f t="shared" si="107"/>
        <v>5000</v>
      </c>
      <c r="S722" s="48">
        <f t="shared" si="107"/>
        <v>5000</v>
      </c>
      <c r="T722" s="48">
        <f t="shared" si="107"/>
        <v>5000</v>
      </c>
      <c r="U722" s="48">
        <f t="shared" si="107"/>
        <v>5000</v>
      </c>
      <c r="V722" s="48">
        <f t="shared" si="107"/>
        <v>5000</v>
      </c>
    </row>
    <row r="723" spans="1:22">
      <c r="A723" s="48">
        <v>2</v>
      </c>
      <c r="B723" s="48">
        <v>4</v>
      </c>
      <c r="C723" s="48">
        <v>7</v>
      </c>
      <c r="D723" s="48">
        <v>251</v>
      </c>
      <c r="E723" s="48">
        <v>500</v>
      </c>
      <c r="F723" s="48">
        <v>2</v>
      </c>
      <c r="G723" s="48" t="s">
        <v>268</v>
      </c>
      <c r="H723" s="48">
        <v>6</v>
      </c>
      <c r="I723" s="48">
        <f t="shared" si="104"/>
        <v>4</v>
      </c>
      <c r="J723" s="57">
        <f t="shared" si="105"/>
        <v>4.6666666666666671E-3</v>
      </c>
      <c r="K723" s="48">
        <f t="shared" si="107"/>
        <v>3000</v>
      </c>
      <c r="L723" s="48">
        <f t="shared" si="107"/>
        <v>3000</v>
      </c>
      <c r="M723" s="48">
        <f t="shared" si="107"/>
        <v>3300</v>
      </c>
      <c r="N723" s="48">
        <f t="shared" si="107"/>
        <v>3300</v>
      </c>
      <c r="O723" s="48">
        <f t="shared" si="107"/>
        <v>3300</v>
      </c>
      <c r="P723" s="48">
        <f t="shared" si="107"/>
        <v>3300</v>
      </c>
      <c r="Q723" s="48">
        <f t="shared" si="107"/>
        <v>3750</v>
      </c>
      <c r="R723" s="48">
        <f t="shared" si="107"/>
        <v>3750</v>
      </c>
      <c r="S723" s="48">
        <f t="shared" si="107"/>
        <v>3900</v>
      </c>
      <c r="T723" s="48">
        <f t="shared" si="107"/>
        <v>3900</v>
      </c>
      <c r="U723" s="48">
        <f t="shared" si="107"/>
        <v>4050</v>
      </c>
      <c r="V723" s="48">
        <f t="shared" si="107"/>
        <v>4050</v>
      </c>
    </row>
    <row r="724" spans="1:22">
      <c r="A724" s="48">
        <v>2</v>
      </c>
      <c r="B724" s="48">
        <v>4</v>
      </c>
      <c r="C724" s="48">
        <v>7</v>
      </c>
      <c r="D724" s="48">
        <v>251</v>
      </c>
      <c r="E724" s="48">
        <v>500</v>
      </c>
      <c r="F724" s="48">
        <v>3</v>
      </c>
      <c r="G724" s="48" t="s">
        <v>269</v>
      </c>
      <c r="H724" s="48">
        <v>3000</v>
      </c>
      <c r="I724" s="48">
        <f t="shared" si="104"/>
        <v>0</v>
      </c>
      <c r="J724" s="57">
        <f t="shared" si="105"/>
        <v>4.6666666666666671E-3</v>
      </c>
      <c r="K724" s="48">
        <f t="shared" si="107"/>
        <v>3000</v>
      </c>
      <c r="L724" s="48">
        <f t="shared" si="107"/>
        <v>3000</v>
      </c>
      <c r="M724" s="48">
        <f t="shared" si="107"/>
        <v>3000</v>
      </c>
      <c r="N724" s="48">
        <f t="shared" si="107"/>
        <v>3000</v>
      </c>
      <c r="O724" s="48">
        <f t="shared" si="107"/>
        <v>3000</v>
      </c>
      <c r="P724" s="48">
        <f t="shared" si="107"/>
        <v>3000</v>
      </c>
      <c r="Q724" s="48">
        <f t="shared" si="107"/>
        <v>3000</v>
      </c>
      <c r="R724" s="48">
        <f t="shared" si="107"/>
        <v>3000</v>
      </c>
      <c r="S724" s="48">
        <f t="shared" si="107"/>
        <v>3000</v>
      </c>
      <c r="T724" s="48">
        <f t="shared" si="107"/>
        <v>3000</v>
      </c>
      <c r="U724" s="48">
        <f t="shared" si="107"/>
        <v>3000</v>
      </c>
      <c r="V724" s="48">
        <f t="shared" si="107"/>
        <v>3000</v>
      </c>
    </row>
    <row r="725" spans="1:22">
      <c r="A725" s="48">
        <v>2</v>
      </c>
      <c r="B725" s="48">
        <v>4</v>
      </c>
      <c r="C725" s="48">
        <v>7</v>
      </c>
      <c r="D725" s="48">
        <v>251</v>
      </c>
      <c r="E725" s="48">
        <v>500</v>
      </c>
      <c r="F725" s="48">
        <v>4</v>
      </c>
      <c r="G725" s="48" t="s">
        <v>270</v>
      </c>
      <c r="H725" s="48">
        <v>1</v>
      </c>
      <c r="I725" s="48">
        <f t="shared" si="104"/>
        <v>1</v>
      </c>
      <c r="J725" s="57">
        <f t="shared" si="105"/>
        <v>4.6666666666666671E-3</v>
      </c>
      <c r="K725" s="48">
        <f t="shared" si="107"/>
        <v>2000</v>
      </c>
      <c r="L725" s="48">
        <f t="shared" si="107"/>
        <v>2000</v>
      </c>
      <c r="M725" s="48">
        <f t="shared" si="107"/>
        <v>2200</v>
      </c>
      <c r="N725" s="48">
        <f t="shared" si="107"/>
        <v>2200</v>
      </c>
      <c r="O725" s="48">
        <f t="shared" si="107"/>
        <v>2200</v>
      </c>
      <c r="P725" s="48">
        <f t="shared" si="107"/>
        <v>2200</v>
      </c>
      <c r="Q725" s="48">
        <f t="shared" si="107"/>
        <v>2500</v>
      </c>
      <c r="R725" s="48">
        <f t="shared" si="107"/>
        <v>2500</v>
      </c>
      <c r="S725" s="48">
        <f t="shared" si="107"/>
        <v>2600</v>
      </c>
      <c r="T725" s="48">
        <f t="shared" si="107"/>
        <v>2600</v>
      </c>
      <c r="U725" s="48">
        <f t="shared" si="107"/>
        <v>2700</v>
      </c>
      <c r="V725" s="48">
        <f t="shared" si="107"/>
        <v>2700</v>
      </c>
    </row>
    <row r="726" spans="1:22">
      <c r="A726" s="48">
        <v>2</v>
      </c>
      <c r="B726" s="48">
        <v>4</v>
      </c>
      <c r="C726" s="48">
        <v>7</v>
      </c>
      <c r="D726" s="48">
        <v>251</v>
      </c>
      <c r="E726" s="48">
        <v>500</v>
      </c>
      <c r="F726" s="48">
        <v>5</v>
      </c>
      <c r="G726" s="48" t="s">
        <v>272</v>
      </c>
      <c r="H726" s="48">
        <v>1</v>
      </c>
      <c r="I726" s="48">
        <f t="shared" si="104"/>
        <v>7</v>
      </c>
      <c r="J726" s="57">
        <f t="shared" si="105"/>
        <v>4.6666666666666671E-3</v>
      </c>
      <c r="K726" s="48">
        <f t="shared" si="107"/>
        <v>4000</v>
      </c>
      <c r="L726" s="48">
        <f t="shared" si="107"/>
        <v>4000</v>
      </c>
      <c r="M726" s="48">
        <f t="shared" si="107"/>
        <v>4400</v>
      </c>
      <c r="N726" s="48">
        <f t="shared" si="107"/>
        <v>4400</v>
      </c>
      <c r="O726" s="48">
        <f t="shared" si="107"/>
        <v>4400</v>
      </c>
      <c r="P726" s="48">
        <f t="shared" si="107"/>
        <v>4400</v>
      </c>
      <c r="Q726" s="48">
        <f t="shared" si="107"/>
        <v>5000</v>
      </c>
      <c r="R726" s="48">
        <f t="shared" si="107"/>
        <v>5000</v>
      </c>
      <c r="S726" s="48">
        <f t="shared" si="107"/>
        <v>5200</v>
      </c>
      <c r="T726" s="48">
        <f t="shared" si="107"/>
        <v>5200</v>
      </c>
      <c r="U726" s="48">
        <f t="shared" si="107"/>
        <v>5400</v>
      </c>
      <c r="V726" s="48">
        <f t="shared" si="107"/>
        <v>5400</v>
      </c>
    </row>
    <row r="727" spans="1:22">
      <c r="A727" s="48">
        <v>2</v>
      </c>
      <c r="B727" s="48">
        <v>4</v>
      </c>
      <c r="C727" s="48">
        <v>7</v>
      </c>
      <c r="D727" s="48">
        <v>251</v>
      </c>
      <c r="E727" s="48">
        <v>500</v>
      </c>
      <c r="F727" s="48">
        <v>6</v>
      </c>
      <c r="G727" s="48" t="s">
        <v>268</v>
      </c>
      <c r="H727" s="48">
        <v>3</v>
      </c>
      <c r="I727" s="48">
        <f t="shared" si="104"/>
        <v>4</v>
      </c>
      <c r="J727" s="57">
        <f t="shared" si="105"/>
        <v>4.6666666666666671E-3</v>
      </c>
      <c r="K727" s="48">
        <f t="shared" si="107"/>
        <v>1500</v>
      </c>
      <c r="L727" s="48">
        <f t="shared" si="107"/>
        <v>1500</v>
      </c>
      <c r="M727" s="48">
        <f t="shared" si="107"/>
        <v>1650</v>
      </c>
      <c r="N727" s="48">
        <f t="shared" si="107"/>
        <v>1650</v>
      </c>
      <c r="O727" s="48">
        <f t="shared" si="107"/>
        <v>1650</v>
      </c>
      <c r="P727" s="48">
        <f t="shared" si="107"/>
        <v>1650</v>
      </c>
      <c r="Q727" s="48">
        <f t="shared" si="107"/>
        <v>1875</v>
      </c>
      <c r="R727" s="48">
        <f t="shared" si="107"/>
        <v>1875</v>
      </c>
      <c r="S727" s="48">
        <f t="shared" si="107"/>
        <v>1950</v>
      </c>
      <c r="T727" s="48">
        <f t="shared" si="107"/>
        <v>1950</v>
      </c>
      <c r="U727" s="48">
        <f t="shared" si="107"/>
        <v>2025</v>
      </c>
      <c r="V727" s="48">
        <f t="shared" si="107"/>
        <v>2025</v>
      </c>
    </row>
    <row r="728" spans="1:22">
      <c r="A728" s="48">
        <v>2</v>
      </c>
      <c r="B728" s="48">
        <v>4</v>
      </c>
      <c r="C728" s="48">
        <v>7</v>
      </c>
      <c r="D728" s="48">
        <v>251</v>
      </c>
      <c r="E728" s="48">
        <v>500</v>
      </c>
      <c r="F728" s="48">
        <v>7</v>
      </c>
      <c r="G728" s="48" t="s">
        <v>273</v>
      </c>
      <c r="H728" s="48">
        <v>1</v>
      </c>
      <c r="I728" s="48">
        <f t="shared" si="104"/>
        <v>5</v>
      </c>
      <c r="J728" s="57">
        <f t="shared" si="105"/>
        <v>4.6666666666666671E-3</v>
      </c>
      <c r="K728" s="48">
        <f t="shared" si="107"/>
        <v>4000</v>
      </c>
      <c r="L728" s="48">
        <f t="shared" si="107"/>
        <v>4000</v>
      </c>
      <c r="M728" s="48">
        <f t="shared" si="107"/>
        <v>4400</v>
      </c>
      <c r="N728" s="48">
        <f t="shared" si="107"/>
        <v>4400</v>
      </c>
      <c r="O728" s="48">
        <f t="shared" si="107"/>
        <v>4400</v>
      </c>
      <c r="P728" s="48">
        <f t="shared" si="107"/>
        <v>4400</v>
      </c>
      <c r="Q728" s="48">
        <f t="shared" si="107"/>
        <v>5000</v>
      </c>
      <c r="R728" s="48">
        <f t="shared" si="107"/>
        <v>5000</v>
      </c>
      <c r="S728" s="48">
        <f t="shared" si="107"/>
        <v>5200</v>
      </c>
      <c r="T728" s="48">
        <f t="shared" si="107"/>
        <v>5200</v>
      </c>
      <c r="U728" s="48">
        <f t="shared" si="107"/>
        <v>5400</v>
      </c>
      <c r="V728" s="48">
        <f t="shared" si="107"/>
        <v>5400</v>
      </c>
    </row>
    <row r="729" spans="1:22">
      <c r="A729" s="48">
        <v>2</v>
      </c>
      <c r="B729" s="48">
        <v>4</v>
      </c>
      <c r="C729" s="48">
        <v>7</v>
      </c>
      <c r="D729" s="48">
        <v>251</v>
      </c>
      <c r="E729" s="48">
        <v>500</v>
      </c>
      <c r="F729" s="48">
        <v>8</v>
      </c>
      <c r="G729" s="48" t="s">
        <v>269</v>
      </c>
      <c r="H729" s="48">
        <v>3000</v>
      </c>
      <c r="I729" s="48">
        <f t="shared" si="104"/>
        <v>0</v>
      </c>
      <c r="J729" s="57">
        <f t="shared" si="105"/>
        <v>4.6666666666666671E-3</v>
      </c>
      <c r="K729" s="48">
        <f t="shared" si="107"/>
        <v>3000</v>
      </c>
      <c r="L729" s="48">
        <f t="shared" si="107"/>
        <v>3000</v>
      </c>
      <c r="M729" s="48">
        <f t="shared" si="107"/>
        <v>3000</v>
      </c>
      <c r="N729" s="48">
        <f t="shared" si="107"/>
        <v>3000</v>
      </c>
      <c r="O729" s="48">
        <f t="shared" si="107"/>
        <v>3000</v>
      </c>
      <c r="P729" s="48">
        <f t="shared" si="107"/>
        <v>3000</v>
      </c>
      <c r="Q729" s="48">
        <f t="shared" si="107"/>
        <v>3000</v>
      </c>
      <c r="R729" s="48">
        <f t="shared" si="107"/>
        <v>3000</v>
      </c>
      <c r="S729" s="48">
        <f t="shared" si="107"/>
        <v>3000</v>
      </c>
      <c r="T729" s="48">
        <f t="shared" si="107"/>
        <v>3000</v>
      </c>
      <c r="U729" s="48">
        <f t="shared" si="107"/>
        <v>3000</v>
      </c>
      <c r="V729" s="48">
        <f t="shared" si="107"/>
        <v>3000</v>
      </c>
    </row>
    <row r="730" spans="1:22">
      <c r="A730" s="48">
        <v>2</v>
      </c>
      <c r="B730" s="48">
        <v>4</v>
      </c>
      <c r="C730" s="48">
        <v>7</v>
      </c>
      <c r="D730" s="48">
        <v>251</v>
      </c>
      <c r="E730" s="48">
        <v>500</v>
      </c>
      <c r="F730" s="48">
        <v>9</v>
      </c>
      <c r="G730" s="48" t="s">
        <v>270</v>
      </c>
      <c r="H730" s="48">
        <v>1</v>
      </c>
      <c r="I730" s="48">
        <f t="shared" si="104"/>
        <v>1</v>
      </c>
      <c r="J730" s="57">
        <f t="shared" si="105"/>
        <v>4.6666666666666671E-3</v>
      </c>
      <c r="K730" s="48">
        <f t="shared" si="107"/>
        <v>2000</v>
      </c>
      <c r="L730" s="48">
        <f t="shared" si="107"/>
        <v>2000</v>
      </c>
      <c r="M730" s="48">
        <f t="shared" si="107"/>
        <v>2200</v>
      </c>
      <c r="N730" s="48">
        <f t="shared" si="107"/>
        <v>2200</v>
      </c>
      <c r="O730" s="48">
        <f t="shared" si="107"/>
        <v>2200</v>
      </c>
      <c r="P730" s="48">
        <f t="shared" si="107"/>
        <v>2200</v>
      </c>
      <c r="Q730" s="48">
        <f t="shared" si="107"/>
        <v>2500</v>
      </c>
      <c r="R730" s="48">
        <f t="shared" si="107"/>
        <v>2500</v>
      </c>
      <c r="S730" s="48">
        <f t="shared" si="107"/>
        <v>2600</v>
      </c>
      <c r="T730" s="48">
        <f t="shared" si="107"/>
        <v>2600</v>
      </c>
      <c r="U730" s="48">
        <f t="shared" si="107"/>
        <v>2700</v>
      </c>
      <c r="V730" s="48">
        <f t="shared" si="107"/>
        <v>2700</v>
      </c>
    </row>
    <row r="731" spans="1:22">
      <c r="A731" s="48">
        <v>2</v>
      </c>
      <c r="B731" s="48">
        <v>4</v>
      </c>
      <c r="C731" s="48">
        <v>7</v>
      </c>
      <c r="D731" s="48">
        <v>251</v>
      </c>
      <c r="E731" s="48">
        <v>500</v>
      </c>
      <c r="F731" s="48">
        <v>10</v>
      </c>
      <c r="G731" s="48" t="s">
        <v>271</v>
      </c>
      <c r="H731" s="48">
        <v>1</v>
      </c>
      <c r="I731" s="48">
        <f t="shared" si="104"/>
        <v>6</v>
      </c>
      <c r="J731" s="57">
        <f t="shared" si="105"/>
        <v>4.6666666666666671E-3</v>
      </c>
      <c r="K731" s="48">
        <f t="shared" si="107"/>
        <v>3300</v>
      </c>
      <c r="L731" s="48">
        <f t="shared" si="107"/>
        <v>3300</v>
      </c>
      <c r="M731" s="48">
        <f t="shared" si="107"/>
        <v>3700</v>
      </c>
      <c r="N731" s="48">
        <f t="shared" si="107"/>
        <v>3700</v>
      </c>
      <c r="O731" s="48">
        <f t="shared" si="107"/>
        <v>3700</v>
      </c>
      <c r="P731" s="48">
        <f t="shared" si="107"/>
        <v>3700</v>
      </c>
      <c r="Q731" s="48">
        <f t="shared" si="107"/>
        <v>4200</v>
      </c>
      <c r="R731" s="48">
        <f t="shared" si="107"/>
        <v>4200</v>
      </c>
      <c r="S731" s="48">
        <f t="shared" si="107"/>
        <v>4300</v>
      </c>
      <c r="T731" s="48">
        <f t="shared" si="107"/>
        <v>4300</v>
      </c>
      <c r="U731" s="48">
        <f t="shared" si="107"/>
        <v>4500</v>
      </c>
      <c r="V731" s="48">
        <f t="shared" si="107"/>
        <v>4500</v>
      </c>
    </row>
    <row r="732" spans="1:22">
      <c r="A732" s="48">
        <v>2</v>
      </c>
      <c r="B732" s="48">
        <v>4</v>
      </c>
      <c r="C732" s="48">
        <v>7</v>
      </c>
      <c r="D732" s="48">
        <v>251</v>
      </c>
      <c r="E732" s="48">
        <v>500</v>
      </c>
      <c r="F732" s="48">
        <v>11</v>
      </c>
      <c r="G732" s="48" t="s">
        <v>275</v>
      </c>
      <c r="H732" s="48">
        <v>1</v>
      </c>
      <c r="I732" s="48">
        <f t="shared" si="104"/>
        <v>8</v>
      </c>
      <c r="J732" s="57">
        <f t="shared" si="105"/>
        <v>4.6666666666666671E-3</v>
      </c>
      <c r="K732" s="48">
        <f t="shared" ref="K732:V741" si="108">IF($I732=0,$H732,INDEX(levelCosts_1_v,MATCH(K$1,levelCosts_k,1),$I732)*$H732)</f>
        <v>5300</v>
      </c>
      <c r="L732" s="48">
        <f t="shared" si="108"/>
        <v>5300</v>
      </c>
      <c r="M732" s="48">
        <f t="shared" si="108"/>
        <v>5900</v>
      </c>
      <c r="N732" s="48">
        <f t="shared" si="108"/>
        <v>5900</v>
      </c>
      <c r="O732" s="48">
        <f t="shared" si="108"/>
        <v>5900</v>
      </c>
      <c r="P732" s="48">
        <f t="shared" si="108"/>
        <v>5900</v>
      </c>
      <c r="Q732" s="48">
        <f t="shared" si="108"/>
        <v>6700</v>
      </c>
      <c r="R732" s="48">
        <f t="shared" si="108"/>
        <v>6700</v>
      </c>
      <c r="S732" s="48">
        <f t="shared" si="108"/>
        <v>6900</v>
      </c>
      <c r="T732" s="48">
        <f t="shared" si="108"/>
        <v>6900</v>
      </c>
      <c r="U732" s="48">
        <f t="shared" si="108"/>
        <v>7200</v>
      </c>
      <c r="V732" s="48">
        <f t="shared" si="108"/>
        <v>7200</v>
      </c>
    </row>
    <row r="733" spans="1:22">
      <c r="A733" s="48">
        <v>2</v>
      </c>
      <c r="B733" s="48">
        <v>4</v>
      </c>
      <c r="C733" s="48">
        <v>7</v>
      </c>
      <c r="D733" s="48">
        <v>251</v>
      </c>
      <c r="E733" s="48">
        <v>500</v>
      </c>
      <c r="F733" s="48">
        <v>12</v>
      </c>
      <c r="G733" s="48" t="s">
        <v>274</v>
      </c>
      <c r="H733" s="48">
        <v>1</v>
      </c>
      <c r="I733" s="48">
        <f t="shared" si="104"/>
        <v>3</v>
      </c>
      <c r="J733" s="57">
        <f t="shared" si="105"/>
        <v>4.6666666666666671E-3</v>
      </c>
      <c r="K733" s="48">
        <f t="shared" si="108"/>
        <v>6000</v>
      </c>
      <c r="L733" s="48">
        <f t="shared" si="108"/>
        <v>6000</v>
      </c>
      <c r="M733" s="48">
        <f t="shared" si="108"/>
        <v>6600</v>
      </c>
      <c r="N733" s="48">
        <f t="shared" si="108"/>
        <v>6600</v>
      </c>
      <c r="O733" s="48">
        <f t="shared" si="108"/>
        <v>6600</v>
      </c>
      <c r="P733" s="48">
        <f t="shared" si="108"/>
        <v>6600</v>
      </c>
      <c r="Q733" s="48">
        <f t="shared" si="108"/>
        <v>7500</v>
      </c>
      <c r="R733" s="48">
        <f t="shared" si="108"/>
        <v>7500</v>
      </c>
      <c r="S733" s="48">
        <f t="shared" si="108"/>
        <v>7800</v>
      </c>
      <c r="T733" s="48">
        <f t="shared" si="108"/>
        <v>7800</v>
      </c>
      <c r="U733" s="48">
        <f t="shared" si="108"/>
        <v>8100</v>
      </c>
      <c r="V733" s="48">
        <f t="shared" si="108"/>
        <v>8100</v>
      </c>
    </row>
    <row r="734" spans="1:22">
      <c r="A734" s="48">
        <v>2</v>
      </c>
      <c r="B734" s="48">
        <v>4</v>
      </c>
      <c r="C734" s="48">
        <v>7</v>
      </c>
      <c r="D734" s="48">
        <v>251</v>
      </c>
      <c r="E734" s="48">
        <v>500</v>
      </c>
      <c r="F734" s="48">
        <v>13</v>
      </c>
      <c r="G734" s="48" t="s">
        <v>268</v>
      </c>
      <c r="H734" s="48">
        <v>4</v>
      </c>
      <c r="I734" s="48">
        <f t="shared" si="104"/>
        <v>4</v>
      </c>
      <c r="J734" s="57">
        <f t="shared" si="105"/>
        <v>4.6666666666666671E-3</v>
      </c>
      <c r="K734" s="48">
        <f t="shared" si="108"/>
        <v>2000</v>
      </c>
      <c r="L734" s="48">
        <f t="shared" si="108"/>
        <v>2000</v>
      </c>
      <c r="M734" s="48">
        <f t="shared" si="108"/>
        <v>2200</v>
      </c>
      <c r="N734" s="48">
        <f t="shared" si="108"/>
        <v>2200</v>
      </c>
      <c r="O734" s="48">
        <f t="shared" si="108"/>
        <v>2200</v>
      </c>
      <c r="P734" s="48">
        <f t="shared" si="108"/>
        <v>2200</v>
      </c>
      <c r="Q734" s="48">
        <f t="shared" si="108"/>
        <v>2500</v>
      </c>
      <c r="R734" s="48">
        <f t="shared" si="108"/>
        <v>2500</v>
      </c>
      <c r="S734" s="48">
        <f t="shared" si="108"/>
        <v>2600</v>
      </c>
      <c r="T734" s="48">
        <f t="shared" si="108"/>
        <v>2600</v>
      </c>
      <c r="U734" s="48">
        <f t="shared" si="108"/>
        <v>2700</v>
      </c>
      <c r="V734" s="48">
        <f t="shared" si="108"/>
        <v>2700</v>
      </c>
    </row>
    <row r="735" spans="1:22">
      <c r="A735" s="48">
        <v>2</v>
      </c>
      <c r="B735" s="48">
        <v>4</v>
      </c>
      <c r="C735" s="48">
        <v>7</v>
      </c>
      <c r="D735" s="48">
        <v>251</v>
      </c>
      <c r="E735" s="48">
        <v>500</v>
      </c>
      <c r="F735" s="48">
        <v>14</v>
      </c>
      <c r="G735" s="48" t="s">
        <v>269</v>
      </c>
      <c r="H735" s="48">
        <v>2000</v>
      </c>
      <c r="I735" s="48">
        <f t="shared" si="104"/>
        <v>0</v>
      </c>
      <c r="J735" s="57">
        <f t="shared" si="105"/>
        <v>4.6666666666666671E-3</v>
      </c>
      <c r="K735" s="48">
        <f t="shared" si="108"/>
        <v>2000</v>
      </c>
      <c r="L735" s="48">
        <f t="shared" si="108"/>
        <v>2000</v>
      </c>
      <c r="M735" s="48">
        <f t="shared" si="108"/>
        <v>2000</v>
      </c>
      <c r="N735" s="48">
        <f t="shared" si="108"/>
        <v>2000</v>
      </c>
      <c r="O735" s="48">
        <f t="shared" si="108"/>
        <v>2000</v>
      </c>
      <c r="P735" s="48">
        <f t="shared" si="108"/>
        <v>2000</v>
      </c>
      <c r="Q735" s="48">
        <f t="shared" si="108"/>
        <v>2000</v>
      </c>
      <c r="R735" s="48">
        <f t="shared" si="108"/>
        <v>2000</v>
      </c>
      <c r="S735" s="48">
        <f t="shared" si="108"/>
        <v>2000</v>
      </c>
      <c r="T735" s="48">
        <f t="shared" si="108"/>
        <v>2000</v>
      </c>
      <c r="U735" s="48">
        <f t="shared" si="108"/>
        <v>2000</v>
      </c>
      <c r="V735" s="48">
        <f t="shared" si="108"/>
        <v>2000</v>
      </c>
    </row>
    <row r="736" spans="1:22">
      <c r="A736" s="48">
        <v>2</v>
      </c>
      <c r="B736" s="48">
        <v>4</v>
      </c>
      <c r="C736" s="48">
        <v>7</v>
      </c>
      <c r="D736" s="48">
        <v>251</v>
      </c>
      <c r="E736" s="48">
        <v>500</v>
      </c>
      <c r="F736" s="48">
        <v>15</v>
      </c>
      <c r="G736" s="48" t="s">
        <v>269</v>
      </c>
      <c r="H736" s="48">
        <v>2000</v>
      </c>
      <c r="I736" s="48">
        <f t="shared" si="104"/>
        <v>0</v>
      </c>
      <c r="J736" s="57">
        <f t="shared" si="105"/>
        <v>4.6666666666666671E-3</v>
      </c>
      <c r="K736" s="48">
        <f t="shared" si="108"/>
        <v>2000</v>
      </c>
      <c r="L736" s="48">
        <f t="shared" si="108"/>
        <v>2000</v>
      </c>
      <c r="M736" s="48">
        <f t="shared" si="108"/>
        <v>2000</v>
      </c>
      <c r="N736" s="48">
        <f t="shared" si="108"/>
        <v>2000</v>
      </c>
      <c r="O736" s="48">
        <f t="shared" si="108"/>
        <v>2000</v>
      </c>
      <c r="P736" s="48">
        <f t="shared" si="108"/>
        <v>2000</v>
      </c>
      <c r="Q736" s="48">
        <f t="shared" si="108"/>
        <v>2000</v>
      </c>
      <c r="R736" s="48">
        <f t="shared" si="108"/>
        <v>2000</v>
      </c>
      <c r="S736" s="48">
        <f t="shared" si="108"/>
        <v>2000</v>
      </c>
      <c r="T736" s="48">
        <f t="shared" si="108"/>
        <v>2000</v>
      </c>
      <c r="U736" s="48">
        <f t="shared" si="108"/>
        <v>2000</v>
      </c>
      <c r="V736" s="48">
        <f t="shared" si="108"/>
        <v>2000</v>
      </c>
    </row>
    <row r="737" spans="1:22">
      <c r="A737" s="48">
        <v>2</v>
      </c>
      <c r="B737" s="48">
        <v>5</v>
      </c>
      <c r="C737" s="48">
        <v>5</v>
      </c>
      <c r="D737" s="48">
        <v>251</v>
      </c>
      <c r="E737" s="48">
        <v>500</v>
      </c>
      <c r="F737" s="48">
        <v>1</v>
      </c>
      <c r="G737" s="48" t="s">
        <v>272</v>
      </c>
      <c r="H737" s="48">
        <v>1</v>
      </c>
      <c r="I737" s="48">
        <f t="shared" si="104"/>
        <v>7</v>
      </c>
      <c r="J737" s="57">
        <f t="shared" si="105"/>
        <v>3.3333333333333335E-3</v>
      </c>
      <c r="K737" s="48">
        <f t="shared" si="108"/>
        <v>4000</v>
      </c>
      <c r="L737" s="48">
        <f t="shared" si="108"/>
        <v>4000</v>
      </c>
      <c r="M737" s="48">
        <f t="shared" si="108"/>
        <v>4400</v>
      </c>
      <c r="N737" s="48">
        <f t="shared" si="108"/>
        <v>4400</v>
      </c>
      <c r="O737" s="48">
        <f t="shared" si="108"/>
        <v>4400</v>
      </c>
      <c r="P737" s="48">
        <f t="shared" si="108"/>
        <v>4400</v>
      </c>
      <c r="Q737" s="48">
        <f t="shared" si="108"/>
        <v>5000</v>
      </c>
      <c r="R737" s="48">
        <f t="shared" si="108"/>
        <v>5000</v>
      </c>
      <c r="S737" s="48">
        <f t="shared" si="108"/>
        <v>5200</v>
      </c>
      <c r="T737" s="48">
        <f t="shared" si="108"/>
        <v>5200</v>
      </c>
      <c r="U737" s="48">
        <f t="shared" si="108"/>
        <v>5400</v>
      </c>
      <c r="V737" s="48">
        <f t="shared" si="108"/>
        <v>5400</v>
      </c>
    </row>
    <row r="738" spans="1:22">
      <c r="A738" s="48">
        <v>2</v>
      </c>
      <c r="B738" s="48">
        <v>5</v>
      </c>
      <c r="C738" s="48">
        <v>5</v>
      </c>
      <c r="D738" s="48">
        <v>251</v>
      </c>
      <c r="E738" s="48">
        <v>500</v>
      </c>
      <c r="F738" s="48">
        <v>2</v>
      </c>
      <c r="G738" s="48" t="s">
        <v>269</v>
      </c>
      <c r="H738" s="48">
        <v>3000</v>
      </c>
      <c r="I738" s="48">
        <f t="shared" si="104"/>
        <v>0</v>
      </c>
      <c r="J738" s="57">
        <f t="shared" si="105"/>
        <v>3.3333333333333335E-3</v>
      </c>
      <c r="K738" s="48">
        <f t="shared" si="108"/>
        <v>3000</v>
      </c>
      <c r="L738" s="48">
        <f t="shared" si="108"/>
        <v>3000</v>
      </c>
      <c r="M738" s="48">
        <f t="shared" si="108"/>
        <v>3000</v>
      </c>
      <c r="N738" s="48">
        <f t="shared" si="108"/>
        <v>3000</v>
      </c>
      <c r="O738" s="48">
        <f t="shared" si="108"/>
        <v>3000</v>
      </c>
      <c r="P738" s="48">
        <f t="shared" si="108"/>
        <v>3000</v>
      </c>
      <c r="Q738" s="48">
        <f t="shared" si="108"/>
        <v>3000</v>
      </c>
      <c r="R738" s="48">
        <f t="shared" si="108"/>
        <v>3000</v>
      </c>
      <c r="S738" s="48">
        <f t="shared" si="108"/>
        <v>3000</v>
      </c>
      <c r="T738" s="48">
        <f t="shared" si="108"/>
        <v>3000</v>
      </c>
      <c r="U738" s="48">
        <f t="shared" si="108"/>
        <v>3000</v>
      </c>
      <c r="V738" s="48">
        <f t="shared" si="108"/>
        <v>3000</v>
      </c>
    </row>
    <row r="739" spans="1:22">
      <c r="A739" s="48">
        <v>2</v>
      </c>
      <c r="B739" s="48">
        <v>5</v>
      </c>
      <c r="C739" s="48">
        <v>5</v>
      </c>
      <c r="D739" s="48">
        <v>251</v>
      </c>
      <c r="E739" s="48">
        <v>500</v>
      </c>
      <c r="F739" s="48">
        <v>3</v>
      </c>
      <c r="G739" s="48" t="s">
        <v>270</v>
      </c>
      <c r="H739" s="48">
        <v>1</v>
      </c>
      <c r="I739" s="48">
        <f t="shared" si="104"/>
        <v>1</v>
      </c>
      <c r="J739" s="57">
        <f t="shared" si="105"/>
        <v>3.3333333333333335E-3</v>
      </c>
      <c r="K739" s="48">
        <f t="shared" si="108"/>
        <v>2000</v>
      </c>
      <c r="L739" s="48">
        <f t="shared" si="108"/>
        <v>2000</v>
      </c>
      <c r="M739" s="48">
        <f t="shared" si="108"/>
        <v>2200</v>
      </c>
      <c r="N739" s="48">
        <f t="shared" si="108"/>
        <v>2200</v>
      </c>
      <c r="O739" s="48">
        <f t="shared" si="108"/>
        <v>2200</v>
      </c>
      <c r="P739" s="48">
        <f t="shared" si="108"/>
        <v>2200</v>
      </c>
      <c r="Q739" s="48">
        <f t="shared" si="108"/>
        <v>2500</v>
      </c>
      <c r="R739" s="48">
        <f t="shared" si="108"/>
        <v>2500</v>
      </c>
      <c r="S739" s="48">
        <f t="shared" si="108"/>
        <v>2600</v>
      </c>
      <c r="T739" s="48">
        <f t="shared" si="108"/>
        <v>2600</v>
      </c>
      <c r="U739" s="48">
        <f t="shared" si="108"/>
        <v>2700</v>
      </c>
      <c r="V739" s="48">
        <f t="shared" si="108"/>
        <v>2700</v>
      </c>
    </row>
    <row r="740" spans="1:22">
      <c r="A740" s="48">
        <v>2</v>
      </c>
      <c r="B740" s="48">
        <v>5</v>
      </c>
      <c r="C740" s="48">
        <v>5</v>
      </c>
      <c r="D740" s="48">
        <v>251</v>
      </c>
      <c r="E740" s="48">
        <v>500</v>
      </c>
      <c r="F740" s="48">
        <v>4</v>
      </c>
      <c r="G740" s="48" t="s">
        <v>269</v>
      </c>
      <c r="H740" s="48">
        <v>3000</v>
      </c>
      <c r="I740" s="48">
        <f t="shared" si="104"/>
        <v>0</v>
      </c>
      <c r="J740" s="57">
        <f t="shared" si="105"/>
        <v>3.3333333333333335E-3</v>
      </c>
      <c r="K740" s="48">
        <f t="shared" si="108"/>
        <v>3000</v>
      </c>
      <c r="L740" s="48">
        <f t="shared" si="108"/>
        <v>3000</v>
      </c>
      <c r="M740" s="48">
        <f t="shared" si="108"/>
        <v>3000</v>
      </c>
      <c r="N740" s="48">
        <f t="shared" si="108"/>
        <v>3000</v>
      </c>
      <c r="O740" s="48">
        <f t="shared" si="108"/>
        <v>3000</v>
      </c>
      <c r="P740" s="48">
        <f t="shared" si="108"/>
        <v>3000</v>
      </c>
      <c r="Q740" s="48">
        <f t="shared" si="108"/>
        <v>3000</v>
      </c>
      <c r="R740" s="48">
        <f t="shared" si="108"/>
        <v>3000</v>
      </c>
      <c r="S740" s="48">
        <f t="shared" si="108"/>
        <v>3000</v>
      </c>
      <c r="T740" s="48">
        <f t="shared" si="108"/>
        <v>3000</v>
      </c>
      <c r="U740" s="48">
        <f t="shared" si="108"/>
        <v>3000</v>
      </c>
      <c r="V740" s="48">
        <f t="shared" si="108"/>
        <v>3000</v>
      </c>
    </row>
    <row r="741" spans="1:22">
      <c r="A741" s="48">
        <v>2</v>
      </c>
      <c r="B741" s="48">
        <v>5</v>
      </c>
      <c r="C741" s="48">
        <v>5</v>
      </c>
      <c r="D741" s="48">
        <v>251</v>
      </c>
      <c r="E741" s="48">
        <v>500</v>
      </c>
      <c r="F741" s="48">
        <v>5</v>
      </c>
      <c r="G741" s="48" t="s">
        <v>276</v>
      </c>
      <c r="H741" s="48">
        <v>1</v>
      </c>
      <c r="I741" s="48">
        <f t="shared" si="104"/>
        <v>2</v>
      </c>
      <c r="J741" s="57">
        <f t="shared" si="105"/>
        <v>3.3333333333333335E-3</v>
      </c>
      <c r="K741" s="48">
        <f t="shared" si="108"/>
        <v>2221</v>
      </c>
      <c r="L741" s="48">
        <f t="shared" si="108"/>
        <v>2221</v>
      </c>
      <c r="M741" s="48">
        <f t="shared" si="108"/>
        <v>2442</v>
      </c>
      <c r="N741" s="48">
        <f t="shared" si="108"/>
        <v>2442</v>
      </c>
      <c r="O741" s="48">
        <f t="shared" si="108"/>
        <v>2442</v>
      </c>
      <c r="P741" s="48">
        <f t="shared" si="108"/>
        <v>2442</v>
      </c>
      <c r="Q741" s="48">
        <f t="shared" si="108"/>
        <v>2775</v>
      </c>
      <c r="R741" s="48">
        <f t="shared" si="108"/>
        <v>2775</v>
      </c>
      <c r="S741" s="48">
        <f t="shared" si="108"/>
        <v>2886</v>
      </c>
      <c r="T741" s="48">
        <f t="shared" si="108"/>
        <v>2886</v>
      </c>
      <c r="U741" s="48">
        <f t="shared" si="108"/>
        <v>2998</v>
      </c>
      <c r="V741" s="48">
        <f t="shared" si="108"/>
        <v>2998</v>
      </c>
    </row>
    <row r="742" spans="1:22">
      <c r="A742" s="48">
        <v>2</v>
      </c>
      <c r="B742" s="48">
        <v>5</v>
      </c>
      <c r="C742" s="48">
        <v>5</v>
      </c>
      <c r="D742" s="48">
        <v>251</v>
      </c>
      <c r="E742" s="48">
        <v>500</v>
      </c>
      <c r="F742" s="48">
        <v>6</v>
      </c>
      <c r="G742" s="48" t="s">
        <v>270</v>
      </c>
      <c r="H742" s="48">
        <v>1</v>
      </c>
      <c r="I742" s="48">
        <f t="shared" si="104"/>
        <v>1</v>
      </c>
      <c r="J742" s="57">
        <f t="shared" si="105"/>
        <v>3.3333333333333335E-3</v>
      </c>
      <c r="K742" s="48">
        <f t="shared" ref="K742:V751" si="109">IF($I742=0,$H742,INDEX(levelCosts_1_v,MATCH(K$1,levelCosts_k,1),$I742)*$H742)</f>
        <v>2000</v>
      </c>
      <c r="L742" s="48">
        <f t="shared" si="109"/>
        <v>2000</v>
      </c>
      <c r="M742" s="48">
        <f t="shared" si="109"/>
        <v>2200</v>
      </c>
      <c r="N742" s="48">
        <f t="shared" si="109"/>
        <v>2200</v>
      </c>
      <c r="O742" s="48">
        <f t="shared" si="109"/>
        <v>2200</v>
      </c>
      <c r="P742" s="48">
        <f t="shared" si="109"/>
        <v>2200</v>
      </c>
      <c r="Q742" s="48">
        <f t="shared" si="109"/>
        <v>2500</v>
      </c>
      <c r="R742" s="48">
        <f t="shared" si="109"/>
        <v>2500</v>
      </c>
      <c r="S742" s="48">
        <f t="shared" si="109"/>
        <v>2600</v>
      </c>
      <c r="T742" s="48">
        <f t="shared" si="109"/>
        <v>2600</v>
      </c>
      <c r="U742" s="48">
        <f t="shared" si="109"/>
        <v>2700</v>
      </c>
      <c r="V742" s="48">
        <f t="shared" si="109"/>
        <v>2700</v>
      </c>
    </row>
    <row r="743" spans="1:22">
      <c r="A743" s="48">
        <v>2</v>
      </c>
      <c r="B743" s="48">
        <v>5</v>
      </c>
      <c r="C743" s="48">
        <v>5</v>
      </c>
      <c r="D743" s="48">
        <v>251</v>
      </c>
      <c r="E743" s="48">
        <v>500</v>
      </c>
      <c r="F743" s="48">
        <v>7</v>
      </c>
      <c r="G743" s="48" t="s">
        <v>268</v>
      </c>
      <c r="H743" s="48">
        <v>2</v>
      </c>
      <c r="I743" s="48">
        <f t="shared" si="104"/>
        <v>4</v>
      </c>
      <c r="J743" s="57">
        <f t="shared" si="105"/>
        <v>3.3333333333333335E-3</v>
      </c>
      <c r="K743" s="48">
        <f t="shared" si="109"/>
        <v>1000</v>
      </c>
      <c r="L743" s="48">
        <f t="shared" si="109"/>
        <v>1000</v>
      </c>
      <c r="M743" s="48">
        <f t="shared" si="109"/>
        <v>1100</v>
      </c>
      <c r="N743" s="48">
        <f t="shared" si="109"/>
        <v>1100</v>
      </c>
      <c r="O743" s="48">
        <f t="shared" si="109"/>
        <v>1100</v>
      </c>
      <c r="P743" s="48">
        <f t="shared" si="109"/>
        <v>1100</v>
      </c>
      <c r="Q743" s="48">
        <f t="shared" si="109"/>
        <v>1250</v>
      </c>
      <c r="R743" s="48">
        <f t="shared" si="109"/>
        <v>1250</v>
      </c>
      <c r="S743" s="48">
        <f t="shared" si="109"/>
        <v>1300</v>
      </c>
      <c r="T743" s="48">
        <f t="shared" si="109"/>
        <v>1300</v>
      </c>
      <c r="U743" s="48">
        <f t="shared" si="109"/>
        <v>1350</v>
      </c>
      <c r="V743" s="48">
        <f t="shared" si="109"/>
        <v>1350</v>
      </c>
    </row>
    <row r="744" spans="1:22">
      <c r="A744" s="48">
        <v>2</v>
      </c>
      <c r="B744" s="48">
        <v>5</v>
      </c>
      <c r="C744" s="48">
        <v>5</v>
      </c>
      <c r="D744" s="48">
        <v>251</v>
      </c>
      <c r="E744" s="48">
        <v>500</v>
      </c>
      <c r="F744" s="48">
        <v>8</v>
      </c>
      <c r="G744" s="48" t="s">
        <v>271</v>
      </c>
      <c r="H744" s="48">
        <v>1</v>
      </c>
      <c r="I744" s="48">
        <f t="shared" si="104"/>
        <v>6</v>
      </c>
      <c r="J744" s="57">
        <f t="shared" si="105"/>
        <v>3.3333333333333335E-3</v>
      </c>
      <c r="K744" s="48">
        <f t="shared" si="109"/>
        <v>3300</v>
      </c>
      <c r="L744" s="48">
        <f t="shared" si="109"/>
        <v>3300</v>
      </c>
      <c r="M744" s="48">
        <f t="shared" si="109"/>
        <v>3700</v>
      </c>
      <c r="N744" s="48">
        <f t="shared" si="109"/>
        <v>3700</v>
      </c>
      <c r="O744" s="48">
        <f t="shared" si="109"/>
        <v>3700</v>
      </c>
      <c r="P744" s="48">
        <f t="shared" si="109"/>
        <v>3700</v>
      </c>
      <c r="Q744" s="48">
        <f t="shared" si="109"/>
        <v>4200</v>
      </c>
      <c r="R744" s="48">
        <f t="shared" si="109"/>
        <v>4200</v>
      </c>
      <c r="S744" s="48">
        <f t="shared" si="109"/>
        <v>4300</v>
      </c>
      <c r="T744" s="48">
        <f t="shared" si="109"/>
        <v>4300</v>
      </c>
      <c r="U744" s="48">
        <f t="shared" si="109"/>
        <v>4500</v>
      </c>
      <c r="V744" s="48">
        <f t="shared" si="109"/>
        <v>4500</v>
      </c>
    </row>
    <row r="745" spans="1:22">
      <c r="A745" s="48">
        <v>2</v>
      </c>
      <c r="B745" s="48">
        <v>5</v>
      </c>
      <c r="C745" s="48">
        <v>5</v>
      </c>
      <c r="D745" s="48">
        <v>251</v>
      </c>
      <c r="E745" s="48">
        <v>500</v>
      </c>
      <c r="F745" s="48">
        <v>9</v>
      </c>
      <c r="G745" s="48" t="s">
        <v>269</v>
      </c>
      <c r="H745" s="48">
        <v>2000</v>
      </c>
      <c r="I745" s="48">
        <f t="shared" si="104"/>
        <v>0</v>
      </c>
      <c r="J745" s="57">
        <f t="shared" si="105"/>
        <v>3.3333333333333335E-3</v>
      </c>
      <c r="K745" s="48">
        <f t="shared" si="109"/>
        <v>2000</v>
      </c>
      <c r="L745" s="48">
        <f t="shared" si="109"/>
        <v>2000</v>
      </c>
      <c r="M745" s="48">
        <f t="shared" si="109"/>
        <v>2000</v>
      </c>
      <c r="N745" s="48">
        <f t="shared" si="109"/>
        <v>2000</v>
      </c>
      <c r="O745" s="48">
        <f t="shared" si="109"/>
        <v>2000</v>
      </c>
      <c r="P745" s="48">
        <f t="shared" si="109"/>
        <v>2000</v>
      </c>
      <c r="Q745" s="48">
        <f t="shared" si="109"/>
        <v>2000</v>
      </c>
      <c r="R745" s="48">
        <f t="shared" si="109"/>
        <v>2000</v>
      </c>
      <c r="S745" s="48">
        <f t="shared" si="109"/>
        <v>2000</v>
      </c>
      <c r="T745" s="48">
        <f t="shared" si="109"/>
        <v>2000</v>
      </c>
      <c r="U745" s="48">
        <f t="shared" si="109"/>
        <v>2000</v>
      </c>
      <c r="V745" s="48">
        <f t="shared" si="109"/>
        <v>2000</v>
      </c>
    </row>
    <row r="746" spans="1:22">
      <c r="A746" s="48">
        <v>2</v>
      </c>
      <c r="B746" s="48">
        <v>5</v>
      </c>
      <c r="C746" s="48">
        <v>5</v>
      </c>
      <c r="D746" s="48">
        <v>251</v>
      </c>
      <c r="E746" s="48">
        <v>500</v>
      </c>
      <c r="F746" s="48">
        <v>10</v>
      </c>
      <c r="G746" s="48" t="s">
        <v>269</v>
      </c>
      <c r="H746" s="48">
        <v>2000</v>
      </c>
      <c r="I746" s="48">
        <f t="shared" si="104"/>
        <v>0</v>
      </c>
      <c r="J746" s="57">
        <f t="shared" si="105"/>
        <v>3.3333333333333335E-3</v>
      </c>
      <c r="K746" s="48">
        <f t="shared" si="109"/>
        <v>2000</v>
      </c>
      <c r="L746" s="48">
        <f t="shared" si="109"/>
        <v>2000</v>
      </c>
      <c r="M746" s="48">
        <f t="shared" si="109"/>
        <v>2000</v>
      </c>
      <c r="N746" s="48">
        <f t="shared" si="109"/>
        <v>2000</v>
      </c>
      <c r="O746" s="48">
        <f t="shared" si="109"/>
        <v>2000</v>
      </c>
      <c r="P746" s="48">
        <f t="shared" si="109"/>
        <v>2000</v>
      </c>
      <c r="Q746" s="48">
        <f t="shared" si="109"/>
        <v>2000</v>
      </c>
      <c r="R746" s="48">
        <f t="shared" si="109"/>
        <v>2000</v>
      </c>
      <c r="S746" s="48">
        <f t="shared" si="109"/>
        <v>2000</v>
      </c>
      <c r="T746" s="48">
        <f t="shared" si="109"/>
        <v>2000</v>
      </c>
      <c r="U746" s="48">
        <f t="shared" si="109"/>
        <v>2000</v>
      </c>
      <c r="V746" s="48">
        <f t="shared" si="109"/>
        <v>2000</v>
      </c>
    </row>
    <row r="747" spans="1:22">
      <c r="A747" s="48">
        <v>2</v>
      </c>
      <c r="B747" s="48">
        <v>5</v>
      </c>
      <c r="C747" s="48">
        <v>5</v>
      </c>
      <c r="D747" s="48">
        <v>251</v>
      </c>
      <c r="E747" s="48">
        <v>500</v>
      </c>
      <c r="F747" s="48">
        <v>11</v>
      </c>
      <c r="G747" s="48" t="s">
        <v>273</v>
      </c>
      <c r="H747" s="48">
        <v>1</v>
      </c>
      <c r="I747" s="48">
        <f t="shared" si="104"/>
        <v>5</v>
      </c>
      <c r="J747" s="57">
        <f t="shared" si="105"/>
        <v>3.3333333333333335E-3</v>
      </c>
      <c r="K747" s="48">
        <f t="shared" si="109"/>
        <v>4000</v>
      </c>
      <c r="L747" s="48">
        <f t="shared" si="109"/>
        <v>4000</v>
      </c>
      <c r="M747" s="48">
        <f t="shared" si="109"/>
        <v>4400</v>
      </c>
      <c r="N747" s="48">
        <f t="shared" si="109"/>
        <v>4400</v>
      </c>
      <c r="O747" s="48">
        <f t="shared" si="109"/>
        <v>4400</v>
      </c>
      <c r="P747" s="48">
        <f t="shared" si="109"/>
        <v>4400</v>
      </c>
      <c r="Q747" s="48">
        <f t="shared" si="109"/>
        <v>5000</v>
      </c>
      <c r="R747" s="48">
        <f t="shared" si="109"/>
        <v>5000</v>
      </c>
      <c r="S747" s="48">
        <f t="shared" si="109"/>
        <v>5200</v>
      </c>
      <c r="T747" s="48">
        <f t="shared" si="109"/>
        <v>5200</v>
      </c>
      <c r="U747" s="48">
        <f t="shared" si="109"/>
        <v>5400</v>
      </c>
      <c r="V747" s="48">
        <f t="shared" si="109"/>
        <v>5400</v>
      </c>
    </row>
    <row r="748" spans="1:22">
      <c r="A748" s="48">
        <v>2</v>
      </c>
      <c r="B748" s="48">
        <v>5</v>
      </c>
      <c r="C748" s="48">
        <v>5</v>
      </c>
      <c r="D748" s="48">
        <v>251</v>
      </c>
      <c r="E748" s="48">
        <v>500</v>
      </c>
      <c r="F748" s="48">
        <v>12</v>
      </c>
      <c r="G748" s="48" t="s">
        <v>268</v>
      </c>
      <c r="H748" s="48">
        <v>4</v>
      </c>
      <c r="I748" s="48">
        <f t="shared" si="104"/>
        <v>4</v>
      </c>
      <c r="J748" s="57">
        <f t="shared" si="105"/>
        <v>3.3333333333333335E-3</v>
      </c>
      <c r="K748" s="48">
        <f t="shared" si="109"/>
        <v>2000</v>
      </c>
      <c r="L748" s="48">
        <f t="shared" si="109"/>
        <v>2000</v>
      </c>
      <c r="M748" s="48">
        <f t="shared" si="109"/>
        <v>2200</v>
      </c>
      <c r="N748" s="48">
        <f t="shared" si="109"/>
        <v>2200</v>
      </c>
      <c r="O748" s="48">
        <f t="shared" si="109"/>
        <v>2200</v>
      </c>
      <c r="P748" s="48">
        <f t="shared" si="109"/>
        <v>2200</v>
      </c>
      <c r="Q748" s="48">
        <f t="shared" si="109"/>
        <v>2500</v>
      </c>
      <c r="R748" s="48">
        <f t="shared" si="109"/>
        <v>2500</v>
      </c>
      <c r="S748" s="48">
        <f t="shared" si="109"/>
        <v>2600</v>
      </c>
      <c r="T748" s="48">
        <f t="shared" si="109"/>
        <v>2600</v>
      </c>
      <c r="U748" s="48">
        <f t="shared" si="109"/>
        <v>2700</v>
      </c>
      <c r="V748" s="48">
        <f t="shared" si="109"/>
        <v>2700</v>
      </c>
    </row>
    <row r="749" spans="1:22">
      <c r="A749" s="48">
        <v>2</v>
      </c>
      <c r="B749" s="48">
        <v>5</v>
      </c>
      <c r="C749" s="48">
        <v>5</v>
      </c>
      <c r="D749" s="48">
        <v>251</v>
      </c>
      <c r="E749" s="48">
        <v>500</v>
      </c>
      <c r="F749" s="48">
        <v>13</v>
      </c>
      <c r="G749" s="48" t="s">
        <v>269</v>
      </c>
      <c r="H749" s="48">
        <v>3000</v>
      </c>
      <c r="I749" s="48">
        <f t="shared" si="104"/>
        <v>0</v>
      </c>
      <c r="J749" s="57">
        <f t="shared" si="105"/>
        <v>3.3333333333333335E-3</v>
      </c>
      <c r="K749" s="48">
        <f t="shared" si="109"/>
        <v>3000</v>
      </c>
      <c r="L749" s="48">
        <f t="shared" si="109"/>
        <v>3000</v>
      </c>
      <c r="M749" s="48">
        <f t="shared" si="109"/>
        <v>3000</v>
      </c>
      <c r="N749" s="48">
        <f t="shared" si="109"/>
        <v>3000</v>
      </c>
      <c r="O749" s="48">
        <f t="shared" si="109"/>
        <v>3000</v>
      </c>
      <c r="P749" s="48">
        <f t="shared" si="109"/>
        <v>3000</v>
      </c>
      <c r="Q749" s="48">
        <f t="shared" si="109"/>
        <v>3000</v>
      </c>
      <c r="R749" s="48">
        <f t="shared" si="109"/>
        <v>3000</v>
      </c>
      <c r="S749" s="48">
        <f t="shared" si="109"/>
        <v>3000</v>
      </c>
      <c r="T749" s="48">
        <f t="shared" si="109"/>
        <v>3000</v>
      </c>
      <c r="U749" s="48">
        <f t="shared" si="109"/>
        <v>3000</v>
      </c>
      <c r="V749" s="48">
        <f t="shared" si="109"/>
        <v>3000</v>
      </c>
    </row>
    <row r="750" spans="1:22">
      <c r="A750" s="48">
        <v>2</v>
      </c>
      <c r="B750" s="48">
        <v>5</v>
      </c>
      <c r="C750" s="48">
        <v>5</v>
      </c>
      <c r="D750" s="48">
        <v>251</v>
      </c>
      <c r="E750" s="48">
        <v>500</v>
      </c>
      <c r="F750" s="48">
        <v>14</v>
      </c>
      <c r="G750" s="48" t="s">
        <v>275</v>
      </c>
      <c r="H750" s="48">
        <v>1</v>
      </c>
      <c r="I750" s="48">
        <f t="shared" si="104"/>
        <v>8</v>
      </c>
      <c r="J750" s="57">
        <f t="shared" si="105"/>
        <v>3.3333333333333335E-3</v>
      </c>
      <c r="K750" s="48">
        <f t="shared" si="109"/>
        <v>5300</v>
      </c>
      <c r="L750" s="48">
        <f t="shared" si="109"/>
        <v>5300</v>
      </c>
      <c r="M750" s="48">
        <f t="shared" si="109"/>
        <v>5900</v>
      </c>
      <c r="N750" s="48">
        <f t="shared" si="109"/>
        <v>5900</v>
      </c>
      <c r="O750" s="48">
        <f t="shared" si="109"/>
        <v>5900</v>
      </c>
      <c r="P750" s="48">
        <f t="shared" si="109"/>
        <v>5900</v>
      </c>
      <c r="Q750" s="48">
        <f t="shared" si="109"/>
        <v>6700</v>
      </c>
      <c r="R750" s="48">
        <f t="shared" si="109"/>
        <v>6700</v>
      </c>
      <c r="S750" s="48">
        <f t="shared" si="109"/>
        <v>6900</v>
      </c>
      <c r="T750" s="48">
        <f t="shared" si="109"/>
        <v>6900</v>
      </c>
      <c r="U750" s="48">
        <f t="shared" si="109"/>
        <v>7200</v>
      </c>
      <c r="V750" s="48">
        <f t="shared" si="109"/>
        <v>7200</v>
      </c>
    </row>
    <row r="751" spans="1:22">
      <c r="A751" s="48">
        <v>2</v>
      </c>
      <c r="B751" s="48">
        <v>5</v>
      </c>
      <c r="C751" s="48">
        <v>5</v>
      </c>
      <c r="D751" s="48">
        <v>251</v>
      </c>
      <c r="E751" s="48">
        <v>500</v>
      </c>
      <c r="F751" s="48">
        <v>15</v>
      </c>
      <c r="G751" s="48" t="s">
        <v>271</v>
      </c>
      <c r="H751" s="48">
        <v>1</v>
      </c>
      <c r="I751" s="48">
        <f t="shared" si="104"/>
        <v>6</v>
      </c>
      <c r="J751" s="57">
        <f t="shared" si="105"/>
        <v>3.3333333333333335E-3</v>
      </c>
      <c r="K751" s="48">
        <f t="shared" si="109"/>
        <v>3300</v>
      </c>
      <c r="L751" s="48">
        <f t="shared" si="109"/>
        <v>3300</v>
      </c>
      <c r="M751" s="48">
        <f t="shared" si="109"/>
        <v>3700</v>
      </c>
      <c r="N751" s="48">
        <f t="shared" si="109"/>
        <v>3700</v>
      </c>
      <c r="O751" s="48">
        <f t="shared" si="109"/>
        <v>3700</v>
      </c>
      <c r="P751" s="48">
        <f t="shared" si="109"/>
        <v>3700</v>
      </c>
      <c r="Q751" s="48">
        <f t="shared" si="109"/>
        <v>4200</v>
      </c>
      <c r="R751" s="48">
        <f t="shared" si="109"/>
        <v>4200</v>
      </c>
      <c r="S751" s="48">
        <f t="shared" si="109"/>
        <v>4300</v>
      </c>
      <c r="T751" s="48">
        <f t="shared" si="109"/>
        <v>4300</v>
      </c>
      <c r="U751" s="48">
        <f t="shared" si="109"/>
        <v>4500</v>
      </c>
      <c r="V751" s="48">
        <f t="shared" si="109"/>
        <v>4500</v>
      </c>
    </row>
    <row r="752" spans="1:22">
      <c r="A752" s="48">
        <v>2</v>
      </c>
      <c r="B752" s="48">
        <v>6</v>
      </c>
      <c r="C752" s="48">
        <v>4</v>
      </c>
      <c r="D752" s="48">
        <v>251</v>
      </c>
      <c r="E752" s="48">
        <v>500</v>
      </c>
      <c r="F752" s="48">
        <v>1</v>
      </c>
      <c r="G752" s="48" t="s">
        <v>269</v>
      </c>
      <c r="H752" s="48">
        <v>5000</v>
      </c>
      <c r="I752" s="48">
        <f t="shared" si="104"/>
        <v>0</v>
      </c>
      <c r="J752" s="57">
        <f t="shared" si="105"/>
        <v>2.6666666666666666E-3</v>
      </c>
      <c r="K752" s="48">
        <f t="shared" ref="K752:V761" si="110">IF($I752=0,$H752,INDEX(levelCosts_1_v,MATCH(K$1,levelCosts_k,1),$I752)*$H752)</f>
        <v>5000</v>
      </c>
      <c r="L752" s="48">
        <f t="shared" si="110"/>
        <v>5000</v>
      </c>
      <c r="M752" s="48">
        <f t="shared" si="110"/>
        <v>5000</v>
      </c>
      <c r="N752" s="48">
        <f t="shared" si="110"/>
        <v>5000</v>
      </c>
      <c r="O752" s="48">
        <f t="shared" si="110"/>
        <v>5000</v>
      </c>
      <c r="P752" s="48">
        <f t="shared" si="110"/>
        <v>5000</v>
      </c>
      <c r="Q752" s="48">
        <f t="shared" si="110"/>
        <v>5000</v>
      </c>
      <c r="R752" s="48">
        <f t="shared" si="110"/>
        <v>5000</v>
      </c>
      <c r="S752" s="48">
        <f t="shared" si="110"/>
        <v>5000</v>
      </c>
      <c r="T752" s="48">
        <f t="shared" si="110"/>
        <v>5000</v>
      </c>
      <c r="U752" s="48">
        <f t="shared" si="110"/>
        <v>5000</v>
      </c>
      <c r="V752" s="48">
        <f t="shared" si="110"/>
        <v>5000</v>
      </c>
    </row>
    <row r="753" spans="1:22">
      <c r="A753" s="48">
        <v>2</v>
      </c>
      <c r="B753" s="48">
        <v>6</v>
      </c>
      <c r="C753" s="48">
        <v>4</v>
      </c>
      <c r="D753" s="48">
        <v>251</v>
      </c>
      <c r="E753" s="48">
        <v>500</v>
      </c>
      <c r="F753" s="48">
        <v>2</v>
      </c>
      <c r="G753" s="48" t="s">
        <v>268</v>
      </c>
      <c r="H753" s="48">
        <v>4</v>
      </c>
      <c r="I753" s="48">
        <f t="shared" si="104"/>
        <v>4</v>
      </c>
      <c r="J753" s="57">
        <f t="shared" si="105"/>
        <v>2.6666666666666666E-3</v>
      </c>
      <c r="K753" s="48">
        <f t="shared" si="110"/>
        <v>2000</v>
      </c>
      <c r="L753" s="48">
        <f t="shared" si="110"/>
        <v>2000</v>
      </c>
      <c r="M753" s="48">
        <f t="shared" si="110"/>
        <v>2200</v>
      </c>
      <c r="N753" s="48">
        <f t="shared" si="110"/>
        <v>2200</v>
      </c>
      <c r="O753" s="48">
        <f t="shared" si="110"/>
        <v>2200</v>
      </c>
      <c r="P753" s="48">
        <f t="shared" si="110"/>
        <v>2200</v>
      </c>
      <c r="Q753" s="48">
        <f t="shared" si="110"/>
        <v>2500</v>
      </c>
      <c r="R753" s="48">
        <f t="shared" si="110"/>
        <v>2500</v>
      </c>
      <c r="S753" s="48">
        <f t="shared" si="110"/>
        <v>2600</v>
      </c>
      <c r="T753" s="48">
        <f t="shared" si="110"/>
        <v>2600</v>
      </c>
      <c r="U753" s="48">
        <f t="shared" si="110"/>
        <v>2700</v>
      </c>
      <c r="V753" s="48">
        <f t="shared" si="110"/>
        <v>2700</v>
      </c>
    </row>
    <row r="754" spans="1:22">
      <c r="A754" s="48">
        <v>2</v>
      </c>
      <c r="B754" s="48">
        <v>6</v>
      </c>
      <c r="C754" s="48">
        <v>4</v>
      </c>
      <c r="D754" s="48">
        <v>251</v>
      </c>
      <c r="E754" s="48">
        <v>500</v>
      </c>
      <c r="F754" s="48">
        <v>3</v>
      </c>
      <c r="G754" s="48" t="s">
        <v>270</v>
      </c>
      <c r="H754" s="48">
        <v>1</v>
      </c>
      <c r="I754" s="48">
        <f t="shared" si="104"/>
        <v>1</v>
      </c>
      <c r="J754" s="57">
        <f t="shared" si="105"/>
        <v>2.6666666666666666E-3</v>
      </c>
      <c r="K754" s="48">
        <f t="shared" si="110"/>
        <v>2000</v>
      </c>
      <c r="L754" s="48">
        <f t="shared" si="110"/>
        <v>2000</v>
      </c>
      <c r="M754" s="48">
        <f t="shared" si="110"/>
        <v>2200</v>
      </c>
      <c r="N754" s="48">
        <f t="shared" si="110"/>
        <v>2200</v>
      </c>
      <c r="O754" s="48">
        <f t="shared" si="110"/>
        <v>2200</v>
      </c>
      <c r="P754" s="48">
        <f t="shared" si="110"/>
        <v>2200</v>
      </c>
      <c r="Q754" s="48">
        <f t="shared" si="110"/>
        <v>2500</v>
      </c>
      <c r="R754" s="48">
        <f t="shared" si="110"/>
        <v>2500</v>
      </c>
      <c r="S754" s="48">
        <f t="shared" si="110"/>
        <v>2600</v>
      </c>
      <c r="T754" s="48">
        <f t="shared" si="110"/>
        <v>2600</v>
      </c>
      <c r="U754" s="48">
        <f t="shared" si="110"/>
        <v>2700</v>
      </c>
      <c r="V754" s="48">
        <f t="shared" si="110"/>
        <v>2700</v>
      </c>
    </row>
    <row r="755" spans="1:22">
      <c r="A755" s="48">
        <v>2</v>
      </c>
      <c r="B755" s="48">
        <v>6</v>
      </c>
      <c r="C755" s="48">
        <v>4</v>
      </c>
      <c r="D755" s="48">
        <v>251</v>
      </c>
      <c r="E755" s="48">
        <v>500</v>
      </c>
      <c r="F755" s="48">
        <v>4</v>
      </c>
      <c r="G755" s="48" t="s">
        <v>269</v>
      </c>
      <c r="H755" s="48">
        <v>3000</v>
      </c>
      <c r="I755" s="48">
        <f t="shared" si="104"/>
        <v>0</v>
      </c>
      <c r="J755" s="57">
        <f t="shared" si="105"/>
        <v>2.6666666666666666E-3</v>
      </c>
      <c r="K755" s="48">
        <f t="shared" si="110"/>
        <v>3000</v>
      </c>
      <c r="L755" s="48">
        <f t="shared" si="110"/>
        <v>3000</v>
      </c>
      <c r="M755" s="48">
        <f t="shared" si="110"/>
        <v>3000</v>
      </c>
      <c r="N755" s="48">
        <f t="shared" si="110"/>
        <v>3000</v>
      </c>
      <c r="O755" s="48">
        <f t="shared" si="110"/>
        <v>3000</v>
      </c>
      <c r="P755" s="48">
        <f t="shared" si="110"/>
        <v>3000</v>
      </c>
      <c r="Q755" s="48">
        <f t="shared" si="110"/>
        <v>3000</v>
      </c>
      <c r="R755" s="48">
        <f t="shared" si="110"/>
        <v>3000</v>
      </c>
      <c r="S755" s="48">
        <f t="shared" si="110"/>
        <v>3000</v>
      </c>
      <c r="T755" s="48">
        <f t="shared" si="110"/>
        <v>3000</v>
      </c>
      <c r="U755" s="48">
        <f t="shared" si="110"/>
        <v>3000</v>
      </c>
      <c r="V755" s="48">
        <f t="shared" si="110"/>
        <v>3000</v>
      </c>
    </row>
    <row r="756" spans="1:22">
      <c r="A756" s="48">
        <v>2</v>
      </c>
      <c r="B756" s="48">
        <v>6</v>
      </c>
      <c r="C756" s="48">
        <v>4</v>
      </c>
      <c r="D756" s="48">
        <v>251</v>
      </c>
      <c r="E756" s="48">
        <v>500</v>
      </c>
      <c r="F756" s="48">
        <v>5</v>
      </c>
      <c r="G756" s="48" t="s">
        <v>273</v>
      </c>
      <c r="H756" s="48">
        <v>1</v>
      </c>
      <c r="I756" s="48">
        <f t="shared" si="104"/>
        <v>5</v>
      </c>
      <c r="J756" s="57">
        <f t="shared" si="105"/>
        <v>2.6666666666666666E-3</v>
      </c>
      <c r="K756" s="48">
        <f t="shared" si="110"/>
        <v>4000</v>
      </c>
      <c r="L756" s="48">
        <f t="shared" si="110"/>
        <v>4000</v>
      </c>
      <c r="M756" s="48">
        <f t="shared" si="110"/>
        <v>4400</v>
      </c>
      <c r="N756" s="48">
        <f t="shared" si="110"/>
        <v>4400</v>
      </c>
      <c r="O756" s="48">
        <f t="shared" si="110"/>
        <v>4400</v>
      </c>
      <c r="P756" s="48">
        <f t="shared" si="110"/>
        <v>4400</v>
      </c>
      <c r="Q756" s="48">
        <f t="shared" si="110"/>
        <v>5000</v>
      </c>
      <c r="R756" s="48">
        <f t="shared" si="110"/>
        <v>5000</v>
      </c>
      <c r="S756" s="48">
        <f t="shared" si="110"/>
        <v>5200</v>
      </c>
      <c r="T756" s="48">
        <f t="shared" si="110"/>
        <v>5200</v>
      </c>
      <c r="U756" s="48">
        <f t="shared" si="110"/>
        <v>5400</v>
      </c>
      <c r="V756" s="48">
        <f t="shared" si="110"/>
        <v>5400</v>
      </c>
    </row>
    <row r="757" spans="1:22">
      <c r="A757" s="48">
        <v>2</v>
      </c>
      <c r="B757" s="48">
        <v>6</v>
      </c>
      <c r="C757" s="48">
        <v>4</v>
      </c>
      <c r="D757" s="48">
        <v>251</v>
      </c>
      <c r="E757" s="48">
        <v>500</v>
      </c>
      <c r="F757" s="48">
        <v>6</v>
      </c>
      <c r="G757" s="48" t="s">
        <v>272</v>
      </c>
      <c r="H757" s="48">
        <v>1</v>
      </c>
      <c r="I757" s="48">
        <f t="shared" si="104"/>
        <v>7</v>
      </c>
      <c r="J757" s="57">
        <f t="shared" si="105"/>
        <v>2.6666666666666666E-3</v>
      </c>
      <c r="K757" s="48">
        <f t="shared" si="110"/>
        <v>4000</v>
      </c>
      <c r="L757" s="48">
        <f t="shared" si="110"/>
        <v>4000</v>
      </c>
      <c r="M757" s="48">
        <f t="shared" si="110"/>
        <v>4400</v>
      </c>
      <c r="N757" s="48">
        <f t="shared" si="110"/>
        <v>4400</v>
      </c>
      <c r="O757" s="48">
        <f t="shared" si="110"/>
        <v>4400</v>
      </c>
      <c r="P757" s="48">
        <f t="shared" si="110"/>
        <v>4400</v>
      </c>
      <c r="Q757" s="48">
        <f t="shared" si="110"/>
        <v>5000</v>
      </c>
      <c r="R757" s="48">
        <f t="shared" si="110"/>
        <v>5000</v>
      </c>
      <c r="S757" s="48">
        <f t="shared" si="110"/>
        <v>5200</v>
      </c>
      <c r="T757" s="48">
        <f t="shared" si="110"/>
        <v>5200</v>
      </c>
      <c r="U757" s="48">
        <f t="shared" si="110"/>
        <v>5400</v>
      </c>
      <c r="V757" s="48">
        <f t="shared" si="110"/>
        <v>5400</v>
      </c>
    </row>
    <row r="758" spans="1:22">
      <c r="A758" s="48">
        <v>2</v>
      </c>
      <c r="B758" s="48">
        <v>6</v>
      </c>
      <c r="C758" s="48">
        <v>4</v>
      </c>
      <c r="D758" s="48">
        <v>251</v>
      </c>
      <c r="E758" s="48">
        <v>500</v>
      </c>
      <c r="F758" s="48">
        <v>7</v>
      </c>
      <c r="G758" s="48" t="s">
        <v>269</v>
      </c>
      <c r="H758" s="48">
        <v>2000</v>
      </c>
      <c r="I758" s="48">
        <f t="shared" si="104"/>
        <v>0</v>
      </c>
      <c r="J758" s="57">
        <f t="shared" si="105"/>
        <v>2.6666666666666666E-3</v>
      </c>
      <c r="K758" s="48">
        <f t="shared" si="110"/>
        <v>2000</v>
      </c>
      <c r="L758" s="48">
        <f t="shared" si="110"/>
        <v>2000</v>
      </c>
      <c r="M758" s="48">
        <f t="shared" si="110"/>
        <v>2000</v>
      </c>
      <c r="N758" s="48">
        <f t="shared" si="110"/>
        <v>2000</v>
      </c>
      <c r="O758" s="48">
        <f t="shared" si="110"/>
        <v>2000</v>
      </c>
      <c r="P758" s="48">
        <f t="shared" si="110"/>
        <v>2000</v>
      </c>
      <c r="Q758" s="48">
        <f t="shared" si="110"/>
        <v>2000</v>
      </c>
      <c r="R758" s="48">
        <f t="shared" si="110"/>
        <v>2000</v>
      </c>
      <c r="S758" s="48">
        <f t="shared" si="110"/>
        <v>2000</v>
      </c>
      <c r="T758" s="48">
        <f t="shared" si="110"/>
        <v>2000</v>
      </c>
      <c r="U758" s="48">
        <f t="shared" si="110"/>
        <v>2000</v>
      </c>
      <c r="V758" s="48">
        <f t="shared" si="110"/>
        <v>2000</v>
      </c>
    </row>
    <row r="759" spans="1:22">
      <c r="A759" s="48">
        <v>2</v>
      </c>
      <c r="B759" s="48">
        <v>6</v>
      </c>
      <c r="C759" s="48">
        <v>4</v>
      </c>
      <c r="D759" s="48">
        <v>251</v>
      </c>
      <c r="E759" s="48">
        <v>500</v>
      </c>
      <c r="F759" s="48">
        <v>8</v>
      </c>
      <c r="G759" s="48" t="s">
        <v>269</v>
      </c>
      <c r="H759" s="48">
        <v>3000</v>
      </c>
      <c r="I759" s="48">
        <f t="shared" si="104"/>
        <v>0</v>
      </c>
      <c r="J759" s="57">
        <f t="shared" si="105"/>
        <v>2.6666666666666666E-3</v>
      </c>
      <c r="K759" s="48">
        <f t="shared" si="110"/>
        <v>3000</v>
      </c>
      <c r="L759" s="48">
        <f t="shared" si="110"/>
        <v>3000</v>
      </c>
      <c r="M759" s="48">
        <f t="shared" si="110"/>
        <v>3000</v>
      </c>
      <c r="N759" s="48">
        <f t="shared" si="110"/>
        <v>3000</v>
      </c>
      <c r="O759" s="48">
        <f t="shared" si="110"/>
        <v>3000</v>
      </c>
      <c r="P759" s="48">
        <f t="shared" si="110"/>
        <v>3000</v>
      </c>
      <c r="Q759" s="48">
        <f t="shared" si="110"/>
        <v>3000</v>
      </c>
      <c r="R759" s="48">
        <f t="shared" si="110"/>
        <v>3000</v>
      </c>
      <c r="S759" s="48">
        <f t="shared" si="110"/>
        <v>3000</v>
      </c>
      <c r="T759" s="48">
        <f t="shared" si="110"/>
        <v>3000</v>
      </c>
      <c r="U759" s="48">
        <f t="shared" si="110"/>
        <v>3000</v>
      </c>
      <c r="V759" s="48">
        <f t="shared" si="110"/>
        <v>3000</v>
      </c>
    </row>
    <row r="760" spans="1:22">
      <c r="A760" s="48">
        <v>2</v>
      </c>
      <c r="B760" s="48">
        <v>6</v>
      </c>
      <c r="C760" s="48">
        <v>4</v>
      </c>
      <c r="D760" s="48">
        <v>251</v>
      </c>
      <c r="E760" s="48">
        <v>500</v>
      </c>
      <c r="F760" s="48">
        <v>9</v>
      </c>
      <c r="G760" s="48" t="s">
        <v>271</v>
      </c>
      <c r="H760" s="48">
        <v>1</v>
      </c>
      <c r="I760" s="48">
        <f t="shared" si="104"/>
        <v>6</v>
      </c>
      <c r="J760" s="57">
        <f t="shared" si="105"/>
        <v>2.6666666666666666E-3</v>
      </c>
      <c r="K760" s="48">
        <f t="shared" si="110"/>
        <v>3300</v>
      </c>
      <c r="L760" s="48">
        <f t="shared" si="110"/>
        <v>3300</v>
      </c>
      <c r="M760" s="48">
        <f t="shared" si="110"/>
        <v>3700</v>
      </c>
      <c r="N760" s="48">
        <f t="shared" si="110"/>
        <v>3700</v>
      </c>
      <c r="O760" s="48">
        <f t="shared" si="110"/>
        <v>3700</v>
      </c>
      <c r="P760" s="48">
        <f t="shared" si="110"/>
        <v>3700</v>
      </c>
      <c r="Q760" s="48">
        <f t="shared" si="110"/>
        <v>4200</v>
      </c>
      <c r="R760" s="48">
        <f t="shared" si="110"/>
        <v>4200</v>
      </c>
      <c r="S760" s="48">
        <f t="shared" si="110"/>
        <v>4300</v>
      </c>
      <c r="T760" s="48">
        <f t="shared" si="110"/>
        <v>4300</v>
      </c>
      <c r="U760" s="48">
        <f t="shared" si="110"/>
        <v>4500</v>
      </c>
      <c r="V760" s="48">
        <f t="shared" si="110"/>
        <v>4500</v>
      </c>
    </row>
    <row r="761" spans="1:22">
      <c r="A761" s="48">
        <v>2</v>
      </c>
      <c r="B761" s="48">
        <v>6</v>
      </c>
      <c r="C761" s="48">
        <v>4</v>
      </c>
      <c r="D761" s="48">
        <v>251</v>
      </c>
      <c r="E761" s="48">
        <v>500</v>
      </c>
      <c r="F761" s="48">
        <v>10</v>
      </c>
      <c r="G761" s="48" t="s">
        <v>269</v>
      </c>
      <c r="H761" s="48">
        <v>2000</v>
      </c>
      <c r="I761" s="48">
        <f t="shared" si="104"/>
        <v>0</v>
      </c>
      <c r="J761" s="57">
        <f t="shared" si="105"/>
        <v>2.6666666666666666E-3</v>
      </c>
      <c r="K761" s="48">
        <f t="shared" si="110"/>
        <v>2000</v>
      </c>
      <c r="L761" s="48">
        <f t="shared" si="110"/>
        <v>2000</v>
      </c>
      <c r="M761" s="48">
        <f t="shared" si="110"/>
        <v>2000</v>
      </c>
      <c r="N761" s="48">
        <f t="shared" si="110"/>
        <v>2000</v>
      </c>
      <c r="O761" s="48">
        <f t="shared" si="110"/>
        <v>2000</v>
      </c>
      <c r="P761" s="48">
        <f t="shared" si="110"/>
        <v>2000</v>
      </c>
      <c r="Q761" s="48">
        <f t="shared" si="110"/>
        <v>2000</v>
      </c>
      <c r="R761" s="48">
        <f t="shared" si="110"/>
        <v>2000</v>
      </c>
      <c r="S761" s="48">
        <f t="shared" si="110"/>
        <v>2000</v>
      </c>
      <c r="T761" s="48">
        <f t="shared" si="110"/>
        <v>2000</v>
      </c>
      <c r="U761" s="48">
        <f t="shared" si="110"/>
        <v>2000</v>
      </c>
      <c r="V761" s="48">
        <f t="shared" si="110"/>
        <v>2000</v>
      </c>
    </row>
    <row r="762" spans="1:22">
      <c r="A762" s="48">
        <v>2</v>
      </c>
      <c r="B762" s="48">
        <v>6</v>
      </c>
      <c r="C762" s="48">
        <v>4</v>
      </c>
      <c r="D762" s="48">
        <v>251</v>
      </c>
      <c r="E762" s="48">
        <v>500</v>
      </c>
      <c r="F762" s="48">
        <v>11</v>
      </c>
      <c r="G762" s="48" t="s">
        <v>268</v>
      </c>
      <c r="H762" s="48">
        <v>5</v>
      </c>
      <c r="I762" s="48">
        <f t="shared" si="104"/>
        <v>4</v>
      </c>
      <c r="J762" s="57">
        <f t="shared" si="105"/>
        <v>2.6666666666666666E-3</v>
      </c>
      <c r="K762" s="48">
        <f t="shared" ref="K762:V771" si="111">IF($I762=0,$H762,INDEX(levelCosts_1_v,MATCH(K$1,levelCosts_k,1),$I762)*$H762)</f>
        <v>2500</v>
      </c>
      <c r="L762" s="48">
        <f t="shared" si="111"/>
        <v>2500</v>
      </c>
      <c r="M762" s="48">
        <f t="shared" si="111"/>
        <v>2750</v>
      </c>
      <c r="N762" s="48">
        <f t="shared" si="111"/>
        <v>2750</v>
      </c>
      <c r="O762" s="48">
        <f t="shared" si="111"/>
        <v>2750</v>
      </c>
      <c r="P762" s="48">
        <f t="shared" si="111"/>
        <v>2750</v>
      </c>
      <c r="Q762" s="48">
        <f t="shared" si="111"/>
        <v>3125</v>
      </c>
      <c r="R762" s="48">
        <f t="shared" si="111"/>
        <v>3125</v>
      </c>
      <c r="S762" s="48">
        <f t="shared" si="111"/>
        <v>3250</v>
      </c>
      <c r="T762" s="48">
        <f t="shared" si="111"/>
        <v>3250</v>
      </c>
      <c r="U762" s="48">
        <f t="shared" si="111"/>
        <v>3375</v>
      </c>
      <c r="V762" s="48">
        <f t="shared" si="111"/>
        <v>3375</v>
      </c>
    </row>
    <row r="763" spans="1:22">
      <c r="A763" s="48">
        <v>2</v>
      </c>
      <c r="B763" s="48">
        <v>6</v>
      </c>
      <c r="C763" s="48">
        <v>4</v>
      </c>
      <c r="D763" s="48">
        <v>251</v>
      </c>
      <c r="E763" s="48">
        <v>500</v>
      </c>
      <c r="F763" s="48">
        <v>12</v>
      </c>
      <c r="G763" s="48" t="s">
        <v>268</v>
      </c>
      <c r="H763" s="48">
        <v>8</v>
      </c>
      <c r="I763" s="48">
        <f t="shared" si="104"/>
        <v>4</v>
      </c>
      <c r="J763" s="57">
        <f t="shared" si="105"/>
        <v>2.6666666666666666E-3</v>
      </c>
      <c r="K763" s="48">
        <f t="shared" si="111"/>
        <v>4000</v>
      </c>
      <c r="L763" s="48">
        <f t="shared" si="111"/>
        <v>4000</v>
      </c>
      <c r="M763" s="48">
        <f t="shared" si="111"/>
        <v>4400</v>
      </c>
      <c r="N763" s="48">
        <f t="shared" si="111"/>
        <v>4400</v>
      </c>
      <c r="O763" s="48">
        <f t="shared" si="111"/>
        <v>4400</v>
      </c>
      <c r="P763" s="48">
        <f t="shared" si="111"/>
        <v>4400</v>
      </c>
      <c r="Q763" s="48">
        <f t="shared" si="111"/>
        <v>5000</v>
      </c>
      <c r="R763" s="48">
        <f t="shared" si="111"/>
        <v>5000</v>
      </c>
      <c r="S763" s="48">
        <f t="shared" si="111"/>
        <v>5200</v>
      </c>
      <c r="T763" s="48">
        <f t="shared" si="111"/>
        <v>5200</v>
      </c>
      <c r="U763" s="48">
        <f t="shared" si="111"/>
        <v>5400</v>
      </c>
      <c r="V763" s="48">
        <f t="shared" si="111"/>
        <v>5400</v>
      </c>
    </row>
    <row r="764" spans="1:22">
      <c r="A764" s="48">
        <v>2</v>
      </c>
      <c r="B764" s="48">
        <v>6</v>
      </c>
      <c r="C764" s="48">
        <v>4</v>
      </c>
      <c r="D764" s="48">
        <v>251</v>
      </c>
      <c r="E764" s="48">
        <v>500</v>
      </c>
      <c r="F764" s="48">
        <v>13</v>
      </c>
      <c r="G764" s="48" t="s">
        <v>275</v>
      </c>
      <c r="H764" s="48">
        <v>1</v>
      </c>
      <c r="I764" s="48">
        <f t="shared" si="104"/>
        <v>8</v>
      </c>
      <c r="J764" s="57">
        <f t="shared" si="105"/>
        <v>2.6666666666666666E-3</v>
      </c>
      <c r="K764" s="48">
        <f t="shared" si="111"/>
        <v>5300</v>
      </c>
      <c r="L764" s="48">
        <f t="shared" si="111"/>
        <v>5300</v>
      </c>
      <c r="M764" s="48">
        <f t="shared" si="111"/>
        <v>5900</v>
      </c>
      <c r="N764" s="48">
        <f t="shared" si="111"/>
        <v>5900</v>
      </c>
      <c r="O764" s="48">
        <f t="shared" si="111"/>
        <v>5900</v>
      </c>
      <c r="P764" s="48">
        <f t="shared" si="111"/>
        <v>5900</v>
      </c>
      <c r="Q764" s="48">
        <f t="shared" si="111"/>
        <v>6700</v>
      </c>
      <c r="R764" s="48">
        <f t="shared" si="111"/>
        <v>6700</v>
      </c>
      <c r="S764" s="48">
        <f t="shared" si="111"/>
        <v>6900</v>
      </c>
      <c r="T764" s="48">
        <f t="shared" si="111"/>
        <v>6900</v>
      </c>
      <c r="U764" s="48">
        <f t="shared" si="111"/>
        <v>7200</v>
      </c>
      <c r="V764" s="48">
        <f t="shared" si="111"/>
        <v>7200</v>
      </c>
    </row>
    <row r="765" spans="1:22">
      <c r="A765" s="48">
        <v>2</v>
      </c>
      <c r="B765" s="48">
        <v>6</v>
      </c>
      <c r="C765" s="48">
        <v>4</v>
      </c>
      <c r="D765" s="48">
        <v>251</v>
      </c>
      <c r="E765" s="48">
        <v>500</v>
      </c>
      <c r="F765" s="48">
        <v>14</v>
      </c>
      <c r="G765" s="48" t="s">
        <v>269</v>
      </c>
      <c r="H765" s="48">
        <v>6000</v>
      </c>
      <c r="I765" s="48">
        <f t="shared" si="104"/>
        <v>0</v>
      </c>
      <c r="J765" s="57">
        <f t="shared" si="105"/>
        <v>2.6666666666666666E-3</v>
      </c>
      <c r="K765" s="48">
        <f t="shared" si="111"/>
        <v>6000</v>
      </c>
      <c r="L765" s="48">
        <f t="shared" si="111"/>
        <v>6000</v>
      </c>
      <c r="M765" s="48">
        <f t="shared" si="111"/>
        <v>6000</v>
      </c>
      <c r="N765" s="48">
        <f t="shared" si="111"/>
        <v>6000</v>
      </c>
      <c r="O765" s="48">
        <f t="shared" si="111"/>
        <v>6000</v>
      </c>
      <c r="P765" s="48">
        <f t="shared" si="111"/>
        <v>6000</v>
      </c>
      <c r="Q765" s="48">
        <f t="shared" si="111"/>
        <v>6000</v>
      </c>
      <c r="R765" s="48">
        <f t="shared" si="111"/>
        <v>6000</v>
      </c>
      <c r="S765" s="48">
        <f t="shared" si="111"/>
        <v>6000</v>
      </c>
      <c r="T765" s="48">
        <f t="shared" si="111"/>
        <v>6000</v>
      </c>
      <c r="U765" s="48">
        <f t="shared" si="111"/>
        <v>6000</v>
      </c>
      <c r="V765" s="48">
        <f t="shared" si="111"/>
        <v>6000</v>
      </c>
    </row>
    <row r="766" spans="1:22">
      <c r="A766" s="48">
        <v>2</v>
      </c>
      <c r="B766" s="48">
        <v>6</v>
      </c>
      <c r="C766" s="48">
        <v>4</v>
      </c>
      <c r="D766" s="48">
        <v>251</v>
      </c>
      <c r="E766" s="48">
        <v>500</v>
      </c>
      <c r="F766" s="48">
        <v>15</v>
      </c>
      <c r="G766" s="48" t="s">
        <v>273</v>
      </c>
      <c r="H766" s="48">
        <v>2</v>
      </c>
      <c r="I766" s="48">
        <f t="shared" si="104"/>
        <v>5</v>
      </c>
      <c r="J766" s="57">
        <f t="shared" si="105"/>
        <v>2.6666666666666666E-3</v>
      </c>
      <c r="K766" s="48">
        <f t="shared" si="111"/>
        <v>8000</v>
      </c>
      <c r="L766" s="48">
        <f t="shared" si="111"/>
        <v>8000</v>
      </c>
      <c r="M766" s="48">
        <f t="shared" si="111"/>
        <v>8800</v>
      </c>
      <c r="N766" s="48">
        <f t="shared" si="111"/>
        <v>8800</v>
      </c>
      <c r="O766" s="48">
        <f t="shared" si="111"/>
        <v>8800</v>
      </c>
      <c r="P766" s="48">
        <f t="shared" si="111"/>
        <v>8800</v>
      </c>
      <c r="Q766" s="48">
        <f t="shared" si="111"/>
        <v>10000</v>
      </c>
      <c r="R766" s="48">
        <f t="shared" si="111"/>
        <v>10000</v>
      </c>
      <c r="S766" s="48">
        <f t="shared" si="111"/>
        <v>10400</v>
      </c>
      <c r="T766" s="48">
        <f t="shared" si="111"/>
        <v>10400</v>
      </c>
      <c r="U766" s="48">
        <f t="shared" si="111"/>
        <v>10800</v>
      </c>
      <c r="V766" s="48">
        <f t="shared" si="111"/>
        <v>10800</v>
      </c>
    </row>
    <row r="767" spans="1:22">
      <c r="A767" s="48">
        <v>2</v>
      </c>
      <c r="B767" s="48">
        <v>7</v>
      </c>
      <c r="C767" s="48">
        <v>6</v>
      </c>
      <c r="D767" s="48">
        <v>251</v>
      </c>
      <c r="E767" s="48">
        <v>500</v>
      </c>
      <c r="F767" s="48">
        <v>1</v>
      </c>
      <c r="G767" s="48" t="s">
        <v>269</v>
      </c>
      <c r="H767" s="48">
        <v>6000</v>
      </c>
      <c r="I767" s="48">
        <f t="shared" si="104"/>
        <v>0</v>
      </c>
      <c r="J767" s="57">
        <f t="shared" si="105"/>
        <v>4.0000000000000001E-3</v>
      </c>
      <c r="K767" s="48">
        <f t="shared" si="111"/>
        <v>6000</v>
      </c>
      <c r="L767" s="48">
        <f t="shared" si="111"/>
        <v>6000</v>
      </c>
      <c r="M767" s="48">
        <f t="shared" si="111"/>
        <v>6000</v>
      </c>
      <c r="N767" s="48">
        <f t="shared" si="111"/>
        <v>6000</v>
      </c>
      <c r="O767" s="48">
        <f t="shared" si="111"/>
        <v>6000</v>
      </c>
      <c r="P767" s="48">
        <f t="shared" si="111"/>
        <v>6000</v>
      </c>
      <c r="Q767" s="48">
        <f t="shared" si="111"/>
        <v>6000</v>
      </c>
      <c r="R767" s="48">
        <f t="shared" si="111"/>
        <v>6000</v>
      </c>
      <c r="S767" s="48">
        <f t="shared" si="111"/>
        <v>6000</v>
      </c>
      <c r="T767" s="48">
        <f t="shared" si="111"/>
        <v>6000</v>
      </c>
      <c r="U767" s="48">
        <f t="shared" si="111"/>
        <v>6000</v>
      </c>
      <c r="V767" s="48">
        <f t="shared" si="111"/>
        <v>6000</v>
      </c>
    </row>
    <row r="768" spans="1:22">
      <c r="A768" s="48">
        <v>2</v>
      </c>
      <c r="B768" s="48">
        <v>7</v>
      </c>
      <c r="C768" s="48">
        <v>6</v>
      </c>
      <c r="D768" s="48">
        <v>251</v>
      </c>
      <c r="E768" s="48">
        <v>500</v>
      </c>
      <c r="F768" s="48">
        <v>2</v>
      </c>
      <c r="G768" s="48" t="s">
        <v>269</v>
      </c>
      <c r="H768" s="48">
        <v>3000</v>
      </c>
      <c r="I768" s="48">
        <f t="shared" si="104"/>
        <v>0</v>
      </c>
      <c r="J768" s="57">
        <f t="shared" si="105"/>
        <v>4.0000000000000001E-3</v>
      </c>
      <c r="K768" s="48">
        <f t="shared" si="111"/>
        <v>3000</v>
      </c>
      <c r="L768" s="48">
        <f t="shared" si="111"/>
        <v>3000</v>
      </c>
      <c r="M768" s="48">
        <f t="shared" si="111"/>
        <v>3000</v>
      </c>
      <c r="N768" s="48">
        <f t="shared" si="111"/>
        <v>3000</v>
      </c>
      <c r="O768" s="48">
        <f t="shared" si="111"/>
        <v>3000</v>
      </c>
      <c r="P768" s="48">
        <f t="shared" si="111"/>
        <v>3000</v>
      </c>
      <c r="Q768" s="48">
        <f t="shared" si="111"/>
        <v>3000</v>
      </c>
      <c r="R768" s="48">
        <f t="shared" si="111"/>
        <v>3000</v>
      </c>
      <c r="S768" s="48">
        <f t="shared" si="111"/>
        <v>3000</v>
      </c>
      <c r="T768" s="48">
        <f t="shared" si="111"/>
        <v>3000</v>
      </c>
      <c r="U768" s="48">
        <f t="shared" si="111"/>
        <v>3000</v>
      </c>
      <c r="V768" s="48">
        <f t="shared" si="111"/>
        <v>3000</v>
      </c>
    </row>
    <row r="769" spans="1:22">
      <c r="A769" s="48">
        <v>2</v>
      </c>
      <c r="B769" s="48">
        <v>7</v>
      </c>
      <c r="C769" s="48">
        <v>6</v>
      </c>
      <c r="D769" s="48">
        <v>251</v>
      </c>
      <c r="E769" s="48">
        <v>500</v>
      </c>
      <c r="F769" s="48">
        <v>3</v>
      </c>
      <c r="G769" s="48" t="s">
        <v>268</v>
      </c>
      <c r="H769" s="48">
        <v>4</v>
      </c>
      <c r="I769" s="48">
        <f t="shared" si="104"/>
        <v>4</v>
      </c>
      <c r="J769" s="57">
        <f t="shared" si="105"/>
        <v>4.0000000000000001E-3</v>
      </c>
      <c r="K769" s="48">
        <f t="shared" si="111"/>
        <v>2000</v>
      </c>
      <c r="L769" s="48">
        <f t="shared" si="111"/>
        <v>2000</v>
      </c>
      <c r="M769" s="48">
        <f t="shared" si="111"/>
        <v>2200</v>
      </c>
      <c r="N769" s="48">
        <f t="shared" si="111"/>
        <v>2200</v>
      </c>
      <c r="O769" s="48">
        <f t="shared" si="111"/>
        <v>2200</v>
      </c>
      <c r="P769" s="48">
        <f t="shared" si="111"/>
        <v>2200</v>
      </c>
      <c r="Q769" s="48">
        <f t="shared" si="111"/>
        <v>2500</v>
      </c>
      <c r="R769" s="48">
        <f t="shared" si="111"/>
        <v>2500</v>
      </c>
      <c r="S769" s="48">
        <f t="shared" si="111"/>
        <v>2600</v>
      </c>
      <c r="T769" s="48">
        <f t="shared" si="111"/>
        <v>2600</v>
      </c>
      <c r="U769" s="48">
        <f t="shared" si="111"/>
        <v>2700</v>
      </c>
      <c r="V769" s="48">
        <f t="shared" si="111"/>
        <v>2700</v>
      </c>
    </row>
    <row r="770" spans="1:22">
      <c r="A770" s="48">
        <v>2</v>
      </c>
      <c r="B770" s="48">
        <v>7</v>
      </c>
      <c r="C770" s="48">
        <v>6</v>
      </c>
      <c r="D770" s="48">
        <v>251</v>
      </c>
      <c r="E770" s="48">
        <v>500</v>
      </c>
      <c r="F770" s="48">
        <v>4</v>
      </c>
      <c r="G770" s="48" t="s">
        <v>270</v>
      </c>
      <c r="H770" s="48">
        <v>1</v>
      </c>
      <c r="I770" s="48">
        <f t="shared" ref="I770:I833" si="112">INDEX($AW$1:$AW$9,MATCH(G770,$AV$1:$AV$9,0))</f>
        <v>1</v>
      </c>
      <c r="J770" s="57">
        <f t="shared" si="105"/>
        <v>4.0000000000000001E-3</v>
      </c>
      <c r="K770" s="48">
        <f t="shared" si="111"/>
        <v>2000</v>
      </c>
      <c r="L770" s="48">
        <f t="shared" si="111"/>
        <v>2000</v>
      </c>
      <c r="M770" s="48">
        <f t="shared" si="111"/>
        <v>2200</v>
      </c>
      <c r="N770" s="48">
        <f t="shared" si="111"/>
        <v>2200</v>
      </c>
      <c r="O770" s="48">
        <f t="shared" si="111"/>
        <v>2200</v>
      </c>
      <c r="P770" s="48">
        <f t="shared" si="111"/>
        <v>2200</v>
      </c>
      <c r="Q770" s="48">
        <f t="shared" si="111"/>
        <v>2500</v>
      </c>
      <c r="R770" s="48">
        <f t="shared" si="111"/>
        <v>2500</v>
      </c>
      <c r="S770" s="48">
        <f t="shared" si="111"/>
        <v>2600</v>
      </c>
      <c r="T770" s="48">
        <f t="shared" si="111"/>
        <v>2600</v>
      </c>
      <c r="U770" s="48">
        <f t="shared" si="111"/>
        <v>2700</v>
      </c>
      <c r="V770" s="48">
        <f t="shared" si="111"/>
        <v>2700</v>
      </c>
    </row>
    <row r="771" spans="1:22">
      <c r="A771" s="48">
        <v>2</v>
      </c>
      <c r="B771" s="48">
        <v>7</v>
      </c>
      <c r="C771" s="48">
        <v>6</v>
      </c>
      <c r="D771" s="48">
        <v>251</v>
      </c>
      <c r="E771" s="48">
        <v>500</v>
      </c>
      <c r="F771" s="48">
        <v>5</v>
      </c>
      <c r="G771" s="48" t="s">
        <v>269</v>
      </c>
      <c r="H771" s="48">
        <v>2000</v>
      </c>
      <c r="I771" s="48">
        <f t="shared" si="112"/>
        <v>0</v>
      </c>
      <c r="J771" s="57">
        <f t="shared" ref="J771:J834" si="113">C771/100/15</f>
        <v>4.0000000000000001E-3</v>
      </c>
      <c r="K771" s="48">
        <f t="shared" si="111"/>
        <v>2000</v>
      </c>
      <c r="L771" s="48">
        <f t="shared" si="111"/>
        <v>2000</v>
      </c>
      <c r="M771" s="48">
        <f t="shared" si="111"/>
        <v>2000</v>
      </c>
      <c r="N771" s="48">
        <f t="shared" si="111"/>
        <v>2000</v>
      </c>
      <c r="O771" s="48">
        <f t="shared" si="111"/>
        <v>2000</v>
      </c>
      <c r="P771" s="48">
        <f t="shared" si="111"/>
        <v>2000</v>
      </c>
      <c r="Q771" s="48">
        <f t="shared" si="111"/>
        <v>2000</v>
      </c>
      <c r="R771" s="48">
        <f t="shared" si="111"/>
        <v>2000</v>
      </c>
      <c r="S771" s="48">
        <f t="shared" si="111"/>
        <v>2000</v>
      </c>
      <c r="T771" s="48">
        <f t="shared" si="111"/>
        <v>2000</v>
      </c>
      <c r="U771" s="48">
        <f t="shared" si="111"/>
        <v>2000</v>
      </c>
      <c r="V771" s="48">
        <f t="shared" si="111"/>
        <v>2000</v>
      </c>
    </row>
    <row r="772" spans="1:22">
      <c r="A772" s="48">
        <v>2</v>
      </c>
      <c r="B772" s="48">
        <v>7</v>
      </c>
      <c r="C772" s="48">
        <v>6</v>
      </c>
      <c r="D772" s="48">
        <v>251</v>
      </c>
      <c r="E772" s="48">
        <v>500</v>
      </c>
      <c r="F772" s="48">
        <v>6</v>
      </c>
      <c r="G772" s="48" t="s">
        <v>268</v>
      </c>
      <c r="H772" s="48">
        <v>4</v>
      </c>
      <c r="I772" s="48">
        <f t="shared" si="112"/>
        <v>4</v>
      </c>
      <c r="J772" s="57">
        <f t="shared" si="113"/>
        <v>4.0000000000000001E-3</v>
      </c>
      <c r="K772" s="48">
        <f t="shared" ref="K772:V781" si="114">IF($I772=0,$H772,INDEX(levelCosts_1_v,MATCH(K$1,levelCosts_k,1),$I772)*$H772)</f>
        <v>2000</v>
      </c>
      <c r="L772" s="48">
        <f t="shared" si="114"/>
        <v>2000</v>
      </c>
      <c r="M772" s="48">
        <f t="shared" si="114"/>
        <v>2200</v>
      </c>
      <c r="N772" s="48">
        <f t="shared" si="114"/>
        <v>2200</v>
      </c>
      <c r="O772" s="48">
        <f t="shared" si="114"/>
        <v>2200</v>
      </c>
      <c r="P772" s="48">
        <f t="shared" si="114"/>
        <v>2200</v>
      </c>
      <c r="Q772" s="48">
        <f t="shared" si="114"/>
        <v>2500</v>
      </c>
      <c r="R772" s="48">
        <f t="shared" si="114"/>
        <v>2500</v>
      </c>
      <c r="S772" s="48">
        <f t="shared" si="114"/>
        <v>2600</v>
      </c>
      <c r="T772" s="48">
        <f t="shared" si="114"/>
        <v>2600</v>
      </c>
      <c r="U772" s="48">
        <f t="shared" si="114"/>
        <v>2700</v>
      </c>
      <c r="V772" s="48">
        <f t="shared" si="114"/>
        <v>2700</v>
      </c>
    </row>
    <row r="773" spans="1:22">
      <c r="A773" s="48">
        <v>2</v>
      </c>
      <c r="B773" s="48">
        <v>7</v>
      </c>
      <c r="C773" s="48">
        <v>6</v>
      </c>
      <c r="D773" s="48">
        <v>251</v>
      </c>
      <c r="E773" s="48">
        <v>500</v>
      </c>
      <c r="F773" s="48">
        <v>7</v>
      </c>
      <c r="G773" s="48" t="s">
        <v>271</v>
      </c>
      <c r="H773" s="48">
        <v>1</v>
      </c>
      <c r="I773" s="48">
        <f t="shared" si="112"/>
        <v>6</v>
      </c>
      <c r="J773" s="57">
        <f t="shared" si="113"/>
        <v>4.0000000000000001E-3</v>
      </c>
      <c r="K773" s="48">
        <f t="shared" si="114"/>
        <v>3300</v>
      </c>
      <c r="L773" s="48">
        <f t="shared" si="114"/>
        <v>3300</v>
      </c>
      <c r="M773" s="48">
        <f t="shared" si="114"/>
        <v>3700</v>
      </c>
      <c r="N773" s="48">
        <f t="shared" si="114"/>
        <v>3700</v>
      </c>
      <c r="O773" s="48">
        <f t="shared" si="114"/>
        <v>3700</v>
      </c>
      <c r="P773" s="48">
        <f t="shared" si="114"/>
        <v>3700</v>
      </c>
      <c r="Q773" s="48">
        <f t="shared" si="114"/>
        <v>4200</v>
      </c>
      <c r="R773" s="48">
        <f t="shared" si="114"/>
        <v>4200</v>
      </c>
      <c r="S773" s="48">
        <f t="shared" si="114"/>
        <v>4300</v>
      </c>
      <c r="T773" s="48">
        <f t="shared" si="114"/>
        <v>4300</v>
      </c>
      <c r="U773" s="48">
        <f t="shared" si="114"/>
        <v>4500</v>
      </c>
      <c r="V773" s="48">
        <f t="shared" si="114"/>
        <v>4500</v>
      </c>
    </row>
    <row r="774" spans="1:22">
      <c r="A774" s="48">
        <v>2</v>
      </c>
      <c r="B774" s="48">
        <v>7</v>
      </c>
      <c r="C774" s="48">
        <v>6</v>
      </c>
      <c r="D774" s="48">
        <v>251</v>
      </c>
      <c r="E774" s="48">
        <v>500</v>
      </c>
      <c r="F774" s="48">
        <v>8</v>
      </c>
      <c r="G774" s="48" t="s">
        <v>273</v>
      </c>
      <c r="H774" s="48">
        <v>1</v>
      </c>
      <c r="I774" s="48">
        <f t="shared" si="112"/>
        <v>5</v>
      </c>
      <c r="J774" s="57">
        <f t="shared" si="113"/>
        <v>4.0000000000000001E-3</v>
      </c>
      <c r="K774" s="48">
        <f t="shared" si="114"/>
        <v>4000</v>
      </c>
      <c r="L774" s="48">
        <f t="shared" si="114"/>
        <v>4000</v>
      </c>
      <c r="M774" s="48">
        <f t="shared" si="114"/>
        <v>4400</v>
      </c>
      <c r="N774" s="48">
        <f t="shared" si="114"/>
        <v>4400</v>
      </c>
      <c r="O774" s="48">
        <f t="shared" si="114"/>
        <v>4400</v>
      </c>
      <c r="P774" s="48">
        <f t="shared" si="114"/>
        <v>4400</v>
      </c>
      <c r="Q774" s="48">
        <f t="shared" si="114"/>
        <v>5000</v>
      </c>
      <c r="R774" s="48">
        <f t="shared" si="114"/>
        <v>5000</v>
      </c>
      <c r="S774" s="48">
        <f t="shared" si="114"/>
        <v>5200</v>
      </c>
      <c r="T774" s="48">
        <f t="shared" si="114"/>
        <v>5200</v>
      </c>
      <c r="U774" s="48">
        <f t="shared" si="114"/>
        <v>5400</v>
      </c>
      <c r="V774" s="48">
        <f t="shared" si="114"/>
        <v>5400</v>
      </c>
    </row>
    <row r="775" spans="1:22">
      <c r="A775" s="48">
        <v>2</v>
      </c>
      <c r="B775" s="48">
        <v>7</v>
      </c>
      <c r="C775" s="48">
        <v>6</v>
      </c>
      <c r="D775" s="48">
        <v>251</v>
      </c>
      <c r="E775" s="48">
        <v>500</v>
      </c>
      <c r="F775" s="48">
        <v>9</v>
      </c>
      <c r="G775" s="48" t="s">
        <v>269</v>
      </c>
      <c r="H775" s="48">
        <v>2000</v>
      </c>
      <c r="I775" s="48">
        <f t="shared" si="112"/>
        <v>0</v>
      </c>
      <c r="J775" s="57">
        <f t="shared" si="113"/>
        <v>4.0000000000000001E-3</v>
      </c>
      <c r="K775" s="48">
        <f t="shared" si="114"/>
        <v>2000</v>
      </c>
      <c r="L775" s="48">
        <f t="shared" si="114"/>
        <v>2000</v>
      </c>
      <c r="M775" s="48">
        <f t="shared" si="114"/>
        <v>2000</v>
      </c>
      <c r="N775" s="48">
        <f t="shared" si="114"/>
        <v>2000</v>
      </c>
      <c r="O775" s="48">
        <f t="shared" si="114"/>
        <v>2000</v>
      </c>
      <c r="P775" s="48">
        <f t="shared" si="114"/>
        <v>2000</v>
      </c>
      <c r="Q775" s="48">
        <f t="shared" si="114"/>
        <v>2000</v>
      </c>
      <c r="R775" s="48">
        <f t="shared" si="114"/>
        <v>2000</v>
      </c>
      <c r="S775" s="48">
        <f t="shared" si="114"/>
        <v>2000</v>
      </c>
      <c r="T775" s="48">
        <f t="shared" si="114"/>
        <v>2000</v>
      </c>
      <c r="U775" s="48">
        <f t="shared" si="114"/>
        <v>2000</v>
      </c>
      <c r="V775" s="48">
        <f t="shared" si="114"/>
        <v>2000</v>
      </c>
    </row>
    <row r="776" spans="1:22">
      <c r="A776" s="48">
        <v>2</v>
      </c>
      <c r="B776" s="48">
        <v>7</v>
      </c>
      <c r="C776" s="48">
        <v>6</v>
      </c>
      <c r="D776" s="48">
        <v>251</v>
      </c>
      <c r="E776" s="48">
        <v>500</v>
      </c>
      <c r="F776" s="48">
        <v>10</v>
      </c>
      <c r="G776" s="48" t="s">
        <v>269</v>
      </c>
      <c r="H776" s="48">
        <v>3000</v>
      </c>
      <c r="I776" s="48">
        <f t="shared" si="112"/>
        <v>0</v>
      </c>
      <c r="J776" s="57">
        <f t="shared" si="113"/>
        <v>4.0000000000000001E-3</v>
      </c>
      <c r="K776" s="48">
        <f t="shared" si="114"/>
        <v>3000</v>
      </c>
      <c r="L776" s="48">
        <f t="shared" si="114"/>
        <v>3000</v>
      </c>
      <c r="M776" s="48">
        <f t="shared" si="114"/>
        <v>3000</v>
      </c>
      <c r="N776" s="48">
        <f t="shared" si="114"/>
        <v>3000</v>
      </c>
      <c r="O776" s="48">
        <f t="shared" si="114"/>
        <v>3000</v>
      </c>
      <c r="P776" s="48">
        <f t="shared" si="114"/>
        <v>3000</v>
      </c>
      <c r="Q776" s="48">
        <f t="shared" si="114"/>
        <v>3000</v>
      </c>
      <c r="R776" s="48">
        <f t="shared" si="114"/>
        <v>3000</v>
      </c>
      <c r="S776" s="48">
        <f t="shared" si="114"/>
        <v>3000</v>
      </c>
      <c r="T776" s="48">
        <f t="shared" si="114"/>
        <v>3000</v>
      </c>
      <c r="U776" s="48">
        <f t="shared" si="114"/>
        <v>3000</v>
      </c>
      <c r="V776" s="48">
        <f t="shared" si="114"/>
        <v>3000</v>
      </c>
    </row>
    <row r="777" spans="1:22">
      <c r="A777" s="48">
        <v>2</v>
      </c>
      <c r="B777" s="48">
        <v>7</v>
      </c>
      <c r="C777" s="48">
        <v>6</v>
      </c>
      <c r="D777" s="48">
        <v>251</v>
      </c>
      <c r="E777" s="48">
        <v>500</v>
      </c>
      <c r="F777" s="48">
        <v>11</v>
      </c>
      <c r="G777" s="48" t="s">
        <v>268</v>
      </c>
      <c r="H777" s="48">
        <v>5</v>
      </c>
      <c r="I777" s="48">
        <f t="shared" si="112"/>
        <v>4</v>
      </c>
      <c r="J777" s="57">
        <f t="shared" si="113"/>
        <v>4.0000000000000001E-3</v>
      </c>
      <c r="K777" s="48">
        <f t="shared" si="114"/>
        <v>2500</v>
      </c>
      <c r="L777" s="48">
        <f t="shared" si="114"/>
        <v>2500</v>
      </c>
      <c r="M777" s="48">
        <f t="shared" si="114"/>
        <v>2750</v>
      </c>
      <c r="N777" s="48">
        <f t="shared" si="114"/>
        <v>2750</v>
      </c>
      <c r="O777" s="48">
        <f t="shared" si="114"/>
        <v>2750</v>
      </c>
      <c r="P777" s="48">
        <f t="shared" si="114"/>
        <v>2750</v>
      </c>
      <c r="Q777" s="48">
        <f t="shared" si="114"/>
        <v>3125</v>
      </c>
      <c r="R777" s="48">
        <f t="shared" si="114"/>
        <v>3125</v>
      </c>
      <c r="S777" s="48">
        <f t="shared" si="114"/>
        <v>3250</v>
      </c>
      <c r="T777" s="48">
        <f t="shared" si="114"/>
        <v>3250</v>
      </c>
      <c r="U777" s="48">
        <f t="shared" si="114"/>
        <v>3375</v>
      </c>
      <c r="V777" s="48">
        <f t="shared" si="114"/>
        <v>3375</v>
      </c>
    </row>
    <row r="778" spans="1:22">
      <c r="A778" s="48">
        <v>2</v>
      </c>
      <c r="B778" s="48">
        <v>7</v>
      </c>
      <c r="C778" s="48">
        <v>6</v>
      </c>
      <c r="D778" s="48">
        <v>251</v>
      </c>
      <c r="E778" s="48">
        <v>500</v>
      </c>
      <c r="F778" s="48">
        <v>12</v>
      </c>
      <c r="G778" s="48" t="s">
        <v>275</v>
      </c>
      <c r="H778" s="48">
        <v>1</v>
      </c>
      <c r="I778" s="48">
        <f t="shared" si="112"/>
        <v>8</v>
      </c>
      <c r="J778" s="57">
        <f t="shared" si="113"/>
        <v>4.0000000000000001E-3</v>
      </c>
      <c r="K778" s="48">
        <f t="shared" si="114"/>
        <v>5300</v>
      </c>
      <c r="L778" s="48">
        <f t="shared" si="114"/>
        <v>5300</v>
      </c>
      <c r="M778" s="48">
        <f t="shared" si="114"/>
        <v>5900</v>
      </c>
      <c r="N778" s="48">
        <f t="shared" si="114"/>
        <v>5900</v>
      </c>
      <c r="O778" s="48">
        <f t="shared" si="114"/>
        <v>5900</v>
      </c>
      <c r="P778" s="48">
        <f t="shared" si="114"/>
        <v>5900</v>
      </c>
      <c r="Q778" s="48">
        <f t="shared" si="114"/>
        <v>6700</v>
      </c>
      <c r="R778" s="48">
        <f t="shared" si="114"/>
        <v>6700</v>
      </c>
      <c r="S778" s="48">
        <f t="shared" si="114"/>
        <v>6900</v>
      </c>
      <c r="T778" s="48">
        <f t="shared" si="114"/>
        <v>6900</v>
      </c>
      <c r="U778" s="48">
        <f t="shared" si="114"/>
        <v>7200</v>
      </c>
      <c r="V778" s="48">
        <f t="shared" si="114"/>
        <v>7200</v>
      </c>
    </row>
    <row r="779" spans="1:22">
      <c r="A779" s="48">
        <v>2</v>
      </c>
      <c r="B779" s="48">
        <v>7</v>
      </c>
      <c r="C779" s="48">
        <v>6</v>
      </c>
      <c r="D779" s="48">
        <v>251</v>
      </c>
      <c r="E779" s="48">
        <v>500</v>
      </c>
      <c r="F779" s="48">
        <v>13</v>
      </c>
      <c r="G779" s="48" t="s">
        <v>271</v>
      </c>
      <c r="H779" s="48">
        <v>1</v>
      </c>
      <c r="I779" s="48">
        <f t="shared" si="112"/>
        <v>6</v>
      </c>
      <c r="J779" s="57">
        <f t="shared" si="113"/>
        <v>4.0000000000000001E-3</v>
      </c>
      <c r="K779" s="48">
        <f t="shared" si="114"/>
        <v>3300</v>
      </c>
      <c r="L779" s="48">
        <f t="shared" si="114"/>
        <v>3300</v>
      </c>
      <c r="M779" s="48">
        <f t="shared" si="114"/>
        <v>3700</v>
      </c>
      <c r="N779" s="48">
        <f t="shared" si="114"/>
        <v>3700</v>
      </c>
      <c r="O779" s="48">
        <f t="shared" si="114"/>
        <v>3700</v>
      </c>
      <c r="P779" s="48">
        <f t="shared" si="114"/>
        <v>3700</v>
      </c>
      <c r="Q779" s="48">
        <f t="shared" si="114"/>
        <v>4200</v>
      </c>
      <c r="R779" s="48">
        <f t="shared" si="114"/>
        <v>4200</v>
      </c>
      <c r="S779" s="48">
        <f t="shared" si="114"/>
        <v>4300</v>
      </c>
      <c r="T779" s="48">
        <f t="shared" si="114"/>
        <v>4300</v>
      </c>
      <c r="U779" s="48">
        <f t="shared" si="114"/>
        <v>4500</v>
      </c>
      <c r="V779" s="48">
        <f t="shared" si="114"/>
        <v>4500</v>
      </c>
    </row>
    <row r="780" spans="1:22">
      <c r="A780" s="48">
        <v>2</v>
      </c>
      <c r="B780" s="48">
        <v>7</v>
      </c>
      <c r="C780" s="48">
        <v>6</v>
      </c>
      <c r="D780" s="48">
        <v>251</v>
      </c>
      <c r="E780" s="48">
        <v>500</v>
      </c>
      <c r="F780" s="48">
        <v>14</v>
      </c>
      <c r="G780" s="48" t="s">
        <v>273</v>
      </c>
      <c r="H780" s="48">
        <v>1</v>
      </c>
      <c r="I780" s="48">
        <f t="shared" si="112"/>
        <v>5</v>
      </c>
      <c r="J780" s="57">
        <f t="shared" si="113"/>
        <v>4.0000000000000001E-3</v>
      </c>
      <c r="K780" s="48">
        <f t="shared" si="114"/>
        <v>4000</v>
      </c>
      <c r="L780" s="48">
        <f t="shared" si="114"/>
        <v>4000</v>
      </c>
      <c r="M780" s="48">
        <f t="shared" si="114"/>
        <v>4400</v>
      </c>
      <c r="N780" s="48">
        <f t="shared" si="114"/>
        <v>4400</v>
      </c>
      <c r="O780" s="48">
        <f t="shared" si="114"/>
        <v>4400</v>
      </c>
      <c r="P780" s="48">
        <f t="shared" si="114"/>
        <v>4400</v>
      </c>
      <c r="Q780" s="48">
        <f t="shared" si="114"/>
        <v>5000</v>
      </c>
      <c r="R780" s="48">
        <f t="shared" si="114"/>
        <v>5000</v>
      </c>
      <c r="S780" s="48">
        <f t="shared" si="114"/>
        <v>5200</v>
      </c>
      <c r="T780" s="48">
        <f t="shared" si="114"/>
        <v>5200</v>
      </c>
      <c r="U780" s="48">
        <f t="shared" si="114"/>
        <v>5400</v>
      </c>
      <c r="V780" s="48">
        <f t="shared" si="114"/>
        <v>5400</v>
      </c>
    </row>
    <row r="781" spans="1:22">
      <c r="A781" s="48">
        <v>2</v>
      </c>
      <c r="B781" s="48">
        <v>7</v>
      </c>
      <c r="C781" s="48">
        <v>6</v>
      </c>
      <c r="D781" s="48">
        <v>251</v>
      </c>
      <c r="E781" s="48">
        <v>500</v>
      </c>
      <c r="F781" s="48">
        <v>15</v>
      </c>
      <c r="G781" s="48" t="s">
        <v>269</v>
      </c>
      <c r="H781" s="48">
        <v>2000</v>
      </c>
      <c r="I781" s="48">
        <f t="shared" si="112"/>
        <v>0</v>
      </c>
      <c r="J781" s="57">
        <f t="shared" si="113"/>
        <v>4.0000000000000001E-3</v>
      </c>
      <c r="K781" s="48">
        <f t="shared" si="114"/>
        <v>2000</v>
      </c>
      <c r="L781" s="48">
        <f t="shared" si="114"/>
        <v>2000</v>
      </c>
      <c r="M781" s="48">
        <f t="shared" si="114"/>
        <v>2000</v>
      </c>
      <c r="N781" s="48">
        <f t="shared" si="114"/>
        <v>2000</v>
      </c>
      <c r="O781" s="48">
        <f t="shared" si="114"/>
        <v>2000</v>
      </c>
      <c r="P781" s="48">
        <f t="shared" si="114"/>
        <v>2000</v>
      </c>
      <c r="Q781" s="48">
        <f t="shared" si="114"/>
        <v>2000</v>
      </c>
      <c r="R781" s="48">
        <f t="shared" si="114"/>
        <v>2000</v>
      </c>
      <c r="S781" s="48">
        <f t="shared" si="114"/>
        <v>2000</v>
      </c>
      <c r="T781" s="48">
        <f t="shared" si="114"/>
        <v>2000</v>
      </c>
      <c r="U781" s="48">
        <f t="shared" si="114"/>
        <v>2000</v>
      </c>
      <c r="V781" s="48">
        <f t="shared" si="114"/>
        <v>2000</v>
      </c>
    </row>
    <row r="782" spans="1:22">
      <c r="A782" s="48">
        <v>2</v>
      </c>
      <c r="B782" s="48">
        <v>8</v>
      </c>
      <c r="C782" s="48">
        <v>4</v>
      </c>
      <c r="D782" s="48">
        <v>251</v>
      </c>
      <c r="E782" s="48">
        <v>500</v>
      </c>
      <c r="F782" s="48">
        <v>1</v>
      </c>
      <c r="G782" s="48" t="s">
        <v>269</v>
      </c>
      <c r="H782" s="48">
        <v>6000</v>
      </c>
      <c r="I782" s="48">
        <f t="shared" si="112"/>
        <v>0</v>
      </c>
      <c r="J782" s="57">
        <f t="shared" si="113"/>
        <v>2.6666666666666666E-3</v>
      </c>
      <c r="K782" s="48">
        <f t="shared" ref="K782:V791" si="115">IF($I782=0,$H782,INDEX(levelCosts_1_v,MATCH(K$1,levelCosts_k,1),$I782)*$H782)</f>
        <v>6000</v>
      </c>
      <c r="L782" s="48">
        <f t="shared" si="115"/>
        <v>6000</v>
      </c>
      <c r="M782" s="48">
        <f t="shared" si="115"/>
        <v>6000</v>
      </c>
      <c r="N782" s="48">
        <f t="shared" si="115"/>
        <v>6000</v>
      </c>
      <c r="O782" s="48">
        <f t="shared" si="115"/>
        <v>6000</v>
      </c>
      <c r="P782" s="48">
        <f t="shared" si="115"/>
        <v>6000</v>
      </c>
      <c r="Q782" s="48">
        <f t="shared" si="115"/>
        <v>6000</v>
      </c>
      <c r="R782" s="48">
        <f t="shared" si="115"/>
        <v>6000</v>
      </c>
      <c r="S782" s="48">
        <f t="shared" si="115"/>
        <v>6000</v>
      </c>
      <c r="T782" s="48">
        <f t="shared" si="115"/>
        <v>6000</v>
      </c>
      <c r="U782" s="48">
        <f t="shared" si="115"/>
        <v>6000</v>
      </c>
      <c r="V782" s="48">
        <f t="shared" si="115"/>
        <v>6000</v>
      </c>
    </row>
    <row r="783" spans="1:22">
      <c r="A783" s="48">
        <v>2</v>
      </c>
      <c r="B783" s="48">
        <v>8</v>
      </c>
      <c r="C783" s="48">
        <v>4</v>
      </c>
      <c r="D783" s="48">
        <v>251</v>
      </c>
      <c r="E783" s="48">
        <v>500</v>
      </c>
      <c r="F783" s="48">
        <v>2</v>
      </c>
      <c r="G783" s="48" t="s">
        <v>273</v>
      </c>
      <c r="H783" s="48">
        <v>1</v>
      </c>
      <c r="I783" s="48">
        <f t="shared" si="112"/>
        <v>5</v>
      </c>
      <c r="J783" s="57">
        <f t="shared" si="113"/>
        <v>2.6666666666666666E-3</v>
      </c>
      <c r="K783" s="48">
        <f t="shared" si="115"/>
        <v>4000</v>
      </c>
      <c r="L783" s="48">
        <f t="shared" si="115"/>
        <v>4000</v>
      </c>
      <c r="M783" s="48">
        <f t="shared" si="115"/>
        <v>4400</v>
      </c>
      <c r="N783" s="48">
        <f t="shared" si="115"/>
        <v>4400</v>
      </c>
      <c r="O783" s="48">
        <f t="shared" si="115"/>
        <v>4400</v>
      </c>
      <c r="P783" s="48">
        <f t="shared" si="115"/>
        <v>4400</v>
      </c>
      <c r="Q783" s="48">
        <f t="shared" si="115"/>
        <v>5000</v>
      </c>
      <c r="R783" s="48">
        <f t="shared" si="115"/>
        <v>5000</v>
      </c>
      <c r="S783" s="48">
        <f t="shared" si="115"/>
        <v>5200</v>
      </c>
      <c r="T783" s="48">
        <f t="shared" si="115"/>
        <v>5200</v>
      </c>
      <c r="U783" s="48">
        <f t="shared" si="115"/>
        <v>5400</v>
      </c>
      <c r="V783" s="48">
        <f t="shared" si="115"/>
        <v>5400</v>
      </c>
    </row>
    <row r="784" spans="1:22">
      <c r="A784" s="48">
        <v>2</v>
      </c>
      <c r="B784" s="48">
        <v>8</v>
      </c>
      <c r="C784" s="48">
        <v>4</v>
      </c>
      <c r="D784" s="48">
        <v>251</v>
      </c>
      <c r="E784" s="48">
        <v>500</v>
      </c>
      <c r="F784" s="48">
        <v>3</v>
      </c>
      <c r="G784" s="48" t="s">
        <v>270</v>
      </c>
      <c r="H784" s="48">
        <v>1</v>
      </c>
      <c r="I784" s="48">
        <f t="shared" si="112"/>
        <v>1</v>
      </c>
      <c r="J784" s="57">
        <f t="shared" si="113"/>
        <v>2.6666666666666666E-3</v>
      </c>
      <c r="K784" s="48">
        <f t="shared" si="115"/>
        <v>2000</v>
      </c>
      <c r="L784" s="48">
        <f t="shared" si="115"/>
        <v>2000</v>
      </c>
      <c r="M784" s="48">
        <f t="shared" si="115"/>
        <v>2200</v>
      </c>
      <c r="N784" s="48">
        <f t="shared" si="115"/>
        <v>2200</v>
      </c>
      <c r="O784" s="48">
        <f t="shared" si="115"/>
        <v>2200</v>
      </c>
      <c r="P784" s="48">
        <f t="shared" si="115"/>
        <v>2200</v>
      </c>
      <c r="Q784" s="48">
        <f t="shared" si="115"/>
        <v>2500</v>
      </c>
      <c r="R784" s="48">
        <f t="shared" si="115"/>
        <v>2500</v>
      </c>
      <c r="S784" s="48">
        <f t="shared" si="115"/>
        <v>2600</v>
      </c>
      <c r="T784" s="48">
        <f t="shared" si="115"/>
        <v>2600</v>
      </c>
      <c r="U784" s="48">
        <f t="shared" si="115"/>
        <v>2700</v>
      </c>
      <c r="V784" s="48">
        <f t="shared" si="115"/>
        <v>2700</v>
      </c>
    </row>
    <row r="785" spans="1:22">
      <c r="A785" s="48">
        <v>2</v>
      </c>
      <c r="B785" s="48">
        <v>8</v>
      </c>
      <c r="C785" s="48">
        <v>4</v>
      </c>
      <c r="D785" s="48">
        <v>251</v>
      </c>
      <c r="E785" s="48">
        <v>500</v>
      </c>
      <c r="F785" s="48">
        <v>4</v>
      </c>
      <c r="G785" s="48" t="s">
        <v>269</v>
      </c>
      <c r="H785" s="48">
        <v>3000</v>
      </c>
      <c r="I785" s="48">
        <f t="shared" si="112"/>
        <v>0</v>
      </c>
      <c r="J785" s="57">
        <f t="shared" si="113"/>
        <v>2.6666666666666666E-3</v>
      </c>
      <c r="K785" s="48">
        <f t="shared" si="115"/>
        <v>3000</v>
      </c>
      <c r="L785" s="48">
        <f t="shared" si="115"/>
        <v>3000</v>
      </c>
      <c r="M785" s="48">
        <f t="shared" si="115"/>
        <v>3000</v>
      </c>
      <c r="N785" s="48">
        <f t="shared" si="115"/>
        <v>3000</v>
      </c>
      <c r="O785" s="48">
        <f t="shared" si="115"/>
        <v>3000</v>
      </c>
      <c r="P785" s="48">
        <f t="shared" si="115"/>
        <v>3000</v>
      </c>
      <c r="Q785" s="48">
        <f t="shared" si="115"/>
        <v>3000</v>
      </c>
      <c r="R785" s="48">
        <f t="shared" si="115"/>
        <v>3000</v>
      </c>
      <c r="S785" s="48">
        <f t="shared" si="115"/>
        <v>3000</v>
      </c>
      <c r="T785" s="48">
        <f t="shared" si="115"/>
        <v>3000</v>
      </c>
      <c r="U785" s="48">
        <f t="shared" si="115"/>
        <v>3000</v>
      </c>
      <c r="V785" s="48">
        <f t="shared" si="115"/>
        <v>3000</v>
      </c>
    </row>
    <row r="786" spans="1:22">
      <c r="A786" s="48">
        <v>2</v>
      </c>
      <c r="B786" s="48">
        <v>8</v>
      </c>
      <c r="C786" s="48">
        <v>4</v>
      </c>
      <c r="D786" s="48">
        <v>251</v>
      </c>
      <c r="E786" s="48">
        <v>500</v>
      </c>
      <c r="F786" s="48">
        <v>5</v>
      </c>
      <c r="G786" s="48" t="s">
        <v>273</v>
      </c>
      <c r="H786" s="48">
        <v>1</v>
      </c>
      <c r="I786" s="48">
        <f t="shared" si="112"/>
        <v>5</v>
      </c>
      <c r="J786" s="57">
        <f t="shared" si="113"/>
        <v>2.6666666666666666E-3</v>
      </c>
      <c r="K786" s="48">
        <f t="shared" si="115"/>
        <v>4000</v>
      </c>
      <c r="L786" s="48">
        <f t="shared" si="115"/>
        <v>4000</v>
      </c>
      <c r="M786" s="48">
        <f t="shared" si="115"/>
        <v>4400</v>
      </c>
      <c r="N786" s="48">
        <f t="shared" si="115"/>
        <v>4400</v>
      </c>
      <c r="O786" s="48">
        <f t="shared" si="115"/>
        <v>4400</v>
      </c>
      <c r="P786" s="48">
        <f t="shared" si="115"/>
        <v>4400</v>
      </c>
      <c r="Q786" s="48">
        <f t="shared" si="115"/>
        <v>5000</v>
      </c>
      <c r="R786" s="48">
        <f t="shared" si="115"/>
        <v>5000</v>
      </c>
      <c r="S786" s="48">
        <f t="shared" si="115"/>
        <v>5200</v>
      </c>
      <c r="T786" s="48">
        <f t="shared" si="115"/>
        <v>5200</v>
      </c>
      <c r="U786" s="48">
        <f t="shared" si="115"/>
        <v>5400</v>
      </c>
      <c r="V786" s="48">
        <f t="shared" si="115"/>
        <v>5400</v>
      </c>
    </row>
    <row r="787" spans="1:22">
      <c r="A787" s="48">
        <v>2</v>
      </c>
      <c r="B787" s="48">
        <v>8</v>
      </c>
      <c r="C787" s="48">
        <v>4</v>
      </c>
      <c r="D787" s="48">
        <v>251</v>
      </c>
      <c r="E787" s="48">
        <v>500</v>
      </c>
      <c r="F787" s="48">
        <v>6</v>
      </c>
      <c r="G787" s="48" t="s">
        <v>271</v>
      </c>
      <c r="H787" s="48">
        <v>1</v>
      </c>
      <c r="I787" s="48">
        <f t="shared" si="112"/>
        <v>6</v>
      </c>
      <c r="J787" s="57">
        <f t="shared" si="113"/>
        <v>2.6666666666666666E-3</v>
      </c>
      <c r="K787" s="48">
        <f t="shared" si="115"/>
        <v>3300</v>
      </c>
      <c r="L787" s="48">
        <f t="shared" si="115"/>
        <v>3300</v>
      </c>
      <c r="M787" s="48">
        <f t="shared" si="115"/>
        <v>3700</v>
      </c>
      <c r="N787" s="48">
        <f t="shared" si="115"/>
        <v>3700</v>
      </c>
      <c r="O787" s="48">
        <f t="shared" si="115"/>
        <v>3700</v>
      </c>
      <c r="P787" s="48">
        <f t="shared" si="115"/>
        <v>3700</v>
      </c>
      <c r="Q787" s="48">
        <f t="shared" si="115"/>
        <v>4200</v>
      </c>
      <c r="R787" s="48">
        <f t="shared" si="115"/>
        <v>4200</v>
      </c>
      <c r="S787" s="48">
        <f t="shared" si="115"/>
        <v>4300</v>
      </c>
      <c r="T787" s="48">
        <f t="shared" si="115"/>
        <v>4300</v>
      </c>
      <c r="U787" s="48">
        <f t="shared" si="115"/>
        <v>4500</v>
      </c>
      <c r="V787" s="48">
        <f t="shared" si="115"/>
        <v>4500</v>
      </c>
    </row>
    <row r="788" spans="1:22">
      <c r="A788" s="48">
        <v>2</v>
      </c>
      <c r="B788" s="48">
        <v>8</v>
      </c>
      <c r="C788" s="48">
        <v>4</v>
      </c>
      <c r="D788" s="48">
        <v>251</v>
      </c>
      <c r="E788" s="48">
        <v>500</v>
      </c>
      <c r="F788" s="48">
        <v>7</v>
      </c>
      <c r="G788" s="48" t="s">
        <v>269</v>
      </c>
      <c r="H788" s="48">
        <v>2000</v>
      </c>
      <c r="I788" s="48">
        <f t="shared" si="112"/>
        <v>0</v>
      </c>
      <c r="J788" s="57">
        <f t="shared" si="113"/>
        <v>2.6666666666666666E-3</v>
      </c>
      <c r="K788" s="48">
        <f t="shared" si="115"/>
        <v>2000</v>
      </c>
      <c r="L788" s="48">
        <f t="shared" si="115"/>
        <v>2000</v>
      </c>
      <c r="M788" s="48">
        <f t="shared" si="115"/>
        <v>2000</v>
      </c>
      <c r="N788" s="48">
        <f t="shared" si="115"/>
        <v>2000</v>
      </c>
      <c r="O788" s="48">
        <f t="shared" si="115"/>
        <v>2000</v>
      </c>
      <c r="P788" s="48">
        <f t="shared" si="115"/>
        <v>2000</v>
      </c>
      <c r="Q788" s="48">
        <f t="shared" si="115"/>
        <v>2000</v>
      </c>
      <c r="R788" s="48">
        <f t="shared" si="115"/>
        <v>2000</v>
      </c>
      <c r="S788" s="48">
        <f t="shared" si="115"/>
        <v>2000</v>
      </c>
      <c r="T788" s="48">
        <f t="shared" si="115"/>
        <v>2000</v>
      </c>
      <c r="U788" s="48">
        <f t="shared" si="115"/>
        <v>2000</v>
      </c>
      <c r="V788" s="48">
        <f t="shared" si="115"/>
        <v>2000</v>
      </c>
    </row>
    <row r="789" spans="1:22">
      <c r="A789" s="48">
        <v>2</v>
      </c>
      <c r="B789" s="48">
        <v>8</v>
      </c>
      <c r="C789" s="48">
        <v>4</v>
      </c>
      <c r="D789" s="48">
        <v>251</v>
      </c>
      <c r="E789" s="48">
        <v>500</v>
      </c>
      <c r="F789" s="48">
        <v>8</v>
      </c>
      <c r="G789" s="48" t="s">
        <v>269</v>
      </c>
      <c r="H789" s="48">
        <v>3000</v>
      </c>
      <c r="I789" s="48">
        <f t="shared" si="112"/>
        <v>0</v>
      </c>
      <c r="J789" s="57">
        <f t="shared" si="113"/>
        <v>2.6666666666666666E-3</v>
      </c>
      <c r="K789" s="48">
        <f t="shared" si="115"/>
        <v>3000</v>
      </c>
      <c r="L789" s="48">
        <f t="shared" si="115"/>
        <v>3000</v>
      </c>
      <c r="M789" s="48">
        <f t="shared" si="115"/>
        <v>3000</v>
      </c>
      <c r="N789" s="48">
        <f t="shared" si="115"/>
        <v>3000</v>
      </c>
      <c r="O789" s="48">
        <f t="shared" si="115"/>
        <v>3000</v>
      </c>
      <c r="P789" s="48">
        <f t="shared" si="115"/>
        <v>3000</v>
      </c>
      <c r="Q789" s="48">
        <f t="shared" si="115"/>
        <v>3000</v>
      </c>
      <c r="R789" s="48">
        <f t="shared" si="115"/>
        <v>3000</v>
      </c>
      <c r="S789" s="48">
        <f t="shared" si="115"/>
        <v>3000</v>
      </c>
      <c r="T789" s="48">
        <f t="shared" si="115"/>
        <v>3000</v>
      </c>
      <c r="U789" s="48">
        <f t="shared" si="115"/>
        <v>3000</v>
      </c>
      <c r="V789" s="48">
        <f t="shared" si="115"/>
        <v>3000</v>
      </c>
    </row>
    <row r="790" spans="1:22">
      <c r="A790" s="48">
        <v>2</v>
      </c>
      <c r="B790" s="48">
        <v>8</v>
      </c>
      <c r="C790" s="48">
        <v>4</v>
      </c>
      <c r="D790" s="48">
        <v>251</v>
      </c>
      <c r="E790" s="48">
        <v>500</v>
      </c>
      <c r="F790" s="48">
        <v>9</v>
      </c>
      <c r="G790" s="48" t="s">
        <v>271</v>
      </c>
      <c r="H790" s="48">
        <v>1</v>
      </c>
      <c r="I790" s="48">
        <f t="shared" si="112"/>
        <v>6</v>
      </c>
      <c r="J790" s="57">
        <f t="shared" si="113"/>
        <v>2.6666666666666666E-3</v>
      </c>
      <c r="K790" s="48">
        <f t="shared" si="115"/>
        <v>3300</v>
      </c>
      <c r="L790" s="48">
        <f t="shared" si="115"/>
        <v>3300</v>
      </c>
      <c r="M790" s="48">
        <f t="shared" si="115"/>
        <v>3700</v>
      </c>
      <c r="N790" s="48">
        <f t="shared" si="115"/>
        <v>3700</v>
      </c>
      <c r="O790" s="48">
        <f t="shared" si="115"/>
        <v>3700</v>
      </c>
      <c r="P790" s="48">
        <f t="shared" si="115"/>
        <v>3700</v>
      </c>
      <c r="Q790" s="48">
        <f t="shared" si="115"/>
        <v>4200</v>
      </c>
      <c r="R790" s="48">
        <f t="shared" si="115"/>
        <v>4200</v>
      </c>
      <c r="S790" s="48">
        <f t="shared" si="115"/>
        <v>4300</v>
      </c>
      <c r="T790" s="48">
        <f t="shared" si="115"/>
        <v>4300</v>
      </c>
      <c r="U790" s="48">
        <f t="shared" si="115"/>
        <v>4500</v>
      </c>
      <c r="V790" s="48">
        <f t="shared" si="115"/>
        <v>4500</v>
      </c>
    </row>
    <row r="791" spans="1:22">
      <c r="A791" s="48">
        <v>2</v>
      </c>
      <c r="B791" s="48">
        <v>8</v>
      </c>
      <c r="C791" s="48">
        <v>4</v>
      </c>
      <c r="D791" s="48">
        <v>251</v>
      </c>
      <c r="E791" s="48">
        <v>500</v>
      </c>
      <c r="F791" s="48">
        <v>10</v>
      </c>
      <c r="G791" s="48" t="s">
        <v>276</v>
      </c>
      <c r="H791" s="48">
        <v>2</v>
      </c>
      <c r="I791" s="48">
        <f t="shared" si="112"/>
        <v>2</v>
      </c>
      <c r="J791" s="57">
        <f t="shared" si="113"/>
        <v>2.6666666666666666E-3</v>
      </c>
      <c r="K791" s="48">
        <f t="shared" si="115"/>
        <v>4442</v>
      </c>
      <c r="L791" s="48">
        <f t="shared" si="115"/>
        <v>4442</v>
      </c>
      <c r="M791" s="48">
        <f t="shared" si="115"/>
        <v>4884</v>
      </c>
      <c r="N791" s="48">
        <f t="shared" si="115"/>
        <v>4884</v>
      </c>
      <c r="O791" s="48">
        <f t="shared" si="115"/>
        <v>4884</v>
      </c>
      <c r="P791" s="48">
        <f t="shared" si="115"/>
        <v>4884</v>
      </c>
      <c r="Q791" s="48">
        <f t="shared" si="115"/>
        <v>5550</v>
      </c>
      <c r="R791" s="48">
        <f t="shared" si="115"/>
        <v>5550</v>
      </c>
      <c r="S791" s="48">
        <f t="shared" si="115"/>
        <v>5772</v>
      </c>
      <c r="T791" s="48">
        <f t="shared" si="115"/>
        <v>5772</v>
      </c>
      <c r="U791" s="48">
        <f t="shared" si="115"/>
        <v>5996</v>
      </c>
      <c r="V791" s="48">
        <f t="shared" si="115"/>
        <v>5996</v>
      </c>
    </row>
    <row r="792" spans="1:22">
      <c r="A792" s="48">
        <v>2</v>
      </c>
      <c r="B792" s="48">
        <v>8</v>
      </c>
      <c r="C792" s="48">
        <v>4</v>
      </c>
      <c r="D792" s="48">
        <v>251</v>
      </c>
      <c r="E792" s="48">
        <v>500</v>
      </c>
      <c r="F792" s="48">
        <v>11</v>
      </c>
      <c r="G792" s="48" t="s">
        <v>269</v>
      </c>
      <c r="H792" s="48">
        <v>4000</v>
      </c>
      <c r="I792" s="48">
        <f t="shared" si="112"/>
        <v>0</v>
      </c>
      <c r="J792" s="57">
        <f t="shared" si="113"/>
        <v>2.6666666666666666E-3</v>
      </c>
      <c r="K792" s="48">
        <f t="shared" ref="K792:V801" si="116">IF($I792=0,$H792,INDEX(levelCosts_1_v,MATCH(K$1,levelCosts_k,1),$I792)*$H792)</f>
        <v>4000</v>
      </c>
      <c r="L792" s="48">
        <f t="shared" si="116"/>
        <v>4000</v>
      </c>
      <c r="M792" s="48">
        <f t="shared" si="116"/>
        <v>4000</v>
      </c>
      <c r="N792" s="48">
        <f t="shared" si="116"/>
        <v>4000</v>
      </c>
      <c r="O792" s="48">
        <f t="shared" si="116"/>
        <v>4000</v>
      </c>
      <c r="P792" s="48">
        <f t="shared" si="116"/>
        <v>4000</v>
      </c>
      <c r="Q792" s="48">
        <f t="shared" si="116"/>
        <v>4000</v>
      </c>
      <c r="R792" s="48">
        <f t="shared" si="116"/>
        <v>4000</v>
      </c>
      <c r="S792" s="48">
        <f t="shared" si="116"/>
        <v>4000</v>
      </c>
      <c r="T792" s="48">
        <f t="shared" si="116"/>
        <v>4000</v>
      </c>
      <c r="U792" s="48">
        <f t="shared" si="116"/>
        <v>4000</v>
      </c>
      <c r="V792" s="48">
        <f t="shared" si="116"/>
        <v>4000</v>
      </c>
    </row>
    <row r="793" spans="1:22">
      <c r="A793" s="48">
        <v>2</v>
      </c>
      <c r="B793" s="48">
        <v>8</v>
      </c>
      <c r="C793" s="48">
        <v>4</v>
      </c>
      <c r="D793" s="48">
        <v>251</v>
      </c>
      <c r="E793" s="48">
        <v>500</v>
      </c>
      <c r="F793" s="48">
        <v>12</v>
      </c>
      <c r="G793" s="48" t="s">
        <v>268</v>
      </c>
      <c r="H793" s="48">
        <v>8</v>
      </c>
      <c r="I793" s="48">
        <f t="shared" si="112"/>
        <v>4</v>
      </c>
      <c r="J793" s="57">
        <f t="shared" si="113"/>
        <v>2.6666666666666666E-3</v>
      </c>
      <c r="K793" s="48">
        <f t="shared" si="116"/>
        <v>4000</v>
      </c>
      <c r="L793" s="48">
        <f t="shared" si="116"/>
        <v>4000</v>
      </c>
      <c r="M793" s="48">
        <f t="shared" si="116"/>
        <v>4400</v>
      </c>
      <c r="N793" s="48">
        <f t="shared" si="116"/>
        <v>4400</v>
      </c>
      <c r="O793" s="48">
        <f t="shared" si="116"/>
        <v>4400</v>
      </c>
      <c r="P793" s="48">
        <f t="shared" si="116"/>
        <v>4400</v>
      </c>
      <c r="Q793" s="48">
        <f t="shared" si="116"/>
        <v>5000</v>
      </c>
      <c r="R793" s="48">
        <f t="shared" si="116"/>
        <v>5000</v>
      </c>
      <c r="S793" s="48">
        <f t="shared" si="116"/>
        <v>5200</v>
      </c>
      <c r="T793" s="48">
        <f t="shared" si="116"/>
        <v>5200</v>
      </c>
      <c r="U793" s="48">
        <f t="shared" si="116"/>
        <v>5400</v>
      </c>
      <c r="V793" s="48">
        <f t="shared" si="116"/>
        <v>5400</v>
      </c>
    </row>
    <row r="794" spans="1:22">
      <c r="A794" s="48">
        <v>2</v>
      </c>
      <c r="B794" s="48">
        <v>8</v>
      </c>
      <c r="C794" s="48">
        <v>4</v>
      </c>
      <c r="D794" s="48">
        <v>251</v>
      </c>
      <c r="E794" s="48">
        <v>500</v>
      </c>
      <c r="F794" s="48">
        <v>13</v>
      </c>
      <c r="G794" s="48" t="s">
        <v>275</v>
      </c>
      <c r="H794" s="48">
        <v>1</v>
      </c>
      <c r="I794" s="48">
        <f t="shared" si="112"/>
        <v>8</v>
      </c>
      <c r="J794" s="57">
        <f t="shared" si="113"/>
        <v>2.6666666666666666E-3</v>
      </c>
      <c r="K794" s="48">
        <f t="shared" si="116"/>
        <v>5300</v>
      </c>
      <c r="L794" s="48">
        <f t="shared" si="116"/>
        <v>5300</v>
      </c>
      <c r="M794" s="48">
        <f t="shared" si="116"/>
        <v>5900</v>
      </c>
      <c r="N794" s="48">
        <f t="shared" si="116"/>
        <v>5900</v>
      </c>
      <c r="O794" s="48">
        <f t="shared" si="116"/>
        <v>5900</v>
      </c>
      <c r="P794" s="48">
        <f t="shared" si="116"/>
        <v>5900</v>
      </c>
      <c r="Q794" s="48">
        <f t="shared" si="116"/>
        <v>6700</v>
      </c>
      <c r="R794" s="48">
        <f t="shared" si="116"/>
        <v>6700</v>
      </c>
      <c r="S794" s="48">
        <f t="shared" si="116"/>
        <v>6900</v>
      </c>
      <c r="T794" s="48">
        <f t="shared" si="116"/>
        <v>6900</v>
      </c>
      <c r="U794" s="48">
        <f t="shared" si="116"/>
        <v>7200</v>
      </c>
      <c r="V794" s="48">
        <f t="shared" si="116"/>
        <v>7200</v>
      </c>
    </row>
    <row r="795" spans="1:22">
      <c r="A795" s="48">
        <v>2</v>
      </c>
      <c r="B795" s="48">
        <v>8</v>
      </c>
      <c r="C795" s="48">
        <v>4</v>
      </c>
      <c r="D795" s="48">
        <v>251</v>
      </c>
      <c r="E795" s="48">
        <v>500</v>
      </c>
      <c r="F795" s="48">
        <v>14</v>
      </c>
      <c r="G795" s="48" t="s">
        <v>269</v>
      </c>
      <c r="H795" s="48">
        <v>6000</v>
      </c>
      <c r="I795" s="48">
        <f t="shared" si="112"/>
        <v>0</v>
      </c>
      <c r="J795" s="57">
        <f t="shared" si="113"/>
        <v>2.6666666666666666E-3</v>
      </c>
      <c r="K795" s="48">
        <f t="shared" si="116"/>
        <v>6000</v>
      </c>
      <c r="L795" s="48">
        <f t="shared" si="116"/>
        <v>6000</v>
      </c>
      <c r="M795" s="48">
        <f t="shared" si="116"/>
        <v>6000</v>
      </c>
      <c r="N795" s="48">
        <f t="shared" si="116"/>
        <v>6000</v>
      </c>
      <c r="O795" s="48">
        <f t="shared" si="116"/>
        <v>6000</v>
      </c>
      <c r="P795" s="48">
        <f t="shared" si="116"/>
        <v>6000</v>
      </c>
      <c r="Q795" s="48">
        <f t="shared" si="116"/>
        <v>6000</v>
      </c>
      <c r="R795" s="48">
        <f t="shared" si="116"/>
        <v>6000</v>
      </c>
      <c r="S795" s="48">
        <f t="shared" si="116"/>
        <v>6000</v>
      </c>
      <c r="T795" s="48">
        <f t="shared" si="116"/>
        <v>6000</v>
      </c>
      <c r="U795" s="48">
        <f t="shared" si="116"/>
        <v>6000</v>
      </c>
      <c r="V795" s="48">
        <f t="shared" si="116"/>
        <v>6000</v>
      </c>
    </row>
    <row r="796" spans="1:22">
      <c r="A796" s="48">
        <v>2</v>
      </c>
      <c r="B796" s="48">
        <v>8</v>
      </c>
      <c r="C796" s="48">
        <v>4</v>
      </c>
      <c r="D796" s="48">
        <v>251</v>
      </c>
      <c r="E796" s="48">
        <v>500</v>
      </c>
      <c r="F796" s="48">
        <v>15</v>
      </c>
      <c r="G796" s="48" t="s">
        <v>273</v>
      </c>
      <c r="H796" s="48">
        <v>2</v>
      </c>
      <c r="I796" s="48">
        <f t="shared" si="112"/>
        <v>5</v>
      </c>
      <c r="J796" s="57">
        <f t="shared" si="113"/>
        <v>2.6666666666666666E-3</v>
      </c>
      <c r="K796" s="48">
        <f t="shared" si="116"/>
        <v>8000</v>
      </c>
      <c r="L796" s="48">
        <f t="shared" si="116"/>
        <v>8000</v>
      </c>
      <c r="M796" s="48">
        <f t="shared" si="116"/>
        <v>8800</v>
      </c>
      <c r="N796" s="48">
        <f t="shared" si="116"/>
        <v>8800</v>
      </c>
      <c r="O796" s="48">
        <f t="shared" si="116"/>
        <v>8800</v>
      </c>
      <c r="P796" s="48">
        <f t="shared" si="116"/>
        <v>8800</v>
      </c>
      <c r="Q796" s="48">
        <f t="shared" si="116"/>
        <v>10000</v>
      </c>
      <c r="R796" s="48">
        <f t="shared" si="116"/>
        <v>10000</v>
      </c>
      <c r="S796" s="48">
        <f t="shared" si="116"/>
        <v>10400</v>
      </c>
      <c r="T796" s="48">
        <f t="shared" si="116"/>
        <v>10400</v>
      </c>
      <c r="U796" s="48">
        <f t="shared" si="116"/>
        <v>10800</v>
      </c>
      <c r="V796" s="48">
        <f t="shared" si="116"/>
        <v>10800</v>
      </c>
    </row>
    <row r="797" spans="1:22">
      <c r="A797" s="48">
        <v>2</v>
      </c>
      <c r="B797" s="48">
        <v>9</v>
      </c>
      <c r="C797" s="48">
        <v>19</v>
      </c>
      <c r="D797" s="48">
        <v>251</v>
      </c>
      <c r="E797" s="48">
        <v>500</v>
      </c>
      <c r="F797" s="48">
        <v>1</v>
      </c>
      <c r="G797" s="48" t="s">
        <v>269</v>
      </c>
      <c r="H797" s="48">
        <v>5000</v>
      </c>
      <c r="I797" s="48">
        <f t="shared" si="112"/>
        <v>0</v>
      </c>
      <c r="J797" s="57">
        <f t="shared" si="113"/>
        <v>1.2666666666666666E-2</v>
      </c>
      <c r="K797" s="48">
        <f t="shared" si="116"/>
        <v>5000</v>
      </c>
      <c r="L797" s="48">
        <f t="shared" si="116"/>
        <v>5000</v>
      </c>
      <c r="M797" s="48">
        <f t="shared" si="116"/>
        <v>5000</v>
      </c>
      <c r="N797" s="48">
        <f t="shared" si="116"/>
        <v>5000</v>
      </c>
      <c r="O797" s="48">
        <f t="shared" si="116"/>
        <v>5000</v>
      </c>
      <c r="P797" s="48">
        <f t="shared" si="116"/>
        <v>5000</v>
      </c>
      <c r="Q797" s="48">
        <f t="shared" si="116"/>
        <v>5000</v>
      </c>
      <c r="R797" s="48">
        <f t="shared" si="116"/>
        <v>5000</v>
      </c>
      <c r="S797" s="48">
        <f t="shared" si="116"/>
        <v>5000</v>
      </c>
      <c r="T797" s="48">
        <f t="shared" si="116"/>
        <v>5000</v>
      </c>
      <c r="U797" s="48">
        <f t="shared" si="116"/>
        <v>5000</v>
      </c>
      <c r="V797" s="48">
        <f t="shared" si="116"/>
        <v>5000</v>
      </c>
    </row>
    <row r="798" spans="1:22">
      <c r="A798" s="48">
        <v>2</v>
      </c>
      <c r="B798" s="48">
        <v>9</v>
      </c>
      <c r="C798" s="48">
        <v>19</v>
      </c>
      <c r="D798" s="48">
        <v>251</v>
      </c>
      <c r="E798" s="48">
        <v>500</v>
      </c>
      <c r="F798" s="48">
        <v>2</v>
      </c>
      <c r="G798" s="48" t="s">
        <v>268</v>
      </c>
      <c r="H798" s="48">
        <v>4</v>
      </c>
      <c r="I798" s="48">
        <f t="shared" si="112"/>
        <v>4</v>
      </c>
      <c r="J798" s="57">
        <f t="shared" si="113"/>
        <v>1.2666666666666666E-2</v>
      </c>
      <c r="K798" s="48">
        <f t="shared" si="116"/>
        <v>2000</v>
      </c>
      <c r="L798" s="48">
        <f t="shared" si="116"/>
        <v>2000</v>
      </c>
      <c r="M798" s="48">
        <f t="shared" si="116"/>
        <v>2200</v>
      </c>
      <c r="N798" s="48">
        <f t="shared" si="116"/>
        <v>2200</v>
      </c>
      <c r="O798" s="48">
        <f t="shared" si="116"/>
        <v>2200</v>
      </c>
      <c r="P798" s="48">
        <f t="shared" si="116"/>
        <v>2200</v>
      </c>
      <c r="Q798" s="48">
        <f t="shared" si="116"/>
        <v>2500</v>
      </c>
      <c r="R798" s="48">
        <f t="shared" si="116"/>
        <v>2500</v>
      </c>
      <c r="S798" s="48">
        <f t="shared" si="116"/>
        <v>2600</v>
      </c>
      <c r="T798" s="48">
        <f t="shared" si="116"/>
        <v>2600</v>
      </c>
      <c r="U798" s="48">
        <f t="shared" si="116"/>
        <v>2700</v>
      </c>
      <c r="V798" s="48">
        <f t="shared" si="116"/>
        <v>2700</v>
      </c>
    </row>
    <row r="799" spans="1:22">
      <c r="A799" s="48">
        <v>2</v>
      </c>
      <c r="B799" s="48">
        <v>9</v>
      </c>
      <c r="C799" s="48">
        <v>19</v>
      </c>
      <c r="D799" s="48">
        <v>251</v>
      </c>
      <c r="E799" s="48">
        <v>500</v>
      </c>
      <c r="F799" s="48">
        <v>3</v>
      </c>
      <c r="G799" s="48" t="s">
        <v>270</v>
      </c>
      <c r="H799" s="48">
        <v>1</v>
      </c>
      <c r="I799" s="48">
        <f t="shared" si="112"/>
        <v>1</v>
      </c>
      <c r="J799" s="57">
        <f t="shared" si="113"/>
        <v>1.2666666666666666E-2</v>
      </c>
      <c r="K799" s="48">
        <f t="shared" si="116"/>
        <v>2000</v>
      </c>
      <c r="L799" s="48">
        <f t="shared" si="116"/>
        <v>2000</v>
      </c>
      <c r="M799" s="48">
        <f t="shared" si="116"/>
        <v>2200</v>
      </c>
      <c r="N799" s="48">
        <f t="shared" si="116"/>
        <v>2200</v>
      </c>
      <c r="O799" s="48">
        <f t="shared" si="116"/>
        <v>2200</v>
      </c>
      <c r="P799" s="48">
        <f t="shared" si="116"/>
        <v>2200</v>
      </c>
      <c r="Q799" s="48">
        <f t="shared" si="116"/>
        <v>2500</v>
      </c>
      <c r="R799" s="48">
        <f t="shared" si="116"/>
        <v>2500</v>
      </c>
      <c r="S799" s="48">
        <f t="shared" si="116"/>
        <v>2600</v>
      </c>
      <c r="T799" s="48">
        <f t="shared" si="116"/>
        <v>2600</v>
      </c>
      <c r="U799" s="48">
        <f t="shared" si="116"/>
        <v>2700</v>
      </c>
      <c r="V799" s="48">
        <f t="shared" si="116"/>
        <v>2700</v>
      </c>
    </row>
    <row r="800" spans="1:22">
      <c r="A800" s="48">
        <v>2</v>
      </c>
      <c r="B800" s="48">
        <v>9</v>
      </c>
      <c r="C800" s="48">
        <v>19</v>
      </c>
      <c r="D800" s="48">
        <v>251</v>
      </c>
      <c r="E800" s="48">
        <v>500</v>
      </c>
      <c r="F800" s="48">
        <v>4</v>
      </c>
      <c r="G800" s="48" t="s">
        <v>269</v>
      </c>
      <c r="H800" s="48">
        <v>5000</v>
      </c>
      <c r="I800" s="48">
        <f t="shared" si="112"/>
        <v>0</v>
      </c>
      <c r="J800" s="57">
        <f t="shared" si="113"/>
        <v>1.2666666666666666E-2</v>
      </c>
      <c r="K800" s="48">
        <f t="shared" si="116"/>
        <v>5000</v>
      </c>
      <c r="L800" s="48">
        <f t="shared" si="116"/>
        <v>5000</v>
      </c>
      <c r="M800" s="48">
        <f t="shared" si="116"/>
        <v>5000</v>
      </c>
      <c r="N800" s="48">
        <f t="shared" si="116"/>
        <v>5000</v>
      </c>
      <c r="O800" s="48">
        <f t="shared" si="116"/>
        <v>5000</v>
      </c>
      <c r="P800" s="48">
        <f t="shared" si="116"/>
        <v>5000</v>
      </c>
      <c r="Q800" s="48">
        <f t="shared" si="116"/>
        <v>5000</v>
      </c>
      <c r="R800" s="48">
        <f t="shared" si="116"/>
        <v>5000</v>
      </c>
      <c r="S800" s="48">
        <f t="shared" si="116"/>
        <v>5000</v>
      </c>
      <c r="T800" s="48">
        <f t="shared" si="116"/>
        <v>5000</v>
      </c>
      <c r="U800" s="48">
        <f t="shared" si="116"/>
        <v>5000</v>
      </c>
      <c r="V800" s="48">
        <f t="shared" si="116"/>
        <v>5000</v>
      </c>
    </row>
    <row r="801" spans="1:22">
      <c r="A801" s="48">
        <v>2</v>
      </c>
      <c r="B801" s="48">
        <v>9</v>
      </c>
      <c r="C801" s="48">
        <v>19</v>
      </c>
      <c r="D801" s="48">
        <v>251</v>
      </c>
      <c r="E801" s="48">
        <v>500</v>
      </c>
      <c r="F801" s="48">
        <v>5</v>
      </c>
      <c r="G801" s="48" t="s">
        <v>273</v>
      </c>
      <c r="H801" s="48">
        <v>1</v>
      </c>
      <c r="I801" s="48">
        <f t="shared" si="112"/>
        <v>5</v>
      </c>
      <c r="J801" s="57">
        <f t="shared" si="113"/>
        <v>1.2666666666666666E-2</v>
      </c>
      <c r="K801" s="48">
        <f t="shared" si="116"/>
        <v>4000</v>
      </c>
      <c r="L801" s="48">
        <f t="shared" si="116"/>
        <v>4000</v>
      </c>
      <c r="M801" s="48">
        <f t="shared" si="116"/>
        <v>4400</v>
      </c>
      <c r="N801" s="48">
        <f t="shared" si="116"/>
        <v>4400</v>
      </c>
      <c r="O801" s="48">
        <f t="shared" si="116"/>
        <v>4400</v>
      </c>
      <c r="P801" s="48">
        <f t="shared" si="116"/>
        <v>4400</v>
      </c>
      <c r="Q801" s="48">
        <f t="shared" si="116"/>
        <v>5000</v>
      </c>
      <c r="R801" s="48">
        <f t="shared" si="116"/>
        <v>5000</v>
      </c>
      <c r="S801" s="48">
        <f t="shared" si="116"/>
        <v>5200</v>
      </c>
      <c r="T801" s="48">
        <f t="shared" si="116"/>
        <v>5200</v>
      </c>
      <c r="U801" s="48">
        <f t="shared" si="116"/>
        <v>5400</v>
      </c>
      <c r="V801" s="48">
        <f t="shared" si="116"/>
        <v>5400</v>
      </c>
    </row>
    <row r="802" spans="1:22">
      <c r="A802" s="48">
        <v>2</v>
      </c>
      <c r="B802" s="48">
        <v>9</v>
      </c>
      <c r="C802" s="48">
        <v>19</v>
      </c>
      <c r="D802" s="48">
        <v>251</v>
      </c>
      <c r="E802" s="48">
        <v>500</v>
      </c>
      <c r="F802" s="48">
        <v>6</v>
      </c>
      <c r="G802" s="48" t="s">
        <v>270</v>
      </c>
      <c r="H802" s="48">
        <v>1</v>
      </c>
      <c r="I802" s="48">
        <f t="shared" si="112"/>
        <v>1</v>
      </c>
      <c r="J802" s="57">
        <f t="shared" si="113"/>
        <v>1.2666666666666666E-2</v>
      </c>
      <c r="K802" s="48">
        <f t="shared" ref="K802:V811" si="117">IF($I802=0,$H802,INDEX(levelCosts_1_v,MATCH(K$1,levelCosts_k,1),$I802)*$H802)</f>
        <v>2000</v>
      </c>
      <c r="L802" s="48">
        <f t="shared" si="117"/>
        <v>2000</v>
      </c>
      <c r="M802" s="48">
        <f t="shared" si="117"/>
        <v>2200</v>
      </c>
      <c r="N802" s="48">
        <f t="shared" si="117"/>
        <v>2200</v>
      </c>
      <c r="O802" s="48">
        <f t="shared" si="117"/>
        <v>2200</v>
      </c>
      <c r="P802" s="48">
        <f t="shared" si="117"/>
        <v>2200</v>
      </c>
      <c r="Q802" s="48">
        <f t="shared" si="117"/>
        <v>2500</v>
      </c>
      <c r="R802" s="48">
        <f t="shared" si="117"/>
        <v>2500</v>
      </c>
      <c r="S802" s="48">
        <f t="shared" si="117"/>
        <v>2600</v>
      </c>
      <c r="T802" s="48">
        <f t="shared" si="117"/>
        <v>2600</v>
      </c>
      <c r="U802" s="48">
        <f t="shared" si="117"/>
        <v>2700</v>
      </c>
      <c r="V802" s="48">
        <f t="shared" si="117"/>
        <v>2700</v>
      </c>
    </row>
    <row r="803" spans="1:22">
      <c r="A803" s="48">
        <v>2</v>
      </c>
      <c r="B803" s="48">
        <v>9</v>
      </c>
      <c r="C803" s="48">
        <v>19</v>
      </c>
      <c r="D803" s="48">
        <v>251</v>
      </c>
      <c r="E803" s="48">
        <v>500</v>
      </c>
      <c r="F803" s="48">
        <v>7</v>
      </c>
      <c r="G803" s="48" t="s">
        <v>269</v>
      </c>
      <c r="H803" s="48">
        <v>2000</v>
      </c>
      <c r="I803" s="48">
        <f t="shared" si="112"/>
        <v>0</v>
      </c>
      <c r="J803" s="57">
        <f t="shared" si="113"/>
        <v>1.2666666666666666E-2</v>
      </c>
      <c r="K803" s="48">
        <f t="shared" si="117"/>
        <v>2000</v>
      </c>
      <c r="L803" s="48">
        <f t="shared" si="117"/>
        <v>2000</v>
      </c>
      <c r="M803" s="48">
        <f t="shared" si="117"/>
        <v>2000</v>
      </c>
      <c r="N803" s="48">
        <f t="shared" si="117"/>
        <v>2000</v>
      </c>
      <c r="O803" s="48">
        <f t="shared" si="117"/>
        <v>2000</v>
      </c>
      <c r="P803" s="48">
        <f t="shared" si="117"/>
        <v>2000</v>
      </c>
      <c r="Q803" s="48">
        <f t="shared" si="117"/>
        <v>2000</v>
      </c>
      <c r="R803" s="48">
        <f t="shared" si="117"/>
        <v>2000</v>
      </c>
      <c r="S803" s="48">
        <f t="shared" si="117"/>
        <v>2000</v>
      </c>
      <c r="T803" s="48">
        <f t="shared" si="117"/>
        <v>2000</v>
      </c>
      <c r="U803" s="48">
        <f t="shared" si="117"/>
        <v>2000</v>
      </c>
      <c r="V803" s="48">
        <f t="shared" si="117"/>
        <v>2000</v>
      </c>
    </row>
    <row r="804" spans="1:22">
      <c r="A804" s="48">
        <v>2</v>
      </c>
      <c r="B804" s="48">
        <v>9</v>
      </c>
      <c r="C804" s="48">
        <v>19</v>
      </c>
      <c r="D804" s="48">
        <v>251</v>
      </c>
      <c r="E804" s="48">
        <v>500</v>
      </c>
      <c r="F804" s="48">
        <v>8</v>
      </c>
      <c r="G804" s="48" t="s">
        <v>276</v>
      </c>
      <c r="H804" s="48">
        <v>2</v>
      </c>
      <c r="I804" s="48">
        <f t="shared" si="112"/>
        <v>2</v>
      </c>
      <c r="J804" s="57">
        <f t="shared" si="113"/>
        <v>1.2666666666666666E-2</v>
      </c>
      <c r="K804" s="48">
        <f t="shared" si="117"/>
        <v>4442</v>
      </c>
      <c r="L804" s="48">
        <f t="shared" si="117"/>
        <v>4442</v>
      </c>
      <c r="M804" s="48">
        <f t="shared" si="117"/>
        <v>4884</v>
      </c>
      <c r="N804" s="48">
        <f t="shared" si="117"/>
        <v>4884</v>
      </c>
      <c r="O804" s="48">
        <f t="shared" si="117"/>
        <v>4884</v>
      </c>
      <c r="P804" s="48">
        <f t="shared" si="117"/>
        <v>4884</v>
      </c>
      <c r="Q804" s="48">
        <f t="shared" si="117"/>
        <v>5550</v>
      </c>
      <c r="R804" s="48">
        <f t="shared" si="117"/>
        <v>5550</v>
      </c>
      <c r="S804" s="48">
        <f t="shared" si="117"/>
        <v>5772</v>
      </c>
      <c r="T804" s="48">
        <f t="shared" si="117"/>
        <v>5772</v>
      </c>
      <c r="U804" s="48">
        <f t="shared" si="117"/>
        <v>5996</v>
      </c>
      <c r="V804" s="48">
        <f t="shared" si="117"/>
        <v>5996</v>
      </c>
    </row>
    <row r="805" spans="1:22">
      <c r="A805" s="48">
        <v>2</v>
      </c>
      <c r="B805" s="48">
        <v>9</v>
      </c>
      <c r="C805" s="48">
        <v>19</v>
      </c>
      <c r="D805" s="48">
        <v>251</v>
      </c>
      <c r="E805" s="48">
        <v>500</v>
      </c>
      <c r="F805" s="48">
        <v>9</v>
      </c>
      <c r="G805" s="48" t="s">
        <v>271</v>
      </c>
      <c r="H805" s="48">
        <v>1</v>
      </c>
      <c r="I805" s="48">
        <f t="shared" si="112"/>
        <v>6</v>
      </c>
      <c r="J805" s="57">
        <f t="shared" si="113"/>
        <v>1.2666666666666666E-2</v>
      </c>
      <c r="K805" s="48">
        <f t="shared" si="117"/>
        <v>3300</v>
      </c>
      <c r="L805" s="48">
        <f t="shared" si="117"/>
        <v>3300</v>
      </c>
      <c r="M805" s="48">
        <f t="shared" si="117"/>
        <v>3700</v>
      </c>
      <c r="N805" s="48">
        <f t="shared" si="117"/>
        <v>3700</v>
      </c>
      <c r="O805" s="48">
        <f t="shared" si="117"/>
        <v>3700</v>
      </c>
      <c r="P805" s="48">
        <f t="shared" si="117"/>
        <v>3700</v>
      </c>
      <c r="Q805" s="48">
        <f t="shared" si="117"/>
        <v>4200</v>
      </c>
      <c r="R805" s="48">
        <f t="shared" si="117"/>
        <v>4200</v>
      </c>
      <c r="S805" s="48">
        <f t="shared" si="117"/>
        <v>4300</v>
      </c>
      <c r="T805" s="48">
        <f t="shared" si="117"/>
        <v>4300</v>
      </c>
      <c r="U805" s="48">
        <f t="shared" si="117"/>
        <v>4500</v>
      </c>
      <c r="V805" s="48">
        <f t="shared" si="117"/>
        <v>4500</v>
      </c>
    </row>
    <row r="806" spans="1:22">
      <c r="A806" s="48">
        <v>2</v>
      </c>
      <c r="B806" s="48">
        <v>9</v>
      </c>
      <c r="C806" s="48">
        <v>19</v>
      </c>
      <c r="D806" s="48">
        <v>251</v>
      </c>
      <c r="E806" s="48">
        <v>500</v>
      </c>
      <c r="F806" s="48">
        <v>10</v>
      </c>
      <c r="G806" s="48" t="s">
        <v>269</v>
      </c>
      <c r="H806" s="48">
        <v>3000</v>
      </c>
      <c r="I806" s="48">
        <f t="shared" si="112"/>
        <v>0</v>
      </c>
      <c r="J806" s="57">
        <f t="shared" si="113"/>
        <v>1.2666666666666666E-2</v>
      </c>
      <c r="K806" s="48">
        <f t="shared" si="117"/>
        <v>3000</v>
      </c>
      <c r="L806" s="48">
        <f t="shared" si="117"/>
        <v>3000</v>
      </c>
      <c r="M806" s="48">
        <f t="shared" si="117"/>
        <v>3000</v>
      </c>
      <c r="N806" s="48">
        <f t="shared" si="117"/>
        <v>3000</v>
      </c>
      <c r="O806" s="48">
        <f t="shared" si="117"/>
        <v>3000</v>
      </c>
      <c r="P806" s="48">
        <f t="shared" si="117"/>
        <v>3000</v>
      </c>
      <c r="Q806" s="48">
        <f t="shared" si="117"/>
        <v>3000</v>
      </c>
      <c r="R806" s="48">
        <f t="shared" si="117"/>
        <v>3000</v>
      </c>
      <c r="S806" s="48">
        <f t="shared" si="117"/>
        <v>3000</v>
      </c>
      <c r="T806" s="48">
        <f t="shared" si="117"/>
        <v>3000</v>
      </c>
      <c r="U806" s="48">
        <f t="shared" si="117"/>
        <v>3000</v>
      </c>
      <c r="V806" s="48">
        <f t="shared" si="117"/>
        <v>3000</v>
      </c>
    </row>
    <row r="807" spans="1:22">
      <c r="A807" s="48">
        <v>2</v>
      </c>
      <c r="B807" s="48">
        <v>9</v>
      </c>
      <c r="C807" s="48">
        <v>19</v>
      </c>
      <c r="D807" s="48">
        <v>251</v>
      </c>
      <c r="E807" s="48">
        <v>500</v>
      </c>
      <c r="F807" s="48">
        <v>11</v>
      </c>
      <c r="G807" s="48" t="s">
        <v>274</v>
      </c>
      <c r="H807" s="48">
        <v>1</v>
      </c>
      <c r="I807" s="48">
        <f t="shared" si="112"/>
        <v>3</v>
      </c>
      <c r="J807" s="57">
        <f t="shared" si="113"/>
        <v>1.2666666666666666E-2</v>
      </c>
      <c r="K807" s="48">
        <f t="shared" si="117"/>
        <v>6000</v>
      </c>
      <c r="L807" s="48">
        <f t="shared" si="117"/>
        <v>6000</v>
      </c>
      <c r="M807" s="48">
        <f t="shared" si="117"/>
        <v>6600</v>
      </c>
      <c r="N807" s="48">
        <f t="shared" si="117"/>
        <v>6600</v>
      </c>
      <c r="O807" s="48">
        <f t="shared" si="117"/>
        <v>6600</v>
      </c>
      <c r="P807" s="48">
        <f t="shared" si="117"/>
        <v>6600</v>
      </c>
      <c r="Q807" s="48">
        <f t="shared" si="117"/>
        <v>7500</v>
      </c>
      <c r="R807" s="48">
        <f t="shared" si="117"/>
        <v>7500</v>
      </c>
      <c r="S807" s="48">
        <f t="shared" si="117"/>
        <v>7800</v>
      </c>
      <c r="T807" s="48">
        <f t="shared" si="117"/>
        <v>7800</v>
      </c>
      <c r="U807" s="48">
        <f t="shared" si="117"/>
        <v>8100</v>
      </c>
      <c r="V807" s="48">
        <f t="shared" si="117"/>
        <v>8100</v>
      </c>
    </row>
    <row r="808" spans="1:22">
      <c r="A808" s="48">
        <v>2</v>
      </c>
      <c r="B808" s="48">
        <v>9</v>
      </c>
      <c r="C808" s="48">
        <v>19</v>
      </c>
      <c r="D808" s="48">
        <v>251</v>
      </c>
      <c r="E808" s="48">
        <v>500</v>
      </c>
      <c r="F808" s="48">
        <v>12</v>
      </c>
      <c r="G808" s="48" t="s">
        <v>268</v>
      </c>
      <c r="H808" s="48">
        <v>2</v>
      </c>
      <c r="I808" s="48">
        <f t="shared" si="112"/>
        <v>4</v>
      </c>
      <c r="J808" s="57">
        <f t="shared" si="113"/>
        <v>1.2666666666666666E-2</v>
      </c>
      <c r="K808" s="48">
        <f t="shared" si="117"/>
        <v>1000</v>
      </c>
      <c r="L808" s="48">
        <f t="shared" si="117"/>
        <v>1000</v>
      </c>
      <c r="M808" s="48">
        <f t="shared" si="117"/>
        <v>1100</v>
      </c>
      <c r="N808" s="48">
        <f t="shared" si="117"/>
        <v>1100</v>
      </c>
      <c r="O808" s="48">
        <f t="shared" si="117"/>
        <v>1100</v>
      </c>
      <c r="P808" s="48">
        <f t="shared" si="117"/>
        <v>1100</v>
      </c>
      <c r="Q808" s="48">
        <f t="shared" si="117"/>
        <v>1250</v>
      </c>
      <c r="R808" s="48">
        <f t="shared" si="117"/>
        <v>1250</v>
      </c>
      <c r="S808" s="48">
        <f t="shared" si="117"/>
        <v>1300</v>
      </c>
      <c r="T808" s="48">
        <f t="shared" si="117"/>
        <v>1300</v>
      </c>
      <c r="U808" s="48">
        <f t="shared" si="117"/>
        <v>1350</v>
      </c>
      <c r="V808" s="48">
        <f t="shared" si="117"/>
        <v>1350</v>
      </c>
    </row>
    <row r="809" spans="1:22">
      <c r="A809" s="48">
        <v>2</v>
      </c>
      <c r="B809" s="48">
        <v>9</v>
      </c>
      <c r="C809" s="48">
        <v>19</v>
      </c>
      <c r="D809" s="48">
        <v>251</v>
      </c>
      <c r="E809" s="48">
        <v>500</v>
      </c>
      <c r="F809" s="48">
        <v>13</v>
      </c>
      <c r="G809" s="48" t="s">
        <v>275</v>
      </c>
      <c r="H809" s="48">
        <v>1</v>
      </c>
      <c r="I809" s="48">
        <f t="shared" si="112"/>
        <v>8</v>
      </c>
      <c r="J809" s="57">
        <f t="shared" si="113"/>
        <v>1.2666666666666666E-2</v>
      </c>
      <c r="K809" s="48">
        <f t="shared" si="117"/>
        <v>5300</v>
      </c>
      <c r="L809" s="48">
        <f t="shared" si="117"/>
        <v>5300</v>
      </c>
      <c r="M809" s="48">
        <f t="shared" si="117"/>
        <v>5900</v>
      </c>
      <c r="N809" s="48">
        <f t="shared" si="117"/>
        <v>5900</v>
      </c>
      <c r="O809" s="48">
        <f t="shared" si="117"/>
        <v>5900</v>
      </c>
      <c r="P809" s="48">
        <f t="shared" si="117"/>
        <v>5900</v>
      </c>
      <c r="Q809" s="48">
        <f t="shared" si="117"/>
        <v>6700</v>
      </c>
      <c r="R809" s="48">
        <f t="shared" si="117"/>
        <v>6700</v>
      </c>
      <c r="S809" s="48">
        <f t="shared" si="117"/>
        <v>6900</v>
      </c>
      <c r="T809" s="48">
        <f t="shared" si="117"/>
        <v>6900</v>
      </c>
      <c r="U809" s="48">
        <f t="shared" si="117"/>
        <v>7200</v>
      </c>
      <c r="V809" s="48">
        <f t="shared" si="117"/>
        <v>7200</v>
      </c>
    </row>
    <row r="810" spans="1:22">
      <c r="A810" s="48">
        <v>2</v>
      </c>
      <c r="B810" s="48">
        <v>9</v>
      </c>
      <c r="C810" s="48">
        <v>19</v>
      </c>
      <c r="D810" s="48">
        <v>251</v>
      </c>
      <c r="E810" s="48">
        <v>500</v>
      </c>
      <c r="F810" s="48">
        <v>14</v>
      </c>
      <c r="G810" s="48" t="s">
        <v>269</v>
      </c>
      <c r="H810" s="48">
        <v>6000</v>
      </c>
      <c r="I810" s="48">
        <f t="shared" si="112"/>
        <v>0</v>
      </c>
      <c r="J810" s="57">
        <f t="shared" si="113"/>
        <v>1.2666666666666666E-2</v>
      </c>
      <c r="K810" s="48">
        <f t="shared" si="117"/>
        <v>6000</v>
      </c>
      <c r="L810" s="48">
        <f t="shared" si="117"/>
        <v>6000</v>
      </c>
      <c r="M810" s="48">
        <f t="shared" si="117"/>
        <v>6000</v>
      </c>
      <c r="N810" s="48">
        <f t="shared" si="117"/>
        <v>6000</v>
      </c>
      <c r="O810" s="48">
        <f t="shared" si="117"/>
        <v>6000</v>
      </c>
      <c r="P810" s="48">
        <f t="shared" si="117"/>
        <v>6000</v>
      </c>
      <c r="Q810" s="48">
        <f t="shared" si="117"/>
        <v>6000</v>
      </c>
      <c r="R810" s="48">
        <f t="shared" si="117"/>
        <v>6000</v>
      </c>
      <c r="S810" s="48">
        <f t="shared" si="117"/>
        <v>6000</v>
      </c>
      <c r="T810" s="48">
        <f t="shared" si="117"/>
        <v>6000</v>
      </c>
      <c r="U810" s="48">
        <f t="shared" si="117"/>
        <v>6000</v>
      </c>
      <c r="V810" s="48">
        <f t="shared" si="117"/>
        <v>6000</v>
      </c>
    </row>
    <row r="811" spans="1:22">
      <c r="A811" s="48">
        <v>2</v>
      </c>
      <c r="B811" s="48">
        <v>9</v>
      </c>
      <c r="C811" s="48">
        <v>19</v>
      </c>
      <c r="D811" s="48">
        <v>251</v>
      </c>
      <c r="E811" s="48">
        <v>500</v>
      </c>
      <c r="F811" s="48">
        <v>15</v>
      </c>
      <c r="G811" s="48" t="s">
        <v>273</v>
      </c>
      <c r="H811" s="48">
        <v>1</v>
      </c>
      <c r="I811" s="48">
        <f t="shared" si="112"/>
        <v>5</v>
      </c>
      <c r="J811" s="57">
        <f t="shared" si="113"/>
        <v>1.2666666666666666E-2</v>
      </c>
      <c r="K811" s="48">
        <f t="shared" si="117"/>
        <v>4000</v>
      </c>
      <c r="L811" s="48">
        <f t="shared" si="117"/>
        <v>4000</v>
      </c>
      <c r="M811" s="48">
        <f t="shared" si="117"/>
        <v>4400</v>
      </c>
      <c r="N811" s="48">
        <f t="shared" si="117"/>
        <v>4400</v>
      </c>
      <c r="O811" s="48">
        <f t="shared" si="117"/>
        <v>4400</v>
      </c>
      <c r="P811" s="48">
        <f t="shared" si="117"/>
        <v>4400</v>
      </c>
      <c r="Q811" s="48">
        <f t="shared" si="117"/>
        <v>5000</v>
      </c>
      <c r="R811" s="48">
        <f t="shared" si="117"/>
        <v>5000</v>
      </c>
      <c r="S811" s="48">
        <f t="shared" si="117"/>
        <v>5200</v>
      </c>
      <c r="T811" s="48">
        <f t="shared" si="117"/>
        <v>5200</v>
      </c>
      <c r="U811" s="48">
        <f t="shared" si="117"/>
        <v>5400</v>
      </c>
      <c r="V811" s="48">
        <f t="shared" si="117"/>
        <v>5400</v>
      </c>
    </row>
    <row r="812" spans="1:22">
      <c r="A812" s="48">
        <v>2</v>
      </c>
      <c r="B812" s="48">
        <v>1</v>
      </c>
      <c r="C812" s="48">
        <v>18</v>
      </c>
      <c r="D812" s="48">
        <v>501</v>
      </c>
      <c r="E812" s="48">
        <v>1000</v>
      </c>
      <c r="F812" s="48">
        <v>1</v>
      </c>
      <c r="G812" s="48" t="s">
        <v>268</v>
      </c>
      <c r="H812" s="48">
        <v>4</v>
      </c>
      <c r="I812" s="48">
        <f t="shared" si="112"/>
        <v>4</v>
      </c>
      <c r="J812" s="57">
        <f t="shared" si="113"/>
        <v>1.2E-2</v>
      </c>
      <c r="K812" s="48">
        <f t="shared" ref="K812:V821" si="118">IF($I812=0,$H812,INDEX(levelCosts_1_v,MATCH(K$1,levelCosts_k,1),$I812)*$H812)</f>
        <v>2000</v>
      </c>
      <c r="L812" s="48">
        <f t="shared" si="118"/>
        <v>2000</v>
      </c>
      <c r="M812" s="48">
        <f t="shared" si="118"/>
        <v>2200</v>
      </c>
      <c r="N812" s="48">
        <f t="shared" si="118"/>
        <v>2200</v>
      </c>
      <c r="O812" s="48">
        <f t="shared" si="118"/>
        <v>2200</v>
      </c>
      <c r="P812" s="48">
        <f t="shared" si="118"/>
        <v>2200</v>
      </c>
      <c r="Q812" s="48">
        <f t="shared" si="118"/>
        <v>2500</v>
      </c>
      <c r="R812" s="48">
        <f t="shared" si="118"/>
        <v>2500</v>
      </c>
      <c r="S812" s="48">
        <f t="shared" si="118"/>
        <v>2600</v>
      </c>
      <c r="T812" s="48">
        <f t="shared" si="118"/>
        <v>2600</v>
      </c>
      <c r="U812" s="48">
        <f t="shared" si="118"/>
        <v>2700</v>
      </c>
      <c r="V812" s="48">
        <f t="shared" si="118"/>
        <v>2700</v>
      </c>
    </row>
    <row r="813" spans="1:22">
      <c r="A813" s="48">
        <v>2</v>
      </c>
      <c r="B813" s="48">
        <v>1</v>
      </c>
      <c r="C813" s="48">
        <v>18</v>
      </c>
      <c r="D813" s="48">
        <v>501</v>
      </c>
      <c r="E813" s="48">
        <v>1000</v>
      </c>
      <c r="F813" s="48">
        <v>2</v>
      </c>
      <c r="G813" s="48" t="s">
        <v>269</v>
      </c>
      <c r="H813" s="48">
        <v>4000</v>
      </c>
      <c r="I813" s="48">
        <f t="shared" si="112"/>
        <v>0</v>
      </c>
      <c r="J813" s="57">
        <f t="shared" si="113"/>
        <v>1.2E-2</v>
      </c>
      <c r="K813" s="48">
        <f t="shared" si="118"/>
        <v>4000</v>
      </c>
      <c r="L813" s="48">
        <f t="shared" si="118"/>
        <v>4000</v>
      </c>
      <c r="M813" s="48">
        <f t="shared" si="118"/>
        <v>4000</v>
      </c>
      <c r="N813" s="48">
        <f t="shared" si="118"/>
        <v>4000</v>
      </c>
      <c r="O813" s="48">
        <f t="shared" si="118"/>
        <v>4000</v>
      </c>
      <c r="P813" s="48">
        <f t="shared" si="118"/>
        <v>4000</v>
      </c>
      <c r="Q813" s="48">
        <f t="shared" si="118"/>
        <v>4000</v>
      </c>
      <c r="R813" s="48">
        <f t="shared" si="118"/>
        <v>4000</v>
      </c>
      <c r="S813" s="48">
        <f t="shared" si="118"/>
        <v>4000</v>
      </c>
      <c r="T813" s="48">
        <f t="shared" si="118"/>
        <v>4000</v>
      </c>
      <c r="U813" s="48">
        <f t="shared" si="118"/>
        <v>4000</v>
      </c>
      <c r="V813" s="48">
        <f t="shared" si="118"/>
        <v>4000</v>
      </c>
    </row>
    <row r="814" spans="1:22">
      <c r="A814" s="48">
        <v>2</v>
      </c>
      <c r="B814" s="48">
        <v>1</v>
      </c>
      <c r="C814" s="48">
        <v>18</v>
      </c>
      <c r="D814" s="48">
        <v>501</v>
      </c>
      <c r="E814" s="48">
        <v>1000</v>
      </c>
      <c r="F814" s="48">
        <v>3</v>
      </c>
      <c r="G814" s="48" t="s">
        <v>270</v>
      </c>
      <c r="H814" s="48">
        <v>1</v>
      </c>
      <c r="I814" s="48">
        <f t="shared" si="112"/>
        <v>1</v>
      </c>
      <c r="J814" s="57">
        <f t="shared" si="113"/>
        <v>1.2E-2</v>
      </c>
      <c r="K814" s="48">
        <f t="shared" si="118"/>
        <v>2000</v>
      </c>
      <c r="L814" s="48">
        <f t="shared" si="118"/>
        <v>2000</v>
      </c>
      <c r="M814" s="48">
        <f t="shared" si="118"/>
        <v>2200</v>
      </c>
      <c r="N814" s="48">
        <f t="shared" si="118"/>
        <v>2200</v>
      </c>
      <c r="O814" s="48">
        <f t="shared" si="118"/>
        <v>2200</v>
      </c>
      <c r="P814" s="48">
        <f t="shared" si="118"/>
        <v>2200</v>
      </c>
      <c r="Q814" s="48">
        <f t="shared" si="118"/>
        <v>2500</v>
      </c>
      <c r="R814" s="48">
        <f t="shared" si="118"/>
        <v>2500</v>
      </c>
      <c r="S814" s="48">
        <f t="shared" si="118"/>
        <v>2600</v>
      </c>
      <c r="T814" s="48">
        <f t="shared" si="118"/>
        <v>2600</v>
      </c>
      <c r="U814" s="48">
        <f t="shared" si="118"/>
        <v>2700</v>
      </c>
      <c r="V814" s="48">
        <f t="shared" si="118"/>
        <v>2700</v>
      </c>
    </row>
    <row r="815" spans="1:22">
      <c r="A815" s="48">
        <v>2</v>
      </c>
      <c r="B815" s="48">
        <v>1</v>
      </c>
      <c r="C815" s="48">
        <v>18</v>
      </c>
      <c r="D815" s="48">
        <v>501</v>
      </c>
      <c r="E815" s="48">
        <v>1000</v>
      </c>
      <c r="F815" s="48">
        <v>4</v>
      </c>
      <c r="G815" s="48" t="s">
        <v>271</v>
      </c>
      <c r="H815" s="48">
        <v>1</v>
      </c>
      <c r="I815" s="48">
        <f t="shared" si="112"/>
        <v>6</v>
      </c>
      <c r="J815" s="57">
        <f t="shared" si="113"/>
        <v>1.2E-2</v>
      </c>
      <c r="K815" s="48">
        <f t="shared" si="118"/>
        <v>3300</v>
      </c>
      <c r="L815" s="48">
        <f t="shared" si="118"/>
        <v>3300</v>
      </c>
      <c r="M815" s="48">
        <f t="shared" si="118"/>
        <v>3700</v>
      </c>
      <c r="N815" s="48">
        <f t="shared" si="118"/>
        <v>3700</v>
      </c>
      <c r="O815" s="48">
        <f t="shared" si="118"/>
        <v>3700</v>
      </c>
      <c r="P815" s="48">
        <f t="shared" si="118"/>
        <v>3700</v>
      </c>
      <c r="Q815" s="48">
        <f t="shared" si="118"/>
        <v>4200</v>
      </c>
      <c r="R815" s="48">
        <f t="shared" si="118"/>
        <v>4200</v>
      </c>
      <c r="S815" s="48">
        <f t="shared" si="118"/>
        <v>4300</v>
      </c>
      <c r="T815" s="48">
        <f t="shared" si="118"/>
        <v>4300</v>
      </c>
      <c r="U815" s="48">
        <f t="shared" si="118"/>
        <v>4500</v>
      </c>
      <c r="V815" s="48">
        <f t="shared" si="118"/>
        <v>4500</v>
      </c>
    </row>
    <row r="816" spans="1:22">
      <c r="A816" s="48">
        <v>2</v>
      </c>
      <c r="B816" s="48">
        <v>1</v>
      </c>
      <c r="C816" s="48">
        <v>18</v>
      </c>
      <c r="D816" s="48">
        <v>501</v>
      </c>
      <c r="E816" s="48">
        <v>1000</v>
      </c>
      <c r="F816" s="48">
        <v>5</v>
      </c>
      <c r="G816" s="48" t="s">
        <v>269</v>
      </c>
      <c r="H816" s="48">
        <v>4000</v>
      </c>
      <c r="I816" s="48">
        <f t="shared" si="112"/>
        <v>0</v>
      </c>
      <c r="J816" s="57">
        <f t="shared" si="113"/>
        <v>1.2E-2</v>
      </c>
      <c r="K816" s="48">
        <f t="shared" si="118"/>
        <v>4000</v>
      </c>
      <c r="L816" s="48">
        <f t="shared" si="118"/>
        <v>4000</v>
      </c>
      <c r="M816" s="48">
        <f t="shared" si="118"/>
        <v>4000</v>
      </c>
      <c r="N816" s="48">
        <f t="shared" si="118"/>
        <v>4000</v>
      </c>
      <c r="O816" s="48">
        <f t="shared" si="118"/>
        <v>4000</v>
      </c>
      <c r="P816" s="48">
        <f t="shared" si="118"/>
        <v>4000</v>
      </c>
      <c r="Q816" s="48">
        <f t="shared" si="118"/>
        <v>4000</v>
      </c>
      <c r="R816" s="48">
        <f t="shared" si="118"/>
        <v>4000</v>
      </c>
      <c r="S816" s="48">
        <f t="shared" si="118"/>
        <v>4000</v>
      </c>
      <c r="T816" s="48">
        <f t="shared" si="118"/>
        <v>4000</v>
      </c>
      <c r="U816" s="48">
        <f t="shared" si="118"/>
        <v>4000</v>
      </c>
      <c r="V816" s="48">
        <f t="shared" si="118"/>
        <v>4000</v>
      </c>
    </row>
    <row r="817" spans="1:22">
      <c r="A817" s="48">
        <v>2</v>
      </c>
      <c r="B817" s="48">
        <v>1</v>
      </c>
      <c r="C817" s="48">
        <v>18</v>
      </c>
      <c r="D817" s="48">
        <v>501</v>
      </c>
      <c r="E817" s="48">
        <v>1000</v>
      </c>
      <c r="F817" s="48">
        <v>6</v>
      </c>
      <c r="G817" s="48" t="s">
        <v>270</v>
      </c>
      <c r="H817" s="48">
        <v>1</v>
      </c>
      <c r="I817" s="48">
        <f t="shared" si="112"/>
        <v>1</v>
      </c>
      <c r="J817" s="57">
        <f t="shared" si="113"/>
        <v>1.2E-2</v>
      </c>
      <c r="K817" s="48">
        <f t="shared" si="118"/>
        <v>2000</v>
      </c>
      <c r="L817" s="48">
        <f t="shared" si="118"/>
        <v>2000</v>
      </c>
      <c r="M817" s="48">
        <f t="shared" si="118"/>
        <v>2200</v>
      </c>
      <c r="N817" s="48">
        <f t="shared" si="118"/>
        <v>2200</v>
      </c>
      <c r="O817" s="48">
        <f t="shared" si="118"/>
        <v>2200</v>
      </c>
      <c r="P817" s="48">
        <f t="shared" si="118"/>
        <v>2200</v>
      </c>
      <c r="Q817" s="48">
        <f t="shared" si="118"/>
        <v>2500</v>
      </c>
      <c r="R817" s="48">
        <f t="shared" si="118"/>
        <v>2500</v>
      </c>
      <c r="S817" s="48">
        <f t="shared" si="118"/>
        <v>2600</v>
      </c>
      <c r="T817" s="48">
        <f t="shared" si="118"/>
        <v>2600</v>
      </c>
      <c r="U817" s="48">
        <f t="shared" si="118"/>
        <v>2700</v>
      </c>
      <c r="V817" s="48">
        <f t="shared" si="118"/>
        <v>2700</v>
      </c>
    </row>
    <row r="818" spans="1:22">
      <c r="A818" s="48">
        <v>2</v>
      </c>
      <c r="B818" s="48">
        <v>1</v>
      </c>
      <c r="C818" s="48">
        <v>18</v>
      </c>
      <c r="D818" s="48">
        <v>501</v>
      </c>
      <c r="E818" s="48">
        <v>1000</v>
      </c>
      <c r="F818" s="48">
        <v>7</v>
      </c>
      <c r="G818" s="48" t="s">
        <v>268</v>
      </c>
      <c r="H818" s="48">
        <v>3</v>
      </c>
      <c r="I818" s="48">
        <f t="shared" si="112"/>
        <v>4</v>
      </c>
      <c r="J818" s="57">
        <f t="shared" si="113"/>
        <v>1.2E-2</v>
      </c>
      <c r="K818" s="48">
        <f t="shared" si="118"/>
        <v>1500</v>
      </c>
      <c r="L818" s="48">
        <f t="shared" si="118"/>
        <v>1500</v>
      </c>
      <c r="M818" s="48">
        <f t="shared" si="118"/>
        <v>1650</v>
      </c>
      <c r="N818" s="48">
        <f t="shared" si="118"/>
        <v>1650</v>
      </c>
      <c r="O818" s="48">
        <f t="shared" si="118"/>
        <v>1650</v>
      </c>
      <c r="P818" s="48">
        <f t="shared" si="118"/>
        <v>1650</v>
      </c>
      <c r="Q818" s="48">
        <f t="shared" si="118"/>
        <v>1875</v>
      </c>
      <c r="R818" s="48">
        <f t="shared" si="118"/>
        <v>1875</v>
      </c>
      <c r="S818" s="48">
        <f t="shared" si="118"/>
        <v>1950</v>
      </c>
      <c r="T818" s="48">
        <f t="shared" si="118"/>
        <v>1950</v>
      </c>
      <c r="U818" s="48">
        <f t="shared" si="118"/>
        <v>2025</v>
      </c>
      <c r="V818" s="48">
        <f t="shared" si="118"/>
        <v>2025</v>
      </c>
    </row>
    <row r="819" spans="1:22">
      <c r="A819" s="48">
        <v>2</v>
      </c>
      <c r="B819" s="48">
        <v>1</v>
      </c>
      <c r="C819" s="48">
        <v>18</v>
      </c>
      <c r="D819" s="48">
        <v>501</v>
      </c>
      <c r="E819" s="48">
        <v>1000</v>
      </c>
      <c r="F819" s="48">
        <v>8</v>
      </c>
      <c r="G819" s="48" t="s">
        <v>272</v>
      </c>
      <c r="H819" s="48">
        <v>1</v>
      </c>
      <c r="I819" s="48">
        <f t="shared" si="112"/>
        <v>7</v>
      </c>
      <c r="J819" s="57">
        <f t="shared" si="113"/>
        <v>1.2E-2</v>
      </c>
      <c r="K819" s="48">
        <f t="shared" si="118"/>
        <v>4000</v>
      </c>
      <c r="L819" s="48">
        <f t="shared" si="118"/>
        <v>4000</v>
      </c>
      <c r="M819" s="48">
        <f t="shared" si="118"/>
        <v>4400</v>
      </c>
      <c r="N819" s="48">
        <f t="shared" si="118"/>
        <v>4400</v>
      </c>
      <c r="O819" s="48">
        <f t="shared" si="118"/>
        <v>4400</v>
      </c>
      <c r="P819" s="48">
        <f t="shared" si="118"/>
        <v>4400</v>
      </c>
      <c r="Q819" s="48">
        <f t="shared" si="118"/>
        <v>5000</v>
      </c>
      <c r="R819" s="48">
        <f t="shared" si="118"/>
        <v>5000</v>
      </c>
      <c r="S819" s="48">
        <f t="shared" si="118"/>
        <v>5200</v>
      </c>
      <c r="T819" s="48">
        <f t="shared" si="118"/>
        <v>5200</v>
      </c>
      <c r="U819" s="48">
        <f t="shared" si="118"/>
        <v>5400</v>
      </c>
      <c r="V819" s="48">
        <f t="shared" si="118"/>
        <v>5400</v>
      </c>
    </row>
    <row r="820" spans="1:22">
      <c r="A820" s="48">
        <v>2</v>
      </c>
      <c r="B820" s="48">
        <v>1</v>
      </c>
      <c r="C820" s="48">
        <v>18</v>
      </c>
      <c r="D820" s="48">
        <v>501</v>
      </c>
      <c r="E820" s="48">
        <v>1000</v>
      </c>
      <c r="F820" s="48">
        <v>9</v>
      </c>
      <c r="G820" s="48" t="s">
        <v>273</v>
      </c>
      <c r="H820" s="48">
        <v>1</v>
      </c>
      <c r="I820" s="48">
        <f t="shared" si="112"/>
        <v>5</v>
      </c>
      <c r="J820" s="57">
        <f t="shared" si="113"/>
        <v>1.2E-2</v>
      </c>
      <c r="K820" s="48">
        <f t="shared" si="118"/>
        <v>4000</v>
      </c>
      <c r="L820" s="48">
        <f t="shared" si="118"/>
        <v>4000</v>
      </c>
      <c r="M820" s="48">
        <f t="shared" si="118"/>
        <v>4400</v>
      </c>
      <c r="N820" s="48">
        <f t="shared" si="118"/>
        <v>4400</v>
      </c>
      <c r="O820" s="48">
        <f t="shared" si="118"/>
        <v>4400</v>
      </c>
      <c r="P820" s="48">
        <f t="shared" si="118"/>
        <v>4400</v>
      </c>
      <c r="Q820" s="48">
        <f t="shared" si="118"/>
        <v>5000</v>
      </c>
      <c r="R820" s="48">
        <f t="shared" si="118"/>
        <v>5000</v>
      </c>
      <c r="S820" s="48">
        <f t="shared" si="118"/>
        <v>5200</v>
      </c>
      <c r="T820" s="48">
        <f t="shared" si="118"/>
        <v>5200</v>
      </c>
      <c r="U820" s="48">
        <f t="shared" si="118"/>
        <v>5400</v>
      </c>
      <c r="V820" s="48">
        <f t="shared" si="118"/>
        <v>5400</v>
      </c>
    </row>
    <row r="821" spans="1:22">
      <c r="A821" s="48">
        <v>2</v>
      </c>
      <c r="B821" s="48">
        <v>1</v>
      </c>
      <c r="C821" s="48">
        <v>18</v>
      </c>
      <c r="D821" s="48">
        <v>501</v>
      </c>
      <c r="E821" s="48">
        <v>1000</v>
      </c>
      <c r="F821" s="48">
        <v>10</v>
      </c>
      <c r="G821" s="48" t="s">
        <v>269</v>
      </c>
      <c r="H821" s="48">
        <v>3000</v>
      </c>
      <c r="I821" s="48">
        <f t="shared" si="112"/>
        <v>0</v>
      </c>
      <c r="J821" s="57">
        <f t="shared" si="113"/>
        <v>1.2E-2</v>
      </c>
      <c r="K821" s="48">
        <f t="shared" si="118"/>
        <v>3000</v>
      </c>
      <c r="L821" s="48">
        <f t="shared" si="118"/>
        <v>3000</v>
      </c>
      <c r="M821" s="48">
        <f t="shared" si="118"/>
        <v>3000</v>
      </c>
      <c r="N821" s="48">
        <f t="shared" si="118"/>
        <v>3000</v>
      </c>
      <c r="O821" s="48">
        <f t="shared" si="118"/>
        <v>3000</v>
      </c>
      <c r="P821" s="48">
        <f t="shared" si="118"/>
        <v>3000</v>
      </c>
      <c r="Q821" s="48">
        <f t="shared" si="118"/>
        <v>3000</v>
      </c>
      <c r="R821" s="48">
        <f t="shared" si="118"/>
        <v>3000</v>
      </c>
      <c r="S821" s="48">
        <f t="shared" si="118"/>
        <v>3000</v>
      </c>
      <c r="T821" s="48">
        <f t="shared" si="118"/>
        <v>3000</v>
      </c>
      <c r="U821" s="48">
        <f t="shared" si="118"/>
        <v>3000</v>
      </c>
      <c r="V821" s="48">
        <f t="shared" si="118"/>
        <v>3000</v>
      </c>
    </row>
    <row r="822" spans="1:22">
      <c r="A822" s="48">
        <v>2</v>
      </c>
      <c r="B822" s="48">
        <v>1</v>
      </c>
      <c r="C822" s="48">
        <v>18</v>
      </c>
      <c r="D822" s="48">
        <v>501</v>
      </c>
      <c r="E822" s="48">
        <v>1000</v>
      </c>
      <c r="F822" s="48">
        <v>11</v>
      </c>
      <c r="G822" s="48" t="s">
        <v>270</v>
      </c>
      <c r="H822" s="48">
        <v>1</v>
      </c>
      <c r="I822" s="48">
        <f t="shared" si="112"/>
        <v>1</v>
      </c>
      <c r="J822" s="57">
        <f t="shared" si="113"/>
        <v>1.2E-2</v>
      </c>
      <c r="K822" s="48">
        <f t="shared" ref="K822:V831" si="119">IF($I822=0,$H822,INDEX(levelCosts_1_v,MATCH(K$1,levelCosts_k,1),$I822)*$H822)</f>
        <v>2000</v>
      </c>
      <c r="L822" s="48">
        <f t="shared" si="119"/>
        <v>2000</v>
      </c>
      <c r="M822" s="48">
        <f t="shared" si="119"/>
        <v>2200</v>
      </c>
      <c r="N822" s="48">
        <f t="shared" si="119"/>
        <v>2200</v>
      </c>
      <c r="O822" s="48">
        <f t="shared" si="119"/>
        <v>2200</v>
      </c>
      <c r="P822" s="48">
        <f t="shared" si="119"/>
        <v>2200</v>
      </c>
      <c r="Q822" s="48">
        <f t="shared" si="119"/>
        <v>2500</v>
      </c>
      <c r="R822" s="48">
        <f t="shared" si="119"/>
        <v>2500</v>
      </c>
      <c r="S822" s="48">
        <f t="shared" si="119"/>
        <v>2600</v>
      </c>
      <c r="T822" s="48">
        <f t="shared" si="119"/>
        <v>2600</v>
      </c>
      <c r="U822" s="48">
        <f t="shared" si="119"/>
        <v>2700</v>
      </c>
      <c r="V822" s="48">
        <f t="shared" si="119"/>
        <v>2700</v>
      </c>
    </row>
    <row r="823" spans="1:22">
      <c r="A823" s="48">
        <v>2</v>
      </c>
      <c r="B823" s="48">
        <v>1</v>
      </c>
      <c r="C823" s="48">
        <v>18</v>
      </c>
      <c r="D823" s="48">
        <v>501</v>
      </c>
      <c r="E823" s="48">
        <v>1000</v>
      </c>
      <c r="F823" s="48">
        <v>12</v>
      </c>
      <c r="G823" s="48" t="s">
        <v>269</v>
      </c>
      <c r="H823" s="48">
        <v>4000</v>
      </c>
      <c r="I823" s="48">
        <f t="shared" si="112"/>
        <v>0</v>
      </c>
      <c r="J823" s="57">
        <f t="shared" si="113"/>
        <v>1.2E-2</v>
      </c>
      <c r="K823" s="48">
        <f t="shared" si="119"/>
        <v>4000</v>
      </c>
      <c r="L823" s="48">
        <f t="shared" si="119"/>
        <v>4000</v>
      </c>
      <c r="M823" s="48">
        <f t="shared" si="119"/>
        <v>4000</v>
      </c>
      <c r="N823" s="48">
        <f t="shared" si="119"/>
        <v>4000</v>
      </c>
      <c r="O823" s="48">
        <f t="shared" si="119"/>
        <v>4000</v>
      </c>
      <c r="P823" s="48">
        <f t="shared" si="119"/>
        <v>4000</v>
      </c>
      <c r="Q823" s="48">
        <f t="shared" si="119"/>
        <v>4000</v>
      </c>
      <c r="R823" s="48">
        <f t="shared" si="119"/>
        <v>4000</v>
      </c>
      <c r="S823" s="48">
        <f t="shared" si="119"/>
        <v>4000</v>
      </c>
      <c r="T823" s="48">
        <f t="shared" si="119"/>
        <v>4000</v>
      </c>
      <c r="U823" s="48">
        <f t="shared" si="119"/>
        <v>4000</v>
      </c>
      <c r="V823" s="48">
        <f t="shared" si="119"/>
        <v>4000</v>
      </c>
    </row>
    <row r="824" spans="1:22">
      <c r="A824" s="48">
        <v>2</v>
      </c>
      <c r="B824" s="48">
        <v>1</v>
      </c>
      <c r="C824" s="48">
        <v>18</v>
      </c>
      <c r="D824" s="48">
        <v>501</v>
      </c>
      <c r="E824" s="48">
        <v>1000</v>
      </c>
      <c r="F824" s="48">
        <v>13</v>
      </c>
      <c r="G824" s="48" t="s">
        <v>273</v>
      </c>
      <c r="H824" s="48">
        <v>1</v>
      </c>
      <c r="I824" s="48">
        <f t="shared" si="112"/>
        <v>5</v>
      </c>
      <c r="J824" s="57">
        <f t="shared" si="113"/>
        <v>1.2E-2</v>
      </c>
      <c r="K824" s="48">
        <f t="shared" si="119"/>
        <v>4000</v>
      </c>
      <c r="L824" s="48">
        <f t="shared" si="119"/>
        <v>4000</v>
      </c>
      <c r="M824" s="48">
        <f t="shared" si="119"/>
        <v>4400</v>
      </c>
      <c r="N824" s="48">
        <f t="shared" si="119"/>
        <v>4400</v>
      </c>
      <c r="O824" s="48">
        <f t="shared" si="119"/>
        <v>4400</v>
      </c>
      <c r="P824" s="48">
        <f t="shared" si="119"/>
        <v>4400</v>
      </c>
      <c r="Q824" s="48">
        <f t="shared" si="119"/>
        <v>5000</v>
      </c>
      <c r="R824" s="48">
        <f t="shared" si="119"/>
        <v>5000</v>
      </c>
      <c r="S824" s="48">
        <f t="shared" si="119"/>
        <v>5200</v>
      </c>
      <c r="T824" s="48">
        <f t="shared" si="119"/>
        <v>5200</v>
      </c>
      <c r="U824" s="48">
        <f t="shared" si="119"/>
        <v>5400</v>
      </c>
      <c r="V824" s="48">
        <f t="shared" si="119"/>
        <v>5400</v>
      </c>
    </row>
    <row r="825" spans="1:22">
      <c r="A825" s="48">
        <v>2</v>
      </c>
      <c r="B825" s="48">
        <v>1</v>
      </c>
      <c r="C825" s="48">
        <v>18</v>
      </c>
      <c r="D825" s="48">
        <v>501</v>
      </c>
      <c r="E825" s="48">
        <v>1000</v>
      </c>
      <c r="F825" s="48">
        <v>14</v>
      </c>
      <c r="G825" s="48" t="s">
        <v>272</v>
      </c>
      <c r="H825" s="48">
        <v>1</v>
      </c>
      <c r="I825" s="48">
        <f t="shared" si="112"/>
        <v>7</v>
      </c>
      <c r="J825" s="57">
        <f t="shared" si="113"/>
        <v>1.2E-2</v>
      </c>
      <c r="K825" s="48">
        <f t="shared" si="119"/>
        <v>4000</v>
      </c>
      <c r="L825" s="48">
        <f t="shared" si="119"/>
        <v>4000</v>
      </c>
      <c r="M825" s="48">
        <f t="shared" si="119"/>
        <v>4400</v>
      </c>
      <c r="N825" s="48">
        <f t="shared" si="119"/>
        <v>4400</v>
      </c>
      <c r="O825" s="48">
        <f t="shared" si="119"/>
        <v>4400</v>
      </c>
      <c r="P825" s="48">
        <f t="shared" si="119"/>
        <v>4400</v>
      </c>
      <c r="Q825" s="48">
        <f t="shared" si="119"/>
        <v>5000</v>
      </c>
      <c r="R825" s="48">
        <f t="shared" si="119"/>
        <v>5000</v>
      </c>
      <c r="S825" s="48">
        <f t="shared" si="119"/>
        <v>5200</v>
      </c>
      <c r="T825" s="48">
        <f t="shared" si="119"/>
        <v>5200</v>
      </c>
      <c r="U825" s="48">
        <f t="shared" si="119"/>
        <v>5400</v>
      </c>
      <c r="V825" s="48">
        <f t="shared" si="119"/>
        <v>5400</v>
      </c>
    </row>
    <row r="826" spans="1:22">
      <c r="A826" s="48">
        <v>2</v>
      </c>
      <c r="B826" s="48">
        <v>1</v>
      </c>
      <c r="C826" s="48">
        <v>18</v>
      </c>
      <c r="D826" s="48">
        <v>501</v>
      </c>
      <c r="E826" s="48">
        <v>1000</v>
      </c>
      <c r="F826" s="48">
        <v>15</v>
      </c>
      <c r="G826" s="48" t="s">
        <v>274</v>
      </c>
      <c r="H826" s="48">
        <v>1</v>
      </c>
      <c r="I826" s="48">
        <f t="shared" si="112"/>
        <v>3</v>
      </c>
      <c r="J826" s="57">
        <f t="shared" si="113"/>
        <v>1.2E-2</v>
      </c>
      <c r="K826" s="48">
        <f t="shared" si="119"/>
        <v>6000</v>
      </c>
      <c r="L826" s="48">
        <f t="shared" si="119"/>
        <v>6000</v>
      </c>
      <c r="M826" s="48">
        <f t="shared" si="119"/>
        <v>6600</v>
      </c>
      <c r="N826" s="48">
        <f t="shared" si="119"/>
        <v>6600</v>
      </c>
      <c r="O826" s="48">
        <f t="shared" si="119"/>
        <v>6600</v>
      </c>
      <c r="P826" s="48">
        <f t="shared" si="119"/>
        <v>6600</v>
      </c>
      <c r="Q826" s="48">
        <f t="shared" si="119"/>
        <v>7500</v>
      </c>
      <c r="R826" s="48">
        <f t="shared" si="119"/>
        <v>7500</v>
      </c>
      <c r="S826" s="48">
        <f t="shared" si="119"/>
        <v>7800</v>
      </c>
      <c r="T826" s="48">
        <f t="shared" si="119"/>
        <v>7800</v>
      </c>
      <c r="U826" s="48">
        <f t="shared" si="119"/>
        <v>8100</v>
      </c>
      <c r="V826" s="48">
        <f t="shared" si="119"/>
        <v>8100</v>
      </c>
    </row>
    <row r="827" spans="1:22">
      <c r="A827" s="48">
        <v>2</v>
      </c>
      <c r="B827" s="48">
        <v>2</v>
      </c>
      <c r="C827" s="48">
        <v>19</v>
      </c>
      <c r="D827" s="48">
        <v>501</v>
      </c>
      <c r="E827" s="48">
        <v>1000</v>
      </c>
      <c r="F827" s="48">
        <v>1</v>
      </c>
      <c r="G827" s="48" t="s">
        <v>269</v>
      </c>
      <c r="H827" s="48">
        <v>8000</v>
      </c>
      <c r="I827" s="48">
        <f t="shared" si="112"/>
        <v>0</v>
      </c>
      <c r="J827" s="57">
        <f t="shared" si="113"/>
        <v>1.2666666666666666E-2</v>
      </c>
      <c r="K827" s="48">
        <f t="shared" si="119"/>
        <v>8000</v>
      </c>
      <c r="L827" s="48">
        <f t="shared" si="119"/>
        <v>8000</v>
      </c>
      <c r="M827" s="48">
        <f t="shared" si="119"/>
        <v>8000</v>
      </c>
      <c r="N827" s="48">
        <f t="shared" si="119"/>
        <v>8000</v>
      </c>
      <c r="O827" s="48">
        <f t="shared" si="119"/>
        <v>8000</v>
      </c>
      <c r="P827" s="48">
        <f t="shared" si="119"/>
        <v>8000</v>
      </c>
      <c r="Q827" s="48">
        <f t="shared" si="119"/>
        <v>8000</v>
      </c>
      <c r="R827" s="48">
        <f t="shared" si="119"/>
        <v>8000</v>
      </c>
      <c r="S827" s="48">
        <f t="shared" si="119"/>
        <v>8000</v>
      </c>
      <c r="T827" s="48">
        <f t="shared" si="119"/>
        <v>8000</v>
      </c>
      <c r="U827" s="48">
        <f t="shared" si="119"/>
        <v>8000</v>
      </c>
      <c r="V827" s="48">
        <f t="shared" si="119"/>
        <v>8000</v>
      </c>
    </row>
    <row r="828" spans="1:22">
      <c r="A828" s="48">
        <v>2</v>
      </c>
      <c r="B828" s="48">
        <v>2</v>
      </c>
      <c r="C828" s="48">
        <v>19</v>
      </c>
      <c r="D828" s="48">
        <v>501</v>
      </c>
      <c r="E828" s="48">
        <v>1000</v>
      </c>
      <c r="F828" s="48">
        <v>2</v>
      </c>
      <c r="G828" s="48" t="s">
        <v>270</v>
      </c>
      <c r="H828" s="48">
        <v>1</v>
      </c>
      <c r="I828" s="48">
        <f t="shared" si="112"/>
        <v>1</v>
      </c>
      <c r="J828" s="57">
        <f t="shared" si="113"/>
        <v>1.2666666666666666E-2</v>
      </c>
      <c r="K828" s="48">
        <f t="shared" si="119"/>
        <v>2000</v>
      </c>
      <c r="L828" s="48">
        <f t="shared" si="119"/>
        <v>2000</v>
      </c>
      <c r="M828" s="48">
        <f t="shared" si="119"/>
        <v>2200</v>
      </c>
      <c r="N828" s="48">
        <f t="shared" si="119"/>
        <v>2200</v>
      </c>
      <c r="O828" s="48">
        <f t="shared" si="119"/>
        <v>2200</v>
      </c>
      <c r="P828" s="48">
        <f t="shared" si="119"/>
        <v>2200</v>
      </c>
      <c r="Q828" s="48">
        <f t="shared" si="119"/>
        <v>2500</v>
      </c>
      <c r="R828" s="48">
        <f t="shared" si="119"/>
        <v>2500</v>
      </c>
      <c r="S828" s="48">
        <f t="shared" si="119"/>
        <v>2600</v>
      </c>
      <c r="T828" s="48">
        <f t="shared" si="119"/>
        <v>2600</v>
      </c>
      <c r="U828" s="48">
        <f t="shared" si="119"/>
        <v>2700</v>
      </c>
      <c r="V828" s="48">
        <f t="shared" si="119"/>
        <v>2700</v>
      </c>
    </row>
    <row r="829" spans="1:22">
      <c r="A829" s="48">
        <v>2</v>
      </c>
      <c r="B829" s="48">
        <v>2</v>
      </c>
      <c r="C829" s="48">
        <v>19</v>
      </c>
      <c r="D829" s="48">
        <v>501</v>
      </c>
      <c r="E829" s="48">
        <v>1000</v>
      </c>
      <c r="F829" s="48">
        <v>3</v>
      </c>
      <c r="G829" s="48" t="s">
        <v>268</v>
      </c>
      <c r="H829" s="48">
        <v>4</v>
      </c>
      <c r="I829" s="48">
        <f t="shared" si="112"/>
        <v>4</v>
      </c>
      <c r="J829" s="57">
        <f t="shared" si="113"/>
        <v>1.2666666666666666E-2</v>
      </c>
      <c r="K829" s="48">
        <f t="shared" si="119"/>
        <v>2000</v>
      </c>
      <c r="L829" s="48">
        <f t="shared" si="119"/>
        <v>2000</v>
      </c>
      <c r="M829" s="48">
        <f t="shared" si="119"/>
        <v>2200</v>
      </c>
      <c r="N829" s="48">
        <f t="shared" si="119"/>
        <v>2200</v>
      </c>
      <c r="O829" s="48">
        <f t="shared" si="119"/>
        <v>2200</v>
      </c>
      <c r="P829" s="48">
        <f t="shared" si="119"/>
        <v>2200</v>
      </c>
      <c r="Q829" s="48">
        <f t="shared" si="119"/>
        <v>2500</v>
      </c>
      <c r="R829" s="48">
        <f t="shared" si="119"/>
        <v>2500</v>
      </c>
      <c r="S829" s="48">
        <f t="shared" si="119"/>
        <v>2600</v>
      </c>
      <c r="T829" s="48">
        <f t="shared" si="119"/>
        <v>2600</v>
      </c>
      <c r="U829" s="48">
        <f t="shared" si="119"/>
        <v>2700</v>
      </c>
      <c r="V829" s="48">
        <f t="shared" si="119"/>
        <v>2700</v>
      </c>
    </row>
    <row r="830" spans="1:22">
      <c r="A830" s="48">
        <v>2</v>
      </c>
      <c r="B830" s="48">
        <v>2</v>
      </c>
      <c r="C830" s="48">
        <v>19</v>
      </c>
      <c r="D830" s="48">
        <v>501</v>
      </c>
      <c r="E830" s="48">
        <v>1000</v>
      </c>
      <c r="F830" s="48">
        <v>4</v>
      </c>
      <c r="G830" s="48" t="s">
        <v>269</v>
      </c>
      <c r="H830" s="48">
        <v>4000</v>
      </c>
      <c r="I830" s="48">
        <f t="shared" si="112"/>
        <v>0</v>
      </c>
      <c r="J830" s="57">
        <f t="shared" si="113"/>
        <v>1.2666666666666666E-2</v>
      </c>
      <c r="K830" s="48">
        <f t="shared" si="119"/>
        <v>4000</v>
      </c>
      <c r="L830" s="48">
        <f t="shared" si="119"/>
        <v>4000</v>
      </c>
      <c r="M830" s="48">
        <f t="shared" si="119"/>
        <v>4000</v>
      </c>
      <c r="N830" s="48">
        <f t="shared" si="119"/>
        <v>4000</v>
      </c>
      <c r="O830" s="48">
        <f t="shared" si="119"/>
        <v>4000</v>
      </c>
      <c r="P830" s="48">
        <f t="shared" si="119"/>
        <v>4000</v>
      </c>
      <c r="Q830" s="48">
        <f t="shared" si="119"/>
        <v>4000</v>
      </c>
      <c r="R830" s="48">
        <f t="shared" si="119"/>
        <v>4000</v>
      </c>
      <c r="S830" s="48">
        <f t="shared" si="119"/>
        <v>4000</v>
      </c>
      <c r="T830" s="48">
        <f t="shared" si="119"/>
        <v>4000</v>
      </c>
      <c r="U830" s="48">
        <f t="shared" si="119"/>
        <v>4000</v>
      </c>
      <c r="V830" s="48">
        <f t="shared" si="119"/>
        <v>4000</v>
      </c>
    </row>
    <row r="831" spans="1:22">
      <c r="A831" s="48">
        <v>2</v>
      </c>
      <c r="B831" s="48">
        <v>2</v>
      </c>
      <c r="C831" s="48">
        <v>19</v>
      </c>
      <c r="D831" s="48">
        <v>501</v>
      </c>
      <c r="E831" s="48">
        <v>1000</v>
      </c>
      <c r="F831" s="48">
        <v>5</v>
      </c>
      <c r="G831" s="48" t="s">
        <v>269</v>
      </c>
      <c r="H831" s="48">
        <v>3000</v>
      </c>
      <c r="I831" s="48">
        <f t="shared" si="112"/>
        <v>0</v>
      </c>
      <c r="J831" s="57">
        <f t="shared" si="113"/>
        <v>1.2666666666666666E-2</v>
      </c>
      <c r="K831" s="48">
        <f t="shared" si="119"/>
        <v>3000</v>
      </c>
      <c r="L831" s="48">
        <f t="shared" si="119"/>
        <v>3000</v>
      </c>
      <c r="M831" s="48">
        <f t="shared" si="119"/>
        <v>3000</v>
      </c>
      <c r="N831" s="48">
        <f t="shared" si="119"/>
        <v>3000</v>
      </c>
      <c r="O831" s="48">
        <f t="shared" si="119"/>
        <v>3000</v>
      </c>
      <c r="P831" s="48">
        <f t="shared" si="119"/>
        <v>3000</v>
      </c>
      <c r="Q831" s="48">
        <f t="shared" si="119"/>
        <v>3000</v>
      </c>
      <c r="R831" s="48">
        <f t="shared" si="119"/>
        <v>3000</v>
      </c>
      <c r="S831" s="48">
        <f t="shared" si="119"/>
        <v>3000</v>
      </c>
      <c r="T831" s="48">
        <f t="shared" si="119"/>
        <v>3000</v>
      </c>
      <c r="U831" s="48">
        <f t="shared" si="119"/>
        <v>3000</v>
      </c>
      <c r="V831" s="48">
        <f t="shared" si="119"/>
        <v>3000</v>
      </c>
    </row>
    <row r="832" spans="1:22">
      <c r="A832" s="48">
        <v>2</v>
      </c>
      <c r="B832" s="48">
        <v>2</v>
      </c>
      <c r="C832" s="48">
        <v>19</v>
      </c>
      <c r="D832" s="48">
        <v>501</v>
      </c>
      <c r="E832" s="48">
        <v>1000</v>
      </c>
      <c r="F832" s="48">
        <v>6</v>
      </c>
      <c r="G832" s="48" t="s">
        <v>269</v>
      </c>
      <c r="H832" s="48">
        <v>2000</v>
      </c>
      <c r="I832" s="48">
        <f t="shared" si="112"/>
        <v>0</v>
      </c>
      <c r="J832" s="57">
        <f t="shared" si="113"/>
        <v>1.2666666666666666E-2</v>
      </c>
      <c r="K832" s="48">
        <f t="shared" ref="K832:V841" si="120">IF($I832=0,$H832,INDEX(levelCosts_1_v,MATCH(K$1,levelCosts_k,1),$I832)*$H832)</f>
        <v>2000</v>
      </c>
      <c r="L832" s="48">
        <f t="shared" si="120"/>
        <v>2000</v>
      </c>
      <c r="M832" s="48">
        <f t="shared" si="120"/>
        <v>2000</v>
      </c>
      <c r="N832" s="48">
        <f t="shared" si="120"/>
        <v>2000</v>
      </c>
      <c r="O832" s="48">
        <f t="shared" si="120"/>
        <v>2000</v>
      </c>
      <c r="P832" s="48">
        <f t="shared" si="120"/>
        <v>2000</v>
      </c>
      <c r="Q832" s="48">
        <f t="shared" si="120"/>
        <v>2000</v>
      </c>
      <c r="R832" s="48">
        <f t="shared" si="120"/>
        <v>2000</v>
      </c>
      <c r="S832" s="48">
        <f t="shared" si="120"/>
        <v>2000</v>
      </c>
      <c r="T832" s="48">
        <f t="shared" si="120"/>
        <v>2000</v>
      </c>
      <c r="U832" s="48">
        <f t="shared" si="120"/>
        <v>2000</v>
      </c>
      <c r="V832" s="48">
        <f t="shared" si="120"/>
        <v>2000</v>
      </c>
    </row>
    <row r="833" spans="1:22">
      <c r="A833" s="48">
        <v>2</v>
      </c>
      <c r="B833" s="48">
        <v>2</v>
      </c>
      <c r="C833" s="48">
        <v>19</v>
      </c>
      <c r="D833" s="48">
        <v>501</v>
      </c>
      <c r="E833" s="48">
        <v>1000</v>
      </c>
      <c r="F833" s="48">
        <v>7</v>
      </c>
      <c r="G833" s="48" t="s">
        <v>270</v>
      </c>
      <c r="H833" s="48">
        <v>1</v>
      </c>
      <c r="I833" s="48">
        <f t="shared" si="112"/>
        <v>1</v>
      </c>
      <c r="J833" s="57">
        <f t="shared" si="113"/>
        <v>1.2666666666666666E-2</v>
      </c>
      <c r="K833" s="48">
        <f t="shared" si="120"/>
        <v>2000</v>
      </c>
      <c r="L833" s="48">
        <f t="shared" si="120"/>
        <v>2000</v>
      </c>
      <c r="M833" s="48">
        <f t="shared" si="120"/>
        <v>2200</v>
      </c>
      <c r="N833" s="48">
        <f t="shared" si="120"/>
        <v>2200</v>
      </c>
      <c r="O833" s="48">
        <f t="shared" si="120"/>
        <v>2200</v>
      </c>
      <c r="P833" s="48">
        <f t="shared" si="120"/>
        <v>2200</v>
      </c>
      <c r="Q833" s="48">
        <f t="shared" si="120"/>
        <v>2500</v>
      </c>
      <c r="R833" s="48">
        <f t="shared" si="120"/>
        <v>2500</v>
      </c>
      <c r="S833" s="48">
        <f t="shared" si="120"/>
        <v>2600</v>
      </c>
      <c r="T833" s="48">
        <f t="shared" si="120"/>
        <v>2600</v>
      </c>
      <c r="U833" s="48">
        <f t="shared" si="120"/>
        <v>2700</v>
      </c>
      <c r="V833" s="48">
        <f t="shared" si="120"/>
        <v>2700</v>
      </c>
    </row>
    <row r="834" spans="1:22">
      <c r="A834" s="48">
        <v>2</v>
      </c>
      <c r="B834" s="48">
        <v>2</v>
      </c>
      <c r="C834" s="48">
        <v>19</v>
      </c>
      <c r="D834" s="48">
        <v>501</v>
      </c>
      <c r="E834" s="48">
        <v>1000</v>
      </c>
      <c r="F834" s="48">
        <v>8</v>
      </c>
      <c r="G834" s="48" t="s">
        <v>273</v>
      </c>
      <c r="H834" s="48">
        <v>1</v>
      </c>
      <c r="I834" s="48">
        <f t="shared" ref="I834:I897" si="121">INDEX($AW$1:$AW$9,MATCH(G834,$AV$1:$AV$9,0))</f>
        <v>5</v>
      </c>
      <c r="J834" s="57">
        <f t="shared" si="113"/>
        <v>1.2666666666666666E-2</v>
      </c>
      <c r="K834" s="48">
        <f t="shared" si="120"/>
        <v>4000</v>
      </c>
      <c r="L834" s="48">
        <f t="shared" si="120"/>
        <v>4000</v>
      </c>
      <c r="M834" s="48">
        <f t="shared" si="120"/>
        <v>4400</v>
      </c>
      <c r="N834" s="48">
        <f t="shared" si="120"/>
        <v>4400</v>
      </c>
      <c r="O834" s="48">
        <f t="shared" si="120"/>
        <v>4400</v>
      </c>
      <c r="P834" s="48">
        <f t="shared" si="120"/>
        <v>4400</v>
      </c>
      <c r="Q834" s="48">
        <f t="shared" si="120"/>
        <v>5000</v>
      </c>
      <c r="R834" s="48">
        <f t="shared" si="120"/>
        <v>5000</v>
      </c>
      <c r="S834" s="48">
        <f t="shared" si="120"/>
        <v>5200</v>
      </c>
      <c r="T834" s="48">
        <f t="shared" si="120"/>
        <v>5200</v>
      </c>
      <c r="U834" s="48">
        <f t="shared" si="120"/>
        <v>5400</v>
      </c>
      <c r="V834" s="48">
        <f t="shared" si="120"/>
        <v>5400</v>
      </c>
    </row>
    <row r="835" spans="1:22">
      <c r="A835" s="48">
        <v>2</v>
      </c>
      <c r="B835" s="48">
        <v>2</v>
      </c>
      <c r="C835" s="48">
        <v>19</v>
      </c>
      <c r="D835" s="48">
        <v>501</v>
      </c>
      <c r="E835" s="48">
        <v>1000</v>
      </c>
      <c r="F835" s="48">
        <v>9</v>
      </c>
      <c r="G835" s="48" t="s">
        <v>268</v>
      </c>
      <c r="H835" s="48">
        <v>2</v>
      </c>
      <c r="I835" s="48">
        <f t="shared" si="121"/>
        <v>4</v>
      </c>
      <c r="J835" s="57">
        <f t="shared" ref="J835:J898" si="122">C835/100/15</f>
        <v>1.2666666666666666E-2</v>
      </c>
      <c r="K835" s="48">
        <f t="shared" si="120"/>
        <v>1000</v>
      </c>
      <c r="L835" s="48">
        <f t="shared" si="120"/>
        <v>1000</v>
      </c>
      <c r="M835" s="48">
        <f t="shared" si="120"/>
        <v>1100</v>
      </c>
      <c r="N835" s="48">
        <f t="shared" si="120"/>
        <v>1100</v>
      </c>
      <c r="O835" s="48">
        <f t="shared" si="120"/>
        <v>1100</v>
      </c>
      <c r="P835" s="48">
        <f t="shared" si="120"/>
        <v>1100</v>
      </c>
      <c r="Q835" s="48">
        <f t="shared" si="120"/>
        <v>1250</v>
      </c>
      <c r="R835" s="48">
        <f t="shared" si="120"/>
        <v>1250</v>
      </c>
      <c r="S835" s="48">
        <f t="shared" si="120"/>
        <v>1300</v>
      </c>
      <c r="T835" s="48">
        <f t="shared" si="120"/>
        <v>1300</v>
      </c>
      <c r="U835" s="48">
        <f t="shared" si="120"/>
        <v>1350</v>
      </c>
      <c r="V835" s="48">
        <f t="shared" si="120"/>
        <v>1350</v>
      </c>
    </row>
    <row r="836" spans="1:22">
      <c r="A836" s="48">
        <v>2</v>
      </c>
      <c r="B836" s="48">
        <v>2</v>
      </c>
      <c r="C836" s="48">
        <v>19</v>
      </c>
      <c r="D836" s="48">
        <v>501</v>
      </c>
      <c r="E836" s="48">
        <v>1000</v>
      </c>
      <c r="F836" s="48">
        <v>10</v>
      </c>
      <c r="G836" s="48" t="s">
        <v>271</v>
      </c>
      <c r="H836" s="48">
        <v>1</v>
      </c>
      <c r="I836" s="48">
        <f t="shared" si="121"/>
        <v>6</v>
      </c>
      <c r="J836" s="57">
        <f t="shared" si="122"/>
        <v>1.2666666666666666E-2</v>
      </c>
      <c r="K836" s="48">
        <f t="shared" si="120"/>
        <v>3300</v>
      </c>
      <c r="L836" s="48">
        <f t="shared" si="120"/>
        <v>3300</v>
      </c>
      <c r="M836" s="48">
        <f t="shared" si="120"/>
        <v>3700</v>
      </c>
      <c r="N836" s="48">
        <f t="shared" si="120"/>
        <v>3700</v>
      </c>
      <c r="O836" s="48">
        <f t="shared" si="120"/>
        <v>3700</v>
      </c>
      <c r="P836" s="48">
        <f t="shared" si="120"/>
        <v>3700</v>
      </c>
      <c r="Q836" s="48">
        <f t="shared" si="120"/>
        <v>4200</v>
      </c>
      <c r="R836" s="48">
        <f t="shared" si="120"/>
        <v>4200</v>
      </c>
      <c r="S836" s="48">
        <f t="shared" si="120"/>
        <v>4300</v>
      </c>
      <c r="T836" s="48">
        <f t="shared" si="120"/>
        <v>4300</v>
      </c>
      <c r="U836" s="48">
        <f t="shared" si="120"/>
        <v>4500</v>
      </c>
      <c r="V836" s="48">
        <f t="shared" si="120"/>
        <v>4500</v>
      </c>
    </row>
    <row r="837" spans="1:22">
      <c r="A837" s="48">
        <v>2</v>
      </c>
      <c r="B837" s="48">
        <v>2</v>
      </c>
      <c r="C837" s="48">
        <v>19</v>
      </c>
      <c r="D837" s="48">
        <v>501</v>
      </c>
      <c r="E837" s="48">
        <v>1000</v>
      </c>
      <c r="F837" s="48">
        <v>11</v>
      </c>
      <c r="G837" s="48" t="s">
        <v>269</v>
      </c>
      <c r="H837" s="48">
        <v>4000</v>
      </c>
      <c r="I837" s="48">
        <f t="shared" si="121"/>
        <v>0</v>
      </c>
      <c r="J837" s="57">
        <f t="shared" si="122"/>
        <v>1.2666666666666666E-2</v>
      </c>
      <c r="K837" s="48">
        <f t="shared" si="120"/>
        <v>4000</v>
      </c>
      <c r="L837" s="48">
        <f t="shared" si="120"/>
        <v>4000</v>
      </c>
      <c r="M837" s="48">
        <f t="shared" si="120"/>
        <v>4000</v>
      </c>
      <c r="N837" s="48">
        <f t="shared" si="120"/>
        <v>4000</v>
      </c>
      <c r="O837" s="48">
        <f t="shared" si="120"/>
        <v>4000</v>
      </c>
      <c r="P837" s="48">
        <f t="shared" si="120"/>
        <v>4000</v>
      </c>
      <c r="Q837" s="48">
        <f t="shared" si="120"/>
        <v>4000</v>
      </c>
      <c r="R837" s="48">
        <f t="shared" si="120"/>
        <v>4000</v>
      </c>
      <c r="S837" s="48">
        <f t="shared" si="120"/>
        <v>4000</v>
      </c>
      <c r="T837" s="48">
        <f t="shared" si="120"/>
        <v>4000</v>
      </c>
      <c r="U837" s="48">
        <f t="shared" si="120"/>
        <v>4000</v>
      </c>
      <c r="V837" s="48">
        <f t="shared" si="120"/>
        <v>4000</v>
      </c>
    </row>
    <row r="838" spans="1:22">
      <c r="A838" s="48">
        <v>2</v>
      </c>
      <c r="B838" s="48">
        <v>2</v>
      </c>
      <c r="C838" s="48">
        <v>19</v>
      </c>
      <c r="D838" s="48">
        <v>501</v>
      </c>
      <c r="E838" s="48">
        <v>1000</v>
      </c>
      <c r="F838" s="48">
        <v>12</v>
      </c>
      <c r="G838" s="48" t="s">
        <v>272</v>
      </c>
      <c r="H838" s="48">
        <v>1</v>
      </c>
      <c r="I838" s="48">
        <f t="shared" si="121"/>
        <v>7</v>
      </c>
      <c r="J838" s="57">
        <f t="shared" si="122"/>
        <v>1.2666666666666666E-2</v>
      </c>
      <c r="K838" s="48">
        <f t="shared" si="120"/>
        <v>4000</v>
      </c>
      <c r="L838" s="48">
        <f t="shared" si="120"/>
        <v>4000</v>
      </c>
      <c r="M838" s="48">
        <f t="shared" si="120"/>
        <v>4400</v>
      </c>
      <c r="N838" s="48">
        <f t="shared" si="120"/>
        <v>4400</v>
      </c>
      <c r="O838" s="48">
        <f t="shared" si="120"/>
        <v>4400</v>
      </c>
      <c r="P838" s="48">
        <f t="shared" si="120"/>
        <v>4400</v>
      </c>
      <c r="Q838" s="48">
        <f t="shared" si="120"/>
        <v>5000</v>
      </c>
      <c r="R838" s="48">
        <f t="shared" si="120"/>
        <v>5000</v>
      </c>
      <c r="S838" s="48">
        <f t="shared" si="120"/>
        <v>5200</v>
      </c>
      <c r="T838" s="48">
        <f t="shared" si="120"/>
        <v>5200</v>
      </c>
      <c r="U838" s="48">
        <f t="shared" si="120"/>
        <v>5400</v>
      </c>
      <c r="V838" s="48">
        <f t="shared" si="120"/>
        <v>5400</v>
      </c>
    </row>
    <row r="839" spans="1:22">
      <c r="A839" s="48">
        <v>2</v>
      </c>
      <c r="B839" s="48">
        <v>2</v>
      </c>
      <c r="C839" s="48">
        <v>19</v>
      </c>
      <c r="D839" s="48">
        <v>501</v>
      </c>
      <c r="E839" s="48">
        <v>1000</v>
      </c>
      <c r="F839" s="48">
        <v>13</v>
      </c>
      <c r="G839" s="48" t="s">
        <v>273</v>
      </c>
      <c r="H839" s="48">
        <v>1</v>
      </c>
      <c r="I839" s="48">
        <f t="shared" si="121"/>
        <v>5</v>
      </c>
      <c r="J839" s="57">
        <f t="shared" si="122"/>
        <v>1.2666666666666666E-2</v>
      </c>
      <c r="K839" s="48">
        <f t="shared" si="120"/>
        <v>4000</v>
      </c>
      <c r="L839" s="48">
        <f t="shared" si="120"/>
        <v>4000</v>
      </c>
      <c r="M839" s="48">
        <f t="shared" si="120"/>
        <v>4400</v>
      </c>
      <c r="N839" s="48">
        <f t="shared" si="120"/>
        <v>4400</v>
      </c>
      <c r="O839" s="48">
        <f t="shared" si="120"/>
        <v>4400</v>
      </c>
      <c r="P839" s="48">
        <f t="shared" si="120"/>
        <v>4400</v>
      </c>
      <c r="Q839" s="48">
        <f t="shared" si="120"/>
        <v>5000</v>
      </c>
      <c r="R839" s="48">
        <f t="shared" si="120"/>
        <v>5000</v>
      </c>
      <c r="S839" s="48">
        <f t="shared" si="120"/>
        <v>5200</v>
      </c>
      <c r="T839" s="48">
        <f t="shared" si="120"/>
        <v>5200</v>
      </c>
      <c r="U839" s="48">
        <f t="shared" si="120"/>
        <v>5400</v>
      </c>
      <c r="V839" s="48">
        <f t="shared" si="120"/>
        <v>5400</v>
      </c>
    </row>
    <row r="840" spans="1:22">
      <c r="A840" s="48">
        <v>2</v>
      </c>
      <c r="B840" s="48">
        <v>2</v>
      </c>
      <c r="C840" s="48">
        <v>19</v>
      </c>
      <c r="D840" s="48">
        <v>501</v>
      </c>
      <c r="E840" s="48">
        <v>1000</v>
      </c>
      <c r="F840" s="48">
        <v>14</v>
      </c>
      <c r="G840" s="48" t="s">
        <v>269</v>
      </c>
      <c r="H840" s="48">
        <v>8000</v>
      </c>
      <c r="I840" s="48">
        <f t="shared" si="121"/>
        <v>0</v>
      </c>
      <c r="J840" s="57">
        <f t="shared" si="122"/>
        <v>1.2666666666666666E-2</v>
      </c>
      <c r="K840" s="48">
        <f t="shared" si="120"/>
        <v>8000</v>
      </c>
      <c r="L840" s="48">
        <f t="shared" si="120"/>
        <v>8000</v>
      </c>
      <c r="M840" s="48">
        <f t="shared" si="120"/>
        <v>8000</v>
      </c>
      <c r="N840" s="48">
        <f t="shared" si="120"/>
        <v>8000</v>
      </c>
      <c r="O840" s="48">
        <f t="shared" si="120"/>
        <v>8000</v>
      </c>
      <c r="P840" s="48">
        <f t="shared" si="120"/>
        <v>8000</v>
      </c>
      <c r="Q840" s="48">
        <f t="shared" si="120"/>
        <v>8000</v>
      </c>
      <c r="R840" s="48">
        <f t="shared" si="120"/>
        <v>8000</v>
      </c>
      <c r="S840" s="48">
        <f t="shared" si="120"/>
        <v>8000</v>
      </c>
      <c r="T840" s="48">
        <f t="shared" si="120"/>
        <v>8000</v>
      </c>
      <c r="U840" s="48">
        <f t="shared" si="120"/>
        <v>8000</v>
      </c>
      <c r="V840" s="48">
        <f t="shared" si="120"/>
        <v>8000</v>
      </c>
    </row>
    <row r="841" spans="1:22">
      <c r="A841" s="48">
        <v>2</v>
      </c>
      <c r="B841" s="48">
        <v>2</v>
      </c>
      <c r="C841" s="48">
        <v>19</v>
      </c>
      <c r="D841" s="48">
        <v>501</v>
      </c>
      <c r="E841" s="48">
        <v>1000</v>
      </c>
      <c r="F841" s="48">
        <v>15</v>
      </c>
      <c r="G841" s="48" t="s">
        <v>270</v>
      </c>
      <c r="H841" s="48">
        <v>1</v>
      </c>
      <c r="I841" s="48">
        <f t="shared" si="121"/>
        <v>1</v>
      </c>
      <c r="J841" s="57">
        <f t="shared" si="122"/>
        <v>1.2666666666666666E-2</v>
      </c>
      <c r="K841" s="48">
        <f t="shared" si="120"/>
        <v>2000</v>
      </c>
      <c r="L841" s="48">
        <f t="shared" si="120"/>
        <v>2000</v>
      </c>
      <c r="M841" s="48">
        <f t="shared" si="120"/>
        <v>2200</v>
      </c>
      <c r="N841" s="48">
        <f t="shared" si="120"/>
        <v>2200</v>
      </c>
      <c r="O841" s="48">
        <f t="shared" si="120"/>
        <v>2200</v>
      </c>
      <c r="P841" s="48">
        <f t="shared" si="120"/>
        <v>2200</v>
      </c>
      <c r="Q841" s="48">
        <f t="shared" si="120"/>
        <v>2500</v>
      </c>
      <c r="R841" s="48">
        <f t="shared" si="120"/>
        <v>2500</v>
      </c>
      <c r="S841" s="48">
        <f t="shared" si="120"/>
        <v>2600</v>
      </c>
      <c r="T841" s="48">
        <f t="shared" si="120"/>
        <v>2600</v>
      </c>
      <c r="U841" s="48">
        <f t="shared" si="120"/>
        <v>2700</v>
      </c>
      <c r="V841" s="48">
        <f t="shared" si="120"/>
        <v>2700</v>
      </c>
    </row>
    <row r="842" spans="1:22">
      <c r="A842" s="48">
        <v>2</v>
      </c>
      <c r="B842" s="48">
        <v>3</v>
      </c>
      <c r="C842" s="48">
        <v>18</v>
      </c>
      <c r="D842" s="48">
        <v>501</v>
      </c>
      <c r="E842" s="48">
        <v>1000</v>
      </c>
      <c r="F842" s="48">
        <v>1</v>
      </c>
      <c r="G842" s="48" t="s">
        <v>270</v>
      </c>
      <c r="H842" s="48">
        <v>2</v>
      </c>
      <c r="I842" s="48">
        <f t="shared" si="121"/>
        <v>1</v>
      </c>
      <c r="J842" s="57">
        <f t="shared" si="122"/>
        <v>1.2E-2</v>
      </c>
      <c r="K842" s="48">
        <f t="shared" ref="K842:V851" si="123">IF($I842=0,$H842,INDEX(levelCosts_1_v,MATCH(K$1,levelCosts_k,1),$I842)*$H842)</f>
        <v>4000</v>
      </c>
      <c r="L842" s="48">
        <f t="shared" si="123"/>
        <v>4000</v>
      </c>
      <c r="M842" s="48">
        <f t="shared" si="123"/>
        <v>4400</v>
      </c>
      <c r="N842" s="48">
        <f t="shared" si="123"/>
        <v>4400</v>
      </c>
      <c r="O842" s="48">
        <f t="shared" si="123"/>
        <v>4400</v>
      </c>
      <c r="P842" s="48">
        <f t="shared" si="123"/>
        <v>4400</v>
      </c>
      <c r="Q842" s="48">
        <f t="shared" si="123"/>
        <v>5000</v>
      </c>
      <c r="R842" s="48">
        <f t="shared" si="123"/>
        <v>5000</v>
      </c>
      <c r="S842" s="48">
        <f t="shared" si="123"/>
        <v>5200</v>
      </c>
      <c r="T842" s="48">
        <f t="shared" si="123"/>
        <v>5200</v>
      </c>
      <c r="U842" s="48">
        <f t="shared" si="123"/>
        <v>5400</v>
      </c>
      <c r="V842" s="48">
        <f t="shared" si="123"/>
        <v>5400</v>
      </c>
    </row>
    <row r="843" spans="1:22">
      <c r="A843" s="48">
        <v>2</v>
      </c>
      <c r="B843" s="48">
        <v>3</v>
      </c>
      <c r="C843" s="48">
        <v>18</v>
      </c>
      <c r="D843" s="48">
        <v>501</v>
      </c>
      <c r="E843" s="48">
        <v>1000</v>
      </c>
      <c r="F843" s="48">
        <v>2</v>
      </c>
      <c r="G843" s="48" t="s">
        <v>269</v>
      </c>
      <c r="H843" s="48">
        <v>6000</v>
      </c>
      <c r="I843" s="48">
        <f t="shared" si="121"/>
        <v>0</v>
      </c>
      <c r="J843" s="57">
        <f t="shared" si="122"/>
        <v>1.2E-2</v>
      </c>
      <c r="K843" s="48">
        <f t="shared" si="123"/>
        <v>6000</v>
      </c>
      <c r="L843" s="48">
        <f t="shared" si="123"/>
        <v>6000</v>
      </c>
      <c r="M843" s="48">
        <f t="shared" si="123"/>
        <v>6000</v>
      </c>
      <c r="N843" s="48">
        <f t="shared" si="123"/>
        <v>6000</v>
      </c>
      <c r="O843" s="48">
        <f t="shared" si="123"/>
        <v>6000</v>
      </c>
      <c r="P843" s="48">
        <f t="shared" si="123"/>
        <v>6000</v>
      </c>
      <c r="Q843" s="48">
        <f t="shared" si="123"/>
        <v>6000</v>
      </c>
      <c r="R843" s="48">
        <f t="shared" si="123"/>
        <v>6000</v>
      </c>
      <c r="S843" s="48">
        <f t="shared" si="123"/>
        <v>6000</v>
      </c>
      <c r="T843" s="48">
        <f t="shared" si="123"/>
        <v>6000</v>
      </c>
      <c r="U843" s="48">
        <f t="shared" si="123"/>
        <v>6000</v>
      </c>
      <c r="V843" s="48">
        <f t="shared" si="123"/>
        <v>6000</v>
      </c>
    </row>
    <row r="844" spans="1:22">
      <c r="A844" s="48">
        <v>2</v>
      </c>
      <c r="B844" s="48">
        <v>3</v>
      </c>
      <c r="C844" s="48">
        <v>18</v>
      </c>
      <c r="D844" s="48">
        <v>501</v>
      </c>
      <c r="E844" s="48">
        <v>1000</v>
      </c>
      <c r="F844" s="48">
        <v>3</v>
      </c>
      <c r="G844" s="48" t="s">
        <v>268</v>
      </c>
      <c r="H844" s="48">
        <v>4</v>
      </c>
      <c r="I844" s="48">
        <f t="shared" si="121"/>
        <v>4</v>
      </c>
      <c r="J844" s="57">
        <f t="shared" si="122"/>
        <v>1.2E-2</v>
      </c>
      <c r="K844" s="48">
        <f t="shared" si="123"/>
        <v>2000</v>
      </c>
      <c r="L844" s="48">
        <f t="shared" si="123"/>
        <v>2000</v>
      </c>
      <c r="M844" s="48">
        <f t="shared" si="123"/>
        <v>2200</v>
      </c>
      <c r="N844" s="48">
        <f t="shared" si="123"/>
        <v>2200</v>
      </c>
      <c r="O844" s="48">
        <f t="shared" si="123"/>
        <v>2200</v>
      </c>
      <c r="P844" s="48">
        <f t="shared" si="123"/>
        <v>2200</v>
      </c>
      <c r="Q844" s="48">
        <f t="shared" si="123"/>
        <v>2500</v>
      </c>
      <c r="R844" s="48">
        <f t="shared" si="123"/>
        <v>2500</v>
      </c>
      <c r="S844" s="48">
        <f t="shared" si="123"/>
        <v>2600</v>
      </c>
      <c r="T844" s="48">
        <f t="shared" si="123"/>
        <v>2600</v>
      </c>
      <c r="U844" s="48">
        <f t="shared" si="123"/>
        <v>2700</v>
      </c>
      <c r="V844" s="48">
        <f t="shared" si="123"/>
        <v>2700</v>
      </c>
    </row>
    <row r="845" spans="1:22">
      <c r="A845" s="48">
        <v>2</v>
      </c>
      <c r="B845" s="48">
        <v>3</v>
      </c>
      <c r="C845" s="48">
        <v>18</v>
      </c>
      <c r="D845" s="48">
        <v>501</v>
      </c>
      <c r="E845" s="48">
        <v>1000</v>
      </c>
      <c r="F845" s="48">
        <v>4</v>
      </c>
      <c r="G845" s="48" t="s">
        <v>269</v>
      </c>
      <c r="H845" s="48">
        <v>4000</v>
      </c>
      <c r="I845" s="48">
        <f t="shared" si="121"/>
        <v>0</v>
      </c>
      <c r="J845" s="57">
        <f t="shared" si="122"/>
        <v>1.2E-2</v>
      </c>
      <c r="K845" s="48">
        <f t="shared" si="123"/>
        <v>4000</v>
      </c>
      <c r="L845" s="48">
        <f t="shared" si="123"/>
        <v>4000</v>
      </c>
      <c r="M845" s="48">
        <f t="shared" si="123"/>
        <v>4000</v>
      </c>
      <c r="N845" s="48">
        <f t="shared" si="123"/>
        <v>4000</v>
      </c>
      <c r="O845" s="48">
        <f t="shared" si="123"/>
        <v>4000</v>
      </c>
      <c r="P845" s="48">
        <f t="shared" si="123"/>
        <v>4000</v>
      </c>
      <c r="Q845" s="48">
        <f t="shared" si="123"/>
        <v>4000</v>
      </c>
      <c r="R845" s="48">
        <f t="shared" si="123"/>
        <v>4000</v>
      </c>
      <c r="S845" s="48">
        <f t="shared" si="123"/>
        <v>4000</v>
      </c>
      <c r="T845" s="48">
        <f t="shared" si="123"/>
        <v>4000</v>
      </c>
      <c r="U845" s="48">
        <f t="shared" si="123"/>
        <v>4000</v>
      </c>
      <c r="V845" s="48">
        <f t="shared" si="123"/>
        <v>4000</v>
      </c>
    </row>
    <row r="846" spans="1:22">
      <c r="A846" s="48">
        <v>2</v>
      </c>
      <c r="B846" s="48">
        <v>3</v>
      </c>
      <c r="C846" s="48">
        <v>18</v>
      </c>
      <c r="D846" s="48">
        <v>501</v>
      </c>
      <c r="E846" s="48">
        <v>1000</v>
      </c>
      <c r="F846" s="48">
        <v>5</v>
      </c>
      <c r="G846" s="48" t="s">
        <v>269</v>
      </c>
      <c r="H846" s="48">
        <v>2000</v>
      </c>
      <c r="I846" s="48">
        <f t="shared" si="121"/>
        <v>0</v>
      </c>
      <c r="J846" s="57">
        <f t="shared" si="122"/>
        <v>1.2E-2</v>
      </c>
      <c r="K846" s="48">
        <f t="shared" si="123"/>
        <v>2000</v>
      </c>
      <c r="L846" s="48">
        <f t="shared" si="123"/>
        <v>2000</v>
      </c>
      <c r="M846" s="48">
        <f t="shared" si="123"/>
        <v>2000</v>
      </c>
      <c r="N846" s="48">
        <f t="shared" si="123"/>
        <v>2000</v>
      </c>
      <c r="O846" s="48">
        <f t="shared" si="123"/>
        <v>2000</v>
      </c>
      <c r="P846" s="48">
        <f t="shared" si="123"/>
        <v>2000</v>
      </c>
      <c r="Q846" s="48">
        <f t="shared" si="123"/>
        <v>2000</v>
      </c>
      <c r="R846" s="48">
        <f t="shared" si="123"/>
        <v>2000</v>
      </c>
      <c r="S846" s="48">
        <f t="shared" si="123"/>
        <v>2000</v>
      </c>
      <c r="T846" s="48">
        <f t="shared" si="123"/>
        <v>2000</v>
      </c>
      <c r="U846" s="48">
        <f t="shared" si="123"/>
        <v>2000</v>
      </c>
      <c r="V846" s="48">
        <f t="shared" si="123"/>
        <v>2000</v>
      </c>
    </row>
    <row r="847" spans="1:22">
      <c r="A847" s="48">
        <v>2</v>
      </c>
      <c r="B847" s="48">
        <v>3</v>
      </c>
      <c r="C847" s="48">
        <v>18</v>
      </c>
      <c r="D847" s="48">
        <v>501</v>
      </c>
      <c r="E847" s="48">
        <v>1000</v>
      </c>
      <c r="F847" s="48">
        <v>6</v>
      </c>
      <c r="G847" s="48" t="s">
        <v>273</v>
      </c>
      <c r="H847" s="48">
        <v>1</v>
      </c>
      <c r="I847" s="48">
        <f t="shared" si="121"/>
        <v>5</v>
      </c>
      <c r="J847" s="57">
        <f t="shared" si="122"/>
        <v>1.2E-2</v>
      </c>
      <c r="K847" s="48">
        <f t="shared" si="123"/>
        <v>4000</v>
      </c>
      <c r="L847" s="48">
        <f t="shared" si="123"/>
        <v>4000</v>
      </c>
      <c r="M847" s="48">
        <f t="shared" si="123"/>
        <v>4400</v>
      </c>
      <c r="N847" s="48">
        <f t="shared" si="123"/>
        <v>4400</v>
      </c>
      <c r="O847" s="48">
        <f t="shared" si="123"/>
        <v>4400</v>
      </c>
      <c r="P847" s="48">
        <f t="shared" si="123"/>
        <v>4400</v>
      </c>
      <c r="Q847" s="48">
        <f t="shared" si="123"/>
        <v>5000</v>
      </c>
      <c r="R847" s="48">
        <f t="shared" si="123"/>
        <v>5000</v>
      </c>
      <c r="S847" s="48">
        <f t="shared" si="123"/>
        <v>5200</v>
      </c>
      <c r="T847" s="48">
        <f t="shared" si="123"/>
        <v>5200</v>
      </c>
      <c r="U847" s="48">
        <f t="shared" si="123"/>
        <v>5400</v>
      </c>
      <c r="V847" s="48">
        <f t="shared" si="123"/>
        <v>5400</v>
      </c>
    </row>
    <row r="848" spans="1:22">
      <c r="A848" s="48">
        <v>2</v>
      </c>
      <c r="B848" s="48">
        <v>3</v>
      </c>
      <c r="C848" s="48">
        <v>18</v>
      </c>
      <c r="D848" s="48">
        <v>501</v>
      </c>
      <c r="E848" s="48">
        <v>1000</v>
      </c>
      <c r="F848" s="48">
        <v>7</v>
      </c>
      <c r="G848" s="48" t="s">
        <v>270</v>
      </c>
      <c r="H848" s="48">
        <v>1</v>
      </c>
      <c r="I848" s="48">
        <f t="shared" si="121"/>
        <v>1</v>
      </c>
      <c r="J848" s="57">
        <f t="shared" si="122"/>
        <v>1.2E-2</v>
      </c>
      <c r="K848" s="48">
        <f t="shared" si="123"/>
        <v>2000</v>
      </c>
      <c r="L848" s="48">
        <f t="shared" si="123"/>
        <v>2000</v>
      </c>
      <c r="M848" s="48">
        <f t="shared" si="123"/>
        <v>2200</v>
      </c>
      <c r="N848" s="48">
        <f t="shared" si="123"/>
        <v>2200</v>
      </c>
      <c r="O848" s="48">
        <f t="shared" si="123"/>
        <v>2200</v>
      </c>
      <c r="P848" s="48">
        <f t="shared" si="123"/>
        <v>2200</v>
      </c>
      <c r="Q848" s="48">
        <f t="shared" si="123"/>
        <v>2500</v>
      </c>
      <c r="R848" s="48">
        <f t="shared" si="123"/>
        <v>2500</v>
      </c>
      <c r="S848" s="48">
        <f t="shared" si="123"/>
        <v>2600</v>
      </c>
      <c r="T848" s="48">
        <f t="shared" si="123"/>
        <v>2600</v>
      </c>
      <c r="U848" s="48">
        <f t="shared" si="123"/>
        <v>2700</v>
      </c>
      <c r="V848" s="48">
        <f t="shared" si="123"/>
        <v>2700</v>
      </c>
    </row>
    <row r="849" spans="1:22">
      <c r="A849" s="48">
        <v>2</v>
      </c>
      <c r="B849" s="48">
        <v>3</v>
      </c>
      <c r="C849" s="48">
        <v>18</v>
      </c>
      <c r="D849" s="48">
        <v>501</v>
      </c>
      <c r="E849" s="48">
        <v>1000</v>
      </c>
      <c r="F849" s="48">
        <v>8</v>
      </c>
      <c r="G849" s="48" t="s">
        <v>271</v>
      </c>
      <c r="H849" s="48">
        <v>1</v>
      </c>
      <c r="I849" s="48">
        <f t="shared" si="121"/>
        <v>6</v>
      </c>
      <c r="J849" s="57">
        <f t="shared" si="122"/>
        <v>1.2E-2</v>
      </c>
      <c r="K849" s="48">
        <f t="shared" si="123"/>
        <v>3300</v>
      </c>
      <c r="L849" s="48">
        <f t="shared" si="123"/>
        <v>3300</v>
      </c>
      <c r="M849" s="48">
        <f t="shared" si="123"/>
        <v>3700</v>
      </c>
      <c r="N849" s="48">
        <f t="shared" si="123"/>
        <v>3700</v>
      </c>
      <c r="O849" s="48">
        <f t="shared" si="123"/>
        <v>3700</v>
      </c>
      <c r="P849" s="48">
        <f t="shared" si="123"/>
        <v>3700</v>
      </c>
      <c r="Q849" s="48">
        <f t="shared" si="123"/>
        <v>4200</v>
      </c>
      <c r="R849" s="48">
        <f t="shared" si="123"/>
        <v>4200</v>
      </c>
      <c r="S849" s="48">
        <f t="shared" si="123"/>
        <v>4300</v>
      </c>
      <c r="T849" s="48">
        <f t="shared" si="123"/>
        <v>4300</v>
      </c>
      <c r="U849" s="48">
        <f t="shared" si="123"/>
        <v>4500</v>
      </c>
      <c r="V849" s="48">
        <f t="shared" si="123"/>
        <v>4500</v>
      </c>
    </row>
    <row r="850" spans="1:22">
      <c r="A850" s="48">
        <v>2</v>
      </c>
      <c r="B850" s="48">
        <v>3</v>
      </c>
      <c r="C850" s="48">
        <v>18</v>
      </c>
      <c r="D850" s="48">
        <v>501</v>
      </c>
      <c r="E850" s="48">
        <v>1000</v>
      </c>
      <c r="F850" s="48">
        <v>9</v>
      </c>
      <c r="G850" s="48" t="s">
        <v>269</v>
      </c>
      <c r="H850" s="48">
        <v>3000</v>
      </c>
      <c r="I850" s="48">
        <f t="shared" si="121"/>
        <v>0</v>
      </c>
      <c r="J850" s="57">
        <f t="shared" si="122"/>
        <v>1.2E-2</v>
      </c>
      <c r="K850" s="48">
        <f t="shared" si="123"/>
        <v>3000</v>
      </c>
      <c r="L850" s="48">
        <f t="shared" si="123"/>
        <v>3000</v>
      </c>
      <c r="M850" s="48">
        <f t="shared" si="123"/>
        <v>3000</v>
      </c>
      <c r="N850" s="48">
        <f t="shared" si="123"/>
        <v>3000</v>
      </c>
      <c r="O850" s="48">
        <f t="shared" si="123"/>
        <v>3000</v>
      </c>
      <c r="P850" s="48">
        <f t="shared" si="123"/>
        <v>3000</v>
      </c>
      <c r="Q850" s="48">
        <f t="shared" si="123"/>
        <v>3000</v>
      </c>
      <c r="R850" s="48">
        <f t="shared" si="123"/>
        <v>3000</v>
      </c>
      <c r="S850" s="48">
        <f t="shared" si="123"/>
        <v>3000</v>
      </c>
      <c r="T850" s="48">
        <f t="shared" si="123"/>
        <v>3000</v>
      </c>
      <c r="U850" s="48">
        <f t="shared" si="123"/>
        <v>3000</v>
      </c>
      <c r="V850" s="48">
        <f t="shared" si="123"/>
        <v>3000</v>
      </c>
    </row>
    <row r="851" spans="1:22">
      <c r="A851" s="48">
        <v>2</v>
      </c>
      <c r="B851" s="48">
        <v>3</v>
      </c>
      <c r="C851" s="48">
        <v>18</v>
      </c>
      <c r="D851" s="48">
        <v>501</v>
      </c>
      <c r="E851" s="48">
        <v>1000</v>
      </c>
      <c r="F851" s="48">
        <v>10</v>
      </c>
      <c r="G851" s="48" t="s">
        <v>270</v>
      </c>
      <c r="H851" s="48">
        <v>1</v>
      </c>
      <c r="I851" s="48">
        <f t="shared" si="121"/>
        <v>1</v>
      </c>
      <c r="J851" s="57">
        <f t="shared" si="122"/>
        <v>1.2E-2</v>
      </c>
      <c r="K851" s="48">
        <f t="shared" si="123"/>
        <v>2000</v>
      </c>
      <c r="L851" s="48">
        <f t="shared" si="123"/>
        <v>2000</v>
      </c>
      <c r="M851" s="48">
        <f t="shared" si="123"/>
        <v>2200</v>
      </c>
      <c r="N851" s="48">
        <f t="shared" si="123"/>
        <v>2200</v>
      </c>
      <c r="O851" s="48">
        <f t="shared" si="123"/>
        <v>2200</v>
      </c>
      <c r="P851" s="48">
        <f t="shared" si="123"/>
        <v>2200</v>
      </c>
      <c r="Q851" s="48">
        <f t="shared" si="123"/>
        <v>2500</v>
      </c>
      <c r="R851" s="48">
        <f t="shared" si="123"/>
        <v>2500</v>
      </c>
      <c r="S851" s="48">
        <f t="shared" si="123"/>
        <v>2600</v>
      </c>
      <c r="T851" s="48">
        <f t="shared" si="123"/>
        <v>2600</v>
      </c>
      <c r="U851" s="48">
        <f t="shared" si="123"/>
        <v>2700</v>
      </c>
      <c r="V851" s="48">
        <f t="shared" si="123"/>
        <v>2700</v>
      </c>
    </row>
    <row r="852" spans="1:22">
      <c r="A852" s="48">
        <v>2</v>
      </c>
      <c r="B852" s="48">
        <v>3</v>
      </c>
      <c r="C852" s="48">
        <v>18</v>
      </c>
      <c r="D852" s="48">
        <v>501</v>
      </c>
      <c r="E852" s="48">
        <v>1000</v>
      </c>
      <c r="F852" s="48">
        <v>11</v>
      </c>
      <c r="G852" s="48" t="s">
        <v>269</v>
      </c>
      <c r="H852" s="48">
        <v>4000</v>
      </c>
      <c r="I852" s="48">
        <f t="shared" si="121"/>
        <v>0</v>
      </c>
      <c r="J852" s="57">
        <f t="shared" si="122"/>
        <v>1.2E-2</v>
      </c>
      <c r="K852" s="48">
        <f t="shared" ref="K852:V861" si="124">IF($I852=0,$H852,INDEX(levelCosts_1_v,MATCH(K$1,levelCosts_k,1),$I852)*$H852)</f>
        <v>4000</v>
      </c>
      <c r="L852" s="48">
        <f t="shared" si="124"/>
        <v>4000</v>
      </c>
      <c r="M852" s="48">
        <f t="shared" si="124"/>
        <v>4000</v>
      </c>
      <c r="N852" s="48">
        <f t="shared" si="124"/>
        <v>4000</v>
      </c>
      <c r="O852" s="48">
        <f t="shared" si="124"/>
        <v>4000</v>
      </c>
      <c r="P852" s="48">
        <f t="shared" si="124"/>
        <v>4000</v>
      </c>
      <c r="Q852" s="48">
        <f t="shared" si="124"/>
        <v>4000</v>
      </c>
      <c r="R852" s="48">
        <f t="shared" si="124"/>
        <v>4000</v>
      </c>
      <c r="S852" s="48">
        <f t="shared" si="124"/>
        <v>4000</v>
      </c>
      <c r="T852" s="48">
        <f t="shared" si="124"/>
        <v>4000</v>
      </c>
      <c r="U852" s="48">
        <f t="shared" si="124"/>
        <v>4000</v>
      </c>
      <c r="V852" s="48">
        <f t="shared" si="124"/>
        <v>4000</v>
      </c>
    </row>
    <row r="853" spans="1:22">
      <c r="A853" s="48">
        <v>2</v>
      </c>
      <c r="B853" s="48">
        <v>3</v>
      </c>
      <c r="C853" s="48">
        <v>18</v>
      </c>
      <c r="D853" s="48">
        <v>501</v>
      </c>
      <c r="E853" s="48">
        <v>1000</v>
      </c>
      <c r="F853" s="48">
        <v>12</v>
      </c>
      <c r="G853" s="48" t="s">
        <v>268</v>
      </c>
      <c r="H853" s="48">
        <v>4</v>
      </c>
      <c r="I853" s="48">
        <f t="shared" si="121"/>
        <v>4</v>
      </c>
      <c r="J853" s="57">
        <f t="shared" si="122"/>
        <v>1.2E-2</v>
      </c>
      <c r="K853" s="48">
        <f t="shared" si="124"/>
        <v>2000</v>
      </c>
      <c r="L853" s="48">
        <f t="shared" si="124"/>
        <v>2000</v>
      </c>
      <c r="M853" s="48">
        <f t="shared" si="124"/>
        <v>2200</v>
      </c>
      <c r="N853" s="48">
        <f t="shared" si="124"/>
        <v>2200</v>
      </c>
      <c r="O853" s="48">
        <f t="shared" si="124"/>
        <v>2200</v>
      </c>
      <c r="P853" s="48">
        <f t="shared" si="124"/>
        <v>2200</v>
      </c>
      <c r="Q853" s="48">
        <f t="shared" si="124"/>
        <v>2500</v>
      </c>
      <c r="R853" s="48">
        <f t="shared" si="124"/>
        <v>2500</v>
      </c>
      <c r="S853" s="48">
        <f t="shared" si="124"/>
        <v>2600</v>
      </c>
      <c r="T853" s="48">
        <f t="shared" si="124"/>
        <v>2600</v>
      </c>
      <c r="U853" s="48">
        <f t="shared" si="124"/>
        <v>2700</v>
      </c>
      <c r="V853" s="48">
        <f t="shared" si="124"/>
        <v>2700</v>
      </c>
    </row>
    <row r="854" spans="1:22">
      <c r="A854" s="48">
        <v>2</v>
      </c>
      <c r="B854" s="48">
        <v>3</v>
      </c>
      <c r="C854" s="48">
        <v>18</v>
      </c>
      <c r="D854" s="48">
        <v>501</v>
      </c>
      <c r="E854" s="48">
        <v>1000</v>
      </c>
      <c r="F854" s="48">
        <v>13</v>
      </c>
      <c r="G854" s="48" t="s">
        <v>269</v>
      </c>
      <c r="H854" s="48">
        <v>4000</v>
      </c>
      <c r="I854" s="48">
        <f t="shared" si="121"/>
        <v>0</v>
      </c>
      <c r="J854" s="57">
        <f t="shared" si="122"/>
        <v>1.2E-2</v>
      </c>
      <c r="K854" s="48">
        <f t="shared" si="124"/>
        <v>4000</v>
      </c>
      <c r="L854" s="48">
        <f t="shared" si="124"/>
        <v>4000</v>
      </c>
      <c r="M854" s="48">
        <f t="shared" si="124"/>
        <v>4000</v>
      </c>
      <c r="N854" s="48">
        <f t="shared" si="124"/>
        <v>4000</v>
      </c>
      <c r="O854" s="48">
        <f t="shared" si="124"/>
        <v>4000</v>
      </c>
      <c r="P854" s="48">
        <f t="shared" si="124"/>
        <v>4000</v>
      </c>
      <c r="Q854" s="48">
        <f t="shared" si="124"/>
        <v>4000</v>
      </c>
      <c r="R854" s="48">
        <f t="shared" si="124"/>
        <v>4000</v>
      </c>
      <c r="S854" s="48">
        <f t="shared" si="124"/>
        <v>4000</v>
      </c>
      <c r="T854" s="48">
        <f t="shared" si="124"/>
        <v>4000</v>
      </c>
      <c r="U854" s="48">
        <f t="shared" si="124"/>
        <v>4000</v>
      </c>
      <c r="V854" s="48">
        <f t="shared" si="124"/>
        <v>4000</v>
      </c>
    </row>
    <row r="855" spans="1:22">
      <c r="A855" s="48">
        <v>2</v>
      </c>
      <c r="B855" s="48">
        <v>3</v>
      </c>
      <c r="C855" s="48">
        <v>18</v>
      </c>
      <c r="D855" s="48">
        <v>501</v>
      </c>
      <c r="E855" s="48">
        <v>1000</v>
      </c>
      <c r="F855" s="48">
        <v>14</v>
      </c>
      <c r="G855" s="48" t="s">
        <v>274</v>
      </c>
      <c r="H855" s="48">
        <v>1</v>
      </c>
      <c r="I855" s="48">
        <f t="shared" si="121"/>
        <v>3</v>
      </c>
      <c r="J855" s="57">
        <f t="shared" si="122"/>
        <v>1.2E-2</v>
      </c>
      <c r="K855" s="48">
        <f t="shared" si="124"/>
        <v>6000</v>
      </c>
      <c r="L855" s="48">
        <f t="shared" si="124"/>
        <v>6000</v>
      </c>
      <c r="M855" s="48">
        <f t="shared" si="124"/>
        <v>6600</v>
      </c>
      <c r="N855" s="48">
        <f t="shared" si="124"/>
        <v>6600</v>
      </c>
      <c r="O855" s="48">
        <f t="shared" si="124"/>
        <v>6600</v>
      </c>
      <c r="P855" s="48">
        <f t="shared" si="124"/>
        <v>6600</v>
      </c>
      <c r="Q855" s="48">
        <f t="shared" si="124"/>
        <v>7500</v>
      </c>
      <c r="R855" s="48">
        <f t="shared" si="124"/>
        <v>7500</v>
      </c>
      <c r="S855" s="48">
        <f t="shared" si="124"/>
        <v>7800</v>
      </c>
      <c r="T855" s="48">
        <f t="shared" si="124"/>
        <v>7800</v>
      </c>
      <c r="U855" s="48">
        <f t="shared" si="124"/>
        <v>8100</v>
      </c>
      <c r="V855" s="48">
        <f t="shared" si="124"/>
        <v>8100</v>
      </c>
    </row>
    <row r="856" spans="1:22">
      <c r="A856" s="48">
        <v>2</v>
      </c>
      <c r="B856" s="48">
        <v>3</v>
      </c>
      <c r="C856" s="48">
        <v>18</v>
      </c>
      <c r="D856" s="48">
        <v>501</v>
      </c>
      <c r="E856" s="48">
        <v>1000</v>
      </c>
      <c r="F856" s="48">
        <v>15</v>
      </c>
      <c r="G856" s="48" t="s">
        <v>270</v>
      </c>
      <c r="H856" s="48">
        <v>1</v>
      </c>
      <c r="I856" s="48">
        <f t="shared" si="121"/>
        <v>1</v>
      </c>
      <c r="J856" s="57">
        <f t="shared" si="122"/>
        <v>1.2E-2</v>
      </c>
      <c r="K856" s="48">
        <f t="shared" si="124"/>
        <v>2000</v>
      </c>
      <c r="L856" s="48">
        <f t="shared" si="124"/>
        <v>2000</v>
      </c>
      <c r="M856" s="48">
        <f t="shared" si="124"/>
        <v>2200</v>
      </c>
      <c r="N856" s="48">
        <f t="shared" si="124"/>
        <v>2200</v>
      </c>
      <c r="O856" s="48">
        <f t="shared" si="124"/>
        <v>2200</v>
      </c>
      <c r="P856" s="48">
        <f t="shared" si="124"/>
        <v>2200</v>
      </c>
      <c r="Q856" s="48">
        <f t="shared" si="124"/>
        <v>2500</v>
      </c>
      <c r="R856" s="48">
        <f t="shared" si="124"/>
        <v>2500</v>
      </c>
      <c r="S856" s="48">
        <f t="shared" si="124"/>
        <v>2600</v>
      </c>
      <c r="T856" s="48">
        <f t="shared" si="124"/>
        <v>2600</v>
      </c>
      <c r="U856" s="48">
        <f t="shared" si="124"/>
        <v>2700</v>
      </c>
      <c r="V856" s="48">
        <f t="shared" si="124"/>
        <v>2700</v>
      </c>
    </row>
    <row r="857" spans="1:22">
      <c r="A857" s="48">
        <v>2</v>
      </c>
      <c r="B857" s="48">
        <v>4</v>
      </c>
      <c r="C857" s="48">
        <v>7</v>
      </c>
      <c r="D857" s="48">
        <v>501</v>
      </c>
      <c r="E857" s="48">
        <v>1000</v>
      </c>
      <c r="F857" s="48">
        <v>1</v>
      </c>
      <c r="G857" s="48" t="s">
        <v>269</v>
      </c>
      <c r="H857" s="48">
        <v>6000</v>
      </c>
      <c r="I857" s="48">
        <f t="shared" si="121"/>
        <v>0</v>
      </c>
      <c r="J857" s="57">
        <f t="shared" si="122"/>
        <v>4.6666666666666671E-3</v>
      </c>
      <c r="K857" s="48">
        <f t="shared" si="124"/>
        <v>6000</v>
      </c>
      <c r="L857" s="48">
        <f t="shared" si="124"/>
        <v>6000</v>
      </c>
      <c r="M857" s="48">
        <f t="shared" si="124"/>
        <v>6000</v>
      </c>
      <c r="N857" s="48">
        <f t="shared" si="124"/>
        <v>6000</v>
      </c>
      <c r="O857" s="48">
        <f t="shared" si="124"/>
        <v>6000</v>
      </c>
      <c r="P857" s="48">
        <f t="shared" si="124"/>
        <v>6000</v>
      </c>
      <c r="Q857" s="48">
        <f t="shared" si="124"/>
        <v>6000</v>
      </c>
      <c r="R857" s="48">
        <f t="shared" si="124"/>
        <v>6000</v>
      </c>
      <c r="S857" s="48">
        <f t="shared" si="124"/>
        <v>6000</v>
      </c>
      <c r="T857" s="48">
        <f t="shared" si="124"/>
        <v>6000</v>
      </c>
      <c r="U857" s="48">
        <f t="shared" si="124"/>
        <v>6000</v>
      </c>
      <c r="V857" s="48">
        <f t="shared" si="124"/>
        <v>6000</v>
      </c>
    </row>
    <row r="858" spans="1:22">
      <c r="A858" s="48">
        <v>2</v>
      </c>
      <c r="B858" s="48">
        <v>4</v>
      </c>
      <c r="C858" s="48">
        <v>7</v>
      </c>
      <c r="D858" s="48">
        <v>501</v>
      </c>
      <c r="E858" s="48">
        <v>1000</v>
      </c>
      <c r="F858" s="48">
        <v>2</v>
      </c>
      <c r="G858" s="48" t="s">
        <v>268</v>
      </c>
      <c r="H858" s="48">
        <v>6</v>
      </c>
      <c r="I858" s="48">
        <f t="shared" si="121"/>
        <v>4</v>
      </c>
      <c r="J858" s="57">
        <f t="shared" si="122"/>
        <v>4.6666666666666671E-3</v>
      </c>
      <c r="K858" s="48">
        <f t="shared" si="124"/>
        <v>3000</v>
      </c>
      <c r="L858" s="48">
        <f t="shared" si="124"/>
        <v>3000</v>
      </c>
      <c r="M858" s="48">
        <f t="shared" si="124"/>
        <v>3300</v>
      </c>
      <c r="N858" s="48">
        <f t="shared" si="124"/>
        <v>3300</v>
      </c>
      <c r="O858" s="48">
        <f t="shared" si="124"/>
        <v>3300</v>
      </c>
      <c r="P858" s="48">
        <f t="shared" si="124"/>
        <v>3300</v>
      </c>
      <c r="Q858" s="48">
        <f t="shared" si="124"/>
        <v>3750</v>
      </c>
      <c r="R858" s="48">
        <f t="shared" si="124"/>
        <v>3750</v>
      </c>
      <c r="S858" s="48">
        <f t="shared" si="124"/>
        <v>3900</v>
      </c>
      <c r="T858" s="48">
        <f t="shared" si="124"/>
        <v>3900</v>
      </c>
      <c r="U858" s="48">
        <f t="shared" si="124"/>
        <v>4050</v>
      </c>
      <c r="V858" s="48">
        <f t="shared" si="124"/>
        <v>4050</v>
      </c>
    </row>
    <row r="859" spans="1:22">
      <c r="A859" s="48">
        <v>2</v>
      </c>
      <c r="B859" s="48">
        <v>4</v>
      </c>
      <c r="C859" s="48">
        <v>7</v>
      </c>
      <c r="D859" s="48">
        <v>501</v>
      </c>
      <c r="E859" s="48">
        <v>1000</v>
      </c>
      <c r="F859" s="48">
        <v>3</v>
      </c>
      <c r="G859" s="48" t="s">
        <v>269</v>
      </c>
      <c r="H859" s="48">
        <v>4000</v>
      </c>
      <c r="I859" s="48">
        <f t="shared" si="121"/>
        <v>0</v>
      </c>
      <c r="J859" s="57">
        <f t="shared" si="122"/>
        <v>4.6666666666666671E-3</v>
      </c>
      <c r="K859" s="48">
        <f t="shared" si="124"/>
        <v>4000</v>
      </c>
      <c r="L859" s="48">
        <f t="shared" si="124"/>
        <v>4000</v>
      </c>
      <c r="M859" s="48">
        <f t="shared" si="124"/>
        <v>4000</v>
      </c>
      <c r="N859" s="48">
        <f t="shared" si="124"/>
        <v>4000</v>
      </c>
      <c r="O859" s="48">
        <f t="shared" si="124"/>
        <v>4000</v>
      </c>
      <c r="P859" s="48">
        <f t="shared" si="124"/>
        <v>4000</v>
      </c>
      <c r="Q859" s="48">
        <f t="shared" si="124"/>
        <v>4000</v>
      </c>
      <c r="R859" s="48">
        <f t="shared" si="124"/>
        <v>4000</v>
      </c>
      <c r="S859" s="48">
        <f t="shared" si="124"/>
        <v>4000</v>
      </c>
      <c r="T859" s="48">
        <f t="shared" si="124"/>
        <v>4000</v>
      </c>
      <c r="U859" s="48">
        <f t="shared" si="124"/>
        <v>4000</v>
      </c>
      <c r="V859" s="48">
        <f t="shared" si="124"/>
        <v>4000</v>
      </c>
    </row>
    <row r="860" spans="1:22">
      <c r="A860" s="48">
        <v>2</v>
      </c>
      <c r="B860" s="48">
        <v>4</v>
      </c>
      <c r="C860" s="48">
        <v>7</v>
      </c>
      <c r="D860" s="48">
        <v>501</v>
      </c>
      <c r="E860" s="48">
        <v>1000</v>
      </c>
      <c r="F860" s="48">
        <v>4</v>
      </c>
      <c r="G860" s="48" t="s">
        <v>270</v>
      </c>
      <c r="H860" s="48">
        <v>1</v>
      </c>
      <c r="I860" s="48">
        <f t="shared" si="121"/>
        <v>1</v>
      </c>
      <c r="J860" s="57">
        <f t="shared" si="122"/>
        <v>4.6666666666666671E-3</v>
      </c>
      <c r="K860" s="48">
        <f t="shared" si="124"/>
        <v>2000</v>
      </c>
      <c r="L860" s="48">
        <f t="shared" si="124"/>
        <v>2000</v>
      </c>
      <c r="M860" s="48">
        <f t="shared" si="124"/>
        <v>2200</v>
      </c>
      <c r="N860" s="48">
        <f t="shared" si="124"/>
        <v>2200</v>
      </c>
      <c r="O860" s="48">
        <f t="shared" si="124"/>
        <v>2200</v>
      </c>
      <c r="P860" s="48">
        <f t="shared" si="124"/>
        <v>2200</v>
      </c>
      <c r="Q860" s="48">
        <f t="shared" si="124"/>
        <v>2500</v>
      </c>
      <c r="R860" s="48">
        <f t="shared" si="124"/>
        <v>2500</v>
      </c>
      <c r="S860" s="48">
        <f t="shared" si="124"/>
        <v>2600</v>
      </c>
      <c r="T860" s="48">
        <f t="shared" si="124"/>
        <v>2600</v>
      </c>
      <c r="U860" s="48">
        <f t="shared" si="124"/>
        <v>2700</v>
      </c>
      <c r="V860" s="48">
        <f t="shared" si="124"/>
        <v>2700</v>
      </c>
    </row>
    <row r="861" spans="1:22">
      <c r="A861" s="48">
        <v>2</v>
      </c>
      <c r="B861" s="48">
        <v>4</v>
      </c>
      <c r="C861" s="48">
        <v>7</v>
      </c>
      <c r="D861" s="48">
        <v>501</v>
      </c>
      <c r="E861" s="48">
        <v>1000</v>
      </c>
      <c r="F861" s="48">
        <v>5</v>
      </c>
      <c r="G861" s="48" t="s">
        <v>272</v>
      </c>
      <c r="H861" s="48">
        <v>1</v>
      </c>
      <c r="I861" s="48">
        <f t="shared" si="121"/>
        <v>7</v>
      </c>
      <c r="J861" s="57">
        <f t="shared" si="122"/>
        <v>4.6666666666666671E-3</v>
      </c>
      <c r="K861" s="48">
        <f t="shared" si="124"/>
        <v>4000</v>
      </c>
      <c r="L861" s="48">
        <f t="shared" si="124"/>
        <v>4000</v>
      </c>
      <c r="M861" s="48">
        <f t="shared" si="124"/>
        <v>4400</v>
      </c>
      <c r="N861" s="48">
        <f t="shared" si="124"/>
        <v>4400</v>
      </c>
      <c r="O861" s="48">
        <f t="shared" si="124"/>
        <v>4400</v>
      </c>
      <c r="P861" s="48">
        <f t="shared" si="124"/>
        <v>4400</v>
      </c>
      <c r="Q861" s="48">
        <f t="shared" si="124"/>
        <v>5000</v>
      </c>
      <c r="R861" s="48">
        <f t="shared" si="124"/>
        <v>5000</v>
      </c>
      <c r="S861" s="48">
        <f t="shared" si="124"/>
        <v>5200</v>
      </c>
      <c r="T861" s="48">
        <f t="shared" si="124"/>
        <v>5200</v>
      </c>
      <c r="U861" s="48">
        <f t="shared" si="124"/>
        <v>5400</v>
      </c>
      <c r="V861" s="48">
        <f t="shared" si="124"/>
        <v>5400</v>
      </c>
    </row>
    <row r="862" spans="1:22">
      <c r="A862" s="48">
        <v>2</v>
      </c>
      <c r="B862" s="48">
        <v>4</v>
      </c>
      <c r="C862" s="48">
        <v>7</v>
      </c>
      <c r="D862" s="48">
        <v>501</v>
      </c>
      <c r="E862" s="48">
        <v>1000</v>
      </c>
      <c r="F862" s="48">
        <v>6</v>
      </c>
      <c r="G862" s="48" t="s">
        <v>268</v>
      </c>
      <c r="H862" s="48">
        <v>3</v>
      </c>
      <c r="I862" s="48">
        <f t="shared" si="121"/>
        <v>4</v>
      </c>
      <c r="J862" s="57">
        <f t="shared" si="122"/>
        <v>4.6666666666666671E-3</v>
      </c>
      <c r="K862" s="48">
        <f t="shared" ref="K862:V871" si="125">IF($I862=0,$H862,INDEX(levelCosts_1_v,MATCH(K$1,levelCosts_k,1),$I862)*$H862)</f>
        <v>1500</v>
      </c>
      <c r="L862" s="48">
        <f t="shared" si="125"/>
        <v>1500</v>
      </c>
      <c r="M862" s="48">
        <f t="shared" si="125"/>
        <v>1650</v>
      </c>
      <c r="N862" s="48">
        <f t="shared" si="125"/>
        <v>1650</v>
      </c>
      <c r="O862" s="48">
        <f t="shared" si="125"/>
        <v>1650</v>
      </c>
      <c r="P862" s="48">
        <f t="shared" si="125"/>
        <v>1650</v>
      </c>
      <c r="Q862" s="48">
        <f t="shared" si="125"/>
        <v>1875</v>
      </c>
      <c r="R862" s="48">
        <f t="shared" si="125"/>
        <v>1875</v>
      </c>
      <c r="S862" s="48">
        <f t="shared" si="125"/>
        <v>1950</v>
      </c>
      <c r="T862" s="48">
        <f t="shared" si="125"/>
        <v>1950</v>
      </c>
      <c r="U862" s="48">
        <f t="shared" si="125"/>
        <v>2025</v>
      </c>
      <c r="V862" s="48">
        <f t="shared" si="125"/>
        <v>2025</v>
      </c>
    </row>
    <row r="863" spans="1:22">
      <c r="A863" s="48">
        <v>2</v>
      </c>
      <c r="B863" s="48">
        <v>4</v>
      </c>
      <c r="C863" s="48">
        <v>7</v>
      </c>
      <c r="D863" s="48">
        <v>501</v>
      </c>
      <c r="E863" s="48">
        <v>1000</v>
      </c>
      <c r="F863" s="48">
        <v>7</v>
      </c>
      <c r="G863" s="48" t="s">
        <v>273</v>
      </c>
      <c r="H863" s="48">
        <v>1</v>
      </c>
      <c r="I863" s="48">
        <f t="shared" si="121"/>
        <v>5</v>
      </c>
      <c r="J863" s="57">
        <f t="shared" si="122"/>
        <v>4.6666666666666671E-3</v>
      </c>
      <c r="K863" s="48">
        <f t="shared" si="125"/>
        <v>4000</v>
      </c>
      <c r="L863" s="48">
        <f t="shared" si="125"/>
        <v>4000</v>
      </c>
      <c r="M863" s="48">
        <f t="shared" si="125"/>
        <v>4400</v>
      </c>
      <c r="N863" s="48">
        <f t="shared" si="125"/>
        <v>4400</v>
      </c>
      <c r="O863" s="48">
        <f t="shared" si="125"/>
        <v>4400</v>
      </c>
      <c r="P863" s="48">
        <f t="shared" si="125"/>
        <v>4400</v>
      </c>
      <c r="Q863" s="48">
        <f t="shared" si="125"/>
        <v>5000</v>
      </c>
      <c r="R863" s="48">
        <f t="shared" si="125"/>
        <v>5000</v>
      </c>
      <c r="S863" s="48">
        <f t="shared" si="125"/>
        <v>5200</v>
      </c>
      <c r="T863" s="48">
        <f t="shared" si="125"/>
        <v>5200</v>
      </c>
      <c r="U863" s="48">
        <f t="shared" si="125"/>
        <v>5400</v>
      </c>
      <c r="V863" s="48">
        <f t="shared" si="125"/>
        <v>5400</v>
      </c>
    </row>
    <row r="864" spans="1:22">
      <c r="A864" s="48">
        <v>2</v>
      </c>
      <c r="B864" s="48">
        <v>4</v>
      </c>
      <c r="C864" s="48">
        <v>7</v>
      </c>
      <c r="D864" s="48">
        <v>501</v>
      </c>
      <c r="E864" s="48">
        <v>1000</v>
      </c>
      <c r="F864" s="48">
        <v>8</v>
      </c>
      <c r="G864" s="48" t="s">
        <v>269</v>
      </c>
      <c r="H864" s="48">
        <v>4000</v>
      </c>
      <c r="I864" s="48">
        <f t="shared" si="121"/>
        <v>0</v>
      </c>
      <c r="J864" s="57">
        <f t="shared" si="122"/>
        <v>4.6666666666666671E-3</v>
      </c>
      <c r="K864" s="48">
        <f t="shared" si="125"/>
        <v>4000</v>
      </c>
      <c r="L864" s="48">
        <f t="shared" si="125"/>
        <v>4000</v>
      </c>
      <c r="M864" s="48">
        <f t="shared" si="125"/>
        <v>4000</v>
      </c>
      <c r="N864" s="48">
        <f t="shared" si="125"/>
        <v>4000</v>
      </c>
      <c r="O864" s="48">
        <f t="shared" si="125"/>
        <v>4000</v>
      </c>
      <c r="P864" s="48">
        <f t="shared" si="125"/>
        <v>4000</v>
      </c>
      <c r="Q864" s="48">
        <f t="shared" si="125"/>
        <v>4000</v>
      </c>
      <c r="R864" s="48">
        <f t="shared" si="125"/>
        <v>4000</v>
      </c>
      <c r="S864" s="48">
        <f t="shared" si="125"/>
        <v>4000</v>
      </c>
      <c r="T864" s="48">
        <f t="shared" si="125"/>
        <v>4000</v>
      </c>
      <c r="U864" s="48">
        <f t="shared" si="125"/>
        <v>4000</v>
      </c>
      <c r="V864" s="48">
        <f t="shared" si="125"/>
        <v>4000</v>
      </c>
    </row>
    <row r="865" spans="1:22">
      <c r="A865" s="48">
        <v>2</v>
      </c>
      <c r="B865" s="48">
        <v>4</v>
      </c>
      <c r="C865" s="48">
        <v>7</v>
      </c>
      <c r="D865" s="48">
        <v>501</v>
      </c>
      <c r="E865" s="48">
        <v>1000</v>
      </c>
      <c r="F865" s="48">
        <v>9</v>
      </c>
      <c r="G865" s="48" t="s">
        <v>270</v>
      </c>
      <c r="H865" s="48">
        <v>1</v>
      </c>
      <c r="I865" s="48">
        <f t="shared" si="121"/>
        <v>1</v>
      </c>
      <c r="J865" s="57">
        <f t="shared" si="122"/>
        <v>4.6666666666666671E-3</v>
      </c>
      <c r="K865" s="48">
        <f t="shared" si="125"/>
        <v>2000</v>
      </c>
      <c r="L865" s="48">
        <f t="shared" si="125"/>
        <v>2000</v>
      </c>
      <c r="M865" s="48">
        <f t="shared" si="125"/>
        <v>2200</v>
      </c>
      <c r="N865" s="48">
        <f t="shared" si="125"/>
        <v>2200</v>
      </c>
      <c r="O865" s="48">
        <f t="shared" si="125"/>
        <v>2200</v>
      </c>
      <c r="P865" s="48">
        <f t="shared" si="125"/>
        <v>2200</v>
      </c>
      <c r="Q865" s="48">
        <f t="shared" si="125"/>
        <v>2500</v>
      </c>
      <c r="R865" s="48">
        <f t="shared" si="125"/>
        <v>2500</v>
      </c>
      <c r="S865" s="48">
        <f t="shared" si="125"/>
        <v>2600</v>
      </c>
      <c r="T865" s="48">
        <f t="shared" si="125"/>
        <v>2600</v>
      </c>
      <c r="U865" s="48">
        <f t="shared" si="125"/>
        <v>2700</v>
      </c>
      <c r="V865" s="48">
        <f t="shared" si="125"/>
        <v>2700</v>
      </c>
    </row>
    <row r="866" spans="1:22">
      <c r="A866" s="48">
        <v>2</v>
      </c>
      <c r="B866" s="48">
        <v>4</v>
      </c>
      <c r="C866" s="48">
        <v>7</v>
      </c>
      <c r="D866" s="48">
        <v>501</v>
      </c>
      <c r="E866" s="48">
        <v>1000</v>
      </c>
      <c r="F866" s="48">
        <v>10</v>
      </c>
      <c r="G866" s="48" t="s">
        <v>271</v>
      </c>
      <c r="H866" s="48">
        <v>1</v>
      </c>
      <c r="I866" s="48">
        <f t="shared" si="121"/>
        <v>6</v>
      </c>
      <c r="J866" s="57">
        <f t="shared" si="122"/>
        <v>4.6666666666666671E-3</v>
      </c>
      <c r="K866" s="48">
        <f t="shared" si="125"/>
        <v>3300</v>
      </c>
      <c r="L866" s="48">
        <f t="shared" si="125"/>
        <v>3300</v>
      </c>
      <c r="M866" s="48">
        <f t="shared" si="125"/>
        <v>3700</v>
      </c>
      <c r="N866" s="48">
        <f t="shared" si="125"/>
        <v>3700</v>
      </c>
      <c r="O866" s="48">
        <f t="shared" si="125"/>
        <v>3700</v>
      </c>
      <c r="P866" s="48">
        <f t="shared" si="125"/>
        <v>3700</v>
      </c>
      <c r="Q866" s="48">
        <f t="shared" si="125"/>
        <v>4200</v>
      </c>
      <c r="R866" s="48">
        <f t="shared" si="125"/>
        <v>4200</v>
      </c>
      <c r="S866" s="48">
        <f t="shared" si="125"/>
        <v>4300</v>
      </c>
      <c r="T866" s="48">
        <f t="shared" si="125"/>
        <v>4300</v>
      </c>
      <c r="U866" s="48">
        <f t="shared" si="125"/>
        <v>4500</v>
      </c>
      <c r="V866" s="48">
        <f t="shared" si="125"/>
        <v>4500</v>
      </c>
    </row>
    <row r="867" spans="1:22">
      <c r="A867" s="48">
        <v>2</v>
      </c>
      <c r="B867" s="48">
        <v>4</v>
      </c>
      <c r="C867" s="48">
        <v>7</v>
      </c>
      <c r="D867" s="48">
        <v>501</v>
      </c>
      <c r="E867" s="48">
        <v>1000</v>
      </c>
      <c r="F867" s="48">
        <v>11</v>
      </c>
      <c r="G867" s="48" t="s">
        <v>275</v>
      </c>
      <c r="H867" s="48">
        <v>1</v>
      </c>
      <c r="I867" s="48">
        <f t="shared" si="121"/>
        <v>8</v>
      </c>
      <c r="J867" s="57">
        <f t="shared" si="122"/>
        <v>4.6666666666666671E-3</v>
      </c>
      <c r="K867" s="48">
        <f t="shared" si="125"/>
        <v>5300</v>
      </c>
      <c r="L867" s="48">
        <f t="shared" si="125"/>
        <v>5300</v>
      </c>
      <c r="M867" s="48">
        <f t="shared" si="125"/>
        <v>5900</v>
      </c>
      <c r="N867" s="48">
        <f t="shared" si="125"/>
        <v>5900</v>
      </c>
      <c r="O867" s="48">
        <f t="shared" si="125"/>
        <v>5900</v>
      </c>
      <c r="P867" s="48">
        <f t="shared" si="125"/>
        <v>5900</v>
      </c>
      <c r="Q867" s="48">
        <f t="shared" si="125"/>
        <v>6700</v>
      </c>
      <c r="R867" s="48">
        <f t="shared" si="125"/>
        <v>6700</v>
      </c>
      <c r="S867" s="48">
        <f t="shared" si="125"/>
        <v>6900</v>
      </c>
      <c r="T867" s="48">
        <f t="shared" si="125"/>
        <v>6900</v>
      </c>
      <c r="U867" s="48">
        <f t="shared" si="125"/>
        <v>7200</v>
      </c>
      <c r="V867" s="48">
        <f t="shared" si="125"/>
        <v>7200</v>
      </c>
    </row>
    <row r="868" spans="1:22">
      <c r="A868" s="48">
        <v>2</v>
      </c>
      <c r="B868" s="48">
        <v>4</v>
      </c>
      <c r="C868" s="48">
        <v>7</v>
      </c>
      <c r="D868" s="48">
        <v>501</v>
      </c>
      <c r="E868" s="48">
        <v>1000</v>
      </c>
      <c r="F868" s="48">
        <v>12</v>
      </c>
      <c r="G868" s="48" t="s">
        <v>274</v>
      </c>
      <c r="H868" s="48">
        <v>1</v>
      </c>
      <c r="I868" s="48">
        <f t="shared" si="121"/>
        <v>3</v>
      </c>
      <c r="J868" s="57">
        <f t="shared" si="122"/>
        <v>4.6666666666666671E-3</v>
      </c>
      <c r="K868" s="48">
        <f t="shared" si="125"/>
        <v>6000</v>
      </c>
      <c r="L868" s="48">
        <f t="shared" si="125"/>
        <v>6000</v>
      </c>
      <c r="M868" s="48">
        <f t="shared" si="125"/>
        <v>6600</v>
      </c>
      <c r="N868" s="48">
        <f t="shared" si="125"/>
        <v>6600</v>
      </c>
      <c r="O868" s="48">
        <f t="shared" si="125"/>
        <v>6600</v>
      </c>
      <c r="P868" s="48">
        <f t="shared" si="125"/>
        <v>6600</v>
      </c>
      <c r="Q868" s="48">
        <f t="shared" si="125"/>
        <v>7500</v>
      </c>
      <c r="R868" s="48">
        <f t="shared" si="125"/>
        <v>7500</v>
      </c>
      <c r="S868" s="48">
        <f t="shared" si="125"/>
        <v>7800</v>
      </c>
      <c r="T868" s="48">
        <f t="shared" si="125"/>
        <v>7800</v>
      </c>
      <c r="U868" s="48">
        <f t="shared" si="125"/>
        <v>8100</v>
      </c>
      <c r="V868" s="48">
        <f t="shared" si="125"/>
        <v>8100</v>
      </c>
    </row>
    <row r="869" spans="1:22">
      <c r="A869" s="48">
        <v>2</v>
      </c>
      <c r="B869" s="48">
        <v>4</v>
      </c>
      <c r="C869" s="48">
        <v>7</v>
      </c>
      <c r="D869" s="48">
        <v>501</v>
      </c>
      <c r="E869" s="48">
        <v>1000</v>
      </c>
      <c r="F869" s="48">
        <v>13</v>
      </c>
      <c r="G869" s="48" t="s">
        <v>268</v>
      </c>
      <c r="H869" s="48">
        <v>4</v>
      </c>
      <c r="I869" s="48">
        <f t="shared" si="121"/>
        <v>4</v>
      </c>
      <c r="J869" s="57">
        <f t="shared" si="122"/>
        <v>4.6666666666666671E-3</v>
      </c>
      <c r="K869" s="48">
        <f t="shared" si="125"/>
        <v>2000</v>
      </c>
      <c r="L869" s="48">
        <f t="shared" si="125"/>
        <v>2000</v>
      </c>
      <c r="M869" s="48">
        <f t="shared" si="125"/>
        <v>2200</v>
      </c>
      <c r="N869" s="48">
        <f t="shared" si="125"/>
        <v>2200</v>
      </c>
      <c r="O869" s="48">
        <f t="shared" si="125"/>
        <v>2200</v>
      </c>
      <c r="P869" s="48">
        <f t="shared" si="125"/>
        <v>2200</v>
      </c>
      <c r="Q869" s="48">
        <f t="shared" si="125"/>
        <v>2500</v>
      </c>
      <c r="R869" s="48">
        <f t="shared" si="125"/>
        <v>2500</v>
      </c>
      <c r="S869" s="48">
        <f t="shared" si="125"/>
        <v>2600</v>
      </c>
      <c r="T869" s="48">
        <f t="shared" si="125"/>
        <v>2600</v>
      </c>
      <c r="U869" s="48">
        <f t="shared" si="125"/>
        <v>2700</v>
      </c>
      <c r="V869" s="48">
        <f t="shared" si="125"/>
        <v>2700</v>
      </c>
    </row>
    <row r="870" spans="1:22">
      <c r="A870" s="48">
        <v>2</v>
      </c>
      <c r="B870" s="48">
        <v>4</v>
      </c>
      <c r="C870" s="48">
        <v>7</v>
      </c>
      <c r="D870" s="48">
        <v>501</v>
      </c>
      <c r="E870" s="48">
        <v>1000</v>
      </c>
      <c r="F870" s="48">
        <v>14</v>
      </c>
      <c r="G870" s="48" t="s">
        <v>269</v>
      </c>
      <c r="H870" s="48">
        <v>2000</v>
      </c>
      <c r="I870" s="48">
        <f t="shared" si="121"/>
        <v>0</v>
      </c>
      <c r="J870" s="57">
        <f t="shared" si="122"/>
        <v>4.6666666666666671E-3</v>
      </c>
      <c r="K870" s="48">
        <f t="shared" si="125"/>
        <v>2000</v>
      </c>
      <c r="L870" s="48">
        <f t="shared" si="125"/>
        <v>2000</v>
      </c>
      <c r="M870" s="48">
        <f t="shared" si="125"/>
        <v>2000</v>
      </c>
      <c r="N870" s="48">
        <f t="shared" si="125"/>
        <v>2000</v>
      </c>
      <c r="O870" s="48">
        <f t="shared" si="125"/>
        <v>2000</v>
      </c>
      <c r="P870" s="48">
        <f t="shared" si="125"/>
        <v>2000</v>
      </c>
      <c r="Q870" s="48">
        <f t="shared" si="125"/>
        <v>2000</v>
      </c>
      <c r="R870" s="48">
        <f t="shared" si="125"/>
        <v>2000</v>
      </c>
      <c r="S870" s="48">
        <f t="shared" si="125"/>
        <v>2000</v>
      </c>
      <c r="T870" s="48">
        <f t="shared" si="125"/>
        <v>2000</v>
      </c>
      <c r="U870" s="48">
        <f t="shared" si="125"/>
        <v>2000</v>
      </c>
      <c r="V870" s="48">
        <f t="shared" si="125"/>
        <v>2000</v>
      </c>
    </row>
    <row r="871" spans="1:22">
      <c r="A871" s="48">
        <v>2</v>
      </c>
      <c r="B871" s="48">
        <v>4</v>
      </c>
      <c r="C871" s="48">
        <v>7</v>
      </c>
      <c r="D871" s="48">
        <v>501</v>
      </c>
      <c r="E871" s="48">
        <v>1000</v>
      </c>
      <c r="F871" s="48">
        <v>15</v>
      </c>
      <c r="G871" s="48" t="s">
        <v>269</v>
      </c>
      <c r="H871" s="48">
        <v>2000</v>
      </c>
      <c r="I871" s="48">
        <f t="shared" si="121"/>
        <v>0</v>
      </c>
      <c r="J871" s="57">
        <f t="shared" si="122"/>
        <v>4.6666666666666671E-3</v>
      </c>
      <c r="K871" s="48">
        <f t="shared" si="125"/>
        <v>2000</v>
      </c>
      <c r="L871" s="48">
        <f t="shared" si="125"/>
        <v>2000</v>
      </c>
      <c r="M871" s="48">
        <f t="shared" si="125"/>
        <v>2000</v>
      </c>
      <c r="N871" s="48">
        <f t="shared" si="125"/>
        <v>2000</v>
      </c>
      <c r="O871" s="48">
        <f t="shared" si="125"/>
        <v>2000</v>
      </c>
      <c r="P871" s="48">
        <f t="shared" si="125"/>
        <v>2000</v>
      </c>
      <c r="Q871" s="48">
        <f t="shared" si="125"/>
        <v>2000</v>
      </c>
      <c r="R871" s="48">
        <f t="shared" si="125"/>
        <v>2000</v>
      </c>
      <c r="S871" s="48">
        <f t="shared" si="125"/>
        <v>2000</v>
      </c>
      <c r="T871" s="48">
        <f t="shared" si="125"/>
        <v>2000</v>
      </c>
      <c r="U871" s="48">
        <f t="shared" si="125"/>
        <v>2000</v>
      </c>
      <c r="V871" s="48">
        <f t="shared" si="125"/>
        <v>2000</v>
      </c>
    </row>
    <row r="872" spans="1:22">
      <c r="A872" s="48">
        <v>2</v>
      </c>
      <c r="B872" s="48">
        <v>5</v>
      </c>
      <c r="C872" s="48">
        <v>5</v>
      </c>
      <c r="D872" s="48">
        <v>501</v>
      </c>
      <c r="E872" s="48">
        <v>1000</v>
      </c>
      <c r="F872" s="48">
        <v>1</v>
      </c>
      <c r="G872" s="48" t="s">
        <v>272</v>
      </c>
      <c r="H872" s="48">
        <v>1</v>
      </c>
      <c r="I872" s="48">
        <f t="shared" si="121"/>
        <v>7</v>
      </c>
      <c r="J872" s="57">
        <f t="shared" si="122"/>
        <v>3.3333333333333335E-3</v>
      </c>
      <c r="K872" s="48">
        <f t="shared" ref="K872:V881" si="126">IF($I872=0,$H872,INDEX(levelCosts_1_v,MATCH(K$1,levelCosts_k,1),$I872)*$H872)</f>
        <v>4000</v>
      </c>
      <c r="L872" s="48">
        <f t="shared" si="126"/>
        <v>4000</v>
      </c>
      <c r="M872" s="48">
        <f t="shared" si="126"/>
        <v>4400</v>
      </c>
      <c r="N872" s="48">
        <f t="shared" si="126"/>
        <v>4400</v>
      </c>
      <c r="O872" s="48">
        <f t="shared" si="126"/>
        <v>4400</v>
      </c>
      <c r="P872" s="48">
        <f t="shared" si="126"/>
        <v>4400</v>
      </c>
      <c r="Q872" s="48">
        <f t="shared" si="126"/>
        <v>5000</v>
      </c>
      <c r="R872" s="48">
        <f t="shared" si="126"/>
        <v>5000</v>
      </c>
      <c r="S872" s="48">
        <f t="shared" si="126"/>
        <v>5200</v>
      </c>
      <c r="T872" s="48">
        <f t="shared" si="126"/>
        <v>5200</v>
      </c>
      <c r="U872" s="48">
        <f t="shared" si="126"/>
        <v>5400</v>
      </c>
      <c r="V872" s="48">
        <f t="shared" si="126"/>
        <v>5400</v>
      </c>
    </row>
    <row r="873" spans="1:22">
      <c r="A873" s="48">
        <v>2</v>
      </c>
      <c r="B873" s="48">
        <v>5</v>
      </c>
      <c r="C873" s="48">
        <v>5</v>
      </c>
      <c r="D873" s="48">
        <v>501</v>
      </c>
      <c r="E873" s="48">
        <v>1000</v>
      </c>
      <c r="F873" s="48">
        <v>2</v>
      </c>
      <c r="G873" s="48" t="s">
        <v>269</v>
      </c>
      <c r="H873" s="48">
        <v>4000</v>
      </c>
      <c r="I873" s="48">
        <f t="shared" si="121"/>
        <v>0</v>
      </c>
      <c r="J873" s="57">
        <f t="shared" si="122"/>
        <v>3.3333333333333335E-3</v>
      </c>
      <c r="K873" s="48">
        <f t="shared" si="126"/>
        <v>4000</v>
      </c>
      <c r="L873" s="48">
        <f t="shared" si="126"/>
        <v>4000</v>
      </c>
      <c r="M873" s="48">
        <f t="shared" si="126"/>
        <v>4000</v>
      </c>
      <c r="N873" s="48">
        <f t="shared" si="126"/>
        <v>4000</v>
      </c>
      <c r="O873" s="48">
        <f t="shared" si="126"/>
        <v>4000</v>
      </c>
      <c r="P873" s="48">
        <f t="shared" si="126"/>
        <v>4000</v>
      </c>
      <c r="Q873" s="48">
        <f t="shared" si="126"/>
        <v>4000</v>
      </c>
      <c r="R873" s="48">
        <f t="shared" si="126"/>
        <v>4000</v>
      </c>
      <c r="S873" s="48">
        <f t="shared" si="126"/>
        <v>4000</v>
      </c>
      <c r="T873" s="48">
        <f t="shared" si="126"/>
        <v>4000</v>
      </c>
      <c r="U873" s="48">
        <f t="shared" si="126"/>
        <v>4000</v>
      </c>
      <c r="V873" s="48">
        <f t="shared" si="126"/>
        <v>4000</v>
      </c>
    </row>
    <row r="874" spans="1:22">
      <c r="A874" s="48">
        <v>2</v>
      </c>
      <c r="B874" s="48">
        <v>5</v>
      </c>
      <c r="C874" s="48">
        <v>5</v>
      </c>
      <c r="D874" s="48">
        <v>501</v>
      </c>
      <c r="E874" s="48">
        <v>1000</v>
      </c>
      <c r="F874" s="48">
        <v>3</v>
      </c>
      <c r="G874" s="48" t="s">
        <v>270</v>
      </c>
      <c r="H874" s="48">
        <v>1</v>
      </c>
      <c r="I874" s="48">
        <f t="shared" si="121"/>
        <v>1</v>
      </c>
      <c r="J874" s="57">
        <f t="shared" si="122"/>
        <v>3.3333333333333335E-3</v>
      </c>
      <c r="K874" s="48">
        <f t="shared" si="126"/>
        <v>2000</v>
      </c>
      <c r="L874" s="48">
        <f t="shared" si="126"/>
        <v>2000</v>
      </c>
      <c r="M874" s="48">
        <f t="shared" si="126"/>
        <v>2200</v>
      </c>
      <c r="N874" s="48">
        <f t="shared" si="126"/>
        <v>2200</v>
      </c>
      <c r="O874" s="48">
        <f t="shared" si="126"/>
        <v>2200</v>
      </c>
      <c r="P874" s="48">
        <f t="shared" si="126"/>
        <v>2200</v>
      </c>
      <c r="Q874" s="48">
        <f t="shared" si="126"/>
        <v>2500</v>
      </c>
      <c r="R874" s="48">
        <f t="shared" si="126"/>
        <v>2500</v>
      </c>
      <c r="S874" s="48">
        <f t="shared" si="126"/>
        <v>2600</v>
      </c>
      <c r="T874" s="48">
        <f t="shared" si="126"/>
        <v>2600</v>
      </c>
      <c r="U874" s="48">
        <f t="shared" si="126"/>
        <v>2700</v>
      </c>
      <c r="V874" s="48">
        <f t="shared" si="126"/>
        <v>2700</v>
      </c>
    </row>
    <row r="875" spans="1:22">
      <c r="A875" s="48">
        <v>2</v>
      </c>
      <c r="B875" s="48">
        <v>5</v>
      </c>
      <c r="C875" s="48">
        <v>5</v>
      </c>
      <c r="D875" s="48">
        <v>501</v>
      </c>
      <c r="E875" s="48">
        <v>1000</v>
      </c>
      <c r="F875" s="48">
        <v>4</v>
      </c>
      <c r="G875" s="48" t="s">
        <v>269</v>
      </c>
      <c r="H875" s="48">
        <v>4000</v>
      </c>
      <c r="I875" s="48">
        <f t="shared" si="121"/>
        <v>0</v>
      </c>
      <c r="J875" s="57">
        <f t="shared" si="122"/>
        <v>3.3333333333333335E-3</v>
      </c>
      <c r="K875" s="48">
        <f t="shared" si="126"/>
        <v>4000</v>
      </c>
      <c r="L875" s="48">
        <f t="shared" si="126"/>
        <v>4000</v>
      </c>
      <c r="M875" s="48">
        <f t="shared" si="126"/>
        <v>4000</v>
      </c>
      <c r="N875" s="48">
        <f t="shared" si="126"/>
        <v>4000</v>
      </c>
      <c r="O875" s="48">
        <f t="shared" si="126"/>
        <v>4000</v>
      </c>
      <c r="P875" s="48">
        <f t="shared" si="126"/>
        <v>4000</v>
      </c>
      <c r="Q875" s="48">
        <f t="shared" si="126"/>
        <v>4000</v>
      </c>
      <c r="R875" s="48">
        <f t="shared" si="126"/>
        <v>4000</v>
      </c>
      <c r="S875" s="48">
        <f t="shared" si="126"/>
        <v>4000</v>
      </c>
      <c r="T875" s="48">
        <f t="shared" si="126"/>
        <v>4000</v>
      </c>
      <c r="U875" s="48">
        <f t="shared" si="126"/>
        <v>4000</v>
      </c>
      <c r="V875" s="48">
        <f t="shared" si="126"/>
        <v>4000</v>
      </c>
    </row>
    <row r="876" spans="1:22">
      <c r="A876" s="48">
        <v>2</v>
      </c>
      <c r="B876" s="48">
        <v>5</v>
      </c>
      <c r="C876" s="48">
        <v>5</v>
      </c>
      <c r="D876" s="48">
        <v>501</v>
      </c>
      <c r="E876" s="48">
        <v>1000</v>
      </c>
      <c r="F876" s="48">
        <v>5</v>
      </c>
      <c r="G876" s="48" t="s">
        <v>276</v>
      </c>
      <c r="H876" s="48">
        <v>1</v>
      </c>
      <c r="I876" s="48">
        <f t="shared" si="121"/>
        <v>2</v>
      </c>
      <c r="J876" s="57">
        <f t="shared" si="122"/>
        <v>3.3333333333333335E-3</v>
      </c>
      <c r="K876" s="48">
        <f t="shared" si="126"/>
        <v>2221</v>
      </c>
      <c r="L876" s="48">
        <f t="shared" si="126"/>
        <v>2221</v>
      </c>
      <c r="M876" s="48">
        <f t="shared" si="126"/>
        <v>2442</v>
      </c>
      <c r="N876" s="48">
        <f t="shared" si="126"/>
        <v>2442</v>
      </c>
      <c r="O876" s="48">
        <f t="shared" si="126"/>
        <v>2442</v>
      </c>
      <c r="P876" s="48">
        <f t="shared" si="126"/>
        <v>2442</v>
      </c>
      <c r="Q876" s="48">
        <f t="shared" si="126"/>
        <v>2775</v>
      </c>
      <c r="R876" s="48">
        <f t="shared" si="126"/>
        <v>2775</v>
      </c>
      <c r="S876" s="48">
        <f t="shared" si="126"/>
        <v>2886</v>
      </c>
      <c r="T876" s="48">
        <f t="shared" si="126"/>
        <v>2886</v>
      </c>
      <c r="U876" s="48">
        <f t="shared" si="126"/>
        <v>2998</v>
      </c>
      <c r="V876" s="48">
        <f t="shared" si="126"/>
        <v>2998</v>
      </c>
    </row>
    <row r="877" spans="1:22">
      <c r="A877" s="48">
        <v>2</v>
      </c>
      <c r="B877" s="48">
        <v>5</v>
      </c>
      <c r="C877" s="48">
        <v>5</v>
      </c>
      <c r="D877" s="48">
        <v>501</v>
      </c>
      <c r="E877" s="48">
        <v>1000</v>
      </c>
      <c r="F877" s="48">
        <v>6</v>
      </c>
      <c r="G877" s="48" t="s">
        <v>270</v>
      </c>
      <c r="H877" s="48">
        <v>1</v>
      </c>
      <c r="I877" s="48">
        <f t="shared" si="121"/>
        <v>1</v>
      </c>
      <c r="J877" s="57">
        <f t="shared" si="122"/>
        <v>3.3333333333333335E-3</v>
      </c>
      <c r="K877" s="48">
        <f t="shared" si="126"/>
        <v>2000</v>
      </c>
      <c r="L877" s="48">
        <f t="shared" si="126"/>
        <v>2000</v>
      </c>
      <c r="M877" s="48">
        <f t="shared" si="126"/>
        <v>2200</v>
      </c>
      <c r="N877" s="48">
        <f t="shared" si="126"/>
        <v>2200</v>
      </c>
      <c r="O877" s="48">
        <f t="shared" si="126"/>
        <v>2200</v>
      </c>
      <c r="P877" s="48">
        <f t="shared" si="126"/>
        <v>2200</v>
      </c>
      <c r="Q877" s="48">
        <f t="shared" si="126"/>
        <v>2500</v>
      </c>
      <c r="R877" s="48">
        <f t="shared" si="126"/>
        <v>2500</v>
      </c>
      <c r="S877" s="48">
        <f t="shared" si="126"/>
        <v>2600</v>
      </c>
      <c r="T877" s="48">
        <f t="shared" si="126"/>
        <v>2600</v>
      </c>
      <c r="U877" s="48">
        <f t="shared" si="126"/>
        <v>2700</v>
      </c>
      <c r="V877" s="48">
        <f t="shared" si="126"/>
        <v>2700</v>
      </c>
    </row>
    <row r="878" spans="1:22">
      <c r="A878" s="48">
        <v>2</v>
      </c>
      <c r="B878" s="48">
        <v>5</v>
      </c>
      <c r="C878" s="48">
        <v>5</v>
      </c>
      <c r="D878" s="48">
        <v>501</v>
      </c>
      <c r="E878" s="48">
        <v>1000</v>
      </c>
      <c r="F878" s="48">
        <v>7</v>
      </c>
      <c r="G878" s="48" t="s">
        <v>268</v>
      </c>
      <c r="H878" s="48">
        <v>2</v>
      </c>
      <c r="I878" s="48">
        <f t="shared" si="121"/>
        <v>4</v>
      </c>
      <c r="J878" s="57">
        <f t="shared" si="122"/>
        <v>3.3333333333333335E-3</v>
      </c>
      <c r="K878" s="48">
        <f t="shared" si="126"/>
        <v>1000</v>
      </c>
      <c r="L878" s="48">
        <f t="shared" si="126"/>
        <v>1000</v>
      </c>
      <c r="M878" s="48">
        <f t="shared" si="126"/>
        <v>1100</v>
      </c>
      <c r="N878" s="48">
        <f t="shared" si="126"/>
        <v>1100</v>
      </c>
      <c r="O878" s="48">
        <f t="shared" si="126"/>
        <v>1100</v>
      </c>
      <c r="P878" s="48">
        <f t="shared" si="126"/>
        <v>1100</v>
      </c>
      <c r="Q878" s="48">
        <f t="shared" si="126"/>
        <v>1250</v>
      </c>
      <c r="R878" s="48">
        <f t="shared" si="126"/>
        <v>1250</v>
      </c>
      <c r="S878" s="48">
        <f t="shared" si="126"/>
        <v>1300</v>
      </c>
      <c r="T878" s="48">
        <f t="shared" si="126"/>
        <v>1300</v>
      </c>
      <c r="U878" s="48">
        <f t="shared" si="126"/>
        <v>1350</v>
      </c>
      <c r="V878" s="48">
        <f t="shared" si="126"/>
        <v>1350</v>
      </c>
    </row>
    <row r="879" spans="1:22">
      <c r="A879" s="48">
        <v>2</v>
      </c>
      <c r="B879" s="48">
        <v>5</v>
      </c>
      <c r="C879" s="48">
        <v>5</v>
      </c>
      <c r="D879" s="48">
        <v>501</v>
      </c>
      <c r="E879" s="48">
        <v>1000</v>
      </c>
      <c r="F879" s="48">
        <v>8</v>
      </c>
      <c r="G879" s="48" t="s">
        <v>271</v>
      </c>
      <c r="H879" s="48">
        <v>1</v>
      </c>
      <c r="I879" s="48">
        <f t="shared" si="121"/>
        <v>6</v>
      </c>
      <c r="J879" s="57">
        <f t="shared" si="122"/>
        <v>3.3333333333333335E-3</v>
      </c>
      <c r="K879" s="48">
        <f t="shared" si="126"/>
        <v>3300</v>
      </c>
      <c r="L879" s="48">
        <f t="shared" si="126"/>
        <v>3300</v>
      </c>
      <c r="M879" s="48">
        <f t="shared" si="126"/>
        <v>3700</v>
      </c>
      <c r="N879" s="48">
        <f t="shared" si="126"/>
        <v>3700</v>
      </c>
      <c r="O879" s="48">
        <f t="shared" si="126"/>
        <v>3700</v>
      </c>
      <c r="P879" s="48">
        <f t="shared" si="126"/>
        <v>3700</v>
      </c>
      <c r="Q879" s="48">
        <f t="shared" si="126"/>
        <v>4200</v>
      </c>
      <c r="R879" s="48">
        <f t="shared" si="126"/>
        <v>4200</v>
      </c>
      <c r="S879" s="48">
        <f t="shared" si="126"/>
        <v>4300</v>
      </c>
      <c r="T879" s="48">
        <f t="shared" si="126"/>
        <v>4300</v>
      </c>
      <c r="U879" s="48">
        <f t="shared" si="126"/>
        <v>4500</v>
      </c>
      <c r="V879" s="48">
        <f t="shared" si="126"/>
        <v>4500</v>
      </c>
    </row>
    <row r="880" spans="1:22">
      <c r="A880" s="48">
        <v>2</v>
      </c>
      <c r="B880" s="48">
        <v>5</v>
      </c>
      <c r="C880" s="48">
        <v>5</v>
      </c>
      <c r="D880" s="48">
        <v>501</v>
      </c>
      <c r="E880" s="48">
        <v>1000</v>
      </c>
      <c r="F880" s="48">
        <v>9</v>
      </c>
      <c r="G880" s="48" t="s">
        <v>269</v>
      </c>
      <c r="H880" s="48">
        <v>3000</v>
      </c>
      <c r="I880" s="48">
        <f t="shared" si="121"/>
        <v>0</v>
      </c>
      <c r="J880" s="57">
        <f t="shared" si="122"/>
        <v>3.3333333333333335E-3</v>
      </c>
      <c r="K880" s="48">
        <f t="shared" si="126"/>
        <v>3000</v>
      </c>
      <c r="L880" s="48">
        <f t="shared" si="126"/>
        <v>3000</v>
      </c>
      <c r="M880" s="48">
        <f t="shared" si="126"/>
        <v>3000</v>
      </c>
      <c r="N880" s="48">
        <f t="shared" si="126"/>
        <v>3000</v>
      </c>
      <c r="O880" s="48">
        <f t="shared" si="126"/>
        <v>3000</v>
      </c>
      <c r="P880" s="48">
        <f t="shared" si="126"/>
        <v>3000</v>
      </c>
      <c r="Q880" s="48">
        <f t="shared" si="126"/>
        <v>3000</v>
      </c>
      <c r="R880" s="48">
        <f t="shared" si="126"/>
        <v>3000</v>
      </c>
      <c r="S880" s="48">
        <f t="shared" si="126"/>
        <v>3000</v>
      </c>
      <c r="T880" s="48">
        <f t="shared" si="126"/>
        <v>3000</v>
      </c>
      <c r="U880" s="48">
        <f t="shared" si="126"/>
        <v>3000</v>
      </c>
      <c r="V880" s="48">
        <f t="shared" si="126"/>
        <v>3000</v>
      </c>
    </row>
    <row r="881" spans="1:22">
      <c r="A881" s="48">
        <v>2</v>
      </c>
      <c r="B881" s="48">
        <v>5</v>
      </c>
      <c r="C881" s="48">
        <v>5</v>
      </c>
      <c r="D881" s="48">
        <v>501</v>
      </c>
      <c r="E881" s="48">
        <v>1000</v>
      </c>
      <c r="F881" s="48">
        <v>10</v>
      </c>
      <c r="G881" s="48" t="s">
        <v>269</v>
      </c>
      <c r="H881" s="48">
        <v>2000</v>
      </c>
      <c r="I881" s="48">
        <f t="shared" si="121"/>
        <v>0</v>
      </c>
      <c r="J881" s="57">
        <f t="shared" si="122"/>
        <v>3.3333333333333335E-3</v>
      </c>
      <c r="K881" s="48">
        <f t="shared" si="126"/>
        <v>2000</v>
      </c>
      <c r="L881" s="48">
        <f t="shared" si="126"/>
        <v>2000</v>
      </c>
      <c r="M881" s="48">
        <f t="shared" si="126"/>
        <v>2000</v>
      </c>
      <c r="N881" s="48">
        <f t="shared" si="126"/>
        <v>2000</v>
      </c>
      <c r="O881" s="48">
        <f t="shared" si="126"/>
        <v>2000</v>
      </c>
      <c r="P881" s="48">
        <f t="shared" si="126"/>
        <v>2000</v>
      </c>
      <c r="Q881" s="48">
        <f t="shared" si="126"/>
        <v>2000</v>
      </c>
      <c r="R881" s="48">
        <f t="shared" si="126"/>
        <v>2000</v>
      </c>
      <c r="S881" s="48">
        <f t="shared" si="126"/>
        <v>2000</v>
      </c>
      <c r="T881" s="48">
        <f t="shared" si="126"/>
        <v>2000</v>
      </c>
      <c r="U881" s="48">
        <f t="shared" si="126"/>
        <v>2000</v>
      </c>
      <c r="V881" s="48">
        <f t="shared" si="126"/>
        <v>2000</v>
      </c>
    </row>
    <row r="882" spans="1:22">
      <c r="A882" s="48">
        <v>2</v>
      </c>
      <c r="B882" s="48">
        <v>5</v>
      </c>
      <c r="C882" s="48">
        <v>5</v>
      </c>
      <c r="D882" s="48">
        <v>501</v>
      </c>
      <c r="E882" s="48">
        <v>1000</v>
      </c>
      <c r="F882" s="48">
        <v>11</v>
      </c>
      <c r="G882" s="48" t="s">
        <v>273</v>
      </c>
      <c r="H882" s="48">
        <v>1</v>
      </c>
      <c r="I882" s="48">
        <f t="shared" si="121"/>
        <v>5</v>
      </c>
      <c r="J882" s="57">
        <f t="shared" si="122"/>
        <v>3.3333333333333335E-3</v>
      </c>
      <c r="K882" s="48">
        <f t="shared" ref="K882:V891" si="127">IF($I882=0,$H882,INDEX(levelCosts_1_v,MATCH(K$1,levelCosts_k,1),$I882)*$H882)</f>
        <v>4000</v>
      </c>
      <c r="L882" s="48">
        <f t="shared" si="127"/>
        <v>4000</v>
      </c>
      <c r="M882" s="48">
        <f t="shared" si="127"/>
        <v>4400</v>
      </c>
      <c r="N882" s="48">
        <f t="shared" si="127"/>
        <v>4400</v>
      </c>
      <c r="O882" s="48">
        <f t="shared" si="127"/>
        <v>4400</v>
      </c>
      <c r="P882" s="48">
        <f t="shared" si="127"/>
        <v>4400</v>
      </c>
      <c r="Q882" s="48">
        <f t="shared" si="127"/>
        <v>5000</v>
      </c>
      <c r="R882" s="48">
        <f t="shared" si="127"/>
        <v>5000</v>
      </c>
      <c r="S882" s="48">
        <f t="shared" si="127"/>
        <v>5200</v>
      </c>
      <c r="T882" s="48">
        <f t="shared" si="127"/>
        <v>5200</v>
      </c>
      <c r="U882" s="48">
        <f t="shared" si="127"/>
        <v>5400</v>
      </c>
      <c r="V882" s="48">
        <f t="shared" si="127"/>
        <v>5400</v>
      </c>
    </row>
    <row r="883" spans="1:22">
      <c r="A883" s="48">
        <v>2</v>
      </c>
      <c r="B883" s="48">
        <v>5</v>
      </c>
      <c r="C883" s="48">
        <v>5</v>
      </c>
      <c r="D883" s="48">
        <v>501</v>
      </c>
      <c r="E883" s="48">
        <v>1000</v>
      </c>
      <c r="F883" s="48">
        <v>12</v>
      </c>
      <c r="G883" s="48" t="s">
        <v>268</v>
      </c>
      <c r="H883" s="48">
        <v>4</v>
      </c>
      <c r="I883" s="48">
        <f t="shared" si="121"/>
        <v>4</v>
      </c>
      <c r="J883" s="57">
        <f t="shared" si="122"/>
        <v>3.3333333333333335E-3</v>
      </c>
      <c r="K883" s="48">
        <f t="shared" si="127"/>
        <v>2000</v>
      </c>
      <c r="L883" s="48">
        <f t="shared" si="127"/>
        <v>2000</v>
      </c>
      <c r="M883" s="48">
        <f t="shared" si="127"/>
        <v>2200</v>
      </c>
      <c r="N883" s="48">
        <f t="shared" si="127"/>
        <v>2200</v>
      </c>
      <c r="O883" s="48">
        <f t="shared" si="127"/>
        <v>2200</v>
      </c>
      <c r="P883" s="48">
        <f t="shared" si="127"/>
        <v>2200</v>
      </c>
      <c r="Q883" s="48">
        <f t="shared" si="127"/>
        <v>2500</v>
      </c>
      <c r="R883" s="48">
        <f t="shared" si="127"/>
        <v>2500</v>
      </c>
      <c r="S883" s="48">
        <f t="shared" si="127"/>
        <v>2600</v>
      </c>
      <c r="T883" s="48">
        <f t="shared" si="127"/>
        <v>2600</v>
      </c>
      <c r="U883" s="48">
        <f t="shared" si="127"/>
        <v>2700</v>
      </c>
      <c r="V883" s="48">
        <f t="shared" si="127"/>
        <v>2700</v>
      </c>
    </row>
    <row r="884" spans="1:22">
      <c r="A884" s="48">
        <v>2</v>
      </c>
      <c r="B884" s="48">
        <v>5</v>
      </c>
      <c r="C884" s="48">
        <v>5</v>
      </c>
      <c r="D884" s="48">
        <v>501</v>
      </c>
      <c r="E884" s="48">
        <v>1000</v>
      </c>
      <c r="F884" s="48">
        <v>13</v>
      </c>
      <c r="G884" s="48" t="s">
        <v>269</v>
      </c>
      <c r="H884" s="48">
        <v>4000</v>
      </c>
      <c r="I884" s="48">
        <f t="shared" si="121"/>
        <v>0</v>
      </c>
      <c r="J884" s="57">
        <f t="shared" si="122"/>
        <v>3.3333333333333335E-3</v>
      </c>
      <c r="K884" s="48">
        <f t="shared" si="127"/>
        <v>4000</v>
      </c>
      <c r="L884" s="48">
        <f t="shared" si="127"/>
        <v>4000</v>
      </c>
      <c r="M884" s="48">
        <f t="shared" si="127"/>
        <v>4000</v>
      </c>
      <c r="N884" s="48">
        <f t="shared" si="127"/>
        <v>4000</v>
      </c>
      <c r="O884" s="48">
        <f t="shared" si="127"/>
        <v>4000</v>
      </c>
      <c r="P884" s="48">
        <f t="shared" si="127"/>
        <v>4000</v>
      </c>
      <c r="Q884" s="48">
        <f t="shared" si="127"/>
        <v>4000</v>
      </c>
      <c r="R884" s="48">
        <f t="shared" si="127"/>
        <v>4000</v>
      </c>
      <c r="S884" s="48">
        <f t="shared" si="127"/>
        <v>4000</v>
      </c>
      <c r="T884" s="48">
        <f t="shared" si="127"/>
        <v>4000</v>
      </c>
      <c r="U884" s="48">
        <f t="shared" si="127"/>
        <v>4000</v>
      </c>
      <c r="V884" s="48">
        <f t="shared" si="127"/>
        <v>4000</v>
      </c>
    </row>
    <row r="885" spans="1:22">
      <c r="A885" s="48">
        <v>2</v>
      </c>
      <c r="B885" s="48">
        <v>5</v>
      </c>
      <c r="C885" s="48">
        <v>5</v>
      </c>
      <c r="D885" s="48">
        <v>501</v>
      </c>
      <c r="E885" s="48">
        <v>1000</v>
      </c>
      <c r="F885" s="48">
        <v>14</v>
      </c>
      <c r="G885" s="48" t="s">
        <v>275</v>
      </c>
      <c r="H885" s="48">
        <v>1</v>
      </c>
      <c r="I885" s="48">
        <f t="shared" si="121"/>
        <v>8</v>
      </c>
      <c r="J885" s="57">
        <f t="shared" si="122"/>
        <v>3.3333333333333335E-3</v>
      </c>
      <c r="K885" s="48">
        <f t="shared" si="127"/>
        <v>5300</v>
      </c>
      <c r="L885" s="48">
        <f t="shared" si="127"/>
        <v>5300</v>
      </c>
      <c r="M885" s="48">
        <f t="shared" si="127"/>
        <v>5900</v>
      </c>
      <c r="N885" s="48">
        <f t="shared" si="127"/>
        <v>5900</v>
      </c>
      <c r="O885" s="48">
        <f t="shared" si="127"/>
        <v>5900</v>
      </c>
      <c r="P885" s="48">
        <f t="shared" si="127"/>
        <v>5900</v>
      </c>
      <c r="Q885" s="48">
        <f t="shared" si="127"/>
        <v>6700</v>
      </c>
      <c r="R885" s="48">
        <f t="shared" si="127"/>
        <v>6700</v>
      </c>
      <c r="S885" s="48">
        <f t="shared" si="127"/>
        <v>6900</v>
      </c>
      <c r="T885" s="48">
        <f t="shared" si="127"/>
        <v>6900</v>
      </c>
      <c r="U885" s="48">
        <f t="shared" si="127"/>
        <v>7200</v>
      </c>
      <c r="V885" s="48">
        <f t="shared" si="127"/>
        <v>7200</v>
      </c>
    </row>
    <row r="886" spans="1:22">
      <c r="A886" s="48">
        <v>2</v>
      </c>
      <c r="B886" s="48">
        <v>5</v>
      </c>
      <c r="C886" s="48">
        <v>5</v>
      </c>
      <c r="D886" s="48">
        <v>501</v>
      </c>
      <c r="E886" s="48">
        <v>1000</v>
      </c>
      <c r="F886" s="48">
        <v>15</v>
      </c>
      <c r="G886" s="48" t="s">
        <v>271</v>
      </c>
      <c r="H886" s="48">
        <v>1</v>
      </c>
      <c r="I886" s="48">
        <f t="shared" si="121"/>
        <v>6</v>
      </c>
      <c r="J886" s="57">
        <f t="shared" si="122"/>
        <v>3.3333333333333335E-3</v>
      </c>
      <c r="K886" s="48">
        <f t="shared" si="127"/>
        <v>3300</v>
      </c>
      <c r="L886" s="48">
        <f t="shared" si="127"/>
        <v>3300</v>
      </c>
      <c r="M886" s="48">
        <f t="shared" si="127"/>
        <v>3700</v>
      </c>
      <c r="N886" s="48">
        <f t="shared" si="127"/>
        <v>3700</v>
      </c>
      <c r="O886" s="48">
        <f t="shared" si="127"/>
        <v>3700</v>
      </c>
      <c r="P886" s="48">
        <f t="shared" si="127"/>
        <v>3700</v>
      </c>
      <c r="Q886" s="48">
        <f t="shared" si="127"/>
        <v>4200</v>
      </c>
      <c r="R886" s="48">
        <f t="shared" si="127"/>
        <v>4200</v>
      </c>
      <c r="S886" s="48">
        <f t="shared" si="127"/>
        <v>4300</v>
      </c>
      <c r="T886" s="48">
        <f t="shared" si="127"/>
        <v>4300</v>
      </c>
      <c r="U886" s="48">
        <f t="shared" si="127"/>
        <v>4500</v>
      </c>
      <c r="V886" s="48">
        <f t="shared" si="127"/>
        <v>4500</v>
      </c>
    </row>
    <row r="887" spans="1:22">
      <c r="A887" s="48">
        <v>2</v>
      </c>
      <c r="B887" s="48">
        <v>6</v>
      </c>
      <c r="C887" s="48">
        <v>4</v>
      </c>
      <c r="D887" s="48">
        <v>501</v>
      </c>
      <c r="E887" s="48">
        <v>1000</v>
      </c>
      <c r="F887" s="48">
        <v>1</v>
      </c>
      <c r="G887" s="48" t="s">
        <v>269</v>
      </c>
      <c r="H887" s="48">
        <v>6000</v>
      </c>
      <c r="I887" s="48">
        <f t="shared" si="121"/>
        <v>0</v>
      </c>
      <c r="J887" s="57">
        <f t="shared" si="122"/>
        <v>2.6666666666666666E-3</v>
      </c>
      <c r="K887" s="48">
        <f t="shared" si="127"/>
        <v>6000</v>
      </c>
      <c r="L887" s="48">
        <f t="shared" si="127"/>
        <v>6000</v>
      </c>
      <c r="M887" s="48">
        <f t="shared" si="127"/>
        <v>6000</v>
      </c>
      <c r="N887" s="48">
        <f t="shared" si="127"/>
        <v>6000</v>
      </c>
      <c r="O887" s="48">
        <f t="shared" si="127"/>
        <v>6000</v>
      </c>
      <c r="P887" s="48">
        <f t="shared" si="127"/>
        <v>6000</v>
      </c>
      <c r="Q887" s="48">
        <f t="shared" si="127"/>
        <v>6000</v>
      </c>
      <c r="R887" s="48">
        <f t="shared" si="127"/>
        <v>6000</v>
      </c>
      <c r="S887" s="48">
        <f t="shared" si="127"/>
        <v>6000</v>
      </c>
      <c r="T887" s="48">
        <f t="shared" si="127"/>
        <v>6000</v>
      </c>
      <c r="U887" s="48">
        <f t="shared" si="127"/>
        <v>6000</v>
      </c>
      <c r="V887" s="48">
        <f t="shared" si="127"/>
        <v>6000</v>
      </c>
    </row>
    <row r="888" spans="1:22">
      <c r="A888" s="48">
        <v>2</v>
      </c>
      <c r="B888" s="48">
        <v>6</v>
      </c>
      <c r="C888" s="48">
        <v>4</v>
      </c>
      <c r="D888" s="48">
        <v>501</v>
      </c>
      <c r="E888" s="48">
        <v>1000</v>
      </c>
      <c r="F888" s="48">
        <v>2</v>
      </c>
      <c r="G888" s="48" t="s">
        <v>268</v>
      </c>
      <c r="H888" s="48">
        <v>4</v>
      </c>
      <c r="I888" s="48">
        <f t="shared" si="121"/>
        <v>4</v>
      </c>
      <c r="J888" s="57">
        <f t="shared" si="122"/>
        <v>2.6666666666666666E-3</v>
      </c>
      <c r="K888" s="48">
        <f t="shared" si="127"/>
        <v>2000</v>
      </c>
      <c r="L888" s="48">
        <f t="shared" si="127"/>
        <v>2000</v>
      </c>
      <c r="M888" s="48">
        <f t="shared" si="127"/>
        <v>2200</v>
      </c>
      <c r="N888" s="48">
        <f t="shared" si="127"/>
        <v>2200</v>
      </c>
      <c r="O888" s="48">
        <f t="shared" si="127"/>
        <v>2200</v>
      </c>
      <c r="P888" s="48">
        <f t="shared" si="127"/>
        <v>2200</v>
      </c>
      <c r="Q888" s="48">
        <f t="shared" si="127"/>
        <v>2500</v>
      </c>
      <c r="R888" s="48">
        <f t="shared" si="127"/>
        <v>2500</v>
      </c>
      <c r="S888" s="48">
        <f t="shared" si="127"/>
        <v>2600</v>
      </c>
      <c r="T888" s="48">
        <f t="shared" si="127"/>
        <v>2600</v>
      </c>
      <c r="U888" s="48">
        <f t="shared" si="127"/>
        <v>2700</v>
      </c>
      <c r="V888" s="48">
        <f t="shared" si="127"/>
        <v>2700</v>
      </c>
    </row>
    <row r="889" spans="1:22">
      <c r="A889" s="48">
        <v>2</v>
      </c>
      <c r="B889" s="48">
        <v>6</v>
      </c>
      <c r="C889" s="48">
        <v>4</v>
      </c>
      <c r="D889" s="48">
        <v>501</v>
      </c>
      <c r="E889" s="48">
        <v>1000</v>
      </c>
      <c r="F889" s="48">
        <v>3</v>
      </c>
      <c r="G889" s="48" t="s">
        <v>270</v>
      </c>
      <c r="H889" s="48">
        <v>1</v>
      </c>
      <c r="I889" s="48">
        <f t="shared" si="121"/>
        <v>1</v>
      </c>
      <c r="J889" s="57">
        <f t="shared" si="122"/>
        <v>2.6666666666666666E-3</v>
      </c>
      <c r="K889" s="48">
        <f t="shared" si="127"/>
        <v>2000</v>
      </c>
      <c r="L889" s="48">
        <f t="shared" si="127"/>
        <v>2000</v>
      </c>
      <c r="M889" s="48">
        <f t="shared" si="127"/>
        <v>2200</v>
      </c>
      <c r="N889" s="48">
        <f t="shared" si="127"/>
        <v>2200</v>
      </c>
      <c r="O889" s="48">
        <f t="shared" si="127"/>
        <v>2200</v>
      </c>
      <c r="P889" s="48">
        <f t="shared" si="127"/>
        <v>2200</v>
      </c>
      <c r="Q889" s="48">
        <f t="shared" si="127"/>
        <v>2500</v>
      </c>
      <c r="R889" s="48">
        <f t="shared" si="127"/>
        <v>2500</v>
      </c>
      <c r="S889" s="48">
        <f t="shared" si="127"/>
        <v>2600</v>
      </c>
      <c r="T889" s="48">
        <f t="shared" si="127"/>
        <v>2600</v>
      </c>
      <c r="U889" s="48">
        <f t="shared" si="127"/>
        <v>2700</v>
      </c>
      <c r="V889" s="48">
        <f t="shared" si="127"/>
        <v>2700</v>
      </c>
    </row>
    <row r="890" spans="1:22">
      <c r="A890" s="48">
        <v>2</v>
      </c>
      <c r="B890" s="48">
        <v>6</v>
      </c>
      <c r="C890" s="48">
        <v>4</v>
      </c>
      <c r="D890" s="48">
        <v>501</v>
      </c>
      <c r="E890" s="48">
        <v>1000</v>
      </c>
      <c r="F890" s="48">
        <v>4</v>
      </c>
      <c r="G890" s="48" t="s">
        <v>269</v>
      </c>
      <c r="H890" s="48">
        <v>4000</v>
      </c>
      <c r="I890" s="48">
        <f t="shared" si="121"/>
        <v>0</v>
      </c>
      <c r="J890" s="57">
        <f t="shared" si="122"/>
        <v>2.6666666666666666E-3</v>
      </c>
      <c r="K890" s="48">
        <f t="shared" si="127"/>
        <v>4000</v>
      </c>
      <c r="L890" s="48">
        <f t="shared" si="127"/>
        <v>4000</v>
      </c>
      <c r="M890" s="48">
        <f t="shared" si="127"/>
        <v>4000</v>
      </c>
      <c r="N890" s="48">
        <f t="shared" si="127"/>
        <v>4000</v>
      </c>
      <c r="O890" s="48">
        <f t="shared" si="127"/>
        <v>4000</v>
      </c>
      <c r="P890" s="48">
        <f t="shared" si="127"/>
        <v>4000</v>
      </c>
      <c r="Q890" s="48">
        <f t="shared" si="127"/>
        <v>4000</v>
      </c>
      <c r="R890" s="48">
        <f t="shared" si="127"/>
        <v>4000</v>
      </c>
      <c r="S890" s="48">
        <f t="shared" si="127"/>
        <v>4000</v>
      </c>
      <c r="T890" s="48">
        <f t="shared" si="127"/>
        <v>4000</v>
      </c>
      <c r="U890" s="48">
        <f t="shared" si="127"/>
        <v>4000</v>
      </c>
      <c r="V890" s="48">
        <f t="shared" si="127"/>
        <v>4000</v>
      </c>
    </row>
    <row r="891" spans="1:22">
      <c r="A891" s="48">
        <v>2</v>
      </c>
      <c r="B891" s="48">
        <v>6</v>
      </c>
      <c r="C891" s="48">
        <v>4</v>
      </c>
      <c r="D891" s="48">
        <v>501</v>
      </c>
      <c r="E891" s="48">
        <v>1000</v>
      </c>
      <c r="F891" s="48">
        <v>5</v>
      </c>
      <c r="G891" s="48" t="s">
        <v>273</v>
      </c>
      <c r="H891" s="48">
        <v>1</v>
      </c>
      <c r="I891" s="48">
        <f t="shared" si="121"/>
        <v>5</v>
      </c>
      <c r="J891" s="57">
        <f t="shared" si="122"/>
        <v>2.6666666666666666E-3</v>
      </c>
      <c r="K891" s="48">
        <f t="shared" si="127"/>
        <v>4000</v>
      </c>
      <c r="L891" s="48">
        <f t="shared" si="127"/>
        <v>4000</v>
      </c>
      <c r="M891" s="48">
        <f t="shared" si="127"/>
        <v>4400</v>
      </c>
      <c r="N891" s="48">
        <f t="shared" si="127"/>
        <v>4400</v>
      </c>
      <c r="O891" s="48">
        <f t="shared" si="127"/>
        <v>4400</v>
      </c>
      <c r="P891" s="48">
        <f t="shared" si="127"/>
        <v>4400</v>
      </c>
      <c r="Q891" s="48">
        <f t="shared" si="127"/>
        <v>5000</v>
      </c>
      <c r="R891" s="48">
        <f t="shared" si="127"/>
        <v>5000</v>
      </c>
      <c r="S891" s="48">
        <f t="shared" si="127"/>
        <v>5200</v>
      </c>
      <c r="T891" s="48">
        <f t="shared" si="127"/>
        <v>5200</v>
      </c>
      <c r="U891" s="48">
        <f t="shared" si="127"/>
        <v>5400</v>
      </c>
      <c r="V891" s="48">
        <f t="shared" si="127"/>
        <v>5400</v>
      </c>
    </row>
    <row r="892" spans="1:22">
      <c r="A892" s="48">
        <v>2</v>
      </c>
      <c r="B892" s="48">
        <v>6</v>
      </c>
      <c r="C892" s="48">
        <v>4</v>
      </c>
      <c r="D892" s="48">
        <v>501</v>
      </c>
      <c r="E892" s="48">
        <v>1000</v>
      </c>
      <c r="F892" s="48">
        <v>6</v>
      </c>
      <c r="G892" s="48" t="s">
        <v>272</v>
      </c>
      <c r="H892" s="48">
        <v>1</v>
      </c>
      <c r="I892" s="48">
        <f t="shared" si="121"/>
        <v>7</v>
      </c>
      <c r="J892" s="57">
        <f t="shared" si="122"/>
        <v>2.6666666666666666E-3</v>
      </c>
      <c r="K892" s="48">
        <f t="shared" ref="K892:V901" si="128">IF($I892=0,$H892,INDEX(levelCosts_1_v,MATCH(K$1,levelCosts_k,1),$I892)*$H892)</f>
        <v>4000</v>
      </c>
      <c r="L892" s="48">
        <f t="shared" si="128"/>
        <v>4000</v>
      </c>
      <c r="M892" s="48">
        <f t="shared" si="128"/>
        <v>4400</v>
      </c>
      <c r="N892" s="48">
        <f t="shared" si="128"/>
        <v>4400</v>
      </c>
      <c r="O892" s="48">
        <f t="shared" si="128"/>
        <v>4400</v>
      </c>
      <c r="P892" s="48">
        <f t="shared" si="128"/>
        <v>4400</v>
      </c>
      <c r="Q892" s="48">
        <f t="shared" si="128"/>
        <v>5000</v>
      </c>
      <c r="R892" s="48">
        <f t="shared" si="128"/>
        <v>5000</v>
      </c>
      <c r="S892" s="48">
        <f t="shared" si="128"/>
        <v>5200</v>
      </c>
      <c r="T892" s="48">
        <f t="shared" si="128"/>
        <v>5200</v>
      </c>
      <c r="U892" s="48">
        <f t="shared" si="128"/>
        <v>5400</v>
      </c>
      <c r="V892" s="48">
        <f t="shared" si="128"/>
        <v>5400</v>
      </c>
    </row>
    <row r="893" spans="1:22">
      <c r="A893" s="48">
        <v>2</v>
      </c>
      <c r="B893" s="48">
        <v>6</v>
      </c>
      <c r="C893" s="48">
        <v>4</v>
      </c>
      <c r="D893" s="48">
        <v>501</v>
      </c>
      <c r="E893" s="48">
        <v>1000</v>
      </c>
      <c r="F893" s="48">
        <v>7</v>
      </c>
      <c r="G893" s="48" t="s">
        <v>269</v>
      </c>
      <c r="H893" s="48">
        <v>2000</v>
      </c>
      <c r="I893" s="48">
        <f t="shared" si="121"/>
        <v>0</v>
      </c>
      <c r="J893" s="57">
        <f t="shared" si="122"/>
        <v>2.6666666666666666E-3</v>
      </c>
      <c r="K893" s="48">
        <f t="shared" si="128"/>
        <v>2000</v>
      </c>
      <c r="L893" s="48">
        <f t="shared" si="128"/>
        <v>2000</v>
      </c>
      <c r="M893" s="48">
        <f t="shared" si="128"/>
        <v>2000</v>
      </c>
      <c r="N893" s="48">
        <f t="shared" si="128"/>
        <v>2000</v>
      </c>
      <c r="O893" s="48">
        <f t="shared" si="128"/>
        <v>2000</v>
      </c>
      <c r="P893" s="48">
        <f t="shared" si="128"/>
        <v>2000</v>
      </c>
      <c r="Q893" s="48">
        <f t="shared" si="128"/>
        <v>2000</v>
      </c>
      <c r="R893" s="48">
        <f t="shared" si="128"/>
        <v>2000</v>
      </c>
      <c r="S893" s="48">
        <f t="shared" si="128"/>
        <v>2000</v>
      </c>
      <c r="T893" s="48">
        <f t="shared" si="128"/>
        <v>2000</v>
      </c>
      <c r="U893" s="48">
        <f t="shared" si="128"/>
        <v>2000</v>
      </c>
      <c r="V893" s="48">
        <f t="shared" si="128"/>
        <v>2000</v>
      </c>
    </row>
    <row r="894" spans="1:22">
      <c r="A894" s="48">
        <v>2</v>
      </c>
      <c r="B894" s="48">
        <v>6</v>
      </c>
      <c r="C894" s="48">
        <v>4</v>
      </c>
      <c r="D894" s="48">
        <v>501</v>
      </c>
      <c r="E894" s="48">
        <v>1000</v>
      </c>
      <c r="F894" s="48">
        <v>8</v>
      </c>
      <c r="G894" s="48" t="s">
        <v>269</v>
      </c>
      <c r="H894" s="48">
        <v>4000</v>
      </c>
      <c r="I894" s="48">
        <f t="shared" si="121"/>
        <v>0</v>
      </c>
      <c r="J894" s="57">
        <f t="shared" si="122"/>
        <v>2.6666666666666666E-3</v>
      </c>
      <c r="K894" s="48">
        <f t="shared" si="128"/>
        <v>4000</v>
      </c>
      <c r="L894" s="48">
        <f t="shared" si="128"/>
        <v>4000</v>
      </c>
      <c r="M894" s="48">
        <f t="shared" si="128"/>
        <v>4000</v>
      </c>
      <c r="N894" s="48">
        <f t="shared" si="128"/>
        <v>4000</v>
      </c>
      <c r="O894" s="48">
        <f t="shared" si="128"/>
        <v>4000</v>
      </c>
      <c r="P894" s="48">
        <f t="shared" si="128"/>
        <v>4000</v>
      </c>
      <c r="Q894" s="48">
        <f t="shared" si="128"/>
        <v>4000</v>
      </c>
      <c r="R894" s="48">
        <f t="shared" si="128"/>
        <v>4000</v>
      </c>
      <c r="S894" s="48">
        <f t="shared" si="128"/>
        <v>4000</v>
      </c>
      <c r="T894" s="48">
        <f t="shared" si="128"/>
        <v>4000</v>
      </c>
      <c r="U894" s="48">
        <f t="shared" si="128"/>
        <v>4000</v>
      </c>
      <c r="V894" s="48">
        <f t="shared" si="128"/>
        <v>4000</v>
      </c>
    </row>
    <row r="895" spans="1:22">
      <c r="A895" s="48">
        <v>2</v>
      </c>
      <c r="B895" s="48">
        <v>6</v>
      </c>
      <c r="C895" s="48">
        <v>4</v>
      </c>
      <c r="D895" s="48">
        <v>501</v>
      </c>
      <c r="E895" s="48">
        <v>1000</v>
      </c>
      <c r="F895" s="48">
        <v>9</v>
      </c>
      <c r="G895" s="48" t="s">
        <v>271</v>
      </c>
      <c r="H895" s="48">
        <v>1</v>
      </c>
      <c r="I895" s="48">
        <f t="shared" si="121"/>
        <v>6</v>
      </c>
      <c r="J895" s="57">
        <f t="shared" si="122"/>
        <v>2.6666666666666666E-3</v>
      </c>
      <c r="K895" s="48">
        <f t="shared" si="128"/>
        <v>3300</v>
      </c>
      <c r="L895" s="48">
        <f t="shared" si="128"/>
        <v>3300</v>
      </c>
      <c r="M895" s="48">
        <f t="shared" si="128"/>
        <v>3700</v>
      </c>
      <c r="N895" s="48">
        <f t="shared" si="128"/>
        <v>3700</v>
      </c>
      <c r="O895" s="48">
        <f t="shared" si="128"/>
        <v>3700</v>
      </c>
      <c r="P895" s="48">
        <f t="shared" si="128"/>
        <v>3700</v>
      </c>
      <c r="Q895" s="48">
        <f t="shared" si="128"/>
        <v>4200</v>
      </c>
      <c r="R895" s="48">
        <f t="shared" si="128"/>
        <v>4200</v>
      </c>
      <c r="S895" s="48">
        <f t="shared" si="128"/>
        <v>4300</v>
      </c>
      <c r="T895" s="48">
        <f t="shared" si="128"/>
        <v>4300</v>
      </c>
      <c r="U895" s="48">
        <f t="shared" si="128"/>
        <v>4500</v>
      </c>
      <c r="V895" s="48">
        <f t="shared" si="128"/>
        <v>4500</v>
      </c>
    </row>
    <row r="896" spans="1:22">
      <c r="A896" s="48">
        <v>2</v>
      </c>
      <c r="B896" s="48">
        <v>6</v>
      </c>
      <c r="C896" s="48">
        <v>4</v>
      </c>
      <c r="D896" s="48">
        <v>501</v>
      </c>
      <c r="E896" s="48">
        <v>1000</v>
      </c>
      <c r="F896" s="48">
        <v>10</v>
      </c>
      <c r="G896" s="48" t="s">
        <v>269</v>
      </c>
      <c r="H896" s="48">
        <v>3000</v>
      </c>
      <c r="I896" s="48">
        <f t="shared" si="121"/>
        <v>0</v>
      </c>
      <c r="J896" s="57">
        <f t="shared" si="122"/>
        <v>2.6666666666666666E-3</v>
      </c>
      <c r="K896" s="48">
        <f t="shared" si="128"/>
        <v>3000</v>
      </c>
      <c r="L896" s="48">
        <f t="shared" si="128"/>
        <v>3000</v>
      </c>
      <c r="M896" s="48">
        <f t="shared" si="128"/>
        <v>3000</v>
      </c>
      <c r="N896" s="48">
        <f t="shared" si="128"/>
        <v>3000</v>
      </c>
      <c r="O896" s="48">
        <f t="shared" si="128"/>
        <v>3000</v>
      </c>
      <c r="P896" s="48">
        <f t="shared" si="128"/>
        <v>3000</v>
      </c>
      <c r="Q896" s="48">
        <f t="shared" si="128"/>
        <v>3000</v>
      </c>
      <c r="R896" s="48">
        <f t="shared" si="128"/>
        <v>3000</v>
      </c>
      <c r="S896" s="48">
        <f t="shared" si="128"/>
        <v>3000</v>
      </c>
      <c r="T896" s="48">
        <f t="shared" si="128"/>
        <v>3000</v>
      </c>
      <c r="U896" s="48">
        <f t="shared" si="128"/>
        <v>3000</v>
      </c>
      <c r="V896" s="48">
        <f t="shared" si="128"/>
        <v>3000</v>
      </c>
    </row>
    <row r="897" spans="1:22">
      <c r="A897" s="48">
        <v>2</v>
      </c>
      <c r="B897" s="48">
        <v>6</v>
      </c>
      <c r="C897" s="48">
        <v>4</v>
      </c>
      <c r="D897" s="48">
        <v>501</v>
      </c>
      <c r="E897" s="48">
        <v>1000</v>
      </c>
      <c r="F897" s="48">
        <v>11</v>
      </c>
      <c r="G897" s="48" t="s">
        <v>268</v>
      </c>
      <c r="H897" s="48">
        <v>5</v>
      </c>
      <c r="I897" s="48">
        <f t="shared" si="121"/>
        <v>4</v>
      </c>
      <c r="J897" s="57">
        <f t="shared" si="122"/>
        <v>2.6666666666666666E-3</v>
      </c>
      <c r="K897" s="48">
        <f t="shared" si="128"/>
        <v>2500</v>
      </c>
      <c r="L897" s="48">
        <f t="shared" si="128"/>
        <v>2500</v>
      </c>
      <c r="M897" s="48">
        <f t="shared" si="128"/>
        <v>2750</v>
      </c>
      <c r="N897" s="48">
        <f t="shared" si="128"/>
        <v>2750</v>
      </c>
      <c r="O897" s="48">
        <f t="shared" si="128"/>
        <v>2750</v>
      </c>
      <c r="P897" s="48">
        <f t="shared" si="128"/>
        <v>2750</v>
      </c>
      <c r="Q897" s="48">
        <f t="shared" si="128"/>
        <v>3125</v>
      </c>
      <c r="R897" s="48">
        <f t="shared" si="128"/>
        <v>3125</v>
      </c>
      <c r="S897" s="48">
        <f t="shared" si="128"/>
        <v>3250</v>
      </c>
      <c r="T897" s="48">
        <f t="shared" si="128"/>
        <v>3250</v>
      </c>
      <c r="U897" s="48">
        <f t="shared" si="128"/>
        <v>3375</v>
      </c>
      <c r="V897" s="48">
        <f t="shared" si="128"/>
        <v>3375</v>
      </c>
    </row>
    <row r="898" spans="1:22">
      <c r="A898" s="48">
        <v>2</v>
      </c>
      <c r="B898" s="48">
        <v>6</v>
      </c>
      <c r="C898" s="48">
        <v>4</v>
      </c>
      <c r="D898" s="48">
        <v>501</v>
      </c>
      <c r="E898" s="48">
        <v>1000</v>
      </c>
      <c r="F898" s="48">
        <v>12</v>
      </c>
      <c r="G898" s="48" t="s">
        <v>268</v>
      </c>
      <c r="H898" s="48">
        <v>8</v>
      </c>
      <c r="I898" s="48">
        <f t="shared" ref="I898:I961" si="129">INDEX($AW$1:$AW$9,MATCH(G898,$AV$1:$AV$9,0))</f>
        <v>4</v>
      </c>
      <c r="J898" s="57">
        <f t="shared" si="122"/>
        <v>2.6666666666666666E-3</v>
      </c>
      <c r="K898" s="48">
        <f t="shared" si="128"/>
        <v>4000</v>
      </c>
      <c r="L898" s="48">
        <f t="shared" si="128"/>
        <v>4000</v>
      </c>
      <c r="M898" s="48">
        <f t="shared" si="128"/>
        <v>4400</v>
      </c>
      <c r="N898" s="48">
        <f t="shared" si="128"/>
        <v>4400</v>
      </c>
      <c r="O898" s="48">
        <f t="shared" si="128"/>
        <v>4400</v>
      </c>
      <c r="P898" s="48">
        <f t="shared" si="128"/>
        <v>4400</v>
      </c>
      <c r="Q898" s="48">
        <f t="shared" si="128"/>
        <v>5000</v>
      </c>
      <c r="R898" s="48">
        <f t="shared" si="128"/>
        <v>5000</v>
      </c>
      <c r="S898" s="48">
        <f t="shared" si="128"/>
        <v>5200</v>
      </c>
      <c r="T898" s="48">
        <f t="shared" si="128"/>
        <v>5200</v>
      </c>
      <c r="U898" s="48">
        <f t="shared" si="128"/>
        <v>5400</v>
      </c>
      <c r="V898" s="48">
        <f t="shared" si="128"/>
        <v>5400</v>
      </c>
    </row>
    <row r="899" spans="1:22">
      <c r="A899" s="48">
        <v>2</v>
      </c>
      <c r="B899" s="48">
        <v>6</v>
      </c>
      <c r="C899" s="48">
        <v>4</v>
      </c>
      <c r="D899" s="48">
        <v>501</v>
      </c>
      <c r="E899" s="48">
        <v>1000</v>
      </c>
      <c r="F899" s="48">
        <v>13</v>
      </c>
      <c r="G899" s="48" t="s">
        <v>275</v>
      </c>
      <c r="H899" s="48">
        <v>1</v>
      </c>
      <c r="I899" s="48">
        <f t="shared" si="129"/>
        <v>8</v>
      </c>
      <c r="J899" s="57">
        <f t="shared" ref="J899:J962" si="130">C899/100/15</f>
        <v>2.6666666666666666E-3</v>
      </c>
      <c r="K899" s="48">
        <f t="shared" si="128"/>
        <v>5300</v>
      </c>
      <c r="L899" s="48">
        <f t="shared" si="128"/>
        <v>5300</v>
      </c>
      <c r="M899" s="48">
        <f t="shared" si="128"/>
        <v>5900</v>
      </c>
      <c r="N899" s="48">
        <f t="shared" si="128"/>
        <v>5900</v>
      </c>
      <c r="O899" s="48">
        <f t="shared" si="128"/>
        <v>5900</v>
      </c>
      <c r="P899" s="48">
        <f t="shared" si="128"/>
        <v>5900</v>
      </c>
      <c r="Q899" s="48">
        <f t="shared" si="128"/>
        <v>6700</v>
      </c>
      <c r="R899" s="48">
        <f t="shared" si="128"/>
        <v>6700</v>
      </c>
      <c r="S899" s="48">
        <f t="shared" si="128"/>
        <v>6900</v>
      </c>
      <c r="T899" s="48">
        <f t="shared" si="128"/>
        <v>6900</v>
      </c>
      <c r="U899" s="48">
        <f t="shared" si="128"/>
        <v>7200</v>
      </c>
      <c r="V899" s="48">
        <f t="shared" si="128"/>
        <v>7200</v>
      </c>
    </row>
    <row r="900" spans="1:22">
      <c r="A900" s="48">
        <v>2</v>
      </c>
      <c r="B900" s="48">
        <v>6</v>
      </c>
      <c r="C900" s="48">
        <v>4</v>
      </c>
      <c r="D900" s="48">
        <v>501</v>
      </c>
      <c r="E900" s="48">
        <v>1000</v>
      </c>
      <c r="F900" s="48">
        <v>14</v>
      </c>
      <c r="G900" s="48" t="s">
        <v>269</v>
      </c>
      <c r="H900" s="48">
        <v>8000</v>
      </c>
      <c r="I900" s="48">
        <f t="shared" si="129"/>
        <v>0</v>
      </c>
      <c r="J900" s="57">
        <f t="shared" si="130"/>
        <v>2.6666666666666666E-3</v>
      </c>
      <c r="K900" s="48">
        <f t="shared" si="128"/>
        <v>8000</v>
      </c>
      <c r="L900" s="48">
        <f t="shared" si="128"/>
        <v>8000</v>
      </c>
      <c r="M900" s="48">
        <f t="shared" si="128"/>
        <v>8000</v>
      </c>
      <c r="N900" s="48">
        <f t="shared" si="128"/>
        <v>8000</v>
      </c>
      <c r="O900" s="48">
        <f t="shared" si="128"/>
        <v>8000</v>
      </c>
      <c r="P900" s="48">
        <f t="shared" si="128"/>
        <v>8000</v>
      </c>
      <c r="Q900" s="48">
        <f t="shared" si="128"/>
        <v>8000</v>
      </c>
      <c r="R900" s="48">
        <f t="shared" si="128"/>
        <v>8000</v>
      </c>
      <c r="S900" s="48">
        <f t="shared" si="128"/>
        <v>8000</v>
      </c>
      <c r="T900" s="48">
        <f t="shared" si="128"/>
        <v>8000</v>
      </c>
      <c r="U900" s="48">
        <f t="shared" si="128"/>
        <v>8000</v>
      </c>
      <c r="V900" s="48">
        <f t="shared" si="128"/>
        <v>8000</v>
      </c>
    </row>
    <row r="901" spans="1:22">
      <c r="A901" s="48">
        <v>2</v>
      </c>
      <c r="B901" s="48">
        <v>6</v>
      </c>
      <c r="C901" s="48">
        <v>4</v>
      </c>
      <c r="D901" s="48">
        <v>501</v>
      </c>
      <c r="E901" s="48">
        <v>1000</v>
      </c>
      <c r="F901" s="48">
        <v>15</v>
      </c>
      <c r="G901" s="48" t="s">
        <v>273</v>
      </c>
      <c r="H901" s="48">
        <v>2</v>
      </c>
      <c r="I901" s="48">
        <f t="shared" si="129"/>
        <v>5</v>
      </c>
      <c r="J901" s="57">
        <f t="shared" si="130"/>
        <v>2.6666666666666666E-3</v>
      </c>
      <c r="K901" s="48">
        <f t="shared" si="128"/>
        <v>8000</v>
      </c>
      <c r="L901" s="48">
        <f t="shared" si="128"/>
        <v>8000</v>
      </c>
      <c r="M901" s="48">
        <f t="shared" si="128"/>
        <v>8800</v>
      </c>
      <c r="N901" s="48">
        <f t="shared" si="128"/>
        <v>8800</v>
      </c>
      <c r="O901" s="48">
        <f t="shared" si="128"/>
        <v>8800</v>
      </c>
      <c r="P901" s="48">
        <f t="shared" si="128"/>
        <v>8800</v>
      </c>
      <c r="Q901" s="48">
        <f t="shared" si="128"/>
        <v>10000</v>
      </c>
      <c r="R901" s="48">
        <f t="shared" si="128"/>
        <v>10000</v>
      </c>
      <c r="S901" s="48">
        <f t="shared" si="128"/>
        <v>10400</v>
      </c>
      <c r="T901" s="48">
        <f t="shared" si="128"/>
        <v>10400</v>
      </c>
      <c r="U901" s="48">
        <f t="shared" si="128"/>
        <v>10800</v>
      </c>
      <c r="V901" s="48">
        <f t="shared" si="128"/>
        <v>10800</v>
      </c>
    </row>
    <row r="902" spans="1:22">
      <c r="A902" s="48">
        <v>2</v>
      </c>
      <c r="B902" s="48">
        <v>7</v>
      </c>
      <c r="C902" s="48">
        <v>6</v>
      </c>
      <c r="D902" s="48">
        <v>501</v>
      </c>
      <c r="E902" s="48">
        <v>1000</v>
      </c>
      <c r="F902" s="48">
        <v>1</v>
      </c>
      <c r="G902" s="48" t="s">
        <v>269</v>
      </c>
      <c r="H902" s="48">
        <v>8000</v>
      </c>
      <c r="I902" s="48">
        <f t="shared" si="129"/>
        <v>0</v>
      </c>
      <c r="J902" s="57">
        <f t="shared" si="130"/>
        <v>4.0000000000000001E-3</v>
      </c>
      <c r="K902" s="48">
        <f t="shared" ref="K902:V911" si="131">IF($I902=0,$H902,INDEX(levelCosts_1_v,MATCH(K$1,levelCosts_k,1),$I902)*$H902)</f>
        <v>8000</v>
      </c>
      <c r="L902" s="48">
        <f t="shared" si="131"/>
        <v>8000</v>
      </c>
      <c r="M902" s="48">
        <f t="shared" si="131"/>
        <v>8000</v>
      </c>
      <c r="N902" s="48">
        <f t="shared" si="131"/>
        <v>8000</v>
      </c>
      <c r="O902" s="48">
        <f t="shared" si="131"/>
        <v>8000</v>
      </c>
      <c r="P902" s="48">
        <f t="shared" si="131"/>
        <v>8000</v>
      </c>
      <c r="Q902" s="48">
        <f t="shared" si="131"/>
        <v>8000</v>
      </c>
      <c r="R902" s="48">
        <f t="shared" si="131"/>
        <v>8000</v>
      </c>
      <c r="S902" s="48">
        <f t="shared" si="131"/>
        <v>8000</v>
      </c>
      <c r="T902" s="48">
        <f t="shared" si="131"/>
        <v>8000</v>
      </c>
      <c r="U902" s="48">
        <f t="shared" si="131"/>
        <v>8000</v>
      </c>
      <c r="V902" s="48">
        <f t="shared" si="131"/>
        <v>8000</v>
      </c>
    </row>
    <row r="903" spans="1:22">
      <c r="A903" s="48">
        <v>2</v>
      </c>
      <c r="B903" s="48">
        <v>7</v>
      </c>
      <c r="C903" s="48">
        <v>6</v>
      </c>
      <c r="D903" s="48">
        <v>501</v>
      </c>
      <c r="E903" s="48">
        <v>1000</v>
      </c>
      <c r="F903" s="48">
        <v>2</v>
      </c>
      <c r="G903" s="48" t="s">
        <v>269</v>
      </c>
      <c r="H903" s="48">
        <v>4000</v>
      </c>
      <c r="I903" s="48">
        <f t="shared" si="129"/>
        <v>0</v>
      </c>
      <c r="J903" s="57">
        <f t="shared" si="130"/>
        <v>4.0000000000000001E-3</v>
      </c>
      <c r="K903" s="48">
        <f t="shared" si="131"/>
        <v>4000</v>
      </c>
      <c r="L903" s="48">
        <f t="shared" si="131"/>
        <v>4000</v>
      </c>
      <c r="M903" s="48">
        <f t="shared" si="131"/>
        <v>4000</v>
      </c>
      <c r="N903" s="48">
        <f t="shared" si="131"/>
        <v>4000</v>
      </c>
      <c r="O903" s="48">
        <f t="shared" si="131"/>
        <v>4000</v>
      </c>
      <c r="P903" s="48">
        <f t="shared" si="131"/>
        <v>4000</v>
      </c>
      <c r="Q903" s="48">
        <f t="shared" si="131"/>
        <v>4000</v>
      </c>
      <c r="R903" s="48">
        <f t="shared" si="131"/>
        <v>4000</v>
      </c>
      <c r="S903" s="48">
        <f t="shared" si="131"/>
        <v>4000</v>
      </c>
      <c r="T903" s="48">
        <f t="shared" si="131"/>
        <v>4000</v>
      </c>
      <c r="U903" s="48">
        <f t="shared" si="131"/>
        <v>4000</v>
      </c>
      <c r="V903" s="48">
        <f t="shared" si="131"/>
        <v>4000</v>
      </c>
    </row>
    <row r="904" spans="1:22">
      <c r="A904" s="48">
        <v>2</v>
      </c>
      <c r="B904" s="48">
        <v>7</v>
      </c>
      <c r="C904" s="48">
        <v>6</v>
      </c>
      <c r="D904" s="48">
        <v>501</v>
      </c>
      <c r="E904" s="48">
        <v>1000</v>
      </c>
      <c r="F904" s="48">
        <v>3</v>
      </c>
      <c r="G904" s="48" t="s">
        <v>268</v>
      </c>
      <c r="H904" s="48">
        <v>4</v>
      </c>
      <c r="I904" s="48">
        <f t="shared" si="129"/>
        <v>4</v>
      </c>
      <c r="J904" s="57">
        <f t="shared" si="130"/>
        <v>4.0000000000000001E-3</v>
      </c>
      <c r="K904" s="48">
        <f t="shared" si="131"/>
        <v>2000</v>
      </c>
      <c r="L904" s="48">
        <f t="shared" si="131"/>
        <v>2000</v>
      </c>
      <c r="M904" s="48">
        <f t="shared" si="131"/>
        <v>2200</v>
      </c>
      <c r="N904" s="48">
        <f t="shared" si="131"/>
        <v>2200</v>
      </c>
      <c r="O904" s="48">
        <f t="shared" si="131"/>
        <v>2200</v>
      </c>
      <c r="P904" s="48">
        <f t="shared" si="131"/>
        <v>2200</v>
      </c>
      <c r="Q904" s="48">
        <f t="shared" si="131"/>
        <v>2500</v>
      </c>
      <c r="R904" s="48">
        <f t="shared" si="131"/>
        <v>2500</v>
      </c>
      <c r="S904" s="48">
        <f t="shared" si="131"/>
        <v>2600</v>
      </c>
      <c r="T904" s="48">
        <f t="shared" si="131"/>
        <v>2600</v>
      </c>
      <c r="U904" s="48">
        <f t="shared" si="131"/>
        <v>2700</v>
      </c>
      <c r="V904" s="48">
        <f t="shared" si="131"/>
        <v>2700</v>
      </c>
    </row>
    <row r="905" spans="1:22">
      <c r="A905" s="48">
        <v>2</v>
      </c>
      <c r="B905" s="48">
        <v>7</v>
      </c>
      <c r="C905" s="48">
        <v>6</v>
      </c>
      <c r="D905" s="48">
        <v>501</v>
      </c>
      <c r="E905" s="48">
        <v>1000</v>
      </c>
      <c r="F905" s="48">
        <v>4</v>
      </c>
      <c r="G905" s="48" t="s">
        <v>270</v>
      </c>
      <c r="H905" s="48">
        <v>1</v>
      </c>
      <c r="I905" s="48">
        <f t="shared" si="129"/>
        <v>1</v>
      </c>
      <c r="J905" s="57">
        <f t="shared" si="130"/>
        <v>4.0000000000000001E-3</v>
      </c>
      <c r="K905" s="48">
        <f t="shared" si="131"/>
        <v>2000</v>
      </c>
      <c r="L905" s="48">
        <f t="shared" si="131"/>
        <v>2000</v>
      </c>
      <c r="M905" s="48">
        <f t="shared" si="131"/>
        <v>2200</v>
      </c>
      <c r="N905" s="48">
        <f t="shared" si="131"/>
        <v>2200</v>
      </c>
      <c r="O905" s="48">
        <f t="shared" si="131"/>
        <v>2200</v>
      </c>
      <c r="P905" s="48">
        <f t="shared" si="131"/>
        <v>2200</v>
      </c>
      <c r="Q905" s="48">
        <f t="shared" si="131"/>
        <v>2500</v>
      </c>
      <c r="R905" s="48">
        <f t="shared" si="131"/>
        <v>2500</v>
      </c>
      <c r="S905" s="48">
        <f t="shared" si="131"/>
        <v>2600</v>
      </c>
      <c r="T905" s="48">
        <f t="shared" si="131"/>
        <v>2600</v>
      </c>
      <c r="U905" s="48">
        <f t="shared" si="131"/>
        <v>2700</v>
      </c>
      <c r="V905" s="48">
        <f t="shared" si="131"/>
        <v>2700</v>
      </c>
    </row>
    <row r="906" spans="1:22">
      <c r="A906" s="48">
        <v>2</v>
      </c>
      <c r="B906" s="48">
        <v>7</v>
      </c>
      <c r="C906" s="48">
        <v>6</v>
      </c>
      <c r="D906" s="48">
        <v>501</v>
      </c>
      <c r="E906" s="48">
        <v>1000</v>
      </c>
      <c r="F906" s="48">
        <v>5</v>
      </c>
      <c r="G906" s="48" t="s">
        <v>269</v>
      </c>
      <c r="H906" s="48">
        <v>3000</v>
      </c>
      <c r="I906" s="48">
        <f t="shared" si="129"/>
        <v>0</v>
      </c>
      <c r="J906" s="57">
        <f t="shared" si="130"/>
        <v>4.0000000000000001E-3</v>
      </c>
      <c r="K906" s="48">
        <f t="shared" si="131"/>
        <v>3000</v>
      </c>
      <c r="L906" s="48">
        <f t="shared" si="131"/>
        <v>3000</v>
      </c>
      <c r="M906" s="48">
        <f t="shared" si="131"/>
        <v>3000</v>
      </c>
      <c r="N906" s="48">
        <f t="shared" si="131"/>
        <v>3000</v>
      </c>
      <c r="O906" s="48">
        <f t="shared" si="131"/>
        <v>3000</v>
      </c>
      <c r="P906" s="48">
        <f t="shared" si="131"/>
        <v>3000</v>
      </c>
      <c r="Q906" s="48">
        <f t="shared" si="131"/>
        <v>3000</v>
      </c>
      <c r="R906" s="48">
        <f t="shared" si="131"/>
        <v>3000</v>
      </c>
      <c r="S906" s="48">
        <f t="shared" si="131"/>
        <v>3000</v>
      </c>
      <c r="T906" s="48">
        <f t="shared" si="131"/>
        <v>3000</v>
      </c>
      <c r="U906" s="48">
        <f t="shared" si="131"/>
        <v>3000</v>
      </c>
      <c r="V906" s="48">
        <f t="shared" si="131"/>
        <v>3000</v>
      </c>
    </row>
    <row r="907" spans="1:22">
      <c r="A907" s="48">
        <v>2</v>
      </c>
      <c r="B907" s="48">
        <v>7</v>
      </c>
      <c r="C907" s="48">
        <v>6</v>
      </c>
      <c r="D907" s="48">
        <v>501</v>
      </c>
      <c r="E907" s="48">
        <v>1000</v>
      </c>
      <c r="F907" s="48">
        <v>6</v>
      </c>
      <c r="G907" s="48" t="s">
        <v>268</v>
      </c>
      <c r="H907" s="48">
        <v>4</v>
      </c>
      <c r="I907" s="48">
        <f t="shared" si="129"/>
        <v>4</v>
      </c>
      <c r="J907" s="57">
        <f t="shared" si="130"/>
        <v>4.0000000000000001E-3</v>
      </c>
      <c r="K907" s="48">
        <f t="shared" si="131"/>
        <v>2000</v>
      </c>
      <c r="L907" s="48">
        <f t="shared" si="131"/>
        <v>2000</v>
      </c>
      <c r="M907" s="48">
        <f t="shared" si="131"/>
        <v>2200</v>
      </c>
      <c r="N907" s="48">
        <f t="shared" si="131"/>
        <v>2200</v>
      </c>
      <c r="O907" s="48">
        <f t="shared" si="131"/>
        <v>2200</v>
      </c>
      <c r="P907" s="48">
        <f t="shared" si="131"/>
        <v>2200</v>
      </c>
      <c r="Q907" s="48">
        <f t="shared" si="131"/>
        <v>2500</v>
      </c>
      <c r="R907" s="48">
        <f t="shared" si="131"/>
        <v>2500</v>
      </c>
      <c r="S907" s="48">
        <f t="shared" si="131"/>
        <v>2600</v>
      </c>
      <c r="T907" s="48">
        <f t="shared" si="131"/>
        <v>2600</v>
      </c>
      <c r="U907" s="48">
        <f t="shared" si="131"/>
        <v>2700</v>
      </c>
      <c r="V907" s="48">
        <f t="shared" si="131"/>
        <v>2700</v>
      </c>
    </row>
    <row r="908" spans="1:22">
      <c r="A908" s="48">
        <v>2</v>
      </c>
      <c r="B908" s="48">
        <v>7</v>
      </c>
      <c r="C908" s="48">
        <v>6</v>
      </c>
      <c r="D908" s="48">
        <v>501</v>
      </c>
      <c r="E908" s="48">
        <v>1000</v>
      </c>
      <c r="F908" s="48">
        <v>7</v>
      </c>
      <c r="G908" s="48" t="s">
        <v>271</v>
      </c>
      <c r="H908" s="48">
        <v>1</v>
      </c>
      <c r="I908" s="48">
        <f t="shared" si="129"/>
        <v>6</v>
      </c>
      <c r="J908" s="57">
        <f t="shared" si="130"/>
        <v>4.0000000000000001E-3</v>
      </c>
      <c r="K908" s="48">
        <f t="shared" si="131"/>
        <v>3300</v>
      </c>
      <c r="L908" s="48">
        <f t="shared" si="131"/>
        <v>3300</v>
      </c>
      <c r="M908" s="48">
        <f t="shared" si="131"/>
        <v>3700</v>
      </c>
      <c r="N908" s="48">
        <f t="shared" si="131"/>
        <v>3700</v>
      </c>
      <c r="O908" s="48">
        <f t="shared" si="131"/>
        <v>3700</v>
      </c>
      <c r="P908" s="48">
        <f t="shared" si="131"/>
        <v>3700</v>
      </c>
      <c r="Q908" s="48">
        <f t="shared" si="131"/>
        <v>4200</v>
      </c>
      <c r="R908" s="48">
        <f t="shared" si="131"/>
        <v>4200</v>
      </c>
      <c r="S908" s="48">
        <f t="shared" si="131"/>
        <v>4300</v>
      </c>
      <c r="T908" s="48">
        <f t="shared" si="131"/>
        <v>4300</v>
      </c>
      <c r="U908" s="48">
        <f t="shared" si="131"/>
        <v>4500</v>
      </c>
      <c r="V908" s="48">
        <f t="shared" si="131"/>
        <v>4500</v>
      </c>
    </row>
    <row r="909" spans="1:22">
      <c r="A909" s="48">
        <v>2</v>
      </c>
      <c r="B909" s="48">
        <v>7</v>
      </c>
      <c r="C909" s="48">
        <v>6</v>
      </c>
      <c r="D909" s="48">
        <v>501</v>
      </c>
      <c r="E909" s="48">
        <v>1000</v>
      </c>
      <c r="F909" s="48">
        <v>8</v>
      </c>
      <c r="G909" s="48" t="s">
        <v>273</v>
      </c>
      <c r="H909" s="48">
        <v>1</v>
      </c>
      <c r="I909" s="48">
        <f t="shared" si="129"/>
        <v>5</v>
      </c>
      <c r="J909" s="57">
        <f t="shared" si="130"/>
        <v>4.0000000000000001E-3</v>
      </c>
      <c r="K909" s="48">
        <f t="shared" si="131"/>
        <v>4000</v>
      </c>
      <c r="L909" s="48">
        <f t="shared" si="131"/>
        <v>4000</v>
      </c>
      <c r="M909" s="48">
        <f t="shared" si="131"/>
        <v>4400</v>
      </c>
      <c r="N909" s="48">
        <f t="shared" si="131"/>
        <v>4400</v>
      </c>
      <c r="O909" s="48">
        <f t="shared" si="131"/>
        <v>4400</v>
      </c>
      <c r="P909" s="48">
        <f t="shared" si="131"/>
        <v>4400</v>
      </c>
      <c r="Q909" s="48">
        <f t="shared" si="131"/>
        <v>5000</v>
      </c>
      <c r="R909" s="48">
        <f t="shared" si="131"/>
        <v>5000</v>
      </c>
      <c r="S909" s="48">
        <f t="shared" si="131"/>
        <v>5200</v>
      </c>
      <c r="T909" s="48">
        <f t="shared" si="131"/>
        <v>5200</v>
      </c>
      <c r="U909" s="48">
        <f t="shared" si="131"/>
        <v>5400</v>
      </c>
      <c r="V909" s="48">
        <f t="shared" si="131"/>
        <v>5400</v>
      </c>
    </row>
    <row r="910" spans="1:22">
      <c r="A910" s="48">
        <v>2</v>
      </c>
      <c r="B910" s="48">
        <v>7</v>
      </c>
      <c r="C910" s="48">
        <v>6</v>
      </c>
      <c r="D910" s="48">
        <v>501</v>
      </c>
      <c r="E910" s="48">
        <v>1000</v>
      </c>
      <c r="F910" s="48">
        <v>9</v>
      </c>
      <c r="G910" s="48" t="s">
        <v>269</v>
      </c>
      <c r="H910" s="48">
        <v>2000</v>
      </c>
      <c r="I910" s="48">
        <f t="shared" si="129"/>
        <v>0</v>
      </c>
      <c r="J910" s="57">
        <f t="shared" si="130"/>
        <v>4.0000000000000001E-3</v>
      </c>
      <c r="K910" s="48">
        <f t="shared" si="131"/>
        <v>2000</v>
      </c>
      <c r="L910" s="48">
        <f t="shared" si="131"/>
        <v>2000</v>
      </c>
      <c r="M910" s="48">
        <f t="shared" si="131"/>
        <v>2000</v>
      </c>
      <c r="N910" s="48">
        <f t="shared" si="131"/>
        <v>2000</v>
      </c>
      <c r="O910" s="48">
        <f t="shared" si="131"/>
        <v>2000</v>
      </c>
      <c r="P910" s="48">
        <f t="shared" si="131"/>
        <v>2000</v>
      </c>
      <c r="Q910" s="48">
        <f t="shared" si="131"/>
        <v>2000</v>
      </c>
      <c r="R910" s="48">
        <f t="shared" si="131"/>
        <v>2000</v>
      </c>
      <c r="S910" s="48">
        <f t="shared" si="131"/>
        <v>2000</v>
      </c>
      <c r="T910" s="48">
        <f t="shared" si="131"/>
        <v>2000</v>
      </c>
      <c r="U910" s="48">
        <f t="shared" si="131"/>
        <v>2000</v>
      </c>
      <c r="V910" s="48">
        <f t="shared" si="131"/>
        <v>2000</v>
      </c>
    </row>
    <row r="911" spans="1:22">
      <c r="A911" s="48">
        <v>2</v>
      </c>
      <c r="B911" s="48">
        <v>7</v>
      </c>
      <c r="C911" s="48">
        <v>6</v>
      </c>
      <c r="D911" s="48">
        <v>501</v>
      </c>
      <c r="E911" s="48">
        <v>1000</v>
      </c>
      <c r="F911" s="48">
        <v>10</v>
      </c>
      <c r="G911" s="48" t="s">
        <v>269</v>
      </c>
      <c r="H911" s="48">
        <v>4000</v>
      </c>
      <c r="I911" s="48">
        <f t="shared" si="129"/>
        <v>0</v>
      </c>
      <c r="J911" s="57">
        <f t="shared" si="130"/>
        <v>4.0000000000000001E-3</v>
      </c>
      <c r="K911" s="48">
        <f t="shared" si="131"/>
        <v>4000</v>
      </c>
      <c r="L911" s="48">
        <f t="shared" si="131"/>
        <v>4000</v>
      </c>
      <c r="M911" s="48">
        <f t="shared" si="131"/>
        <v>4000</v>
      </c>
      <c r="N911" s="48">
        <f t="shared" si="131"/>
        <v>4000</v>
      </c>
      <c r="O911" s="48">
        <f t="shared" si="131"/>
        <v>4000</v>
      </c>
      <c r="P911" s="48">
        <f t="shared" si="131"/>
        <v>4000</v>
      </c>
      <c r="Q911" s="48">
        <f t="shared" si="131"/>
        <v>4000</v>
      </c>
      <c r="R911" s="48">
        <f t="shared" si="131"/>
        <v>4000</v>
      </c>
      <c r="S911" s="48">
        <f t="shared" si="131"/>
        <v>4000</v>
      </c>
      <c r="T911" s="48">
        <f t="shared" si="131"/>
        <v>4000</v>
      </c>
      <c r="U911" s="48">
        <f t="shared" si="131"/>
        <v>4000</v>
      </c>
      <c r="V911" s="48">
        <f t="shared" si="131"/>
        <v>4000</v>
      </c>
    </row>
    <row r="912" spans="1:22">
      <c r="A912" s="48">
        <v>2</v>
      </c>
      <c r="B912" s="48">
        <v>7</v>
      </c>
      <c r="C912" s="48">
        <v>6</v>
      </c>
      <c r="D912" s="48">
        <v>501</v>
      </c>
      <c r="E912" s="48">
        <v>1000</v>
      </c>
      <c r="F912" s="48">
        <v>11</v>
      </c>
      <c r="G912" s="48" t="s">
        <v>268</v>
      </c>
      <c r="H912" s="48">
        <v>5</v>
      </c>
      <c r="I912" s="48">
        <f t="shared" si="129"/>
        <v>4</v>
      </c>
      <c r="J912" s="57">
        <f t="shared" si="130"/>
        <v>4.0000000000000001E-3</v>
      </c>
      <c r="K912" s="48">
        <f t="shared" ref="K912:V921" si="132">IF($I912=0,$H912,INDEX(levelCosts_1_v,MATCH(K$1,levelCosts_k,1),$I912)*$H912)</f>
        <v>2500</v>
      </c>
      <c r="L912" s="48">
        <f t="shared" si="132"/>
        <v>2500</v>
      </c>
      <c r="M912" s="48">
        <f t="shared" si="132"/>
        <v>2750</v>
      </c>
      <c r="N912" s="48">
        <f t="shared" si="132"/>
        <v>2750</v>
      </c>
      <c r="O912" s="48">
        <f t="shared" si="132"/>
        <v>2750</v>
      </c>
      <c r="P912" s="48">
        <f t="shared" si="132"/>
        <v>2750</v>
      </c>
      <c r="Q912" s="48">
        <f t="shared" si="132"/>
        <v>3125</v>
      </c>
      <c r="R912" s="48">
        <f t="shared" si="132"/>
        <v>3125</v>
      </c>
      <c r="S912" s="48">
        <f t="shared" si="132"/>
        <v>3250</v>
      </c>
      <c r="T912" s="48">
        <f t="shared" si="132"/>
        <v>3250</v>
      </c>
      <c r="U912" s="48">
        <f t="shared" si="132"/>
        <v>3375</v>
      </c>
      <c r="V912" s="48">
        <f t="shared" si="132"/>
        <v>3375</v>
      </c>
    </row>
    <row r="913" spans="1:22">
      <c r="A913" s="48">
        <v>2</v>
      </c>
      <c r="B913" s="48">
        <v>7</v>
      </c>
      <c r="C913" s="48">
        <v>6</v>
      </c>
      <c r="D913" s="48">
        <v>501</v>
      </c>
      <c r="E913" s="48">
        <v>1000</v>
      </c>
      <c r="F913" s="48">
        <v>12</v>
      </c>
      <c r="G913" s="48" t="s">
        <v>275</v>
      </c>
      <c r="H913" s="48">
        <v>1</v>
      </c>
      <c r="I913" s="48">
        <f t="shared" si="129"/>
        <v>8</v>
      </c>
      <c r="J913" s="57">
        <f t="shared" si="130"/>
        <v>4.0000000000000001E-3</v>
      </c>
      <c r="K913" s="48">
        <f t="shared" si="132"/>
        <v>5300</v>
      </c>
      <c r="L913" s="48">
        <f t="shared" si="132"/>
        <v>5300</v>
      </c>
      <c r="M913" s="48">
        <f t="shared" si="132"/>
        <v>5900</v>
      </c>
      <c r="N913" s="48">
        <f t="shared" si="132"/>
        <v>5900</v>
      </c>
      <c r="O913" s="48">
        <f t="shared" si="132"/>
        <v>5900</v>
      </c>
      <c r="P913" s="48">
        <f t="shared" si="132"/>
        <v>5900</v>
      </c>
      <c r="Q913" s="48">
        <f t="shared" si="132"/>
        <v>6700</v>
      </c>
      <c r="R913" s="48">
        <f t="shared" si="132"/>
        <v>6700</v>
      </c>
      <c r="S913" s="48">
        <f t="shared" si="132"/>
        <v>6900</v>
      </c>
      <c r="T913" s="48">
        <f t="shared" si="132"/>
        <v>6900</v>
      </c>
      <c r="U913" s="48">
        <f t="shared" si="132"/>
        <v>7200</v>
      </c>
      <c r="V913" s="48">
        <f t="shared" si="132"/>
        <v>7200</v>
      </c>
    </row>
    <row r="914" spans="1:22">
      <c r="A914" s="48">
        <v>2</v>
      </c>
      <c r="B914" s="48">
        <v>7</v>
      </c>
      <c r="C914" s="48">
        <v>6</v>
      </c>
      <c r="D914" s="48">
        <v>501</v>
      </c>
      <c r="E914" s="48">
        <v>1000</v>
      </c>
      <c r="F914" s="48">
        <v>13</v>
      </c>
      <c r="G914" s="48" t="s">
        <v>271</v>
      </c>
      <c r="H914" s="48">
        <v>1</v>
      </c>
      <c r="I914" s="48">
        <f t="shared" si="129"/>
        <v>6</v>
      </c>
      <c r="J914" s="57">
        <f t="shared" si="130"/>
        <v>4.0000000000000001E-3</v>
      </c>
      <c r="K914" s="48">
        <f t="shared" si="132"/>
        <v>3300</v>
      </c>
      <c r="L914" s="48">
        <f t="shared" si="132"/>
        <v>3300</v>
      </c>
      <c r="M914" s="48">
        <f t="shared" si="132"/>
        <v>3700</v>
      </c>
      <c r="N914" s="48">
        <f t="shared" si="132"/>
        <v>3700</v>
      </c>
      <c r="O914" s="48">
        <f t="shared" si="132"/>
        <v>3700</v>
      </c>
      <c r="P914" s="48">
        <f t="shared" si="132"/>
        <v>3700</v>
      </c>
      <c r="Q914" s="48">
        <f t="shared" si="132"/>
        <v>4200</v>
      </c>
      <c r="R914" s="48">
        <f t="shared" si="132"/>
        <v>4200</v>
      </c>
      <c r="S914" s="48">
        <f t="shared" si="132"/>
        <v>4300</v>
      </c>
      <c r="T914" s="48">
        <f t="shared" si="132"/>
        <v>4300</v>
      </c>
      <c r="U914" s="48">
        <f t="shared" si="132"/>
        <v>4500</v>
      </c>
      <c r="V914" s="48">
        <f t="shared" si="132"/>
        <v>4500</v>
      </c>
    </row>
    <row r="915" spans="1:22">
      <c r="A915" s="48">
        <v>2</v>
      </c>
      <c r="B915" s="48">
        <v>7</v>
      </c>
      <c r="C915" s="48">
        <v>6</v>
      </c>
      <c r="D915" s="48">
        <v>501</v>
      </c>
      <c r="E915" s="48">
        <v>1000</v>
      </c>
      <c r="F915" s="48">
        <v>14</v>
      </c>
      <c r="G915" s="48" t="s">
        <v>273</v>
      </c>
      <c r="H915" s="48">
        <v>1</v>
      </c>
      <c r="I915" s="48">
        <f t="shared" si="129"/>
        <v>5</v>
      </c>
      <c r="J915" s="57">
        <f t="shared" si="130"/>
        <v>4.0000000000000001E-3</v>
      </c>
      <c r="K915" s="48">
        <f t="shared" si="132"/>
        <v>4000</v>
      </c>
      <c r="L915" s="48">
        <f t="shared" si="132"/>
        <v>4000</v>
      </c>
      <c r="M915" s="48">
        <f t="shared" si="132"/>
        <v>4400</v>
      </c>
      <c r="N915" s="48">
        <f t="shared" si="132"/>
        <v>4400</v>
      </c>
      <c r="O915" s="48">
        <f t="shared" si="132"/>
        <v>4400</v>
      </c>
      <c r="P915" s="48">
        <f t="shared" si="132"/>
        <v>4400</v>
      </c>
      <c r="Q915" s="48">
        <f t="shared" si="132"/>
        <v>5000</v>
      </c>
      <c r="R915" s="48">
        <f t="shared" si="132"/>
        <v>5000</v>
      </c>
      <c r="S915" s="48">
        <f t="shared" si="132"/>
        <v>5200</v>
      </c>
      <c r="T915" s="48">
        <f t="shared" si="132"/>
        <v>5200</v>
      </c>
      <c r="U915" s="48">
        <f t="shared" si="132"/>
        <v>5400</v>
      </c>
      <c r="V915" s="48">
        <f t="shared" si="132"/>
        <v>5400</v>
      </c>
    </row>
    <row r="916" spans="1:22">
      <c r="A916" s="48">
        <v>2</v>
      </c>
      <c r="B916" s="48">
        <v>7</v>
      </c>
      <c r="C916" s="48">
        <v>6</v>
      </c>
      <c r="D916" s="48">
        <v>501</v>
      </c>
      <c r="E916" s="48">
        <v>1000</v>
      </c>
      <c r="F916" s="48">
        <v>15</v>
      </c>
      <c r="G916" s="48" t="s">
        <v>269</v>
      </c>
      <c r="H916" s="48">
        <v>2000</v>
      </c>
      <c r="I916" s="48">
        <f t="shared" si="129"/>
        <v>0</v>
      </c>
      <c r="J916" s="57">
        <f t="shared" si="130"/>
        <v>4.0000000000000001E-3</v>
      </c>
      <c r="K916" s="48">
        <f t="shared" si="132"/>
        <v>2000</v>
      </c>
      <c r="L916" s="48">
        <f t="shared" si="132"/>
        <v>2000</v>
      </c>
      <c r="M916" s="48">
        <f t="shared" si="132"/>
        <v>2000</v>
      </c>
      <c r="N916" s="48">
        <f t="shared" si="132"/>
        <v>2000</v>
      </c>
      <c r="O916" s="48">
        <f t="shared" si="132"/>
        <v>2000</v>
      </c>
      <c r="P916" s="48">
        <f t="shared" si="132"/>
        <v>2000</v>
      </c>
      <c r="Q916" s="48">
        <f t="shared" si="132"/>
        <v>2000</v>
      </c>
      <c r="R916" s="48">
        <f t="shared" si="132"/>
        <v>2000</v>
      </c>
      <c r="S916" s="48">
        <f t="shared" si="132"/>
        <v>2000</v>
      </c>
      <c r="T916" s="48">
        <f t="shared" si="132"/>
        <v>2000</v>
      </c>
      <c r="U916" s="48">
        <f t="shared" si="132"/>
        <v>2000</v>
      </c>
      <c r="V916" s="48">
        <f t="shared" si="132"/>
        <v>2000</v>
      </c>
    </row>
    <row r="917" spans="1:22">
      <c r="A917" s="48">
        <v>2</v>
      </c>
      <c r="B917" s="48">
        <v>8</v>
      </c>
      <c r="C917" s="48">
        <v>4</v>
      </c>
      <c r="D917" s="48">
        <v>501</v>
      </c>
      <c r="E917" s="48">
        <v>1000</v>
      </c>
      <c r="F917" s="48">
        <v>1</v>
      </c>
      <c r="G917" s="48" t="s">
        <v>269</v>
      </c>
      <c r="H917" s="48">
        <v>8000</v>
      </c>
      <c r="I917" s="48">
        <f t="shared" si="129"/>
        <v>0</v>
      </c>
      <c r="J917" s="57">
        <f t="shared" si="130"/>
        <v>2.6666666666666666E-3</v>
      </c>
      <c r="K917" s="48">
        <f t="shared" si="132"/>
        <v>8000</v>
      </c>
      <c r="L917" s="48">
        <f t="shared" si="132"/>
        <v>8000</v>
      </c>
      <c r="M917" s="48">
        <f t="shared" si="132"/>
        <v>8000</v>
      </c>
      <c r="N917" s="48">
        <f t="shared" si="132"/>
        <v>8000</v>
      </c>
      <c r="O917" s="48">
        <f t="shared" si="132"/>
        <v>8000</v>
      </c>
      <c r="P917" s="48">
        <f t="shared" si="132"/>
        <v>8000</v>
      </c>
      <c r="Q917" s="48">
        <f t="shared" si="132"/>
        <v>8000</v>
      </c>
      <c r="R917" s="48">
        <f t="shared" si="132"/>
        <v>8000</v>
      </c>
      <c r="S917" s="48">
        <f t="shared" si="132"/>
        <v>8000</v>
      </c>
      <c r="T917" s="48">
        <f t="shared" si="132"/>
        <v>8000</v>
      </c>
      <c r="U917" s="48">
        <f t="shared" si="132"/>
        <v>8000</v>
      </c>
      <c r="V917" s="48">
        <f t="shared" si="132"/>
        <v>8000</v>
      </c>
    </row>
    <row r="918" spans="1:22">
      <c r="A918" s="48">
        <v>2</v>
      </c>
      <c r="B918" s="48">
        <v>8</v>
      </c>
      <c r="C918" s="48">
        <v>4</v>
      </c>
      <c r="D918" s="48">
        <v>501</v>
      </c>
      <c r="E918" s="48">
        <v>1000</v>
      </c>
      <c r="F918" s="48">
        <v>2</v>
      </c>
      <c r="G918" s="48" t="s">
        <v>273</v>
      </c>
      <c r="H918" s="48">
        <v>1</v>
      </c>
      <c r="I918" s="48">
        <f t="shared" si="129"/>
        <v>5</v>
      </c>
      <c r="J918" s="57">
        <f t="shared" si="130"/>
        <v>2.6666666666666666E-3</v>
      </c>
      <c r="K918" s="48">
        <f t="shared" si="132"/>
        <v>4000</v>
      </c>
      <c r="L918" s="48">
        <f t="shared" si="132"/>
        <v>4000</v>
      </c>
      <c r="M918" s="48">
        <f t="shared" si="132"/>
        <v>4400</v>
      </c>
      <c r="N918" s="48">
        <f t="shared" si="132"/>
        <v>4400</v>
      </c>
      <c r="O918" s="48">
        <f t="shared" si="132"/>
        <v>4400</v>
      </c>
      <c r="P918" s="48">
        <f t="shared" si="132"/>
        <v>4400</v>
      </c>
      <c r="Q918" s="48">
        <f t="shared" si="132"/>
        <v>5000</v>
      </c>
      <c r="R918" s="48">
        <f t="shared" si="132"/>
        <v>5000</v>
      </c>
      <c r="S918" s="48">
        <f t="shared" si="132"/>
        <v>5200</v>
      </c>
      <c r="T918" s="48">
        <f t="shared" si="132"/>
        <v>5200</v>
      </c>
      <c r="U918" s="48">
        <f t="shared" si="132"/>
        <v>5400</v>
      </c>
      <c r="V918" s="48">
        <f t="shared" si="132"/>
        <v>5400</v>
      </c>
    </row>
    <row r="919" spans="1:22">
      <c r="A919" s="48">
        <v>2</v>
      </c>
      <c r="B919" s="48">
        <v>8</v>
      </c>
      <c r="C919" s="48">
        <v>4</v>
      </c>
      <c r="D919" s="48">
        <v>501</v>
      </c>
      <c r="E919" s="48">
        <v>1000</v>
      </c>
      <c r="F919" s="48">
        <v>3</v>
      </c>
      <c r="G919" s="48" t="s">
        <v>270</v>
      </c>
      <c r="H919" s="48">
        <v>1</v>
      </c>
      <c r="I919" s="48">
        <f t="shared" si="129"/>
        <v>1</v>
      </c>
      <c r="J919" s="57">
        <f t="shared" si="130"/>
        <v>2.6666666666666666E-3</v>
      </c>
      <c r="K919" s="48">
        <f t="shared" si="132"/>
        <v>2000</v>
      </c>
      <c r="L919" s="48">
        <f t="shared" si="132"/>
        <v>2000</v>
      </c>
      <c r="M919" s="48">
        <f t="shared" si="132"/>
        <v>2200</v>
      </c>
      <c r="N919" s="48">
        <f t="shared" si="132"/>
        <v>2200</v>
      </c>
      <c r="O919" s="48">
        <f t="shared" si="132"/>
        <v>2200</v>
      </c>
      <c r="P919" s="48">
        <f t="shared" si="132"/>
        <v>2200</v>
      </c>
      <c r="Q919" s="48">
        <f t="shared" si="132"/>
        <v>2500</v>
      </c>
      <c r="R919" s="48">
        <f t="shared" si="132"/>
        <v>2500</v>
      </c>
      <c r="S919" s="48">
        <f t="shared" si="132"/>
        <v>2600</v>
      </c>
      <c r="T919" s="48">
        <f t="shared" si="132"/>
        <v>2600</v>
      </c>
      <c r="U919" s="48">
        <f t="shared" si="132"/>
        <v>2700</v>
      </c>
      <c r="V919" s="48">
        <f t="shared" si="132"/>
        <v>2700</v>
      </c>
    </row>
    <row r="920" spans="1:22">
      <c r="A920" s="48">
        <v>2</v>
      </c>
      <c r="B920" s="48">
        <v>8</v>
      </c>
      <c r="C920" s="48">
        <v>4</v>
      </c>
      <c r="D920" s="48">
        <v>501</v>
      </c>
      <c r="E920" s="48">
        <v>1000</v>
      </c>
      <c r="F920" s="48">
        <v>4</v>
      </c>
      <c r="G920" s="48" t="s">
        <v>269</v>
      </c>
      <c r="H920" s="48">
        <v>4000</v>
      </c>
      <c r="I920" s="48">
        <f t="shared" si="129"/>
        <v>0</v>
      </c>
      <c r="J920" s="57">
        <f t="shared" si="130"/>
        <v>2.6666666666666666E-3</v>
      </c>
      <c r="K920" s="48">
        <f t="shared" si="132"/>
        <v>4000</v>
      </c>
      <c r="L920" s="48">
        <f t="shared" si="132"/>
        <v>4000</v>
      </c>
      <c r="M920" s="48">
        <f t="shared" si="132"/>
        <v>4000</v>
      </c>
      <c r="N920" s="48">
        <f t="shared" si="132"/>
        <v>4000</v>
      </c>
      <c r="O920" s="48">
        <f t="shared" si="132"/>
        <v>4000</v>
      </c>
      <c r="P920" s="48">
        <f t="shared" si="132"/>
        <v>4000</v>
      </c>
      <c r="Q920" s="48">
        <f t="shared" si="132"/>
        <v>4000</v>
      </c>
      <c r="R920" s="48">
        <f t="shared" si="132"/>
        <v>4000</v>
      </c>
      <c r="S920" s="48">
        <f t="shared" si="132"/>
        <v>4000</v>
      </c>
      <c r="T920" s="48">
        <f t="shared" si="132"/>
        <v>4000</v>
      </c>
      <c r="U920" s="48">
        <f t="shared" si="132"/>
        <v>4000</v>
      </c>
      <c r="V920" s="48">
        <f t="shared" si="132"/>
        <v>4000</v>
      </c>
    </row>
    <row r="921" spans="1:22">
      <c r="A921" s="48">
        <v>2</v>
      </c>
      <c r="B921" s="48">
        <v>8</v>
      </c>
      <c r="C921" s="48">
        <v>4</v>
      </c>
      <c r="D921" s="48">
        <v>501</v>
      </c>
      <c r="E921" s="48">
        <v>1000</v>
      </c>
      <c r="F921" s="48">
        <v>5</v>
      </c>
      <c r="G921" s="48" t="s">
        <v>273</v>
      </c>
      <c r="H921" s="48">
        <v>1</v>
      </c>
      <c r="I921" s="48">
        <f t="shared" si="129"/>
        <v>5</v>
      </c>
      <c r="J921" s="57">
        <f t="shared" si="130"/>
        <v>2.6666666666666666E-3</v>
      </c>
      <c r="K921" s="48">
        <f t="shared" si="132"/>
        <v>4000</v>
      </c>
      <c r="L921" s="48">
        <f t="shared" si="132"/>
        <v>4000</v>
      </c>
      <c r="M921" s="48">
        <f t="shared" si="132"/>
        <v>4400</v>
      </c>
      <c r="N921" s="48">
        <f t="shared" si="132"/>
        <v>4400</v>
      </c>
      <c r="O921" s="48">
        <f t="shared" si="132"/>
        <v>4400</v>
      </c>
      <c r="P921" s="48">
        <f t="shared" si="132"/>
        <v>4400</v>
      </c>
      <c r="Q921" s="48">
        <f t="shared" si="132"/>
        <v>5000</v>
      </c>
      <c r="R921" s="48">
        <f t="shared" si="132"/>
        <v>5000</v>
      </c>
      <c r="S921" s="48">
        <f t="shared" si="132"/>
        <v>5200</v>
      </c>
      <c r="T921" s="48">
        <f t="shared" si="132"/>
        <v>5200</v>
      </c>
      <c r="U921" s="48">
        <f t="shared" si="132"/>
        <v>5400</v>
      </c>
      <c r="V921" s="48">
        <f t="shared" si="132"/>
        <v>5400</v>
      </c>
    </row>
    <row r="922" spans="1:22">
      <c r="A922" s="48">
        <v>2</v>
      </c>
      <c r="B922" s="48">
        <v>8</v>
      </c>
      <c r="C922" s="48">
        <v>4</v>
      </c>
      <c r="D922" s="48">
        <v>501</v>
      </c>
      <c r="E922" s="48">
        <v>1000</v>
      </c>
      <c r="F922" s="48">
        <v>6</v>
      </c>
      <c r="G922" s="48" t="s">
        <v>271</v>
      </c>
      <c r="H922" s="48">
        <v>1</v>
      </c>
      <c r="I922" s="48">
        <f t="shared" si="129"/>
        <v>6</v>
      </c>
      <c r="J922" s="57">
        <f t="shared" si="130"/>
        <v>2.6666666666666666E-3</v>
      </c>
      <c r="K922" s="48">
        <f t="shared" ref="K922:V931" si="133">IF($I922=0,$H922,INDEX(levelCosts_1_v,MATCH(K$1,levelCosts_k,1),$I922)*$H922)</f>
        <v>3300</v>
      </c>
      <c r="L922" s="48">
        <f t="shared" si="133"/>
        <v>3300</v>
      </c>
      <c r="M922" s="48">
        <f t="shared" si="133"/>
        <v>3700</v>
      </c>
      <c r="N922" s="48">
        <f t="shared" si="133"/>
        <v>3700</v>
      </c>
      <c r="O922" s="48">
        <f t="shared" si="133"/>
        <v>3700</v>
      </c>
      <c r="P922" s="48">
        <f t="shared" si="133"/>
        <v>3700</v>
      </c>
      <c r="Q922" s="48">
        <f t="shared" si="133"/>
        <v>4200</v>
      </c>
      <c r="R922" s="48">
        <f t="shared" si="133"/>
        <v>4200</v>
      </c>
      <c r="S922" s="48">
        <f t="shared" si="133"/>
        <v>4300</v>
      </c>
      <c r="T922" s="48">
        <f t="shared" si="133"/>
        <v>4300</v>
      </c>
      <c r="U922" s="48">
        <f t="shared" si="133"/>
        <v>4500</v>
      </c>
      <c r="V922" s="48">
        <f t="shared" si="133"/>
        <v>4500</v>
      </c>
    </row>
    <row r="923" spans="1:22">
      <c r="A923" s="48">
        <v>2</v>
      </c>
      <c r="B923" s="48">
        <v>8</v>
      </c>
      <c r="C923" s="48">
        <v>4</v>
      </c>
      <c r="D923" s="48">
        <v>501</v>
      </c>
      <c r="E923" s="48">
        <v>1000</v>
      </c>
      <c r="F923" s="48">
        <v>7</v>
      </c>
      <c r="G923" s="48" t="s">
        <v>269</v>
      </c>
      <c r="H923" s="48">
        <v>2000</v>
      </c>
      <c r="I923" s="48">
        <f t="shared" si="129"/>
        <v>0</v>
      </c>
      <c r="J923" s="57">
        <f t="shared" si="130"/>
        <v>2.6666666666666666E-3</v>
      </c>
      <c r="K923" s="48">
        <f t="shared" si="133"/>
        <v>2000</v>
      </c>
      <c r="L923" s="48">
        <f t="shared" si="133"/>
        <v>2000</v>
      </c>
      <c r="M923" s="48">
        <f t="shared" si="133"/>
        <v>2000</v>
      </c>
      <c r="N923" s="48">
        <f t="shared" si="133"/>
        <v>2000</v>
      </c>
      <c r="O923" s="48">
        <f t="shared" si="133"/>
        <v>2000</v>
      </c>
      <c r="P923" s="48">
        <f t="shared" si="133"/>
        <v>2000</v>
      </c>
      <c r="Q923" s="48">
        <f t="shared" si="133"/>
        <v>2000</v>
      </c>
      <c r="R923" s="48">
        <f t="shared" si="133"/>
        <v>2000</v>
      </c>
      <c r="S923" s="48">
        <f t="shared" si="133"/>
        <v>2000</v>
      </c>
      <c r="T923" s="48">
        <f t="shared" si="133"/>
        <v>2000</v>
      </c>
      <c r="U923" s="48">
        <f t="shared" si="133"/>
        <v>2000</v>
      </c>
      <c r="V923" s="48">
        <f t="shared" si="133"/>
        <v>2000</v>
      </c>
    </row>
    <row r="924" spans="1:22">
      <c r="A924" s="48">
        <v>2</v>
      </c>
      <c r="B924" s="48">
        <v>8</v>
      </c>
      <c r="C924" s="48">
        <v>4</v>
      </c>
      <c r="D924" s="48">
        <v>501</v>
      </c>
      <c r="E924" s="48">
        <v>1000</v>
      </c>
      <c r="F924" s="48">
        <v>8</v>
      </c>
      <c r="G924" s="48" t="s">
        <v>269</v>
      </c>
      <c r="H924" s="48">
        <v>4000</v>
      </c>
      <c r="I924" s="48">
        <f t="shared" si="129"/>
        <v>0</v>
      </c>
      <c r="J924" s="57">
        <f t="shared" si="130"/>
        <v>2.6666666666666666E-3</v>
      </c>
      <c r="K924" s="48">
        <f t="shared" si="133"/>
        <v>4000</v>
      </c>
      <c r="L924" s="48">
        <f t="shared" si="133"/>
        <v>4000</v>
      </c>
      <c r="M924" s="48">
        <f t="shared" si="133"/>
        <v>4000</v>
      </c>
      <c r="N924" s="48">
        <f t="shared" si="133"/>
        <v>4000</v>
      </c>
      <c r="O924" s="48">
        <f t="shared" si="133"/>
        <v>4000</v>
      </c>
      <c r="P924" s="48">
        <f t="shared" si="133"/>
        <v>4000</v>
      </c>
      <c r="Q924" s="48">
        <f t="shared" si="133"/>
        <v>4000</v>
      </c>
      <c r="R924" s="48">
        <f t="shared" si="133"/>
        <v>4000</v>
      </c>
      <c r="S924" s="48">
        <f t="shared" si="133"/>
        <v>4000</v>
      </c>
      <c r="T924" s="48">
        <f t="shared" si="133"/>
        <v>4000</v>
      </c>
      <c r="U924" s="48">
        <f t="shared" si="133"/>
        <v>4000</v>
      </c>
      <c r="V924" s="48">
        <f t="shared" si="133"/>
        <v>4000</v>
      </c>
    </row>
    <row r="925" spans="1:22">
      <c r="A925" s="48">
        <v>2</v>
      </c>
      <c r="B925" s="48">
        <v>8</v>
      </c>
      <c r="C925" s="48">
        <v>4</v>
      </c>
      <c r="D925" s="48">
        <v>501</v>
      </c>
      <c r="E925" s="48">
        <v>1000</v>
      </c>
      <c r="F925" s="48">
        <v>9</v>
      </c>
      <c r="G925" s="48" t="s">
        <v>271</v>
      </c>
      <c r="H925" s="48">
        <v>1</v>
      </c>
      <c r="I925" s="48">
        <f t="shared" si="129"/>
        <v>6</v>
      </c>
      <c r="J925" s="57">
        <f t="shared" si="130"/>
        <v>2.6666666666666666E-3</v>
      </c>
      <c r="K925" s="48">
        <f t="shared" si="133"/>
        <v>3300</v>
      </c>
      <c r="L925" s="48">
        <f t="shared" si="133"/>
        <v>3300</v>
      </c>
      <c r="M925" s="48">
        <f t="shared" si="133"/>
        <v>3700</v>
      </c>
      <c r="N925" s="48">
        <f t="shared" si="133"/>
        <v>3700</v>
      </c>
      <c r="O925" s="48">
        <f t="shared" si="133"/>
        <v>3700</v>
      </c>
      <c r="P925" s="48">
        <f t="shared" si="133"/>
        <v>3700</v>
      </c>
      <c r="Q925" s="48">
        <f t="shared" si="133"/>
        <v>4200</v>
      </c>
      <c r="R925" s="48">
        <f t="shared" si="133"/>
        <v>4200</v>
      </c>
      <c r="S925" s="48">
        <f t="shared" si="133"/>
        <v>4300</v>
      </c>
      <c r="T925" s="48">
        <f t="shared" si="133"/>
        <v>4300</v>
      </c>
      <c r="U925" s="48">
        <f t="shared" si="133"/>
        <v>4500</v>
      </c>
      <c r="V925" s="48">
        <f t="shared" si="133"/>
        <v>4500</v>
      </c>
    </row>
    <row r="926" spans="1:22">
      <c r="A926" s="48">
        <v>2</v>
      </c>
      <c r="B926" s="48">
        <v>8</v>
      </c>
      <c r="C926" s="48">
        <v>4</v>
      </c>
      <c r="D926" s="48">
        <v>501</v>
      </c>
      <c r="E926" s="48">
        <v>1000</v>
      </c>
      <c r="F926" s="48">
        <v>10</v>
      </c>
      <c r="G926" s="48" t="s">
        <v>276</v>
      </c>
      <c r="H926" s="48">
        <v>2</v>
      </c>
      <c r="I926" s="48">
        <f t="shared" si="129"/>
        <v>2</v>
      </c>
      <c r="J926" s="57">
        <f t="shared" si="130"/>
        <v>2.6666666666666666E-3</v>
      </c>
      <c r="K926" s="48">
        <f t="shared" si="133"/>
        <v>4442</v>
      </c>
      <c r="L926" s="48">
        <f t="shared" si="133"/>
        <v>4442</v>
      </c>
      <c r="M926" s="48">
        <f t="shared" si="133"/>
        <v>4884</v>
      </c>
      <c r="N926" s="48">
        <f t="shared" si="133"/>
        <v>4884</v>
      </c>
      <c r="O926" s="48">
        <f t="shared" si="133"/>
        <v>4884</v>
      </c>
      <c r="P926" s="48">
        <f t="shared" si="133"/>
        <v>4884</v>
      </c>
      <c r="Q926" s="48">
        <f t="shared" si="133"/>
        <v>5550</v>
      </c>
      <c r="R926" s="48">
        <f t="shared" si="133"/>
        <v>5550</v>
      </c>
      <c r="S926" s="48">
        <f t="shared" si="133"/>
        <v>5772</v>
      </c>
      <c r="T926" s="48">
        <f t="shared" si="133"/>
        <v>5772</v>
      </c>
      <c r="U926" s="48">
        <f t="shared" si="133"/>
        <v>5996</v>
      </c>
      <c r="V926" s="48">
        <f t="shared" si="133"/>
        <v>5996</v>
      </c>
    </row>
    <row r="927" spans="1:22">
      <c r="A927" s="48">
        <v>2</v>
      </c>
      <c r="B927" s="48">
        <v>8</v>
      </c>
      <c r="C927" s="48">
        <v>4</v>
      </c>
      <c r="D927" s="48">
        <v>501</v>
      </c>
      <c r="E927" s="48">
        <v>1000</v>
      </c>
      <c r="F927" s="48">
        <v>11</v>
      </c>
      <c r="G927" s="48" t="s">
        <v>269</v>
      </c>
      <c r="H927" s="48">
        <v>5000</v>
      </c>
      <c r="I927" s="48">
        <f t="shared" si="129"/>
        <v>0</v>
      </c>
      <c r="J927" s="57">
        <f t="shared" si="130"/>
        <v>2.6666666666666666E-3</v>
      </c>
      <c r="K927" s="48">
        <f t="shared" si="133"/>
        <v>5000</v>
      </c>
      <c r="L927" s="48">
        <f t="shared" si="133"/>
        <v>5000</v>
      </c>
      <c r="M927" s="48">
        <f t="shared" si="133"/>
        <v>5000</v>
      </c>
      <c r="N927" s="48">
        <f t="shared" si="133"/>
        <v>5000</v>
      </c>
      <c r="O927" s="48">
        <f t="shared" si="133"/>
        <v>5000</v>
      </c>
      <c r="P927" s="48">
        <f t="shared" si="133"/>
        <v>5000</v>
      </c>
      <c r="Q927" s="48">
        <f t="shared" si="133"/>
        <v>5000</v>
      </c>
      <c r="R927" s="48">
        <f t="shared" si="133"/>
        <v>5000</v>
      </c>
      <c r="S927" s="48">
        <f t="shared" si="133"/>
        <v>5000</v>
      </c>
      <c r="T927" s="48">
        <f t="shared" si="133"/>
        <v>5000</v>
      </c>
      <c r="U927" s="48">
        <f t="shared" si="133"/>
        <v>5000</v>
      </c>
      <c r="V927" s="48">
        <f t="shared" si="133"/>
        <v>5000</v>
      </c>
    </row>
    <row r="928" spans="1:22">
      <c r="A928" s="48">
        <v>2</v>
      </c>
      <c r="B928" s="48">
        <v>8</v>
      </c>
      <c r="C928" s="48">
        <v>4</v>
      </c>
      <c r="D928" s="48">
        <v>501</v>
      </c>
      <c r="E928" s="48">
        <v>1000</v>
      </c>
      <c r="F928" s="48">
        <v>12</v>
      </c>
      <c r="G928" s="48" t="s">
        <v>268</v>
      </c>
      <c r="H928" s="48">
        <v>8</v>
      </c>
      <c r="I928" s="48">
        <f t="shared" si="129"/>
        <v>4</v>
      </c>
      <c r="J928" s="57">
        <f t="shared" si="130"/>
        <v>2.6666666666666666E-3</v>
      </c>
      <c r="K928" s="48">
        <f t="shared" si="133"/>
        <v>4000</v>
      </c>
      <c r="L928" s="48">
        <f t="shared" si="133"/>
        <v>4000</v>
      </c>
      <c r="M928" s="48">
        <f t="shared" si="133"/>
        <v>4400</v>
      </c>
      <c r="N928" s="48">
        <f t="shared" si="133"/>
        <v>4400</v>
      </c>
      <c r="O928" s="48">
        <f t="shared" si="133"/>
        <v>4400</v>
      </c>
      <c r="P928" s="48">
        <f t="shared" si="133"/>
        <v>4400</v>
      </c>
      <c r="Q928" s="48">
        <f t="shared" si="133"/>
        <v>5000</v>
      </c>
      <c r="R928" s="48">
        <f t="shared" si="133"/>
        <v>5000</v>
      </c>
      <c r="S928" s="48">
        <f t="shared" si="133"/>
        <v>5200</v>
      </c>
      <c r="T928" s="48">
        <f t="shared" si="133"/>
        <v>5200</v>
      </c>
      <c r="U928" s="48">
        <f t="shared" si="133"/>
        <v>5400</v>
      </c>
      <c r="V928" s="48">
        <f t="shared" si="133"/>
        <v>5400</v>
      </c>
    </row>
    <row r="929" spans="1:22">
      <c r="A929" s="48">
        <v>2</v>
      </c>
      <c r="B929" s="48">
        <v>8</v>
      </c>
      <c r="C929" s="48">
        <v>4</v>
      </c>
      <c r="D929" s="48">
        <v>501</v>
      </c>
      <c r="E929" s="48">
        <v>1000</v>
      </c>
      <c r="F929" s="48">
        <v>13</v>
      </c>
      <c r="G929" s="48" t="s">
        <v>275</v>
      </c>
      <c r="H929" s="48">
        <v>1</v>
      </c>
      <c r="I929" s="48">
        <f t="shared" si="129"/>
        <v>8</v>
      </c>
      <c r="J929" s="57">
        <f t="shared" si="130"/>
        <v>2.6666666666666666E-3</v>
      </c>
      <c r="K929" s="48">
        <f t="shared" si="133"/>
        <v>5300</v>
      </c>
      <c r="L929" s="48">
        <f t="shared" si="133"/>
        <v>5300</v>
      </c>
      <c r="M929" s="48">
        <f t="shared" si="133"/>
        <v>5900</v>
      </c>
      <c r="N929" s="48">
        <f t="shared" si="133"/>
        <v>5900</v>
      </c>
      <c r="O929" s="48">
        <f t="shared" si="133"/>
        <v>5900</v>
      </c>
      <c r="P929" s="48">
        <f t="shared" si="133"/>
        <v>5900</v>
      </c>
      <c r="Q929" s="48">
        <f t="shared" si="133"/>
        <v>6700</v>
      </c>
      <c r="R929" s="48">
        <f t="shared" si="133"/>
        <v>6700</v>
      </c>
      <c r="S929" s="48">
        <f t="shared" si="133"/>
        <v>6900</v>
      </c>
      <c r="T929" s="48">
        <f t="shared" si="133"/>
        <v>6900</v>
      </c>
      <c r="U929" s="48">
        <f t="shared" si="133"/>
        <v>7200</v>
      </c>
      <c r="V929" s="48">
        <f t="shared" si="133"/>
        <v>7200</v>
      </c>
    </row>
    <row r="930" spans="1:22">
      <c r="A930" s="48">
        <v>2</v>
      </c>
      <c r="B930" s="48">
        <v>8</v>
      </c>
      <c r="C930" s="48">
        <v>4</v>
      </c>
      <c r="D930" s="48">
        <v>501</v>
      </c>
      <c r="E930" s="48">
        <v>1000</v>
      </c>
      <c r="F930" s="48">
        <v>14</v>
      </c>
      <c r="G930" s="48" t="s">
        <v>269</v>
      </c>
      <c r="H930" s="48">
        <v>8000</v>
      </c>
      <c r="I930" s="48">
        <f t="shared" si="129"/>
        <v>0</v>
      </c>
      <c r="J930" s="57">
        <f t="shared" si="130"/>
        <v>2.6666666666666666E-3</v>
      </c>
      <c r="K930" s="48">
        <f t="shared" si="133"/>
        <v>8000</v>
      </c>
      <c r="L930" s="48">
        <f t="shared" si="133"/>
        <v>8000</v>
      </c>
      <c r="M930" s="48">
        <f t="shared" si="133"/>
        <v>8000</v>
      </c>
      <c r="N930" s="48">
        <f t="shared" si="133"/>
        <v>8000</v>
      </c>
      <c r="O930" s="48">
        <f t="shared" si="133"/>
        <v>8000</v>
      </c>
      <c r="P930" s="48">
        <f t="shared" si="133"/>
        <v>8000</v>
      </c>
      <c r="Q930" s="48">
        <f t="shared" si="133"/>
        <v>8000</v>
      </c>
      <c r="R930" s="48">
        <f t="shared" si="133"/>
        <v>8000</v>
      </c>
      <c r="S930" s="48">
        <f t="shared" si="133"/>
        <v>8000</v>
      </c>
      <c r="T930" s="48">
        <f t="shared" si="133"/>
        <v>8000</v>
      </c>
      <c r="U930" s="48">
        <f t="shared" si="133"/>
        <v>8000</v>
      </c>
      <c r="V930" s="48">
        <f t="shared" si="133"/>
        <v>8000</v>
      </c>
    </row>
    <row r="931" spans="1:22">
      <c r="A931" s="48">
        <v>2</v>
      </c>
      <c r="B931" s="48">
        <v>8</v>
      </c>
      <c r="C931" s="48">
        <v>4</v>
      </c>
      <c r="D931" s="48">
        <v>501</v>
      </c>
      <c r="E931" s="48">
        <v>1000</v>
      </c>
      <c r="F931" s="48">
        <v>15</v>
      </c>
      <c r="G931" s="48" t="s">
        <v>273</v>
      </c>
      <c r="H931" s="48">
        <v>2</v>
      </c>
      <c r="I931" s="48">
        <f t="shared" si="129"/>
        <v>5</v>
      </c>
      <c r="J931" s="57">
        <f t="shared" si="130"/>
        <v>2.6666666666666666E-3</v>
      </c>
      <c r="K931" s="48">
        <f t="shared" si="133"/>
        <v>8000</v>
      </c>
      <c r="L931" s="48">
        <f t="shared" si="133"/>
        <v>8000</v>
      </c>
      <c r="M931" s="48">
        <f t="shared" si="133"/>
        <v>8800</v>
      </c>
      <c r="N931" s="48">
        <f t="shared" si="133"/>
        <v>8800</v>
      </c>
      <c r="O931" s="48">
        <f t="shared" si="133"/>
        <v>8800</v>
      </c>
      <c r="P931" s="48">
        <f t="shared" si="133"/>
        <v>8800</v>
      </c>
      <c r="Q931" s="48">
        <f t="shared" si="133"/>
        <v>10000</v>
      </c>
      <c r="R931" s="48">
        <f t="shared" si="133"/>
        <v>10000</v>
      </c>
      <c r="S931" s="48">
        <f t="shared" si="133"/>
        <v>10400</v>
      </c>
      <c r="T931" s="48">
        <f t="shared" si="133"/>
        <v>10400</v>
      </c>
      <c r="U931" s="48">
        <f t="shared" si="133"/>
        <v>10800</v>
      </c>
      <c r="V931" s="48">
        <f t="shared" si="133"/>
        <v>10800</v>
      </c>
    </row>
    <row r="932" spans="1:22">
      <c r="A932" s="48">
        <v>2</v>
      </c>
      <c r="B932" s="48">
        <v>9</v>
      </c>
      <c r="C932" s="48">
        <v>19</v>
      </c>
      <c r="D932" s="48">
        <v>501</v>
      </c>
      <c r="E932" s="48">
        <v>1000</v>
      </c>
      <c r="F932" s="48">
        <v>1</v>
      </c>
      <c r="G932" s="48" t="s">
        <v>269</v>
      </c>
      <c r="H932" s="48">
        <v>6000</v>
      </c>
      <c r="I932" s="48">
        <f t="shared" si="129"/>
        <v>0</v>
      </c>
      <c r="J932" s="57">
        <f t="shared" si="130"/>
        <v>1.2666666666666666E-2</v>
      </c>
      <c r="K932" s="48">
        <f t="shared" ref="K932:V941" si="134">IF($I932=0,$H932,INDEX(levelCosts_1_v,MATCH(K$1,levelCosts_k,1),$I932)*$H932)</f>
        <v>6000</v>
      </c>
      <c r="L932" s="48">
        <f t="shared" si="134"/>
        <v>6000</v>
      </c>
      <c r="M932" s="48">
        <f t="shared" si="134"/>
        <v>6000</v>
      </c>
      <c r="N932" s="48">
        <f t="shared" si="134"/>
        <v>6000</v>
      </c>
      <c r="O932" s="48">
        <f t="shared" si="134"/>
        <v>6000</v>
      </c>
      <c r="P932" s="48">
        <f t="shared" si="134"/>
        <v>6000</v>
      </c>
      <c r="Q932" s="48">
        <f t="shared" si="134"/>
        <v>6000</v>
      </c>
      <c r="R932" s="48">
        <f t="shared" si="134"/>
        <v>6000</v>
      </c>
      <c r="S932" s="48">
        <f t="shared" si="134"/>
        <v>6000</v>
      </c>
      <c r="T932" s="48">
        <f t="shared" si="134"/>
        <v>6000</v>
      </c>
      <c r="U932" s="48">
        <f t="shared" si="134"/>
        <v>6000</v>
      </c>
      <c r="V932" s="48">
        <f t="shared" si="134"/>
        <v>6000</v>
      </c>
    </row>
    <row r="933" spans="1:22">
      <c r="A933" s="48">
        <v>2</v>
      </c>
      <c r="B933" s="48">
        <v>9</v>
      </c>
      <c r="C933" s="48">
        <v>19</v>
      </c>
      <c r="D933" s="48">
        <v>501</v>
      </c>
      <c r="E933" s="48">
        <v>1000</v>
      </c>
      <c r="F933" s="48">
        <v>2</v>
      </c>
      <c r="G933" s="48" t="s">
        <v>268</v>
      </c>
      <c r="H933" s="48">
        <v>4</v>
      </c>
      <c r="I933" s="48">
        <f t="shared" si="129"/>
        <v>4</v>
      </c>
      <c r="J933" s="57">
        <f t="shared" si="130"/>
        <v>1.2666666666666666E-2</v>
      </c>
      <c r="K933" s="48">
        <f t="shared" si="134"/>
        <v>2000</v>
      </c>
      <c r="L933" s="48">
        <f t="shared" si="134"/>
        <v>2000</v>
      </c>
      <c r="M933" s="48">
        <f t="shared" si="134"/>
        <v>2200</v>
      </c>
      <c r="N933" s="48">
        <f t="shared" si="134"/>
        <v>2200</v>
      </c>
      <c r="O933" s="48">
        <f t="shared" si="134"/>
        <v>2200</v>
      </c>
      <c r="P933" s="48">
        <f t="shared" si="134"/>
        <v>2200</v>
      </c>
      <c r="Q933" s="48">
        <f t="shared" si="134"/>
        <v>2500</v>
      </c>
      <c r="R933" s="48">
        <f t="shared" si="134"/>
        <v>2500</v>
      </c>
      <c r="S933" s="48">
        <f t="shared" si="134"/>
        <v>2600</v>
      </c>
      <c r="T933" s="48">
        <f t="shared" si="134"/>
        <v>2600</v>
      </c>
      <c r="U933" s="48">
        <f t="shared" si="134"/>
        <v>2700</v>
      </c>
      <c r="V933" s="48">
        <f t="shared" si="134"/>
        <v>2700</v>
      </c>
    </row>
    <row r="934" spans="1:22">
      <c r="A934" s="48">
        <v>2</v>
      </c>
      <c r="B934" s="48">
        <v>9</v>
      </c>
      <c r="C934" s="48">
        <v>19</v>
      </c>
      <c r="D934" s="48">
        <v>501</v>
      </c>
      <c r="E934" s="48">
        <v>1000</v>
      </c>
      <c r="F934" s="48">
        <v>3</v>
      </c>
      <c r="G934" s="48" t="s">
        <v>270</v>
      </c>
      <c r="H934" s="48">
        <v>1</v>
      </c>
      <c r="I934" s="48">
        <f t="shared" si="129"/>
        <v>1</v>
      </c>
      <c r="J934" s="57">
        <f t="shared" si="130"/>
        <v>1.2666666666666666E-2</v>
      </c>
      <c r="K934" s="48">
        <f t="shared" si="134"/>
        <v>2000</v>
      </c>
      <c r="L934" s="48">
        <f t="shared" si="134"/>
        <v>2000</v>
      </c>
      <c r="M934" s="48">
        <f t="shared" si="134"/>
        <v>2200</v>
      </c>
      <c r="N934" s="48">
        <f t="shared" si="134"/>
        <v>2200</v>
      </c>
      <c r="O934" s="48">
        <f t="shared" si="134"/>
        <v>2200</v>
      </c>
      <c r="P934" s="48">
        <f t="shared" si="134"/>
        <v>2200</v>
      </c>
      <c r="Q934" s="48">
        <f t="shared" si="134"/>
        <v>2500</v>
      </c>
      <c r="R934" s="48">
        <f t="shared" si="134"/>
        <v>2500</v>
      </c>
      <c r="S934" s="48">
        <f t="shared" si="134"/>
        <v>2600</v>
      </c>
      <c r="T934" s="48">
        <f t="shared" si="134"/>
        <v>2600</v>
      </c>
      <c r="U934" s="48">
        <f t="shared" si="134"/>
        <v>2700</v>
      </c>
      <c r="V934" s="48">
        <f t="shared" si="134"/>
        <v>2700</v>
      </c>
    </row>
    <row r="935" spans="1:22">
      <c r="A935" s="48">
        <v>2</v>
      </c>
      <c r="B935" s="48">
        <v>9</v>
      </c>
      <c r="C935" s="48">
        <v>19</v>
      </c>
      <c r="D935" s="48">
        <v>501</v>
      </c>
      <c r="E935" s="48">
        <v>1000</v>
      </c>
      <c r="F935" s="48">
        <v>4</v>
      </c>
      <c r="G935" s="48" t="s">
        <v>269</v>
      </c>
      <c r="H935" s="48">
        <v>6000</v>
      </c>
      <c r="I935" s="48">
        <f t="shared" si="129"/>
        <v>0</v>
      </c>
      <c r="J935" s="57">
        <f t="shared" si="130"/>
        <v>1.2666666666666666E-2</v>
      </c>
      <c r="K935" s="48">
        <f t="shared" si="134"/>
        <v>6000</v>
      </c>
      <c r="L935" s="48">
        <f t="shared" si="134"/>
        <v>6000</v>
      </c>
      <c r="M935" s="48">
        <f t="shared" si="134"/>
        <v>6000</v>
      </c>
      <c r="N935" s="48">
        <f t="shared" si="134"/>
        <v>6000</v>
      </c>
      <c r="O935" s="48">
        <f t="shared" si="134"/>
        <v>6000</v>
      </c>
      <c r="P935" s="48">
        <f t="shared" si="134"/>
        <v>6000</v>
      </c>
      <c r="Q935" s="48">
        <f t="shared" si="134"/>
        <v>6000</v>
      </c>
      <c r="R935" s="48">
        <f t="shared" si="134"/>
        <v>6000</v>
      </c>
      <c r="S935" s="48">
        <f t="shared" si="134"/>
        <v>6000</v>
      </c>
      <c r="T935" s="48">
        <f t="shared" si="134"/>
        <v>6000</v>
      </c>
      <c r="U935" s="48">
        <f t="shared" si="134"/>
        <v>6000</v>
      </c>
      <c r="V935" s="48">
        <f t="shared" si="134"/>
        <v>6000</v>
      </c>
    </row>
    <row r="936" spans="1:22">
      <c r="A936" s="48">
        <v>2</v>
      </c>
      <c r="B936" s="48">
        <v>9</v>
      </c>
      <c r="C936" s="48">
        <v>19</v>
      </c>
      <c r="D936" s="48">
        <v>501</v>
      </c>
      <c r="E936" s="48">
        <v>1000</v>
      </c>
      <c r="F936" s="48">
        <v>5</v>
      </c>
      <c r="G936" s="48" t="s">
        <v>273</v>
      </c>
      <c r="H936" s="48">
        <v>1</v>
      </c>
      <c r="I936" s="48">
        <f t="shared" si="129"/>
        <v>5</v>
      </c>
      <c r="J936" s="57">
        <f t="shared" si="130"/>
        <v>1.2666666666666666E-2</v>
      </c>
      <c r="K936" s="48">
        <f t="shared" si="134"/>
        <v>4000</v>
      </c>
      <c r="L936" s="48">
        <f t="shared" si="134"/>
        <v>4000</v>
      </c>
      <c r="M936" s="48">
        <f t="shared" si="134"/>
        <v>4400</v>
      </c>
      <c r="N936" s="48">
        <f t="shared" si="134"/>
        <v>4400</v>
      </c>
      <c r="O936" s="48">
        <f t="shared" si="134"/>
        <v>4400</v>
      </c>
      <c r="P936" s="48">
        <f t="shared" si="134"/>
        <v>4400</v>
      </c>
      <c r="Q936" s="48">
        <f t="shared" si="134"/>
        <v>5000</v>
      </c>
      <c r="R936" s="48">
        <f t="shared" si="134"/>
        <v>5000</v>
      </c>
      <c r="S936" s="48">
        <f t="shared" si="134"/>
        <v>5200</v>
      </c>
      <c r="T936" s="48">
        <f t="shared" si="134"/>
        <v>5200</v>
      </c>
      <c r="U936" s="48">
        <f t="shared" si="134"/>
        <v>5400</v>
      </c>
      <c r="V936" s="48">
        <f t="shared" si="134"/>
        <v>5400</v>
      </c>
    </row>
    <row r="937" spans="1:22">
      <c r="A937" s="48">
        <v>2</v>
      </c>
      <c r="B937" s="48">
        <v>9</v>
      </c>
      <c r="C937" s="48">
        <v>19</v>
      </c>
      <c r="D937" s="48">
        <v>501</v>
      </c>
      <c r="E937" s="48">
        <v>1000</v>
      </c>
      <c r="F937" s="48">
        <v>6</v>
      </c>
      <c r="G937" s="48" t="s">
        <v>270</v>
      </c>
      <c r="H937" s="48">
        <v>1</v>
      </c>
      <c r="I937" s="48">
        <f t="shared" si="129"/>
        <v>1</v>
      </c>
      <c r="J937" s="57">
        <f t="shared" si="130"/>
        <v>1.2666666666666666E-2</v>
      </c>
      <c r="K937" s="48">
        <f t="shared" si="134"/>
        <v>2000</v>
      </c>
      <c r="L937" s="48">
        <f t="shared" si="134"/>
        <v>2000</v>
      </c>
      <c r="M937" s="48">
        <f t="shared" si="134"/>
        <v>2200</v>
      </c>
      <c r="N937" s="48">
        <f t="shared" si="134"/>
        <v>2200</v>
      </c>
      <c r="O937" s="48">
        <f t="shared" si="134"/>
        <v>2200</v>
      </c>
      <c r="P937" s="48">
        <f t="shared" si="134"/>
        <v>2200</v>
      </c>
      <c r="Q937" s="48">
        <f t="shared" si="134"/>
        <v>2500</v>
      </c>
      <c r="R937" s="48">
        <f t="shared" si="134"/>
        <v>2500</v>
      </c>
      <c r="S937" s="48">
        <f t="shared" si="134"/>
        <v>2600</v>
      </c>
      <c r="T937" s="48">
        <f t="shared" si="134"/>
        <v>2600</v>
      </c>
      <c r="U937" s="48">
        <f t="shared" si="134"/>
        <v>2700</v>
      </c>
      <c r="V937" s="48">
        <f t="shared" si="134"/>
        <v>2700</v>
      </c>
    </row>
    <row r="938" spans="1:22">
      <c r="A938" s="48">
        <v>2</v>
      </c>
      <c r="B938" s="48">
        <v>9</v>
      </c>
      <c r="C938" s="48">
        <v>19</v>
      </c>
      <c r="D938" s="48">
        <v>501</v>
      </c>
      <c r="E938" s="48">
        <v>1000</v>
      </c>
      <c r="F938" s="48">
        <v>7</v>
      </c>
      <c r="G938" s="48" t="s">
        <v>269</v>
      </c>
      <c r="H938" s="48">
        <v>2000</v>
      </c>
      <c r="I938" s="48">
        <f t="shared" si="129"/>
        <v>0</v>
      </c>
      <c r="J938" s="57">
        <f t="shared" si="130"/>
        <v>1.2666666666666666E-2</v>
      </c>
      <c r="K938" s="48">
        <f t="shared" si="134"/>
        <v>2000</v>
      </c>
      <c r="L938" s="48">
        <f t="shared" si="134"/>
        <v>2000</v>
      </c>
      <c r="M938" s="48">
        <f t="shared" si="134"/>
        <v>2000</v>
      </c>
      <c r="N938" s="48">
        <f t="shared" si="134"/>
        <v>2000</v>
      </c>
      <c r="O938" s="48">
        <f t="shared" si="134"/>
        <v>2000</v>
      </c>
      <c r="P938" s="48">
        <f t="shared" si="134"/>
        <v>2000</v>
      </c>
      <c r="Q938" s="48">
        <f t="shared" si="134"/>
        <v>2000</v>
      </c>
      <c r="R938" s="48">
        <f t="shared" si="134"/>
        <v>2000</v>
      </c>
      <c r="S938" s="48">
        <f t="shared" si="134"/>
        <v>2000</v>
      </c>
      <c r="T938" s="48">
        <f t="shared" si="134"/>
        <v>2000</v>
      </c>
      <c r="U938" s="48">
        <f t="shared" si="134"/>
        <v>2000</v>
      </c>
      <c r="V938" s="48">
        <f t="shared" si="134"/>
        <v>2000</v>
      </c>
    </row>
    <row r="939" spans="1:22">
      <c r="A939" s="48">
        <v>2</v>
      </c>
      <c r="B939" s="48">
        <v>9</v>
      </c>
      <c r="C939" s="48">
        <v>19</v>
      </c>
      <c r="D939" s="48">
        <v>501</v>
      </c>
      <c r="E939" s="48">
        <v>1000</v>
      </c>
      <c r="F939" s="48">
        <v>8</v>
      </c>
      <c r="G939" s="48" t="s">
        <v>276</v>
      </c>
      <c r="H939" s="48">
        <v>2</v>
      </c>
      <c r="I939" s="48">
        <f t="shared" si="129"/>
        <v>2</v>
      </c>
      <c r="J939" s="57">
        <f t="shared" si="130"/>
        <v>1.2666666666666666E-2</v>
      </c>
      <c r="K939" s="48">
        <f t="shared" si="134"/>
        <v>4442</v>
      </c>
      <c r="L939" s="48">
        <f t="shared" si="134"/>
        <v>4442</v>
      </c>
      <c r="M939" s="48">
        <f t="shared" si="134"/>
        <v>4884</v>
      </c>
      <c r="N939" s="48">
        <f t="shared" si="134"/>
        <v>4884</v>
      </c>
      <c r="O939" s="48">
        <f t="shared" si="134"/>
        <v>4884</v>
      </c>
      <c r="P939" s="48">
        <f t="shared" si="134"/>
        <v>4884</v>
      </c>
      <c r="Q939" s="48">
        <f t="shared" si="134"/>
        <v>5550</v>
      </c>
      <c r="R939" s="48">
        <f t="shared" si="134"/>
        <v>5550</v>
      </c>
      <c r="S939" s="48">
        <f t="shared" si="134"/>
        <v>5772</v>
      </c>
      <c r="T939" s="48">
        <f t="shared" si="134"/>
        <v>5772</v>
      </c>
      <c r="U939" s="48">
        <f t="shared" si="134"/>
        <v>5996</v>
      </c>
      <c r="V939" s="48">
        <f t="shared" si="134"/>
        <v>5996</v>
      </c>
    </row>
    <row r="940" spans="1:22">
      <c r="A940" s="48">
        <v>2</v>
      </c>
      <c r="B940" s="48">
        <v>9</v>
      </c>
      <c r="C940" s="48">
        <v>19</v>
      </c>
      <c r="D940" s="48">
        <v>501</v>
      </c>
      <c r="E940" s="48">
        <v>1000</v>
      </c>
      <c r="F940" s="48">
        <v>9</v>
      </c>
      <c r="G940" s="48" t="s">
        <v>271</v>
      </c>
      <c r="H940" s="48">
        <v>1</v>
      </c>
      <c r="I940" s="48">
        <f t="shared" si="129"/>
        <v>6</v>
      </c>
      <c r="J940" s="57">
        <f t="shared" si="130"/>
        <v>1.2666666666666666E-2</v>
      </c>
      <c r="K940" s="48">
        <f t="shared" si="134"/>
        <v>3300</v>
      </c>
      <c r="L940" s="48">
        <f t="shared" si="134"/>
        <v>3300</v>
      </c>
      <c r="M940" s="48">
        <f t="shared" si="134"/>
        <v>3700</v>
      </c>
      <c r="N940" s="48">
        <f t="shared" si="134"/>
        <v>3700</v>
      </c>
      <c r="O940" s="48">
        <f t="shared" si="134"/>
        <v>3700</v>
      </c>
      <c r="P940" s="48">
        <f t="shared" si="134"/>
        <v>3700</v>
      </c>
      <c r="Q940" s="48">
        <f t="shared" si="134"/>
        <v>4200</v>
      </c>
      <c r="R940" s="48">
        <f t="shared" si="134"/>
        <v>4200</v>
      </c>
      <c r="S940" s="48">
        <f t="shared" si="134"/>
        <v>4300</v>
      </c>
      <c r="T940" s="48">
        <f t="shared" si="134"/>
        <v>4300</v>
      </c>
      <c r="U940" s="48">
        <f t="shared" si="134"/>
        <v>4500</v>
      </c>
      <c r="V940" s="48">
        <f t="shared" si="134"/>
        <v>4500</v>
      </c>
    </row>
    <row r="941" spans="1:22">
      <c r="A941" s="48">
        <v>2</v>
      </c>
      <c r="B941" s="48">
        <v>9</v>
      </c>
      <c r="C941" s="48">
        <v>19</v>
      </c>
      <c r="D941" s="48">
        <v>501</v>
      </c>
      <c r="E941" s="48">
        <v>1000</v>
      </c>
      <c r="F941" s="48">
        <v>10</v>
      </c>
      <c r="G941" s="48" t="s">
        <v>269</v>
      </c>
      <c r="H941" s="48">
        <v>4000</v>
      </c>
      <c r="I941" s="48">
        <f t="shared" si="129"/>
        <v>0</v>
      </c>
      <c r="J941" s="57">
        <f t="shared" si="130"/>
        <v>1.2666666666666666E-2</v>
      </c>
      <c r="K941" s="48">
        <f t="shared" si="134"/>
        <v>4000</v>
      </c>
      <c r="L941" s="48">
        <f t="shared" si="134"/>
        <v>4000</v>
      </c>
      <c r="M941" s="48">
        <f t="shared" si="134"/>
        <v>4000</v>
      </c>
      <c r="N941" s="48">
        <f t="shared" si="134"/>
        <v>4000</v>
      </c>
      <c r="O941" s="48">
        <f t="shared" si="134"/>
        <v>4000</v>
      </c>
      <c r="P941" s="48">
        <f t="shared" si="134"/>
        <v>4000</v>
      </c>
      <c r="Q941" s="48">
        <f t="shared" si="134"/>
        <v>4000</v>
      </c>
      <c r="R941" s="48">
        <f t="shared" si="134"/>
        <v>4000</v>
      </c>
      <c r="S941" s="48">
        <f t="shared" si="134"/>
        <v>4000</v>
      </c>
      <c r="T941" s="48">
        <f t="shared" si="134"/>
        <v>4000</v>
      </c>
      <c r="U941" s="48">
        <f t="shared" si="134"/>
        <v>4000</v>
      </c>
      <c r="V941" s="48">
        <f t="shared" si="134"/>
        <v>4000</v>
      </c>
    </row>
    <row r="942" spans="1:22">
      <c r="A942" s="48">
        <v>2</v>
      </c>
      <c r="B942" s="48">
        <v>9</v>
      </c>
      <c r="C942" s="48">
        <v>19</v>
      </c>
      <c r="D942" s="48">
        <v>501</v>
      </c>
      <c r="E942" s="48">
        <v>1000</v>
      </c>
      <c r="F942" s="48">
        <v>11</v>
      </c>
      <c r="G942" s="48" t="s">
        <v>274</v>
      </c>
      <c r="H942" s="48">
        <v>1</v>
      </c>
      <c r="I942" s="48">
        <f t="shared" si="129"/>
        <v>3</v>
      </c>
      <c r="J942" s="57">
        <f t="shared" si="130"/>
        <v>1.2666666666666666E-2</v>
      </c>
      <c r="K942" s="48">
        <f t="shared" ref="K942:V951" si="135">IF($I942=0,$H942,INDEX(levelCosts_1_v,MATCH(K$1,levelCosts_k,1),$I942)*$H942)</f>
        <v>6000</v>
      </c>
      <c r="L942" s="48">
        <f t="shared" si="135"/>
        <v>6000</v>
      </c>
      <c r="M942" s="48">
        <f t="shared" si="135"/>
        <v>6600</v>
      </c>
      <c r="N942" s="48">
        <f t="shared" si="135"/>
        <v>6600</v>
      </c>
      <c r="O942" s="48">
        <f t="shared" si="135"/>
        <v>6600</v>
      </c>
      <c r="P942" s="48">
        <f t="shared" si="135"/>
        <v>6600</v>
      </c>
      <c r="Q942" s="48">
        <f t="shared" si="135"/>
        <v>7500</v>
      </c>
      <c r="R942" s="48">
        <f t="shared" si="135"/>
        <v>7500</v>
      </c>
      <c r="S942" s="48">
        <f t="shared" si="135"/>
        <v>7800</v>
      </c>
      <c r="T942" s="48">
        <f t="shared" si="135"/>
        <v>7800</v>
      </c>
      <c r="U942" s="48">
        <f t="shared" si="135"/>
        <v>8100</v>
      </c>
      <c r="V942" s="48">
        <f t="shared" si="135"/>
        <v>8100</v>
      </c>
    </row>
    <row r="943" spans="1:22">
      <c r="A943" s="48">
        <v>2</v>
      </c>
      <c r="B943" s="48">
        <v>9</v>
      </c>
      <c r="C943" s="48">
        <v>19</v>
      </c>
      <c r="D943" s="48">
        <v>501</v>
      </c>
      <c r="E943" s="48">
        <v>1000</v>
      </c>
      <c r="F943" s="48">
        <v>12</v>
      </c>
      <c r="G943" s="48" t="s">
        <v>268</v>
      </c>
      <c r="H943" s="48">
        <v>2</v>
      </c>
      <c r="I943" s="48">
        <f t="shared" si="129"/>
        <v>4</v>
      </c>
      <c r="J943" s="57">
        <f t="shared" si="130"/>
        <v>1.2666666666666666E-2</v>
      </c>
      <c r="K943" s="48">
        <f t="shared" si="135"/>
        <v>1000</v>
      </c>
      <c r="L943" s="48">
        <f t="shared" si="135"/>
        <v>1000</v>
      </c>
      <c r="M943" s="48">
        <f t="shared" si="135"/>
        <v>1100</v>
      </c>
      <c r="N943" s="48">
        <f t="shared" si="135"/>
        <v>1100</v>
      </c>
      <c r="O943" s="48">
        <f t="shared" si="135"/>
        <v>1100</v>
      </c>
      <c r="P943" s="48">
        <f t="shared" si="135"/>
        <v>1100</v>
      </c>
      <c r="Q943" s="48">
        <f t="shared" si="135"/>
        <v>1250</v>
      </c>
      <c r="R943" s="48">
        <f t="shared" si="135"/>
        <v>1250</v>
      </c>
      <c r="S943" s="48">
        <f t="shared" si="135"/>
        <v>1300</v>
      </c>
      <c r="T943" s="48">
        <f t="shared" si="135"/>
        <v>1300</v>
      </c>
      <c r="U943" s="48">
        <f t="shared" si="135"/>
        <v>1350</v>
      </c>
      <c r="V943" s="48">
        <f t="shared" si="135"/>
        <v>1350</v>
      </c>
    </row>
    <row r="944" spans="1:22">
      <c r="A944" s="48">
        <v>2</v>
      </c>
      <c r="B944" s="48">
        <v>9</v>
      </c>
      <c r="C944" s="48">
        <v>19</v>
      </c>
      <c r="D944" s="48">
        <v>501</v>
      </c>
      <c r="E944" s="48">
        <v>1000</v>
      </c>
      <c r="F944" s="48">
        <v>13</v>
      </c>
      <c r="G944" s="48" t="s">
        <v>275</v>
      </c>
      <c r="H944" s="48">
        <v>1</v>
      </c>
      <c r="I944" s="48">
        <f t="shared" si="129"/>
        <v>8</v>
      </c>
      <c r="J944" s="57">
        <f t="shared" si="130"/>
        <v>1.2666666666666666E-2</v>
      </c>
      <c r="K944" s="48">
        <f t="shared" si="135"/>
        <v>5300</v>
      </c>
      <c r="L944" s="48">
        <f t="shared" si="135"/>
        <v>5300</v>
      </c>
      <c r="M944" s="48">
        <f t="shared" si="135"/>
        <v>5900</v>
      </c>
      <c r="N944" s="48">
        <f t="shared" si="135"/>
        <v>5900</v>
      </c>
      <c r="O944" s="48">
        <f t="shared" si="135"/>
        <v>5900</v>
      </c>
      <c r="P944" s="48">
        <f t="shared" si="135"/>
        <v>5900</v>
      </c>
      <c r="Q944" s="48">
        <f t="shared" si="135"/>
        <v>6700</v>
      </c>
      <c r="R944" s="48">
        <f t="shared" si="135"/>
        <v>6700</v>
      </c>
      <c r="S944" s="48">
        <f t="shared" si="135"/>
        <v>6900</v>
      </c>
      <c r="T944" s="48">
        <f t="shared" si="135"/>
        <v>6900</v>
      </c>
      <c r="U944" s="48">
        <f t="shared" si="135"/>
        <v>7200</v>
      </c>
      <c r="V944" s="48">
        <f t="shared" si="135"/>
        <v>7200</v>
      </c>
    </row>
    <row r="945" spans="1:22">
      <c r="A945" s="48">
        <v>2</v>
      </c>
      <c r="B945" s="48">
        <v>9</v>
      </c>
      <c r="C945" s="48">
        <v>19</v>
      </c>
      <c r="D945" s="48">
        <v>501</v>
      </c>
      <c r="E945" s="48">
        <v>1000</v>
      </c>
      <c r="F945" s="48">
        <v>14</v>
      </c>
      <c r="G945" s="48" t="s">
        <v>269</v>
      </c>
      <c r="H945" s="48">
        <v>8000</v>
      </c>
      <c r="I945" s="48">
        <f t="shared" si="129"/>
        <v>0</v>
      </c>
      <c r="J945" s="57">
        <f t="shared" si="130"/>
        <v>1.2666666666666666E-2</v>
      </c>
      <c r="K945" s="48">
        <f t="shared" si="135"/>
        <v>8000</v>
      </c>
      <c r="L945" s="48">
        <f t="shared" si="135"/>
        <v>8000</v>
      </c>
      <c r="M945" s="48">
        <f t="shared" si="135"/>
        <v>8000</v>
      </c>
      <c r="N945" s="48">
        <f t="shared" si="135"/>
        <v>8000</v>
      </c>
      <c r="O945" s="48">
        <f t="shared" si="135"/>
        <v>8000</v>
      </c>
      <c r="P945" s="48">
        <f t="shared" si="135"/>
        <v>8000</v>
      </c>
      <c r="Q945" s="48">
        <f t="shared" si="135"/>
        <v>8000</v>
      </c>
      <c r="R945" s="48">
        <f t="shared" si="135"/>
        <v>8000</v>
      </c>
      <c r="S945" s="48">
        <f t="shared" si="135"/>
        <v>8000</v>
      </c>
      <c r="T945" s="48">
        <f t="shared" si="135"/>
        <v>8000</v>
      </c>
      <c r="U945" s="48">
        <f t="shared" si="135"/>
        <v>8000</v>
      </c>
      <c r="V945" s="48">
        <f t="shared" si="135"/>
        <v>8000</v>
      </c>
    </row>
    <row r="946" spans="1:22">
      <c r="A946" s="48">
        <v>2</v>
      </c>
      <c r="B946" s="48">
        <v>9</v>
      </c>
      <c r="C946" s="48">
        <v>19</v>
      </c>
      <c r="D946" s="48">
        <v>501</v>
      </c>
      <c r="E946" s="48">
        <v>1000</v>
      </c>
      <c r="F946" s="48">
        <v>15</v>
      </c>
      <c r="G946" s="48" t="s">
        <v>273</v>
      </c>
      <c r="H946" s="48">
        <v>1</v>
      </c>
      <c r="I946" s="48">
        <f t="shared" si="129"/>
        <v>5</v>
      </c>
      <c r="J946" s="57">
        <f t="shared" si="130"/>
        <v>1.2666666666666666E-2</v>
      </c>
      <c r="K946" s="48">
        <f t="shared" si="135"/>
        <v>4000</v>
      </c>
      <c r="L946" s="48">
        <f t="shared" si="135"/>
        <v>4000</v>
      </c>
      <c r="M946" s="48">
        <f t="shared" si="135"/>
        <v>4400</v>
      </c>
      <c r="N946" s="48">
        <f t="shared" si="135"/>
        <v>4400</v>
      </c>
      <c r="O946" s="48">
        <f t="shared" si="135"/>
        <v>4400</v>
      </c>
      <c r="P946" s="48">
        <f t="shared" si="135"/>
        <v>4400</v>
      </c>
      <c r="Q946" s="48">
        <f t="shared" si="135"/>
        <v>5000</v>
      </c>
      <c r="R946" s="48">
        <f t="shared" si="135"/>
        <v>5000</v>
      </c>
      <c r="S946" s="48">
        <f t="shared" si="135"/>
        <v>5200</v>
      </c>
      <c r="T946" s="48">
        <f t="shared" si="135"/>
        <v>5200</v>
      </c>
      <c r="U946" s="48">
        <f t="shared" si="135"/>
        <v>5400</v>
      </c>
      <c r="V946" s="48">
        <f t="shared" si="135"/>
        <v>5400</v>
      </c>
    </row>
    <row r="947" spans="1:22">
      <c r="A947" s="48">
        <v>2</v>
      </c>
      <c r="B947" s="48">
        <v>1</v>
      </c>
      <c r="C947" s="48">
        <v>18</v>
      </c>
      <c r="D947" s="48">
        <v>1001</v>
      </c>
      <c r="E947" s="48">
        <v>1500</v>
      </c>
      <c r="F947" s="48">
        <v>1</v>
      </c>
      <c r="G947" s="48" t="s">
        <v>268</v>
      </c>
      <c r="H947" s="48">
        <v>4</v>
      </c>
      <c r="I947" s="48">
        <f t="shared" si="129"/>
        <v>4</v>
      </c>
      <c r="J947" s="57">
        <f t="shared" si="130"/>
        <v>1.2E-2</v>
      </c>
      <c r="K947" s="48">
        <f t="shared" si="135"/>
        <v>2000</v>
      </c>
      <c r="L947" s="48">
        <f t="shared" si="135"/>
        <v>2000</v>
      </c>
      <c r="M947" s="48">
        <f t="shared" si="135"/>
        <v>2200</v>
      </c>
      <c r="N947" s="48">
        <f t="shared" si="135"/>
        <v>2200</v>
      </c>
      <c r="O947" s="48">
        <f t="shared" si="135"/>
        <v>2200</v>
      </c>
      <c r="P947" s="48">
        <f t="shared" si="135"/>
        <v>2200</v>
      </c>
      <c r="Q947" s="48">
        <f t="shared" si="135"/>
        <v>2500</v>
      </c>
      <c r="R947" s="48">
        <f t="shared" si="135"/>
        <v>2500</v>
      </c>
      <c r="S947" s="48">
        <f t="shared" si="135"/>
        <v>2600</v>
      </c>
      <c r="T947" s="48">
        <f t="shared" si="135"/>
        <v>2600</v>
      </c>
      <c r="U947" s="48">
        <f t="shared" si="135"/>
        <v>2700</v>
      </c>
      <c r="V947" s="48">
        <f t="shared" si="135"/>
        <v>2700</v>
      </c>
    </row>
    <row r="948" spans="1:22">
      <c r="A948" s="48">
        <v>2</v>
      </c>
      <c r="B948" s="48">
        <v>1</v>
      </c>
      <c r="C948" s="48">
        <v>18</v>
      </c>
      <c r="D948" s="48">
        <v>1001</v>
      </c>
      <c r="E948" s="48">
        <v>1500</v>
      </c>
      <c r="F948" s="48">
        <v>2</v>
      </c>
      <c r="G948" s="48" t="s">
        <v>269</v>
      </c>
      <c r="H948" s="48">
        <v>5000</v>
      </c>
      <c r="I948" s="48">
        <f t="shared" si="129"/>
        <v>0</v>
      </c>
      <c r="J948" s="57">
        <f t="shared" si="130"/>
        <v>1.2E-2</v>
      </c>
      <c r="K948" s="48">
        <f t="shared" si="135"/>
        <v>5000</v>
      </c>
      <c r="L948" s="48">
        <f t="shared" si="135"/>
        <v>5000</v>
      </c>
      <c r="M948" s="48">
        <f t="shared" si="135"/>
        <v>5000</v>
      </c>
      <c r="N948" s="48">
        <f t="shared" si="135"/>
        <v>5000</v>
      </c>
      <c r="O948" s="48">
        <f t="shared" si="135"/>
        <v>5000</v>
      </c>
      <c r="P948" s="48">
        <f t="shared" si="135"/>
        <v>5000</v>
      </c>
      <c r="Q948" s="48">
        <f t="shared" si="135"/>
        <v>5000</v>
      </c>
      <c r="R948" s="48">
        <f t="shared" si="135"/>
        <v>5000</v>
      </c>
      <c r="S948" s="48">
        <f t="shared" si="135"/>
        <v>5000</v>
      </c>
      <c r="T948" s="48">
        <f t="shared" si="135"/>
        <v>5000</v>
      </c>
      <c r="U948" s="48">
        <f t="shared" si="135"/>
        <v>5000</v>
      </c>
      <c r="V948" s="48">
        <f t="shared" si="135"/>
        <v>5000</v>
      </c>
    </row>
    <row r="949" spans="1:22">
      <c r="A949" s="48">
        <v>2</v>
      </c>
      <c r="B949" s="48">
        <v>1</v>
      </c>
      <c r="C949" s="48">
        <v>18</v>
      </c>
      <c r="D949" s="48">
        <v>1001</v>
      </c>
      <c r="E949" s="48">
        <v>1500</v>
      </c>
      <c r="F949" s="48">
        <v>3</v>
      </c>
      <c r="G949" s="48" t="s">
        <v>270</v>
      </c>
      <c r="H949" s="48">
        <v>1</v>
      </c>
      <c r="I949" s="48">
        <f t="shared" si="129"/>
        <v>1</v>
      </c>
      <c r="J949" s="57">
        <f t="shared" si="130"/>
        <v>1.2E-2</v>
      </c>
      <c r="K949" s="48">
        <f t="shared" si="135"/>
        <v>2000</v>
      </c>
      <c r="L949" s="48">
        <f t="shared" si="135"/>
        <v>2000</v>
      </c>
      <c r="M949" s="48">
        <f t="shared" si="135"/>
        <v>2200</v>
      </c>
      <c r="N949" s="48">
        <f t="shared" si="135"/>
        <v>2200</v>
      </c>
      <c r="O949" s="48">
        <f t="shared" si="135"/>
        <v>2200</v>
      </c>
      <c r="P949" s="48">
        <f t="shared" si="135"/>
        <v>2200</v>
      </c>
      <c r="Q949" s="48">
        <f t="shared" si="135"/>
        <v>2500</v>
      </c>
      <c r="R949" s="48">
        <f t="shared" si="135"/>
        <v>2500</v>
      </c>
      <c r="S949" s="48">
        <f t="shared" si="135"/>
        <v>2600</v>
      </c>
      <c r="T949" s="48">
        <f t="shared" si="135"/>
        <v>2600</v>
      </c>
      <c r="U949" s="48">
        <f t="shared" si="135"/>
        <v>2700</v>
      </c>
      <c r="V949" s="48">
        <f t="shared" si="135"/>
        <v>2700</v>
      </c>
    </row>
    <row r="950" spans="1:22">
      <c r="A950" s="48">
        <v>2</v>
      </c>
      <c r="B950" s="48">
        <v>1</v>
      </c>
      <c r="C950" s="48">
        <v>18</v>
      </c>
      <c r="D950" s="48">
        <v>1001</v>
      </c>
      <c r="E950" s="48">
        <v>1500</v>
      </c>
      <c r="F950" s="48">
        <v>4</v>
      </c>
      <c r="G950" s="48" t="s">
        <v>271</v>
      </c>
      <c r="H950" s="48">
        <v>1</v>
      </c>
      <c r="I950" s="48">
        <f t="shared" si="129"/>
        <v>6</v>
      </c>
      <c r="J950" s="57">
        <f t="shared" si="130"/>
        <v>1.2E-2</v>
      </c>
      <c r="K950" s="48">
        <f t="shared" si="135"/>
        <v>3300</v>
      </c>
      <c r="L950" s="48">
        <f t="shared" si="135"/>
        <v>3300</v>
      </c>
      <c r="M950" s="48">
        <f t="shared" si="135"/>
        <v>3700</v>
      </c>
      <c r="N950" s="48">
        <f t="shared" si="135"/>
        <v>3700</v>
      </c>
      <c r="O950" s="48">
        <f t="shared" si="135"/>
        <v>3700</v>
      </c>
      <c r="P950" s="48">
        <f t="shared" si="135"/>
        <v>3700</v>
      </c>
      <c r="Q950" s="48">
        <f t="shared" si="135"/>
        <v>4200</v>
      </c>
      <c r="R950" s="48">
        <f t="shared" si="135"/>
        <v>4200</v>
      </c>
      <c r="S950" s="48">
        <f t="shared" si="135"/>
        <v>4300</v>
      </c>
      <c r="T950" s="48">
        <f t="shared" si="135"/>
        <v>4300</v>
      </c>
      <c r="U950" s="48">
        <f t="shared" si="135"/>
        <v>4500</v>
      </c>
      <c r="V950" s="48">
        <f t="shared" si="135"/>
        <v>4500</v>
      </c>
    </row>
    <row r="951" spans="1:22">
      <c r="A951" s="48">
        <v>2</v>
      </c>
      <c r="B951" s="48">
        <v>1</v>
      </c>
      <c r="C951" s="48">
        <v>18</v>
      </c>
      <c r="D951" s="48">
        <v>1001</v>
      </c>
      <c r="E951" s="48">
        <v>1500</v>
      </c>
      <c r="F951" s="48">
        <v>5</v>
      </c>
      <c r="G951" s="48" t="s">
        <v>269</v>
      </c>
      <c r="H951" s="48">
        <v>5000</v>
      </c>
      <c r="I951" s="48">
        <f t="shared" si="129"/>
        <v>0</v>
      </c>
      <c r="J951" s="57">
        <f t="shared" si="130"/>
        <v>1.2E-2</v>
      </c>
      <c r="K951" s="48">
        <f t="shared" si="135"/>
        <v>5000</v>
      </c>
      <c r="L951" s="48">
        <f t="shared" si="135"/>
        <v>5000</v>
      </c>
      <c r="M951" s="48">
        <f t="shared" si="135"/>
        <v>5000</v>
      </c>
      <c r="N951" s="48">
        <f t="shared" si="135"/>
        <v>5000</v>
      </c>
      <c r="O951" s="48">
        <f t="shared" si="135"/>
        <v>5000</v>
      </c>
      <c r="P951" s="48">
        <f t="shared" si="135"/>
        <v>5000</v>
      </c>
      <c r="Q951" s="48">
        <f t="shared" si="135"/>
        <v>5000</v>
      </c>
      <c r="R951" s="48">
        <f t="shared" si="135"/>
        <v>5000</v>
      </c>
      <c r="S951" s="48">
        <f t="shared" si="135"/>
        <v>5000</v>
      </c>
      <c r="T951" s="48">
        <f t="shared" si="135"/>
        <v>5000</v>
      </c>
      <c r="U951" s="48">
        <f t="shared" si="135"/>
        <v>5000</v>
      </c>
      <c r="V951" s="48">
        <f t="shared" si="135"/>
        <v>5000</v>
      </c>
    </row>
    <row r="952" spans="1:22">
      <c r="A952" s="48">
        <v>2</v>
      </c>
      <c r="B952" s="48">
        <v>1</v>
      </c>
      <c r="C952" s="48">
        <v>18</v>
      </c>
      <c r="D952" s="48">
        <v>1001</v>
      </c>
      <c r="E952" s="48">
        <v>1500</v>
      </c>
      <c r="F952" s="48">
        <v>6</v>
      </c>
      <c r="G952" s="48" t="s">
        <v>270</v>
      </c>
      <c r="H952" s="48">
        <v>1</v>
      </c>
      <c r="I952" s="48">
        <f t="shared" si="129"/>
        <v>1</v>
      </c>
      <c r="J952" s="57">
        <f t="shared" si="130"/>
        <v>1.2E-2</v>
      </c>
      <c r="K952" s="48">
        <f t="shared" ref="K952:V961" si="136">IF($I952=0,$H952,INDEX(levelCosts_1_v,MATCH(K$1,levelCosts_k,1),$I952)*$H952)</f>
        <v>2000</v>
      </c>
      <c r="L952" s="48">
        <f t="shared" si="136"/>
        <v>2000</v>
      </c>
      <c r="M952" s="48">
        <f t="shared" si="136"/>
        <v>2200</v>
      </c>
      <c r="N952" s="48">
        <f t="shared" si="136"/>
        <v>2200</v>
      </c>
      <c r="O952" s="48">
        <f t="shared" si="136"/>
        <v>2200</v>
      </c>
      <c r="P952" s="48">
        <f t="shared" si="136"/>
        <v>2200</v>
      </c>
      <c r="Q952" s="48">
        <f t="shared" si="136"/>
        <v>2500</v>
      </c>
      <c r="R952" s="48">
        <f t="shared" si="136"/>
        <v>2500</v>
      </c>
      <c r="S952" s="48">
        <f t="shared" si="136"/>
        <v>2600</v>
      </c>
      <c r="T952" s="48">
        <f t="shared" si="136"/>
        <v>2600</v>
      </c>
      <c r="U952" s="48">
        <f t="shared" si="136"/>
        <v>2700</v>
      </c>
      <c r="V952" s="48">
        <f t="shared" si="136"/>
        <v>2700</v>
      </c>
    </row>
    <row r="953" spans="1:22">
      <c r="A953" s="48">
        <v>2</v>
      </c>
      <c r="B953" s="48">
        <v>1</v>
      </c>
      <c r="C953" s="48">
        <v>18</v>
      </c>
      <c r="D953" s="48">
        <v>1001</v>
      </c>
      <c r="E953" s="48">
        <v>1500</v>
      </c>
      <c r="F953" s="48">
        <v>7</v>
      </c>
      <c r="G953" s="48" t="s">
        <v>268</v>
      </c>
      <c r="H953" s="48">
        <v>3</v>
      </c>
      <c r="I953" s="48">
        <f t="shared" si="129"/>
        <v>4</v>
      </c>
      <c r="J953" s="57">
        <f t="shared" si="130"/>
        <v>1.2E-2</v>
      </c>
      <c r="K953" s="48">
        <f t="shared" si="136"/>
        <v>1500</v>
      </c>
      <c r="L953" s="48">
        <f t="shared" si="136"/>
        <v>1500</v>
      </c>
      <c r="M953" s="48">
        <f t="shared" si="136"/>
        <v>1650</v>
      </c>
      <c r="N953" s="48">
        <f t="shared" si="136"/>
        <v>1650</v>
      </c>
      <c r="O953" s="48">
        <f t="shared" si="136"/>
        <v>1650</v>
      </c>
      <c r="P953" s="48">
        <f t="shared" si="136"/>
        <v>1650</v>
      </c>
      <c r="Q953" s="48">
        <f t="shared" si="136"/>
        <v>1875</v>
      </c>
      <c r="R953" s="48">
        <f t="shared" si="136"/>
        <v>1875</v>
      </c>
      <c r="S953" s="48">
        <f t="shared" si="136"/>
        <v>1950</v>
      </c>
      <c r="T953" s="48">
        <f t="shared" si="136"/>
        <v>1950</v>
      </c>
      <c r="U953" s="48">
        <f t="shared" si="136"/>
        <v>2025</v>
      </c>
      <c r="V953" s="48">
        <f t="shared" si="136"/>
        <v>2025</v>
      </c>
    </row>
    <row r="954" spans="1:22">
      <c r="A954" s="48">
        <v>2</v>
      </c>
      <c r="B954" s="48">
        <v>1</v>
      </c>
      <c r="C954" s="48">
        <v>18</v>
      </c>
      <c r="D954" s="48">
        <v>1001</v>
      </c>
      <c r="E954" s="48">
        <v>1500</v>
      </c>
      <c r="F954" s="48">
        <v>8</v>
      </c>
      <c r="G954" s="48" t="s">
        <v>272</v>
      </c>
      <c r="H954" s="48">
        <v>1</v>
      </c>
      <c r="I954" s="48">
        <f t="shared" si="129"/>
        <v>7</v>
      </c>
      <c r="J954" s="57">
        <f t="shared" si="130"/>
        <v>1.2E-2</v>
      </c>
      <c r="K954" s="48">
        <f t="shared" si="136"/>
        <v>4000</v>
      </c>
      <c r="L954" s="48">
        <f t="shared" si="136"/>
        <v>4000</v>
      </c>
      <c r="M954" s="48">
        <f t="shared" si="136"/>
        <v>4400</v>
      </c>
      <c r="N954" s="48">
        <f t="shared" si="136"/>
        <v>4400</v>
      </c>
      <c r="O954" s="48">
        <f t="shared" si="136"/>
        <v>4400</v>
      </c>
      <c r="P954" s="48">
        <f t="shared" si="136"/>
        <v>4400</v>
      </c>
      <c r="Q954" s="48">
        <f t="shared" si="136"/>
        <v>5000</v>
      </c>
      <c r="R954" s="48">
        <f t="shared" si="136"/>
        <v>5000</v>
      </c>
      <c r="S954" s="48">
        <f t="shared" si="136"/>
        <v>5200</v>
      </c>
      <c r="T954" s="48">
        <f t="shared" si="136"/>
        <v>5200</v>
      </c>
      <c r="U954" s="48">
        <f t="shared" si="136"/>
        <v>5400</v>
      </c>
      <c r="V954" s="48">
        <f t="shared" si="136"/>
        <v>5400</v>
      </c>
    </row>
    <row r="955" spans="1:22">
      <c r="A955" s="48">
        <v>2</v>
      </c>
      <c r="B955" s="48">
        <v>1</v>
      </c>
      <c r="C955" s="48">
        <v>18</v>
      </c>
      <c r="D955" s="48">
        <v>1001</v>
      </c>
      <c r="E955" s="48">
        <v>1500</v>
      </c>
      <c r="F955" s="48">
        <v>9</v>
      </c>
      <c r="G955" s="48" t="s">
        <v>273</v>
      </c>
      <c r="H955" s="48">
        <v>1</v>
      </c>
      <c r="I955" s="48">
        <f t="shared" si="129"/>
        <v>5</v>
      </c>
      <c r="J955" s="57">
        <f t="shared" si="130"/>
        <v>1.2E-2</v>
      </c>
      <c r="K955" s="48">
        <f t="shared" si="136"/>
        <v>4000</v>
      </c>
      <c r="L955" s="48">
        <f t="shared" si="136"/>
        <v>4000</v>
      </c>
      <c r="M955" s="48">
        <f t="shared" si="136"/>
        <v>4400</v>
      </c>
      <c r="N955" s="48">
        <f t="shared" si="136"/>
        <v>4400</v>
      </c>
      <c r="O955" s="48">
        <f t="shared" si="136"/>
        <v>4400</v>
      </c>
      <c r="P955" s="48">
        <f t="shared" si="136"/>
        <v>4400</v>
      </c>
      <c r="Q955" s="48">
        <f t="shared" si="136"/>
        <v>5000</v>
      </c>
      <c r="R955" s="48">
        <f t="shared" si="136"/>
        <v>5000</v>
      </c>
      <c r="S955" s="48">
        <f t="shared" si="136"/>
        <v>5200</v>
      </c>
      <c r="T955" s="48">
        <f t="shared" si="136"/>
        <v>5200</v>
      </c>
      <c r="U955" s="48">
        <f t="shared" si="136"/>
        <v>5400</v>
      </c>
      <c r="V955" s="48">
        <f t="shared" si="136"/>
        <v>5400</v>
      </c>
    </row>
    <row r="956" spans="1:22">
      <c r="A956" s="48">
        <v>2</v>
      </c>
      <c r="B956" s="48">
        <v>1</v>
      </c>
      <c r="C956" s="48">
        <v>18</v>
      </c>
      <c r="D956" s="48">
        <v>1001</v>
      </c>
      <c r="E956" s="48">
        <v>1500</v>
      </c>
      <c r="F956" s="48">
        <v>10</v>
      </c>
      <c r="G956" s="48" t="s">
        <v>269</v>
      </c>
      <c r="H956" s="48">
        <v>4000</v>
      </c>
      <c r="I956" s="48">
        <f t="shared" si="129"/>
        <v>0</v>
      </c>
      <c r="J956" s="57">
        <f t="shared" si="130"/>
        <v>1.2E-2</v>
      </c>
      <c r="K956" s="48">
        <f t="shared" si="136"/>
        <v>4000</v>
      </c>
      <c r="L956" s="48">
        <f t="shared" si="136"/>
        <v>4000</v>
      </c>
      <c r="M956" s="48">
        <f t="shared" si="136"/>
        <v>4000</v>
      </c>
      <c r="N956" s="48">
        <f t="shared" si="136"/>
        <v>4000</v>
      </c>
      <c r="O956" s="48">
        <f t="shared" si="136"/>
        <v>4000</v>
      </c>
      <c r="P956" s="48">
        <f t="shared" si="136"/>
        <v>4000</v>
      </c>
      <c r="Q956" s="48">
        <f t="shared" si="136"/>
        <v>4000</v>
      </c>
      <c r="R956" s="48">
        <f t="shared" si="136"/>
        <v>4000</v>
      </c>
      <c r="S956" s="48">
        <f t="shared" si="136"/>
        <v>4000</v>
      </c>
      <c r="T956" s="48">
        <f t="shared" si="136"/>
        <v>4000</v>
      </c>
      <c r="U956" s="48">
        <f t="shared" si="136"/>
        <v>4000</v>
      </c>
      <c r="V956" s="48">
        <f t="shared" si="136"/>
        <v>4000</v>
      </c>
    </row>
    <row r="957" spans="1:22">
      <c r="A957" s="48">
        <v>2</v>
      </c>
      <c r="B957" s="48">
        <v>1</v>
      </c>
      <c r="C957" s="48">
        <v>18</v>
      </c>
      <c r="D957" s="48">
        <v>1001</v>
      </c>
      <c r="E957" s="48">
        <v>1500</v>
      </c>
      <c r="F957" s="48">
        <v>11</v>
      </c>
      <c r="G957" s="48" t="s">
        <v>270</v>
      </c>
      <c r="H957" s="48">
        <v>1</v>
      </c>
      <c r="I957" s="48">
        <f t="shared" si="129"/>
        <v>1</v>
      </c>
      <c r="J957" s="57">
        <f t="shared" si="130"/>
        <v>1.2E-2</v>
      </c>
      <c r="K957" s="48">
        <f t="shared" si="136"/>
        <v>2000</v>
      </c>
      <c r="L957" s="48">
        <f t="shared" si="136"/>
        <v>2000</v>
      </c>
      <c r="M957" s="48">
        <f t="shared" si="136"/>
        <v>2200</v>
      </c>
      <c r="N957" s="48">
        <f t="shared" si="136"/>
        <v>2200</v>
      </c>
      <c r="O957" s="48">
        <f t="shared" si="136"/>
        <v>2200</v>
      </c>
      <c r="P957" s="48">
        <f t="shared" si="136"/>
        <v>2200</v>
      </c>
      <c r="Q957" s="48">
        <f t="shared" si="136"/>
        <v>2500</v>
      </c>
      <c r="R957" s="48">
        <f t="shared" si="136"/>
        <v>2500</v>
      </c>
      <c r="S957" s="48">
        <f t="shared" si="136"/>
        <v>2600</v>
      </c>
      <c r="T957" s="48">
        <f t="shared" si="136"/>
        <v>2600</v>
      </c>
      <c r="U957" s="48">
        <f t="shared" si="136"/>
        <v>2700</v>
      </c>
      <c r="V957" s="48">
        <f t="shared" si="136"/>
        <v>2700</v>
      </c>
    </row>
    <row r="958" spans="1:22">
      <c r="A958" s="48">
        <v>2</v>
      </c>
      <c r="B958" s="48">
        <v>1</v>
      </c>
      <c r="C958" s="48">
        <v>18</v>
      </c>
      <c r="D958" s="48">
        <v>1001</v>
      </c>
      <c r="E958" s="48">
        <v>1500</v>
      </c>
      <c r="F958" s="48">
        <v>12</v>
      </c>
      <c r="G958" s="48" t="s">
        <v>269</v>
      </c>
      <c r="H958" s="48">
        <v>5000</v>
      </c>
      <c r="I958" s="48">
        <f t="shared" si="129"/>
        <v>0</v>
      </c>
      <c r="J958" s="57">
        <f t="shared" si="130"/>
        <v>1.2E-2</v>
      </c>
      <c r="K958" s="48">
        <f t="shared" si="136"/>
        <v>5000</v>
      </c>
      <c r="L958" s="48">
        <f t="shared" si="136"/>
        <v>5000</v>
      </c>
      <c r="M958" s="48">
        <f t="shared" si="136"/>
        <v>5000</v>
      </c>
      <c r="N958" s="48">
        <f t="shared" si="136"/>
        <v>5000</v>
      </c>
      <c r="O958" s="48">
        <f t="shared" si="136"/>
        <v>5000</v>
      </c>
      <c r="P958" s="48">
        <f t="shared" si="136"/>
        <v>5000</v>
      </c>
      <c r="Q958" s="48">
        <f t="shared" si="136"/>
        <v>5000</v>
      </c>
      <c r="R958" s="48">
        <f t="shared" si="136"/>
        <v>5000</v>
      </c>
      <c r="S958" s="48">
        <f t="shared" si="136"/>
        <v>5000</v>
      </c>
      <c r="T958" s="48">
        <f t="shared" si="136"/>
        <v>5000</v>
      </c>
      <c r="U958" s="48">
        <f t="shared" si="136"/>
        <v>5000</v>
      </c>
      <c r="V958" s="48">
        <f t="shared" si="136"/>
        <v>5000</v>
      </c>
    </row>
    <row r="959" spans="1:22">
      <c r="A959" s="48">
        <v>2</v>
      </c>
      <c r="B959" s="48">
        <v>1</v>
      </c>
      <c r="C959" s="48">
        <v>18</v>
      </c>
      <c r="D959" s="48">
        <v>1001</v>
      </c>
      <c r="E959" s="48">
        <v>1500</v>
      </c>
      <c r="F959" s="48">
        <v>13</v>
      </c>
      <c r="G959" s="48" t="s">
        <v>273</v>
      </c>
      <c r="H959" s="48">
        <v>1</v>
      </c>
      <c r="I959" s="48">
        <f t="shared" si="129"/>
        <v>5</v>
      </c>
      <c r="J959" s="57">
        <f t="shared" si="130"/>
        <v>1.2E-2</v>
      </c>
      <c r="K959" s="48">
        <f t="shared" si="136"/>
        <v>4000</v>
      </c>
      <c r="L959" s="48">
        <f t="shared" si="136"/>
        <v>4000</v>
      </c>
      <c r="M959" s="48">
        <f t="shared" si="136"/>
        <v>4400</v>
      </c>
      <c r="N959" s="48">
        <f t="shared" si="136"/>
        <v>4400</v>
      </c>
      <c r="O959" s="48">
        <f t="shared" si="136"/>
        <v>4400</v>
      </c>
      <c r="P959" s="48">
        <f t="shared" si="136"/>
        <v>4400</v>
      </c>
      <c r="Q959" s="48">
        <f t="shared" si="136"/>
        <v>5000</v>
      </c>
      <c r="R959" s="48">
        <f t="shared" si="136"/>
        <v>5000</v>
      </c>
      <c r="S959" s="48">
        <f t="shared" si="136"/>
        <v>5200</v>
      </c>
      <c r="T959" s="48">
        <f t="shared" si="136"/>
        <v>5200</v>
      </c>
      <c r="U959" s="48">
        <f t="shared" si="136"/>
        <v>5400</v>
      </c>
      <c r="V959" s="48">
        <f t="shared" si="136"/>
        <v>5400</v>
      </c>
    </row>
    <row r="960" spans="1:22">
      <c r="A960" s="48">
        <v>2</v>
      </c>
      <c r="B960" s="48">
        <v>1</v>
      </c>
      <c r="C960" s="48">
        <v>18</v>
      </c>
      <c r="D960" s="48">
        <v>1001</v>
      </c>
      <c r="E960" s="48">
        <v>1500</v>
      </c>
      <c r="F960" s="48">
        <v>14</v>
      </c>
      <c r="G960" s="48" t="s">
        <v>272</v>
      </c>
      <c r="H960" s="48">
        <v>1</v>
      </c>
      <c r="I960" s="48">
        <f t="shared" si="129"/>
        <v>7</v>
      </c>
      <c r="J960" s="57">
        <f t="shared" si="130"/>
        <v>1.2E-2</v>
      </c>
      <c r="K960" s="48">
        <f t="shared" si="136"/>
        <v>4000</v>
      </c>
      <c r="L960" s="48">
        <f t="shared" si="136"/>
        <v>4000</v>
      </c>
      <c r="M960" s="48">
        <f t="shared" si="136"/>
        <v>4400</v>
      </c>
      <c r="N960" s="48">
        <f t="shared" si="136"/>
        <v>4400</v>
      </c>
      <c r="O960" s="48">
        <f t="shared" si="136"/>
        <v>4400</v>
      </c>
      <c r="P960" s="48">
        <f t="shared" si="136"/>
        <v>4400</v>
      </c>
      <c r="Q960" s="48">
        <f t="shared" si="136"/>
        <v>5000</v>
      </c>
      <c r="R960" s="48">
        <f t="shared" si="136"/>
        <v>5000</v>
      </c>
      <c r="S960" s="48">
        <f t="shared" si="136"/>
        <v>5200</v>
      </c>
      <c r="T960" s="48">
        <f t="shared" si="136"/>
        <v>5200</v>
      </c>
      <c r="U960" s="48">
        <f t="shared" si="136"/>
        <v>5400</v>
      </c>
      <c r="V960" s="48">
        <f t="shared" si="136"/>
        <v>5400</v>
      </c>
    </row>
    <row r="961" spans="1:22">
      <c r="A961" s="48">
        <v>2</v>
      </c>
      <c r="B961" s="48">
        <v>1</v>
      </c>
      <c r="C961" s="48">
        <v>18</v>
      </c>
      <c r="D961" s="48">
        <v>1001</v>
      </c>
      <c r="E961" s="48">
        <v>1500</v>
      </c>
      <c r="F961" s="48">
        <v>15</v>
      </c>
      <c r="G961" s="48" t="s">
        <v>274</v>
      </c>
      <c r="H961" s="48">
        <v>1</v>
      </c>
      <c r="I961" s="48">
        <f t="shared" si="129"/>
        <v>3</v>
      </c>
      <c r="J961" s="57">
        <f t="shared" si="130"/>
        <v>1.2E-2</v>
      </c>
      <c r="K961" s="48">
        <f t="shared" si="136"/>
        <v>6000</v>
      </c>
      <c r="L961" s="48">
        <f t="shared" si="136"/>
        <v>6000</v>
      </c>
      <c r="M961" s="48">
        <f t="shared" si="136"/>
        <v>6600</v>
      </c>
      <c r="N961" s="48">
        <f t="shared" si="136"/>
        <v>6600</v>
      </c>
      <c r="O961" s="48">
        <f t="shared" si="136"/>
        <v>6600</v>
      </c>
      <c r="P961" s="48">
        <f t="shared" si="136"/>
        <v>6600</v>
      </c>
      <c r="Q961" s="48">
        <f t="shared" si="136"/>
        <v>7500</v>
      </c>
      <c r="R961" s="48">
        <f t="shared" si="136"/>
        <v>7500</v>
      </c>
      <c r="S961" s="48">
        <f t="shared" si="136"/>
        <v>7800</v>
      </c>
      <c r="T961" s="48">
        <f t="shared" si="136"/>
        <v>7800</v>
      </c>
      <c r="U961" s="48">
        <f t="shared" si="136"/>
        <v>8100</v>
      </c>
      <c r="V961" s="48">
        <f t="shared" si="136"/>
        <v>8100</v>
      </c>
    </row>
    <row r="962" spans="1:22">
      <c r="A962" s="48">
        <v>2</v>
      </c>
      <c r="B962" s="48">
        <v>2</v>
      </c>
      <c r="C962" s="48">
        <v>19</v>
      </c>
      <c r="D962" s="48">
        <v>1001</v>
      </c>
      <c r="E962" s="48">
        <v>1500</v>
      </c>
      <c r="F962" s="48">
        <v>1</v>
      </c>
      <c r="G962" s="48" t="s">
        <v>269</v>
      </c>
      <c r="H962" s="48">
        <v>10000</v>
      </c>
      <c r="I962" s="48">
        <f t="shared" ref="I962:I1025" si="137">INDEX($AW$1:$AW$9,MATCH(G962,$AV$1:$AV$9,0))</f>
        <v>0</v>
      </c>
      <c r="J962" s="57">
        <f t="shared" si="130"/>
        <v>1.2666666666666666E-2</v>
      </c>
      <c r="K962" s="48">
        <f t="shared" ref="K962:V971" si="138">IF($I962=0,$H962,INDEX(levelCosts_1_v,MATCH(K$1,levelCosts_k,1),$I962)*$H962)</f>
        <v>10000</v>
      </c>
      <c r="L962" s="48">
        <f t="shared" si="138"/>
        <v>10000</v>
      </c>
      <c r="M962" s="48">
        <f t="shared" si="138"/>
        <v>10000</v>
      </c>
      <c r="N962" s="48">
        <f t="shared" si="138"/>
        <v>10000</v>
      </c>
      <c r="O962" s="48">
        <f t="shared" si="138"/>
        <v>10000</v>
      </c>
      <c r="P962" s="48">
        <f t="shared" si="138"/>
        <v>10000</v>
      </c>
      <c r="Q962" s="48">
        <f t="shared" si="138"/>
        <v>10000</v>
      </c>
      <c r="R962" s="48">
        <f t="shared" si="138"/>
        <v>10000</v>
      </c>
      <c r="S962" s="48">
        <f t="shared" si="138"/>
        <v>10000</v>
      </c>
      <c r="T962" s="48">
        <f t="shared" si="138"/>
        <v>10000</v>
      </c>
      <c r="U962" s="48">
        <f t="shared" si="138"/>
        <v>10000</v>
      </c>
      <c r="V962" s="48">
        <f t="shared" si="138"/>
        <v>10000</v>
      </c>
    </row>
    <row r="963" spans="1:22">
      <c r="A963" s="48">
        <v>2</v>
      </c>
      <c r="B963" s="48">
        <v>2</v>
      </c>
      <c r="C963" s="48">
        <v>19</v>
      </c>
      <c r="D963" s="48">
        <v>1001</v>
      </c>
      <c r="E963" s="48">
        <v>1500</v>
      </c>
      <c r="F963" s="48">
        <v>2</v>
      </c>
      <c r="G963" s="48" t="s">
        <v>270</v>
      </c>
      <c r="H963" s="48">
        <v>1</v>
      </c>
      <c r="I963" s="48">
        <f t="shared" si="137"/>
        <v>1</v>
      </c>
      <c r="J963" s="57">
        <f t="shared" ref="J963:J1026" si="139">C963/100/15</f>
        <v>1.2666666666666666E-2</v>
      </c>
      <c r="K963" s="48">
        <f t="shared" si="138"/>
        <v>2000</v>
      </c>
      <c r="L963" s="48">
        <f t="shared" si="138"/>
        <v>2000</v>
      </c>
      <c r="M963" s="48">
        <f t="shared" si="138"/>
        <v>2200</v>
      </c>
      <c r="N963" s="48">
        <f t="shared" si="138"/>
        <v>2200</v>
      </c>
      <c r="O963" s="48">
        <f t="shared" si="138"/>
        <v>2200</v>
      </c>
      <c r="P963" s="48">
        <f t="shared" si="138"/>
        <v>2200</v>
      </c>
      <c r="Q963" s="48">
        <f t="shared" si="138"/>
        <v>2500</v>
      </c>
      <c r="R963" s="48">
        <f t="shared" si="138"/>
        <v>2500</v>
      </c>
      <c r="S963" s="48">
        <f t="shared" si="138"/>
        <v>2600</v>
      </c>
      <c r="T963" s="48">
        <f t="shared" si="138"/>
        <v>2600</v>
      </c>
      <c r="U963" s="48">
        <f t="shared" si="138"/>
        <v>2700</v>
      </c>
      <c r="V963" s="48">
        <f t="shared" si="138"/>
        <v>2700</v>
      </c>
    </row>
    <row r="964" spans="1:22">
      <c r="A964" s="48">
        <v>2</v>
      </c>
      <c r="B964" s="48">
        <v>2</v>
      </c>
      <c r="C964" s="48">
        <v>19</v>
      </c>
      <c r="D964" s="48">
        <v>1001</v>
      </c>
      <c r="E964" s="48">
        <v>1500</v>
      </c>
      <c r="F964" s="48">
        <v>3</v>
      </c>
      <c r="G964" s="48" t="s">
        <v>268</v>
      </c>
      <c r="H964" s="48">
        <v>4</v>
      </c>
      <c r="I964" s="48">
        <f t="shared" si="137"/>
        <v>4</v>
      </c>
      <c r="J964" s="57">
        <f t="shared" si="139"/>
        <v>1.2666666666666666E-2</v>
      </c>
      <c r="K964" s="48">
        <f t="shared" si="138"/>
        <v>2000</v>
      </c>
      <c r="L964" s="48">
        <f t="shared" si="138"/>
        <v>2000</v>
      </c>
      <c r="M964" s="48">
        <f t="shared" si="138"/>
        <v>2200</v>
      </c>
      <c r="N964" s="48">
        <f t="shared" si="138"/>
        <v>2200</v>
      </c>
      <c r="O964" s="48">
        <f t="shared" si="138"/>
        <v>2200</v>
      </c>
      <c r="P964" s="48">
        <f t="shared" si="138"/>
        <v>2200</v>
      </c>
      <c r="Q964" s="48">
        <f t="shared" si="138"/>
        <v>2500</v>
      </c>
      <c r="R964" s="48">
        <f t="shared" si="138"/>
        <v>2500</v>
      </c>
      <c r="S964" s="48">
        <f t="shared" si="138"/>
        <v>2600</v>
      </c>
      <c r="T964" s="48">
        <f t="shared" si="138"/>
        <v>2600</v>
      </c>
      <c r="U964" s="48">
        <f t="shared" si="138"/>
        <v>2700</v>
      </c>
      <c r="V964" s="48">
        <f t="shared" si="138"/>
        <v>2700</v>
      </c>
    </row>
    <row r="965" spans="1:22">
      <c r="A965" s="48">
        <v>2</v>
      </c>
      <c r="B965" s="48">
        <v>2</v>
      </c>
      <c r="C965" s="48">
        <v>19</v>
      </c>
      <c r="D965" s="48">
        <v>1001</v>
      </c>
      <c r="E965" s="48">
        <v>1500</v>
      </c>
      <c r="F965" s="48">
        <v>4</v>
      </c>
      <c r="G965" s="48" t="s">
        <v>269</v>
      </c>
      <c r="H965" s="48">
        <v>5000</v>
      </c>
      <c r="I965" s="48">
        <f t="shared" si="137"/>
        <v>0</v>
      </c>
      <c r="J965" s="57">
        <f t="shared" si="139"/>
        <v>1.2666666666666666E-2</v>
      </c>
      <c r="K965" s="48">
        <f t="shared" si="138"/>
        <v>5000</v>
      </c>
      <c r="L965" s="48">
        <f t="shared" si="138"/>
        <v>5000</v>
      </c>
      <c r="M965" s="48">
        <f t="shared" si="138"/>
        <v>5000</v>
      </c>
      <c r="N965" s="48">
        <f t="shared" si="138"/>
        <v>5000</v>
      </c>
      <c r="O965" s="48">
        <f t="shared" si="138"/>
        <v>5000</v>
      </c>
      <c r="P965" s="48">
        <f t="shared" si="138"/>
        <v>5000</v>
      </c>
      <c r="Q965" s="48">
        <f t="shared" si="138"/>
        <v>5000</v>
      </c>
      <c r="R965" s="48">
        <f t="shared" si="138"/>
        <v>5000</v>
      </c>
      <c r="S965" s="48">
        <f t="shared" si="138"/>
        <v>5000</v>
      </c>
      <c r="T965" s="48">
        <f t="shared" si="138"/>
        <v>5000</v>
      </c>
      <c r="U965" s="48">
        <f t="shared" si="138"/>
        <v>5000</v>
      </c>
      <c r="V965" s="48">
        <f t="shared" si="138"/>
        <v>5000</v>
      </c>
    </row>
    <row r="966" spans="1:22">
      <c r="A966" s="48">
        <v>2</v>
      </c>
      <c r="B966" s="48">
        <v>2</v>
      </c>
      <c r="C966" s="48">
        <v>19</v>
      </c>
      <c r="D966" s="48">
        <v>1001</v>
      </c>
      <c r="E966" s="48">
        <v>1500</v>
      </c>
      <c r="F966" s="48">
        <v>5</v>
      </c>
      <c r="G966" s="48" t="s">
        <v>269</v>
      </c>
      <c r="H966" s="48">
        <v>4000</v>
      </c>
      <c r="I966" s="48">
        <f t="shared" si="137"/>
        <v>0</v>
      </c>
      <c r="J966" s="57">
        <f t="shared" si="139"/>
        <v>1.2666666666666666E-2</v>
      </c>
      <c r="K966" s="48">
        <f t="shared" si="138"/>
        <v>4000</v>
      </c>
      <c r="L966" s="48">
        <f t="shared" si="138"/>
        <v>4000</v>
      </c>
      <c r="M966" s="48">
        <f t="shared" si="138"/>
        <v>4000</v>
      </c>
      <c r="N966" s="48">
        <f t="shared" si="138"/>
        <v>4000</v>
      </c>
      <c r="O966" s="48">
        <f t="shared" si="138"/>
        <v>4000</v>
      </c>
      <c r="P966" s="48">
        <f t="shared" si="138"/>
        <v>4000</v>
      </c>
      <c r="Q966" s="48">
        <f t="shared" si="138"/>
        <v>4000</v>
      </c>
      <c r="R966" s="48">
        <f t="shared" si="138"/>
        <v>4000</v>
      </c>
      <c r="S966" s="48">
        <f t="shared" si="138"/>
        <v>4000</v>
      </c>
      <c r="T966" s="48">
        <f t="shared" si="138"/>
        <v>4000</v>
      </c>
      <c r="U966" s="48">
        <f t="shared" si="138"/>
        <v>4000</v>
      </c>
      <c r="V966" s="48">
        <f t="shared" si="138"/>
        <v>4000</v>
      </c>
    </row>
    <row r="967" spans="1:22">
      <c r="A967" s="48">
        <v>2</v>
      </c>
      <c r="B967" s="48">
        <v>2</v>
      </c>
      <c r="C967" s="48">
        <v>19</v>
      </c>
      <c r="D967" s="48">
        <v>1001</v>
      </c>
      <c r="E967" s="48">
        <v>1500</v>
      </c>
      <c r="F967" s="48">
        <v>6</v>
      </c>
      <c r="G967" s="48" t="s">
        <v>269</v>
      </c>
      <c r="H967" s="48">
        <v>2000</v>
      </c>
      <c r="I967" s="48">
        <f t="shared" si="137"/>
        <v>0</v>
      </c>
      <c r="J967" s="57">
        <f t="shared" si="139"/>
        <v>1.2666666666666666E-2</v>
      </c>
      <c r="K967" s="48">
        <f t="shared" si="138"/>
        <v>2000</v>
      </c>
      <c r="L967" s="48">
        <f t="shared" si="138"/>
        <v>2000</v>
      </c>
      <c r="M967" s="48">
        <f t="shared" si="138"/>
        <v>2000</v>
      </c>
      <c r="N967" s="48">
        <f t="shared" si="138"/>
        <v>2000</v>
      </c>
      <c r="O967" s="48">
        <f t="shared" si="138"/>
        <v>2000</v>
      </c>
      <c r="P967" s="48">
        <f t="shared" si="138"/>
        <v>2000</v>
      </c>
      <c r="Q967" s="48">
        <f t="shared" si="138"/>
        <v>2000</v>
      </c>
      <c r="R967" s="48">
        <f t="shared" si="138"/>
        <v>2000</v>
      </c>
      <c r="S967" s="48">
        <f t="shared" si="138"/>
        <v>2000</v>
      </c>
      <c r="T967" s="48">
        <f t="shared" si="138"/>
        <v>2000</v>
      </c>
      <c r="U967" s="48">
        <f t="shared" si="138"/>
        <v>2000</v>
      </c>
      <c r="V967" s="48">
        <f t="shared" si="138"/>
        <v>2000</v>
      </c>
    </row>
    <row r="968" spans="1:22">
      <c r="A968" s="48">
        <v>2</v>
      </c>
      <c r="B968" s="48">
        <v>2</v>
      </c>
      <c r="C968" s="48">
        <v>19</v>
      </c>
      <c r="D968" s="48">
        <v>1001</v>
      </c>
      <c r="E968" s="48">
        <v>1500</v>
      </c>
      <c r="F968" s="48">
        <v>7</v>
      </c>
      <c r="G968" s="48" t="s">
        <v>270</v>
      </c>
      <c r="H968" s="48">
        <v>1</v>
      </c>
      <c r="I968" s="48">
        <f t="shared" si="137"/>
        <v>1</v>
      </c>
      <c r="J968" s="57">
        <f t="shared" si="139"/>
        <v>1.2666666666666666E-2</v>
      </c>
      <c r="K968" s="48">
        <f t="shared" si="138"/>
        <v>2000</v>
      </c>
      <c r="L968" s="48">
        <f t="shared" si="138"/>
        <v>2000</v>
      </c>
      <c r="M968" s="48">
        <f t="shared" si="138"/>
        <v>2200</v>
      </c>
      <c r="N968" s="48">
        <f t="shared" si="138"/>
        <v>2200</v>
      </c>
      <c r="O968" s="48">
        <f t="shared" si="138"/>
        <v>2200</v>
      </c>
      <c r="P968" s="48">
        <f t="shared" si="138"/>
        <v>2200</v>
      </c>
      <c r="Q968" s="48">
        <f t="shared" si="138"/>
        <v>2500</v>
      </c>
      <c r="R968" s="48">
        <f t="shared" si="138"/>
        <v>2500</v>
      </c>
      <c r="S968" s="48">
        <f t="shared" si="138"/>
        <v>2600</v>
      </c>
      <c r="T968" s="48">
        <f t="shared" si="138"/>
        <v>2600</v>
      </c>
      <c r="U968" s="48">
        <f t="shared" si="138"/>
        <v>2700</v>
      </c>
      <c r="V968" s="48">
        <f t="shared" si="138"/>
        <v>2700</v>
      </c>
    </row>
    <row r="969" spans="1:22">
      <c r="A969" s="48">
        <v>2</v>
      </c>
      <c r="B969" s="48">
        <v>2</v>
      </c>
      <c r="C969" s="48">
        <v>19</v>
      </c>
      <c r="D969" s="48">
        <v>1001</v>
      </c>
      <c r="E969" s="48">
        <v>1500</v>
      </c>
      <c r="F969" s="48">
        <v>8</v>
      </c>
      <c r="G969" s="48" t="s">
        <v>273</v>
      </c>
      <c r="H969" s="48">
        <v>1</v>
      </c>
      <c r="I969" s="48">
        <f t="shared" si="137"/>
        <v>5</v>
      </c>
      <c r="J969" s="57">
        <f t="shared" si="139"/>
        <v>1.2666666666666666E-2</v>
      </c>
      <c r="K969" s="48">
        <f t="shared" si="138"/>
        <v>4000</v>
      </c>
      <c r="L969" s="48">
        <f t="shared" si="138"/>
        <v>4000</v>
      </c>
      <c r="M969" s="48">
        <f t="shared" si="138"/>
        <v>4400</v>
      </c>
      <c r="N969" s="48">
        <f t="shared" si="138"/>
        <v>4400</v>
      </c>
      <c r="O969" s="48">
        <f t="shared" si="138"/>
        <v>4400</v>
      </c>
      <c r="P969" s="48">
        <f t="shared" si="138"/>
        <v>4400</v>
      </c>
      <c r="Q969" s="48">
        <f t="shared" si="138"/>
        <v>5000</v>
      </c>
      <c r="R969" s="48">
        <f t="shared" si="138"/>
        <v>5000</v>
      </c>
      <c r="S969" s="48">
        <f t="shared" si="138"/>
        <v>5200</v>
      </c>
      <c r="T969" s="48">
        <f t="shared" si="138"/>
        <v>5200</v>
      </c>
      <c r="U969" s="48">
        <f t="shared" si="138"/>
        <v>5400</v>
      </c>
      <c r="V969" s="48">
        <f t="shared" si="138"/>
        <v>5400</v>
      </c>
    </row>
    <row r="970" spans="1:22">
      <c r="A970" s="48">
        <v>2</v>
      </c>
      <c r="B970" s="48">
        <v>2</v>
      </c>
      <c r="C970" s="48">
        <v>19</v>
      </c>
      <c r="D970" s="48">
        <v>1001</v>
      </c>
      <c r="E970" s="48">
        <v>1500</v>
      </c>
      <c r="F970" s="48">
        <v>9</v>
      </c>
      <c r="G970" s="48" t="s">
        <v>268</v>
      </c>
      <c r="H970" s="48">
        <v>2</v>
      </c>
      <c r="I970" s="48">
        <f t="shared" si="137"/>
        <v>4</v>
      </c>
      <c r="J970" s="57">
        <f t="shared" si="139"/>
        <v>1.2666666666666666E-2</v>
      </c>
      <c r="K970" s="48">
        <f t="shared" si="138"/>
        <v>1000</v>
      </c>
      <c r="L970" s="48">
        <f t="shared" si="138"/>
        <v>1000</v>
      </c>
      <c r="M970" s="48">
        <f t="shared" si="138"/>
        <v>1100</v>
      </c>
      <c r="N970" s="48">
        <f t="shared" si="138"/>
        <v>1100</v>
      </c>
      <c r="O970" s="48">
        <f t="shared" si="138"/>
        <v>1100</v>
      </c>
      <c r="P970" s="48">
        <f t="shared" si="138"/>
        <v>1100</v>
      </c>
      <c r="Q970" s="48">
        <f t="shared" si="138"/>
        <v>1250</v>
      </c>
      <c r="R970" s="48">
        <f t="shared" si="138"/>
        <v>1250</v>
      </c>
      <c r="S970" s="48">
        <f t="shared" si="138"/>
        <v>1300</v>
      </c>
      <c r="T970" s="48">
        <f t="shared" si="138"/>
        <v>1300</v>
      </c>
      <c r="U970" s="48">
        <f t="shared" si="138"/>
        <v>1350</v>
      </c>
      <c r="V970" s="48">
        <f t="shared" si="138"/>
        <v>1350</v>
      </c>
    </row>
    <row r="971" spans="1:22">
      <c r="A971" s="48">
        <v>2</v>
      </c>
      <c r="B971" s="48">
        <v>2</v>
      </c>
      <c r="C971" s="48">
        <v>19</v>
      </c>
      <c r="D971" s="48">
        <v>1001</v>
      </c>
      <c r="E971" s="48">
        <v>1500</v>
      </c>
      <c r="F971" s="48">
        <v>10</v>
      </c>
      <c r="G971" s="48" t="s">
        <v>271</v>
      </c>
      <c r="H971" s="48">
        <v>1</v>
      </c>
      <c r="I971" s="48">
        <f t="shared" si="137"/>
        <v>6</v>
      </c>
      <c r="J971" s="57">
        <f t="shared" si="139"/>
        <v>1.2666666666666666E-2</v>
      </c>
      <c r="K971" s="48">
        <f t="shared" si="138"/>
        <v>3300</v>
      </c>
      <c r="L971" s="48">
        <f t="shared" si="138"/>
        <v>3300</v>
      </c>
      <c r="M971" s="48">
        <f t="shared" si="138"/>
        <v>3700</v>
      </c>
      <c r="N971" s="48">
        <f t="shared" si="138"/>
        <v>3700</v>
      </c>
      <c r="O971" s="48">
        <f t="shared" si="138"/>
        <v>3700</v>
      </c>
      <c r="P971" s="48">
        <f t="shared" si="138"/>
        <v>3700</v>
      </c>
      <c r="Q971" s="48">
        <f t="shared" si="138"/>
        <v>4200</v>
      </c>
      <c r="R971" s="48">
        <f t="shared" si="138"/>
        <v>4200</v>
      </c>
      <c r="S971" s="48">
        <f t="shared" si="138"/>
        <v>4300</v>
      </c>
      <c r="T971" s="48">
        <f t="shared" si="138"/>
        <v>4300</v>
      </c>
      <c r="U971" s="48">
        <f t="shared" si="138"/>
        <v>4500</v>
      </c>
      <c r="V971" s="48">
        <f t="shared" si="138"/>
        <v>4500</v>
      </c>
    </row>
    <row r="972" spans="1:22">
      <c r="A972" s="48">
        <v>2</v>
      </c>
      <c r="B972" s="48">
        <v>2</v>
      </c>
      <c r="C972" s="48">
        <v>19</v>
      </c>
      <c r="D972" s="48">
        <v>1001</v>
      </c>
      <c r="E972" s="48">
        <v>1500</v>
      </c>
      <c r="F972" s="48">
        <v>11</v>
      </c>
      <c r="G972" s="48" t="s">
        <v>269</v>
      </c>
      <c r="H972" s="48">
        <v>5000</v>
      </c>
      <c r="I972" s="48">
        <f t="shared" si="137"/>
        <v>0</v>
      </c>
      <c r="J972" s="57">
        <f t="shared" si="139"/>
        <v>1.2666666666666666E-2</v>
      </c>
      <c r="K972" s="48">
        <f t="shared" ref="K972:V981" si="140">IF($I972=0,$H972,INDEX(levelCosts_1_v,MATCH(K$1,levelCosts_k,1),$I972)*$H972)</f>
        <v>5000</v>
      </c>
      <c r="L972" s="48">
        <f t="shared" si="140"/>
        <v>5000</v>
      </c>
      <c r="M972" s="48">
        <f t="shared" si="140"/>
        <v>5000</v>
      </c>
      <c r="N972" s="48">
        <f t="shared" si="140"/>
        <v>5000</v>
      </c>
      <c r="O972" s="48">
        <f t="shared" si="140"/>
        <v>5000</v>
      </c>
      <c r="P972" s="48">
        <f t="shared" si="140"/>
        <v>5000</v>
      </c>
      <c r="Q972" s="48">
        <f t="shared" si="140"/>
        <v>5000</v>
      </c>
      <c r="R972" s="48">
        <f t="shared" si="140"/>
        <v>5000</v>
      </c>
      <c r="S972" s="48">
        <f t="shared" si="140"/>
        <v>5000</v>
      </c>
      <c r="T972" s="48">
        <f t="shared" si="140"/>
        <v>5000</v>
      </c>
      <c r="U972" s="48">
        <f t="shared" si="140"/>
        <v>5000</v>
      </c>
      <c r="V972" s="48">
        <f t="shared" si="140"/>
        <v>5000</v>
      </c>
    </row>
    <row r="973" spans="1:22">
      <c r="A973" s="48">
        <v>2</v>
      </c>
      <c r="B973" s="48">
        <v>2</v>
      </c>
      <c r="C973" s="48">
        <v>19</v>
      </c>
      <c r="D973" s="48">
        <v>1001</v>
      </c>
      <c r="E973" s="48">
        <v>1500</v>
      </c>
      <c r="F973" s="48">
        <v>12</v>
      </c>
      <c r="G973" s="48" t="s">
        <v>272</v>
      </c>
      <c r="H973" s="48">
        <v>1</v>
      </c>
      <c r="I973" s="48">
        <f t="shared" si="137"/>
        <v>7</v>
      </c>
      <c r="J973" s="57">
        <f t="shared" si="139"/>
        <v>1.2666666666666666E-2</v>
      </c>
      <c r="K973" s="48">
        <f t="shared" si="140"/>
        <v>4000</v>
      </c>
      <c r="L973" s="48">
        <f t="shared" si="140"/>
        <v>4000</v>
      </c>
      <c r="M973" s="48">
        <f t="shared" si="140"/>
        <v>4400</v>
      </c>
      <c r="N973" s="48">
        <f t="shared" si="140"/>
        <v>4400</v>
      </c>
      <c r="O973" s="48">
        <f t="shared" si="140"/>
        <v>4400</v>
      </c>
      <c r="P973" s="48">
        <f t="shared" si="140"/>
        <v>4400</v>
      </c>
      <c r="Q973" s="48">
        <f t="shared" si="140"/>
        <v>5000</v>
      </c>
      <c r="R973" s="48">
        <f t="shared" si="140"/>
        <v>5000</v>
      </c>
      <c r="S973" s="48">
        <f t="shared" si="140"/>
        <v>5200</v>
      </c>
      <c r="T973" s="48">
        <f t="shared" si="140"/>
        <v>5200</v>
      </c>
      <c r="U973" s="48">
        <f t="shared" si="140"/>
        <v>5400</v>
      </c>
      <c r="V973" s="48">
        <f t="shared" si="140"/>
        <v>5400</v>
      </c>
    </row>
    <row r="974" spans="1:22">
      <c r="A974" s="48">
        <v>2</v>
      </c>
      <c r="B974" s="48">
        <v>2</v>
      </c>
      <c r="C974" s="48">
        <v>19</v>
      </c>
      <c r="D974" s="48">
        <v>1001</v>
      </c>
      <c r="E974" s="48">
        <v>1500</v>
      </c>
      <c r="F974" s="48">
        <v>13</v>
      </c>
      <c r="G974" s="48" t="s">
        <v>273</v>
      </c>
      <c r="H974" s="48">
        <v>1</v>
      </c>
      <c r="I974" s="48">
        <f t="shared" si="137"/>
        <v>5</v>
      </c>
      <c r="J974" s="57">
        <f t="shared" si="139"/>
        <v>1.2666666666666666E-2</v>
      </c>
      <c r="K974" s="48">
        <f t="shared" si="140"/>
        <v>4000</v>
      </c>
      <c r="L974" s="48">
        <f t="shared" si="140"/>
        <v>4000</v>
      </c>
      <c r="M974" s="48">
        <f t="shared" si="140"/>
        <v>4400</v>
      </c>
      <c r="N974" s="48">
        <f t="shared" si="140"/>
        <v>4400</v>
      </c>
      <c r="O974" s="48">
        <f t="shared" si="140"/>
        <v>4400</v>
      </c>
      <c r="P974" s="48">
        <f t="shared" si="140"/>
        <v>4400</v>
      </c>
      <c r="Q974" s="48">
        <f t="shared" si="140"/>
        <v>5000</v>
      </c>
      <c r="R974" s="48">
        <f t="shared" si="140"/>
        <v>5000</v>
      </c>
      <c r="S974" s="48">
        <f t="shared" si="140"/>
        <v>5200</v>
      </c>
      <c r="T974" s="48">
        <f t="shared" si="140"/>
        <v>5200</v>
      </c>
      <c r="U974" s="48">
        <f t="shared" si="140"/>
        <v>5400</v>
      </c>
      <c r="V974" s="48">
        <f t="shared" si="140"/>
        <v>5400</v>
      </c>
    </row>
    <row r="975" spans="1:22">
      <c r="A975" s="48">
        <v>2</v>
      </c>
      <c r="B975" s="48">
        <v>2</v>
      </c>
      <c r="C975" s="48">
        <v>19</v>
      </c>
      <c r="D975" s="48">
        <v>1001</v>
      </c>
      <c r="E975" s="48">
        <v>1500</v>
      </c>
      <c r="F975" s="48">
        <v>14</v>
      </c>
      <c r="G975" s="48" t="s">
        <v>269</v>
      </c>
      <c r="H975" s="48">
        <v>10000</v>
      </c>
      <c r="I975" s="48">
        <f t="shared" si="137"/>
        <v>0</v>
      </c>
      <c r="J975" s="57">
        <f t="shared" si="139"/>
        <v>1.2666666666666666E-2</v>
      </c>
      <c r="K975" s="48">
        <f t="shared" si="140"/>
        <v>10000</v>
      </c>
      <c r="L975" s="48">
        <f t="shared" si="140"/>
        <v>10000</v>
      </c>
      <c r="M975" s="48">
        <f t="shared" si="140"/>
        <v>10000</v>
      </c>
      <c r="N975" s="48">
        <f t="shared" si="140"/>
        <v>10000</v>
      </c>
      <c r="O975" s="48">
        <f t="shared" si="140"/>
        <v>10000</v>
      </c>
      <c r="P975" s="48">
        <f t="shared" si="140"/>
        <v>10000</v>
      </c>
      <c r="Q975" s="48">
        <f t="shared" si="140"/>
        <v>10000</v>
      </c>
      <c r="R975" s="48">
        <f t="shared" si="140"/>
        <v>10000</v>
      </c>
      <c r="S975" s="48">
        <f t="shared" si="140"/>
        <v>10000</v>
      </c>
      <c r="T975" s="48">
        <f t="shared" si="140"/>
        <v>10000</v>
      </c>
      <c r="U975" s="48">
        <f t="shared" si="140"/>
        <v>10000</v>
      </c>
      <c r="V975" s="48">
        <f t="shared" si="140"/>
        <v>10000</v>
      </c>
    </row>
    <row r="976" spans="1:22">
      <c r="A976" s="48">
        <v>2</v>
      </c>
      <c r="B976" s="48">
        <v>2</v>
      </c>
      <c r="C976" s="48">
        <v>19</v>
      </c>
      <c r="D976" s="48">
        <v>1001</v>
      </c>
      <c r="E976" s="48">
        <v>1500</v>
      </c>
      <c r="F976" s="48">
        <v>15</v>
      </c>
      <c r="G976" s="48" t="s">
        <v>270</v>
      </c>
      <c r="H976" s="48">
        <v>1</v>
      </c>
      <c r="I976" s="48">
        <f t="shared" si="137"/>
        <v>1</v>
      </c>
      <c r="J976" s="57">
        <f t="shared" si="139"/>
        <v>1.2666666666666666E-2</v>
      </c>
      <c r="K976" s="48">
        <f t="shared" si="140"/>
        <v>2000</v>
      </c>
      <c r="L976" s="48">
        <f t="shared" si="140"/>
        <v>2000</v>
      </c>
      <c r="M976" s="48">
        <f t="shared" si="140"/>
        <v>2200</v>
      </c>
      <c r="N976" s="48">
        <f t="shared" si="140"/>
        <v>2200</v>
      </c>
      <c r="O976" s="48">
        <f t="shared" si="140"/>
        <v>2200</v>
      </c>
      <c r="P976" s="48">
        <f t="shared" si="140"/>
        <v>2200</v>
      </c>
      <c r="Q976" s="48">
        <f t="shared" si="140"/>
        <v>2500</v>
      </c>
      <c r="R976" s="48">
        <f t="shared" si="140"/>
        <v>2500</v>
      </c>
      <c r="S976" s="48">
        <f t="shared" si="140"/>
        <v>2600</v>
      </c>
      <c r="T976" s="48">
        <f t="shared" si="140"/>
        <v>2600</v>
      </c>
      <c r="U976" s="48">
        <f t="shared" si="140"/>
        <v>2700</v>
      </c>
      <c r="V976" s="48">
        <f t="shared" si="140"/>
        <v>2700</v>
      </c>
    </row>
    <row r="977" spans="1:22">
      <c r="A977" s="48">
        <v>2</v>
      </c>
      <c r="B977" s="48">
        <v>3</v>
      </c>
      <c r="C977" s="48">
        <v>18</v>
      </c>
      <c r="D977" s="48">
        <v>1001</v>
      </c>
      <c r="E977" s="48">
        <v>1500</v>
      </c>
      <c r="F977" s="48">
        <v>1</v>
      </c>
      <c r="G977" s="48" t="s">
        <v>270</v>
      </c>
      <c r="H977" s="48">
        <v>2</v>
      </c>
      <c r="I977" s="48">
        <f t="shared" si="137"/>
        <v>1</v>
      </c>
      <c r="J977" s="57">
        <f t="shared" si="139"/>
        <v>1.2E-2</v>
      </c>
      <c r="K977" s="48">
        <f t="shared" si="140"/>
        <v>4000</v>
      </c>
      <c r="L977" s="48">
        <f t="shared" si="140"/>
        <v>4000</v>
      </c>
      <c r="M977" s="48">
        <f t="shared" si="140"/>
        <v>4400</v>
      </c>
      <c r="N977" s="48">
        <f t="shared" si="140"/>
        <v>4400</v>
      </c>
      <c r="O977" s="48">
        <f t="shared" si="140"/>
        <v>4400</v>
      </c>
      <c r="P977" s="48">
        <f t="shared" si="140"/>
        <v>4400</v>
      </c>
      <c r="Q977" s="48">
        <f t="shared" si="140"/>
        <v>5000</v>
      </c>
      <c r="R977" s="48">
        <f t="shared" si="140"/>
        <v>5000</v>
      </c>
      <c r="S977" s="48">
        <f t="shared" si="140"/>
        <v>5200</v>
      </c>
      <c r="T977" s="48">
        <f t="shared" si="140"/>
        <v>5200</v>
      </c>
      <c r="U977" s="48">
        <f t="shared" si="140"/>
        <v>5400</v>
      </c>
      <c r="V977" s="48">
        <f t="shared" si="140"/>
        <v>5400</v>
      </c>
    </row>
    <row r="978" spans="1:22">
      <c r="A978" s="48">
        <v>2</v>
      </c>
      <c r="B978" s="48">
        <v>3</v>
      </c>
      <c r="C978" s="48">
        <v>18</v>
      </c>
      <c r="D978" s="48">
        <v>1001</v>
      </c>
      <c r="E978" s="48">
        <v>1500</v>
      </c>
      <c r="F978" s="48">
        <v>2</v>
      </c>
      <c r="G978" s="48" t="s">
        <v>269</v>
      </c>
      <c r="H978" s="48">
        <v>7000</v>
      </c>
      <c r="I978" s="48">
        <f t="shared" si="137"/>
        <v>0</v>
      </c>
      <c r="J978" s="57">
        <f t="shared" si="139"/>
        <v>1.2E-2</v>
      </c>
      <c r="K978" s="48">
        <f t="shared" si="140"/>
        <v>7000</v>
      </c>
      <c r="L978" s="48">
        <f t="shared" si="140"/>
        <v>7000</v>
      </c>
      <c r="M978" s="48">
        <f t="shared" si="140"/>
        <v>7000</v>
      </c>
      <c r="N978" s="48">
        <f t="shared" si="140"/>
        <v>7000</v>
      </c>
      <c r="O978" s="48">
        <f t="shared" si="140"/>
        <v>7000</v>
      </c>
      <c r="P978" s="48">
        <f t="shared" si="140"/>
        <v>7000</v>
      </c>
      <c r="Q978" s="48">
        <f t="shared" si="140"/>
        <v>7000</v>
      </c>
      <c r="R978" s="48">
        <f t="shared" si="140"/>
        <v>7000</v>
      </c>
      <c r="S978" s="48">
        <f t="shared" si="140"/>
        <v>7000</v>
      </c>
      <c r="T978" s="48">
        <f t="shared" si="140"/>
        <v>7000</v>
      </c>
      <c r="U978" s="48">
        <f t="shared" si="140"/>
        <v>7000</v>
      </c>
      <c r="V978" s="48">
        <f t="shared" si="140"/>
        <v>7000</v>
      </c>
    </row>
    <row r="979" spans="1:22">
      <c r="A979" s="48">
        <v>2</v>
      </c>
      <c r="B979" s="48">
        <v>3</v>
      </c>
      <c r="C979" s="48">
        <v>18</v>
      </c>
      <c r="D979" s="48">
        <v>1001</v>
      </c>
      <c r="E979" s="48">
        <v>1500</v>
      </c>
      <c r="F979" s="48">
        <v>3</v>
      </c>
      <c r="G979" s="48" t="s">
        <v>268</v>
      </c>
      <c r="H979" s="48">
        <v>4</v>
      </c>
      <c r="I979" s="48">
        <f t="shared" si="137"/>
        <v>4</v>
      </c>
      <c r="J979" s="57">
        <f t="shared" si="139"/>
        <v>1.2E-2</v>
      </c>
      <c r="K979" s="48">
        <f t="shared" si="140"/>
        <v>2000</v>
      </c>
      <c r="L979" s="48">
        <f t="shared" si="140"/>
        <v>2000</v>
      </c>
      <c r="M979" s="48">
        <f t="shared" si="140"/>
        <v>2200</v>
      </c>
      <c r="N979" s="48">
        <f t="shared" si="140"/>
        <v>2200</v>
      </c>
      <c r="O979" s="48">
        <f t="shared" si="140"/>
        <v>2200</v>
      </c>
      <c r="P979" s="48">
        <f t="shared" si="140"/>
        <v>2200</v>
      </c>
      <c r="Q979" s="48">
        <f t="shared" si="140"/>
        <v>2500</v>
      </c>
      <c r="R979" s="48">
        <f t="shared" si="140"/>
        <v>2500</v>
      </c>
      <c r="S979" s="48">
        <f t="shared" si="140"/>
        <v>2600</v>
      </c>
      <c r="T979" s="48">
        <f t="shared" si="140"/>
        <v>2600</v>
      </c>
      <c r="U979" s="48">
        <f t="shared" si="140"/>
        <v>2700</v>
      </c>
      <c r="V979" s="48">
        <f t="shared" si="140"/>
        <v>2700</v>
      </c>
    </row>
    <row r="980" spans="1:22">
      <c r="A980" s="48">
        <v>2</v>
      </c>
      <c r="B980" s="48">
        <v>3</v>
      </c>
      <c r="C980" s="48">
        <v>18</v>
      </c>
      <c r="D980" s="48">
        <v>1001</v>
      </c>
      <c r="E980" s="48">
        <v>1500</v>
      </c>
      <c r="F980" s="48">
        <v>4</v>
      </c>
      <c r="G980" s="48" t="s">
        <v>269</v>
      </c>
      <c r="H980" s="48">
        <v>5000</v>
      </c>
      <c r="I980" s="48">
        <f t="shared" si="137"/>
        <v>0</v>
      </c>
      <c r="J980" s="57">
        <f t="shared" si="139"/>
        <v>1.2E-2</v>
      </c>
      <c r="K980" s="48">
        <f t="shared" si="140"/>
        <v>5000</v>
      </c>
      <c r="L980" s="48">
        <f t="shared" si="140"/>
        <v>5000</v>
      </c>
      <c r="M980" s="48">
        <f t="shared" si="140"/>
        <v>5000</v>
      </c>
      <c r="N980" s="48">
        <f t="shared" si="140"/>
        <v>5000</v>
      </c>
      <c r="O980" s="48">
        <f t="shared" si="140"/>
        <v>5000</v>
      </c>
      <c r="P980" s="48">
        <f t="shared" si="140"/>
        <v>5000</v>
      </c>
      <c r="Q980" s="48">
        <f t="shared" si="140"/>
        <v>5000</v>
      </c>
      <c r="R980" s="48">
        <f t="shared" si="140"/>
        <v>5000</v>
      </c>
      <c r="S980" s="48">
        <f t="shared" si="140"/>
        <v>5000</v>
      </c>
      <c r="T980" s="48">
        <f t="shared" si="140"/>
        <v>5000</v>
      </c>
      <c r="U980" s="48">
        <f t="shared" si="140"/>
        <v>5000</v>
      </c>
      <c r="V980" s="48">
        <f t="shared" si="140"/>
        <v>5000</v>
      </c>
    </row>
    <row r="981" spans="1:22">
      <c r="A981" s="48">
        <v>2</v>
      </c>
      <c r="B981" s="48">
        <v>3</v>
      </c>
      <c r="C981" s="48">
        <v>18</v>
      </c>
      <c r="D981" s="48">
        <v>1001</v>
      </c>
      <c r="E981" s="48">
        <v>1500</v>
      </c>
      <c r="F981" s="48">
        <v>5</v>
      </c>
      <c r="G981" s="48" t="s">
        <v>269</v>
      </c>
      <c r="H981" s="48">
        <v>2000</v>
      </c>
      <c r="I981" s="48">
        <f t="shared" si="137"/>
        <v>0</v>
      </c>
      <c r="J981" s="57">
        <f t="shared" si="139"/>
        <v>1.2E-2</v>
      </c>
      <c r="K981" s="48">
        <f t="shared" si="140"/>
        <v>2000</v>
      </c>
      <c r="L981" s="48">
        <f t="shared" si="140"/>
        <v>2000</v>
      </c>
      <c r="M981" s="48">
        <f t="shared" si="140"/>
        <v>2000</v>
      </c>
      <c r="N981" s="48">
        <f t="shared" si="140"/>
        <v>2000</v>
      </c>
      <c r="O981" s="48">
        <f t="shared" si="140"/>
        <v>2000</v>
      </c>
      <c r="P981" s="48">
        <f t="shared" si="140"/>
        <v>2000</v>
      </c>
      <c r="Q981" s="48">
        <f t="shared" si="140"/>
        <v>2000</v>
      </c>
      <c r="R981" s="48">
        <f t="shared" si="140"/>
        <v>2000</v>
      </c>
      <c r="S981" s="48">
        <f t="shared" si="140"/>
        <v>2000</v>
      </c>
      <c r="T981" s="48">
        <f t="shared" si="140"/>
        <v>2000</v>
      </c>
      <c r="U981" s="48">
        <f t="shared" si="140"/>
        <v>2000</v>
      </c>
      <c r="V981" s="48">
        <f t="shared" si="140"/>
        <v>2000</v>
      </c>
    </row>
    <row r="982" spans="1:22">
      <c r="A982" s="48">
        <v>2</v>
      </c>
      <c r="B982" s="48">
        <v>3</v>
      </c>
      <c r="C982" s="48">
        <v>18</v>
      </c>
      <c r="D982" s="48">
        <v>1001</v>
      </c>
      <c r="E982" s="48">
        <v>1500</v>
      </c>
      <c r="F982" s="48">
        <v>6</v>
      </c>
      <c r="G982" s="48" t="s">
        <v>273</v>
      </c>
      <c r="H982" s="48">
        <v>1</v>
      </c>
      <c r="I982" s="48">
        <f t="shared" si="137"/>
        <v>5</v>
      </c>
      <c r="J982" s="57">
        <f t="shared" si="139"/>
        <v>1.2E-2</v>
      </c>
      <c r="K982" s="48">
        <f t="shared" ref="K982:V991" si="141">IF($I982=0,$H982,INDEX(levelCosts_1_v,MATCH(K$1,levelCosts_k,1),$I982)*$H982)</f>
        <v>4000</v>
      </c>
      <c r="L982" s="48">
        <f t="shared" si="141"/>
        <v>4000</v>
      </c>
      <c r="M982" s="48">
        <f t="shared" si="141"/>
        <v>4400</v>
      </c>
      <c r="N982" s="48">
        <f t="shared" si="141"/>
        <v>4400</v>
      </c>
      <c r="O982" s="48">
        <f t="shared" si="141"/>
        <v>4400</v>
      </c>
      <c r="P982" s="48">
        <f t="shared" si="141"/>
        <v>4400</v>
      </c>
      <c r="Q982" s="48">
        <f t="shared" si="141"/>
        <v>5000</v>
      </c>
      <c r="R982" s="48">
        <f t="shared" si="141"/>
        <v>5000</v>
      </c>
      <c r="S982" s="48">
        <f t="shared" si="141"/>
        <v>5200</v>
      </c>
      <c r="T982" s="48">
        <f t="shared" si="141"/>
        <v>5200</v>
      </c>
      <c r="U982" s="48">
        <f t="shared" si="141"/>
        <v>5400</v>
      </c>
      <c r="V982" s="48">
        <f t="shared" si="141"/>
        <v>5400</v>
      </c>
    </row>
    <row r="983" spans="1:22">
      <c r="A983" s="48">
        <v>2</v>
      </c>
      <c r="B983" s="48">
        <v>3</v>
      </c>
      <c r="C983" s="48">
        <v>18</v>
      </c>
      <c r="D983" s="48">
        <v>1001</v>
      </c>
      <c r="E983" s="48">
        <v>1500</v>
      </c>
      <c r="F983" s="48">
        <v>7</v>
      </c>
      <c r="G983" s="48" t="s">
        <v>270</v>
      </c>
      <c r="H983" s="48">
        <v>1</v>
      </c>
      <c r="I983" s="48">
        <f t="shared" si="137"/>
        <v>1</v>
      </c>
      <c r="J983" s="57">
        <f t="shared" si="139"/>
        <v>1.2E-2</v>
      </c>
      <c r="K983" s="48">
        <f t="shared" si="141"/>
        <v>2000</v>
      </c>
      <c r="L983" s="48">
        <f t="shared" si="141"/>
        <v>2000</v>
      </c>
      <c r="M983" s="48">
        <f t="shared" si="141"/>
        <v>2200</v>
      </c>
      <c r="N983" s="48">
        <f t="shared" si="141"/>
        <v>2200</v>
      </c>
      <c r="O983" s="48">
        <f t="shared" si="141"/>
        <v>2200</v>
      </c>
      <c r="P983" s="48">
        <f t="shared" si="141"/>
        <v>2200</v>
      </c>
      <c r="Q983" s="48">
        <f t="shared" si="141"/>
        <v>2500</v>
      </c>
      <c r="R983" s="48">
        <f t="shared" si="141"/>
        <v>2500</v>
      </c>
      <c r="S983" s="48">
        <f t="shared" si="141"/>
        <v>2600</v>
      </c>
      <c r="T983" s="48">
        <f t="shared" si="141"/>
        <v>2600</v>
      </c>
      <c r="U983" s="48">
        <f t="shared" si="141"/>
        <v>2700</v>
      </c>
      <c r="V983" s="48">
        <f t="shared" si="141"/>
        <v>2700</v>
      </c>
    </row>
    <row r="984" spans="1:22">
      <c r="A984" s="48">
        <v>2</v>
      </c>
      <c r="B984" s="48">
        <v>3</v>
      </c>
      <c r="C984" s="48">
        <v>18</v>
      </c>
      <c r="D984" s="48">
        <v>1001</v>
      </c>
      <c r="E984" s="48">
        <v>1500</v>
      </c>
      <c r="F984" s="48">
        <v>8</v>
      </c>
      <c r="G984" s="48" t="s">
        <v>271</v>
      </c>
      <c r="H984" s="48">
        <v>1</v>
      </c>
      <c r="I984" s="48">
        <f t="shared" si="137"/>
        <v>6</v>
      </c>
      <c r="J984" s="57">
        <f t="shared" si="139"/>
        <v>1.2E-2</v>
      </c>
      <c r="K984" s="48">
        <f t="shared" si="141"/>
        <v>3300</v>
      </c>
      <c r="L984" s="48">
        <f t="shared" si="141"/>
        <v>3300</v>
      </c>
      <c r="M984" s="48">
        <f t="shared" si="141"/>
        <v>3700</v>
      </c>
      <c r="N984" s="48">
        <f t="shared" si="141"/>
        <v>3700</v>
      </c>
      <c r="O984" s="48">
        <f t="shared" si="141"/>
        <v>3700</v>
      </c>
      <c r="P984" s="48">
        <f t="shared" si="141"/>
        <v>3700</v>
      </c>
      <c r="Q984" s="48">
        <f t="shared" si="141"/>
        <v>4200</v>
      </c>
      <c r="R984" s="48">
        <f t="shared" si="141"/>
        <v>4200</v>
      </c>
      <c r="S984" s="48">
        <f t="shared" si="141"/>
        <v>4300</v>
      </c>
      <c r="T984" s="48">
        <f t="shared" si="141"/>
        <v>4300</v>
      </c>
      <c r="U984" s="48">
        <f t="shared" si="141"/>
        <v>4500</v>
      </c>
      <c r="V984" s="48">
        <f t="shared" si="141"/>
        <v>4500</v>
      </c>
    </row>
    <row r="985" spans="1:22">
      <c r="A985" s="48">
        <v>2</v>
      </c>
      <c r="B985" s="48">
        <v>3</v>
      </c>
      <c r="C985" s="48">
        <v>18</v>
      </c>
      <c r="D985" s="48">
        <v>1001</v>
      </c>
      <c r="E985" s="48">
        <v>1500</v>
      </c>
      <c r="F985" s="48">
        <v>9</v>
      </c>
      <c r="G985" s="48" t="s">
        <v>269</v>
      </c>
      <c r="H985" s="48">
        <v>4000</v>
      </c>
      <c r="I985" s="48">
        <f t="shared" si="137"/>
        <v>0</v>
      </c>
      <c r="J985" s="57">
        <f t="shared" si="139"/>
        <v>1.2E-2</v>
      </c>
      <c r="K985" s="48">
        <f t="shared" si="141"/>
        <v>4000</v>
      </c>
      <c r="L985" s="48">
        <f t="shared" si="141"/>
        <v>4000</v>
      </c>
      <c r="M985" s="48">
        <f t="shared" si="141"/>
        <v>4000</v>
      </c>
      <c r="N985" s="48">
        <f t="shared" si="141"/>
        <v>4000</v>
      </c>
      <c r="O985" s="48">
        <f t="shared" si="141"/>
        <v>4000</v>
      </c>
      <c r="P985" s="48">
        <f t="shared" si="141"/>
        <v>4000</v>
      </c>
      <c r="Q985" s="48">
        <f t="shared" si="141"/>
        <v>4000</v>
      </c>
      <c r="R985" s="48">
        <f t="shared" si="141"/>
        <v>4000</v>
      </c>
      <c r="S985" s="48">
        <f t="shared" si="141"/>
        <v>4000</v>
      </c>
      <c r="T985" s="48">
        <f t="shared" si="141"/>
        <v>4000</v>
      </c>
      <c r="U985" s="48">
        <f t="shared" si="141"/>
        <v>4000</v>
      </c>
      <c r="V985" s="48">
        <f t="shared" si="141"/>
        <v>4000</v>
      </c>
    </row>
    <row r="986" spans="1:22">
      <c r="A986" s="48">
        <v>2</v>
      </c>
      <c r="B986" s="48">
        <v>3</v>
      </c>
      <c r="C986" s="48">
        <v>18</v>
      </c>
      <c r="D986" s="48">
        <v>1001</v>
      </c>
      <c r="E986" s="48">
        <v>1500</v>
      </c>
      <c r="F986" s="48">
        <v>10</v>
      </c>
      <c r="G986" s="48" t="s">
        <v>270</v>
      </c>
      <c r="H986" s="48">
        <v>1</v>
      </c>
      <c r="I986" s="48">
        <f t="shared" si="137"/>
        <v>1</v>
      </c>
      <c r="J986" s="57">
        <f t="shared" si="139"/>
        <v>1.2E-2</v>
      </c>
      <c r="K986" s="48">
        <f t="shared" si="141"/>
        <v>2000</v>
      </c>
      <c r="L986" s="48">
        <f t="shared" si="141"/>
        <v>2000</v>
      </c>
      <c r="M986" s="48">
        <f t="shared" si="141"/>
        <v>2200</v>
      </c>
      <c r="N986" s="48">
        <f t="shared" si="141"/>
        <v>2200</v>
      </c>
      <c r="O986" s="48">
        <f t="shared" si="141"/>
        <v>2200</v>
      </c>
      <c r="P986" s="48">
        <f t="shared" si="141"/>
        <v>2200</v>
      </c>
      <c r="Q986" s="48">
        <f t="shared" si="141"/>
        <v>2500</v>
      </c>
      <c r="R986" s="48">
        <f t="shared" si="141"/>
        <v>2500</v>
      </c>
      <c r="S986" s="48">
        <f t="shared" si="141"/>
        <v>2600</v>
      </c>
      <c r="T986" s="48">
        <f t="shared" si="141"/>
        <v>2600</v>
      </c>
      <c r="U986" s="48">
        <f t="shared" si="141"/>
        <v>2700</v>
      </c>
      <c r="V986" s="48">
        <f t="shared" si="141"/>
        <v>2700</v>
      </c>
    </row>
    <row r="987" spans="1:22">
      <c r="A987" s="48">
        <v>2</v>
      </c>
      <c r="B987" s="48">
        <v>3</v>
      </c>
      <c r="C987" s="48">
        <v>18</v>
      </c>
      <c r="D987" s="48">
        <v>1001</v>
      </c>
      <c r="E987" s="48">
        <v>1500</v>
      </c>
      <c r="F987" s="48">
        <v>11</v>
      </c>
      <c r="G987" s="48" t="s">
        <v>269</v>
      </c>
      <c r="H987" s="48">
        <v>5000</v>
      </c>
      <c r="I987" s="48">
        <f t="shared" si="137"/>
        <v>0</v>
      </c>
      <c r="J987" s="57">
        <f t="shared" si="139"/>
        <v>1.2E-2</v>
      </c>
      <c r="K987" s="48">
        <f t="shared" si="141"/>
        <v>5000</v>
      </c>
      <c r="L987" s="48">
        <f t="shared" si="141"/>
        <v>5000</v>
      </c>
      <c r="M987" s="48">
        <f t="shared" si="141"/>
        <v>5000</v>
      </c>
      <c r="N987" s="48">
        <f t="shared" si="141"/>
        <v>5000</v>
      </c>
      <c r="O987" s="48">
        <f t="shared" si="141"/>
        <v>5000</v>
      </c>
      <c r="P987" s="48">
        <f t="shared" si="141"/>
        <v>5000</v>
      </c>
      <c r="Q987" s="48">
        <f t="shared" si="141"/>
        <v>5000</v>
      </c>
      <c r="R987" s="48">
        <f t="shared" si="141"/>
        <v>5000</v>
      </c>
      <c r="S987" s="48">
        <f t="shared" si="141"/>
        <v>5000</v>
      </c>
      <c r="T987" s="48">
        <f t="shared" si="141"/>
        <v>5000</v>
      </c>
      <c r="U987" s="48">
        <f t="shared" si="141"/>
        <v>5000</v>
      </c>
      <c r="V987" s="48">
        <f t="shared" si="141"/>
        <v>5000</v>
      </c>
    </row>
    <row r="988" spans="1:22">
      <c r="A988" s="48">
        <v>2</v>
      </c>
      <c r="B988" s="48">
        <v>3</v>
      </c>
      <c r="C988" s="48">
        <v>18</v>
      </c>
      <c r="D988" s="48">
        <v>1001</v>
      </c>
      <c r="E988" s="48">
        <v>1500</v>
      </c>
      <c r="F988" s="48">
        <v>12</v>
      </c>
      <c r="G988" s="48" t="s">
        <v>268</v>
      </c>
      <c r="H988" s="48">
        <v>4</v>
      </c>
      <c r="I988" s="48">
        <f t="shared" si="137"/>
        <v>4</v>
      </c>
      <c r="J988" s="57">
        <f t="shared" si="139"/>
        <v>1.2E-2</v>
      </c>
      <c r="K988" s="48">
        <f t="shared" si="141"/>
        <v>2000</v>
      </c>
      <c r="L988" s="48">
        <f t="shared" si="141"/>
        <v>2000</v>
      </c>
      <c r="M988" s="48">
        <f t="shared" si="141"/>
        <v>2200</v>
      </c>
      <c r="N988" s="48">
        <f t="shared" si="141"/>
        <v>2200</v>
      </c>
      <c r="O988" s="48">
        <f t="shared" si="141"/>
        <v>2200</v>
      </c>
      <c r="P988" s="48">
        <f t="shared" si="141"/>
        <v>2200</v>
      </c>
      <c r="Q988" s="48">
        <f t="shared" si="141"/>
        <v>2500</v>
      </c>
      <c r="R988" s="48">
        <f t="shared" si="141"/>
        <v>2500</v>
      </c>
      <c r="S988" s="48">
        <f t="shared" si="141"/>
        <v>2600</v>
      </c>
      <c r="T988" s="48">
        <f t="shared" si="141"/>
        <v>2600</v>
      </c>
      <c r="U988" s="48">
        <f t="shared" si="141"/>
        <v>2700</v>
      </c>
      <c r="V988" s="48">
        <f t="shared" si="141"/>
        <v>2700</v>
      </c>
    </row>
    <row r="989" spans="1:22">
      <c r="A989" s="48">
        <v>2</v>
      </c>
      <c r="B989" s="48">
        <v>3</v>
      </c>
      <c r="C989" s="48">
        <v>18</v>
      </c>
      <c r="D989" s="48">
        <v>1001</v>
      </c>
      <c r="E989" s="48">
        <v>1500</v>
      </c>
      <c r="F989" s="48">
        <v>13</v>
      </c>
      <c r="G989" s="48" t="s">
        <v>269</v>
      </c>
      <c r="H989" s="48">
        <v>5000</v>
      </c>
      <c r="I989" s="48">
        <f t="shared" si="137"/>
        <v>0</v>
      </c>
      <c r="J989" s="57">
        <f t="shared" si="139"/>
        <v>1.2E-2</v>
      </c>
      <c r="K989" s="48">
        <f t="shared" si="141"/>
        <v>5000</v>
      </c>
      <c r="L989" s="48">
        <f t="shared" si="141"/>
        <v>5000</v>
      </c>
      <c r="M989" s="48">
        <f t="shared" si="141"/>
        <v>5000</v>
      </c>
      <c r="N989" s="48">
        <f t="shared" si="141"/>
        <v>5000</v>
      </c>
      <c r="O989" s="48">
        <f t="shared" si="141"/>
        <v>5000</v>
      </c>
      <c r="P989" s="48">
        <f t="shared" si="141"/>
        <v>5000</v>
      </c>
      <c r="Q989" s="48">
        <f t="shared" si="141"/>
        <v>5000</v>
      </c>
      <c r="R989" s="48">
        <f t="shared" si="141"/>
        <v>5000</v>
      </c>
      <c r="S989" s="48">
        <f t="shared" si="141"/>
        <v>5000</v>
      </c>
      <c r="T989" s="48">
        <f t="shared" si="141"/>
        <v>5000</v>
      </c>
      <c r="U989" s="48">
        <f t="shared" si="141"/>
        <v>5000</v>
      </c>
      <c r="V989" s="48">
        <f t="shared" si="141"/>
        <v>5000</v>
      </c>
    </row>
    <row r="990" spans="1:22">
      <c r="A990" s="48">
        <v>2</v>
      </c>
      <c r="B990" s="48">
        <v>3</v>
      </c>
      <c r="C990" s="48">
        <v>18</v>
      </c>
      <c r="D990" s="48">
        <v>1001</v>
      </c>
      <c r="E990" s="48">
        <v>1500</v>
      </c>
      <c r="F990" s="48">
        <v>14</v>
      </c>
      <c r="G990" s="48" t="s">
        <v>274</v>
      </c>
      <c r="H990" s="48">
        <v>1</v>
      </c>
      <c r="I990" s="48">
        <f t="shared" si="137"/>
        <v>3</v>
      </c>
      <c r="J990" s="57">
        <f t="shared" si="139"/>
        <v>1.2E-2</v>
      </c>
      <c r="K990" s="48">
        <f t="shared" si="141"/>
        <v>6000</v>
      </c>
      <c r="L990" s="48">
        <f t="shared" si="141"/>
        <v>6000</v>
      </c>
      <c r="M990" s="48">
        <f t="shared" si="141"/>
        <v>6600</v>
      </c>
      <c r="N990" s="48">
        <f t="shared" si="141"/>
        <v>6600</v>
      </c>
      <c r="O990" s="48">
        <f t="shared" si="141"/>
        <v>6600</v>
      </c>
      <c r="P990" s="48">
        <f t="shared" si="141"/>
        <v>6600</v>
      </c>
      <c r="Q990" s="48">
        <f t="shared" si="141"/>
        <v>7500</v>
      </c>
      <c r="R990" s="48">
        <f t="shared" si="141"/>
        <v>7500</v>
      </c>
      <c r="S990" s="48">
        <f t="shared" si="141"/>
        <v>7800</v>
      </c>
      <c r="T990" s="48">
        <f t="shared" si="141"/>
        <v>7800</v>
      </c>
      <c r="U990" s="48">
        <f t="shared" si="141"/>
        <v>8100</v>
      </c>
      <c r="V990" s="48">
        <f t="shared" si="141"/>
        <v>8100</v>
      </c>
    </row>
    <row r="991" spans="1:22">
      <c r="A991" s="48">
        <v>2</v>
      </c>
      <c r="B991" s="48">
        <v>3</v>
      </c>
      <c r="C991" s="48">
        <v>18</v>
      </c>
      <c r="D991" s="48">
        <v>1001</v>
      </c>
      <c r="E991" s="48">
        <v>1500</v>
      </c>
      <c r="F991" s="48">
        <v>15</v>
      </c>
      <c r="G991" s="48" t="s">
        <v>270</v>
      </c>
      <c r="H991" s="48">
        <v>1</v>
      </c>
      <c r="I991" s="48">
        <f t="shared" si="137"/>
        <v>1</v>
      </c>
      <c r="J991" s="57">
        <f t="shared" si="139"/>
        <v>1.2E-2</v>
      </c>
      <c r="K991" s="48">
        <f t="shared" si="141"/>
        <v>2000</v>
      </c>
      <c r="L991" s="48">
        <f t="shared" si="141"/>
        <v>2000</v>
      </c>
      <c r="M991" s="48">
        <f t="shared" si="141"/>
        <v>2200</v>
      </c>
      <c r="N991" s="48">
        <f t="shared" si="141"/>
        <v>2200</v>
      </c>
      <c r="O991" s="48">
        <f t="shared" si="141"/>
        <v>2200</v>
      </c>
      <c r="P991" s="48">
        <f t="shared" si="141"/>
        <v>2200</v>
      </c>
      <c r="Q991" s="48">
        <f t="shared" si="141"/>
        <v>2500</v>
      </c>
      <c r="R991" s="48">
        <f t="shared" si="141"/>
        <v>2500</v>
      </c>
      <c r="S991" s="48">
        <f t="shared" si="141"/>
        <v>2600</v>
      </c>
      <c r="T991" s="48">
        <f t="shared" si="141"/>
        <v>2600</v>
      </c>
      <c r="U991" s="48">
        <f t="shared" si="141"/>
        <v>2700</v>
      </c>
      <c r="V991" s="48">
        <f t="shared" si="141"/>
        <v>2700</v>
      </c>
    </row>
    <row r="992" spans="1:22">
      <c r="A992" s="48">
        <v>2</v>
      </c>
      <c r="B992" s="48">
        <v>4</v>
      </c>
      <c r="C992" s="48">
        <v>7</v>
      </c>
      <c r="D992" s="48">
        <v>1001</v>
      </c>
      <c r="E992" s="48">
        <v>1500</v>
      </c>
      <c r="F992" s="48">
        <v>1</v>
      </c>
      <c r="G992" s="48" t="s">
        <v>269</v>
      </c>
      <c r="H992" s="48">
        <v>7000</v>
      </c>
      <c r="I992" s="48">
        <f t="shared" si="137"/>
        <v>0</v>
      </c>
      <c r="J992" s="57">
        <f t="shared" si="139"/>
        <v>4.6666666666666671E-3</v>
      </c>
      <c r="K992" s="48">
        <f t="shared" ref="K992:V1001" si="142">IF($I992=0,$H992,INDEX(levelCosts_1_v,MATCH(K$1,levelCosts_k,1),$I992)*$H992)</f>
        <v>7000</v>
      </c>
      <c r="L992" s="48">
        <f t="shared" si="142"/>
        <v>7000</v>
      </c>
      <c r="M992" s="48">
        <f t="shared" si="142"/>
        <v>7000</v>
      </c>
      <c r="N992" s="48">
        <f t="shared" si="142"/>
        <v>7000</v>
      </c>
      <c r="O992" s="48">
        <f t="shared" si="142"/>
        <v>7000</v>
      </c>
      <c r="P992" s="48">
        <f t="shared" si="142"/>
        <v>7000</v>
      </c>
      <c r="Q992" s="48">
        <f t="shared" si="142"/>
        <v>7000</v>
      </c>
      <c r="R992" s="48">
        <f t="shared" si="142"/>
        <v>7000</v>
      </c>
      <c r="S992" s="48">
        <f t="shared" si="142"/>
        <v>7000</v>
      </c>
      <c r="T992" s="48">
        <f t="shared" si="142"/>
        <v>7000</v>
      </c>
      <c r="U992" s="48">
        <f t="shared" si="142"/>
        <v>7000</v>
      </c>
      <c r="V992" s="48">
        <f t="shared" si="142"/>
        <v>7000</v>
      </c>
    </row>
    <row r="993" spans="1:22">
      <c r="A993" s="48">
        <v>2</v>
      </c>
      <c r="B993" s="48">
        <v>4</v>
      </c>
      <c r="C993" s="48">
        <v>7</v>
      </c>
      <c r="D993" s="48">
        <v>1001</v>
      </c>
      <c r="E993" s="48">
        <v>1500</v>
      </c>
      <c r="F993" s="48">
        <v>2</v>
      </c>
      <c r="G993" s="48" t="s">
        <v>268</v>
      </c>
      <c r="H993" s="48">
        <v>6</v>
      </c>
      <c r="I993" s="48">
        <f t="shared" si="137"/>
        <v>4</v>
      </c>
      <c r="J993" s="57">
        <f t="shared" si="139"/>
        <v>4.6666666666666671E-3</v>
      </c>
      <c r="K993" s="48">
        <f t="shared" si="142"/>
        <v>3000</v>
      </c>
      <c r="L993" s="48">
        <f t="shared" si="142"/>
        <v>3000</v>
      </c>
      <c r="M993" s="48">
        <f t="shared" si="142"/>
        <v>3300</v>
      </c>
      <c r="N993" s="48">
        <f t="shared" si="142"/>
        <v>3300</v>
      </c>
      <c r="O993" s="48">
        <f t="shared" si="142"/>
        <v>3300</v>
      </c>
      <c r="P993" s="48">
        <f t="shared" si="142"/>
        <v>3300</v>
      </c>
      <c r="Q993" s="48">
        <f t="shared" si="142"/>
        <v>3750</v>
      </c>
      <c r="R993" s="48">
        <f t="shared" si="142"/>
        <v>3750</v>
      </c>
      <c r="S993" s="48">
        <f t="shared" si="142"/>
        <v>3900</v>
      </c>
      <c r="T993" s="48">
        <f t="shared" si="142"/>
        <v>3900</v>
      </c>
      <c r="U993" s="48">
        <f t="shared" si="142"/>
        <v>4050</v>
      </c>
      <c r="V993" s="48">
        <f t="shared" si="142"/>
        <v>4050</v>
      </c>
    </row>
    <row r="994" spans="1:22">
      <c r="A994" s="48">
        <v>2</v>
      </c>
      <c r="B994" s="48">
        <v>4</v>
      </c>
      <c r="C994" s="48">
        <v>7</v>
      </c>
      <c r="D994" s="48">
        <v>1001</v>
      </c>
      <c r="E994" s="48">
        <v>1500</v>
      </c>
      <c r="F994" s="48">
        <v>3</v>
      </c>
      <c r="G994" s="48" t="s">
        <v>269</v>
      </c>
      <c r="H994" s="48">
        <v>5000</v>
      </c>
      <c r="I994" s="48">
        <f t="shared" si="137"/>
        <v>0</v>
      </c>
      <c r="J994" s="57">
        <f t="shared" si="139"/>
        <v>4.6666666666666671E-3</v>
      </c>
      <c r="K994" s="48">
        <f t="shared" si="142"/>
        <v>5000</v>
      </c>
      <c r="L994" s="48">
        <f t="shared" si="142"/>
        <v>5000</v>
      </c>
      <c r="M994" s="48">
        <f t="shared" si="142"/>
        <v>5000</v>
      </c>
      <c r="N994" s="48">
        <f t="shared" si="142"/>
        <v>5000</v>
      </c>
      <c r="O994" s="48">
        <f t="shared" si="142"/>
        <v>5000</v>
      </c>
      <c r="P994" s="48">
        <f t="shared" si="142"/>
        <v>5000</v>
      </c>
      <c r="Q994" s="48">
        <f t="shared" si="142"/>
        <v>5000</v>
      </c>
      <c r="R994" s="48">
        <f t="shared" si="142"/>
        <v>5000</v>
      </c>
      <c r="S994" s="48">
        <f t="shared" si="142"/>
        <v>5000</v>
      </c>
      <c r="T994" s="48">
        <f t="shared" si="142"/>
        <v>5000</v>
      </c>
      <c r="U994" s="48">
        <f t="shared" si="142"/>
        <v>5000</v>
      </c>
      <c r="V994" s="48">
        <f t="shared" si="142"/>
        <v>5000</v>
      </c>
    </row>
    <row r="995" spans="1:22">
      <c r="A995" s="48">
        <v>2</v>
      </c>
      <c r="B995" s="48">
        <v>4</v>
      </c>
      <c r="C995" s="48">
        <v>7</v>
      </c>
      <c r="D995" s="48">
        <v>1001</v>
      </c>
      <c r="E995" s="48">
        <v>1500</v>
      </c>
      <c r="F995" s="48">
        <v>4</v>
      </c>
      <c r="G995" s="48" t="s">
        <v>270</v>
      </c>
      <c r="H995" s="48">
        <v>1</v>
      </c>
      <c r="I995" s="48">
        <f t="shared" si="137"/>
        <v>1</v>
      </c>
      <c r="J995" s="57">
        <f t="shared" si="139"/>
        <v>4.6666666666666671E-3</v>
      </c>
      <c r="K995" s="48">
        <f t="shared" si="142"/>
        <v>2000</v>
      </c>
      <c r="L995" s="48">
        <f t="shared" si="142"/>
        <v>2000</v>
      </c>
      <c r="M995" s="48">
        <f t="shared" si="142"/>
        <v>2200</v>
      </c>
      <c r="N995" s="48">
        <f t="shared" si="142"/>
        <v>2200</v>
      </c>
      <c r="O995" s="48">
        <f t="shared" si="142"/>
        <v>2200</v>
      </c>
      <c r="P995" s="48">
        <f t="shared" si="142"/>
        <v>2200</v>
      </c>
      <c r="Q995" s="48">
        <f t="shared" si="142"/>
        <v>2500</v>
      </c>
      <c r="R995" s="48">
        <f t="shared" si="142"/>
        <v>2500</v>
      </c>
      <c r="S995" s="48">
        <f t="shared" si="142"/>
        <v>2600</v>
      </c>
      <c r="T995" s="48">
        <f t="shared" si="142"/>
        <v>2600</v>
      </c>
      <c r="U995" s="48">
        <f t="shared" si="142"/>
        <v>2700</v>
      </c>
      <c r="V995" s="48">
        <f t="shared" si="142"/>
        <v>2700</v>
      </c>
    </row>
    <row r="996" spans="1:22">
      <c r="A996" s="48">
        <v>2</v>
      </c>
      <c r="B996" s="48">
        <v>4</v>
      </c>
      <c r="C996" s="48">
        <v>7</v>
      </c>
      <c r="D996" s="48">
        <v>1001</v>
      </c>
      <c r="E996" s="48">
        <v>1500</v>
      </c>
      <c r="F996" s="48">
        <v>5</v>
      </c>
      <c r="G996" s="48" t="s">
        <v>272</v>
      </c>
      <c r="H996" s="48">
        <v>1</v>
      </c>
      <c r="I996" s="48">
        <f t="shared" si="137"/>
        <v>7</v>
      </c>
      <c r="J996" s="57">
        <f t="shared" si="139"/>
        <v>4.6666666666666671E-3</v>
      </c>
      <c r="K996" s="48">
        <f t="shared" si="142"/>
        <v>4000</v>
      </c>
      <c r="L996" s="48">
        <f t="shared" si="142"/>
        <v>4000</v>
      </c>
      <c r="M996" s="48">
        <f t="shared" si="142"/>
        <v>4400</v>
      </c>
      <c r="N996" s="48">
        <f t="shared" si="142"/>
        <v>4400</v>
      </c>
      <c r="O996" s="48">
        <f t="shared" si="142"/>
        <v>4400</v>
      </c>
      <c r="P996" s="48">
        <f t="shared" si="142"/>
        <v>4400</v>
      </c>
      <c r="Q996" s="48">
        <f t="shared" si="142"/>
        <v>5000</v>
      </c>
      <c r="R996" s="48">
        <f t="shared" si="142"/>
        <v>5000</v>
      </c>
      <c r="S996" s="48">
        <f t="shared" si="142"/>
        <v>5200</v>
      </c>
      <c r="T996" s="48">
        <f t="shared" si="142"/>
        <v>5200</v>
      </c>
      <c r="U996" s="48">
        <f t="shared" si="142"/>
        <v>5400</v>
      </c>
      <c r="V996" s="48">
        <f t="shared" si="142"/>
        <v>5400</v>
      </c>
    </row>
    <row r="997" spans="1:22">
      <c r="A997" s="48">
        <v>2</v>
      </c>
      <c r="B997" s="48">
        <v>4</v>
      </c>
      <c r="C997" s="48">
        <v>7</v>
      </c>
      <c r="D997" s="48">
        <v>1001</v>
      </c>
      <c r="E997" s="48">
        <v>1500</v>
      </c>
      <c r="F997" s="48">
        <v>6</v>
      </c>
      <c r="G997" s="48" t="s">
        <v>268</v>
      </c>
      <c r="H997" s="48">
        <v>3</v>
      </c>
      <c r="I997" s="48">
        <f t="shared" si="137"/>
        <v>4</v>
      </c>
      <c r="J997" s="57">
        <f t="shared" si="139"/>
        <v>4.6666666666666671E-3</v>
      </c>
      <c r="K997" s="48">
        <f t="shared" si="142"/>
        <v>1500</v>
      </c>
      <c r="L997" s="48">
        <f t="shared" si="142"/>
        <v>1500</v>
      </c>
      <c r="M997" s="48">
        <f t="shared" si="142"/>
        <v>1650</v>
      </c>
      <c r="N997" s="48">
        <f t="shared" si="142"/>
        <v>1650</v>
      </c>
      <c r="O997" s="48">
        <f t="shared" si="142"/>
        <v>1650</v>
      </c>
      <c r="P997" s="48">
        <f t="shared" si="142"/>
        <v>1650</v>
      </c>
      <c r="Q997" s="48">
        <f t="shared" si="142"/>
        <v>1875</v>
      </c>
      <c r="R997" s="48">
        <f t="shared" si="142"/>
        <v>1875</v>
      </c>
      <c r="S997" s="48">
        <f t="shared" si="142"/>
        <v>1950</v>
      </c>
      <c r="T997" s="48">
        <f t="shared" si="142"/>
        <v>1950</v>
      </c>
      <c r="U997" s="48">
        <f t="shared" si="142"/>
        <v>2025</v>
      </c>
      <c r="V997" s="48">
        <f t="shared" si="142"/>
        <v>2025</v>
      </c>
    </row>
    <row r="998" spans="1:22">
      <c r="A998" s="48">
        <v>2</v>
      </c>
      <c r="B998" s="48">
        <v>4</v>
      </c>
      <c r="C998" s="48">
        <v>7</v>
      </c>
      <c r="D998" s="48">
        <v>1001</v>
      </c>
      <c r="E998" s="48">
        <v>1500</v>
      </c>
      <c r="F998" s="48">
        <v>7</v>
      </c>
      <c r="G998" s="48" t="s">
        <v>273</v>
      </c>
      <c r="H998" s="48">
        <v>1</v>
      </c>
      <c r="I998" s="48">
        <f t="shared" si="137"/>
        <v>5</v>
      </c>
      <c r="J998" s="57">
        <f t="shared" si="139"/>
        <v>4.6666666666666671E-3</v>
      </c>
      <c r="K998" s="48">
        <f t="shared" si="142"/>
        <v>4000</v>
      </c>
      <c r="L998" s="48">
        <f t="shared" si="142"/>
        <v>4000</v>
      </c>
      <c r="M998" s="48">
        <f t="shared" si="142"/>
        <v>4400</v>
      </c>
      <c r="N998" s="48">
        <f t="shared" si="142"/>
        <v>4400</v>
      </c>
      <c r="O998" s="48">
        <f t="shared" si="142"/>
        <v>4400</v>
      </c>
      <c r="P998" s="48">
        <f t="shared" si="142"/>
        <v>4400</v>
      </c>
      <c r="Q998" s="48">
        <f t="shared" si="142"/>
        <v>5000</v>
      </c>
      <c r="R998" s="48">
        <f t="shared" si="142"/>
        <v>5000</v>
      </c>
      <c r="S998" s="48">
        <f t="shared" si="142"/>
        <v>5200</v>
      </c>
      <c r="T998" s="48">
        <f t="shared" si="142"/>
        <v>5200</v>
      </c>
      <c r="U998" s="48">
        <f t="shared" si="142"/>
        <v>5400</v>
      </c>
      <c r="V998" s="48">
        <f t="shared" si="142"/>
        <v>5400</v>
      </c>
    </row>
    <row r="999" spans="1:22">
      <c r="A999" s="48">
        <v>2</v>
      </c>
      <c r="B999" s="48">
        <v>4</v>
      </c>
      <c r="C999" s="48">
        <v>7</v>
      </c>
      <c r="D999" s="48">
        <v>1001</v>
      </c>
      <c r="E999" s="48">
        <v>1500</v>
      </c>
      <c r="F999" s="48">
        <v>8</v>
      </c>
      <c r="G999" s="48" t="s">
        <v>269</v>
      </c>
      <c r="H999" s="48">
        <v>5000</v>
      </c>
      <c r="I999" s="48">
        <f t="shared" si="137"/>
        <v>0</v>
      </c>
      <c r="J999" s="57">
        <f t="shared" si="139"/>
        <v>4.6666666666666671E-3</v>
      </c>
      <c r="K999" s="48">
        <f t="shared" si="142"/>
        <v>5000</v>
      </c>
      <c r="L999" s="48">
        <f t="shared" si="142"/>
        <v>5000</v>
      </c>
      <c r="M999" s="48">
        <f t="shared" si="142"/>
        <v>5000</v>
      </c>
      <c r="N999" s="48">
        <f t="shared" si="142"/>
        <v>5000</v>
      </c>
      <c r="O999" s="48">
        <f t="shared" si="142"/>
        <v>5000</v>
      </c>
      <c r="P999" s="48">
        <f t="shared" si="142"/>
        <v>5000</v>
      </c>
      <c r="Q999" s="48">
        <f t="shared" si="142"/>
        <v>5000</v>
      </c>
      <c r="R999" s="48">
        <f t="shared" si="142"/>
        <v>5000</v>
      </c>
      <c r="S999" s="48">
        <f t="shared" si="142"/>
        <v>5000</v>
      </c>
      <c r="T999" s="48">
        <f t="shared" si="142"/>
        <v>5000</v>
      </c>
      <c r="U999" s="48">
        <f t="shared" si="142"/>
        <v>5000</v>
      </c>
      <c r="V999" s="48">
        <f t="shared" si="142"/>
        <v>5000</v>
      </c>
    </row>
    <row r="1000" spans="1:22">
      <c r="A1000" s="48">
        <v>2</v>
      </c>
      <c r="B1000" s="48">
        <v>4</v>
      </c>
      <c r="C1000" s="48">
        <v>7</v>
      </c>
      <c r="D1000" s="48">
        <v>1001</v>
      </c>
      <c r="E1000" s="48">
        <v>1500</v>
      </c>
      <c r="F1000" s="48">
        <v>9</v>
      </c>
      <c r="G1000" s="48" t="s">
        <v>270</v>
      </c>
      <c r="H1000" s="48">
        <v>1</v>
      </c>
      <c r="I1000" s="48">
        <f t="shared" si="137"/>
        <v>1</v>
      </c>
      <c r="J1000" s="57">
        <f t="shared" si="139"/>
        <v>4.6666666666666671E-3</v>
      </c>
      <c r="K1000" s="48">
        <f t="shared" si="142"/>
        <v>2000</v>
      </c>
      <c r="L1000" s="48">
        <f t="shared" si="142"/>
        <v>2000</v>
      </c>
      <c r="M1000" s="48">
        <f t="shared" si="142"/>
        <v>2200</v>
      </c>
      <c r="N1000" s="48">
        <f t="shared" si="142"/>
        <v>2200</v>
      </c>
      <c r="O1000" s="48">
        <f t="shared" si="142"/>
        <v>2200</v>
      </c>
      <c r="P1000" s="48">
        <f t="shared" si="142"/>
        <v>2200</v>
      </c>
      <c r="Q1000" s="48">
        <f t="shared" si="142"/>
        <v>2500</v>
      </c>
      <c r="R1000" s="48">
        <f t="shared" si="142"/>
        <v>2500</v>
      </c>
      <c r="S1000" s="48">
        <f t="shared" si="142"/>
        <v>2600</v>
      </c>
      <c r="T1000" s="48">
        <f t="shared" si="142"/>
        <v>2600</v>
      </c>
      <c r="U1000" s="48">
        <f t="shared" si="142"/>
        <v>2700</v>
      </c>
      <c r="V1000" s="48">
        <f t="shared" si="142"/>
        <v>2700</v>
      </c>
    </row>
    <row r="1001" spans="1:22">
      <c r="A1001" s="48">
        <v>2</v>
      </c>
      <c r="B1001" s="48">
        <v>4</v>
      </c>
      <c r="C1001" s="48">
        <v>7</v>
      </c>
      <c r="D1001" s="48">
        <v>1001</v>
      </c>
      <c r="E1001" s="48">
        <v>1500</v>
      </c>
      <c r="F1001" s="48">
        <v>10</v>
      </c>
      <c r="G1001" s="48" t="s">
        <v>271</v>
      </c>
      <c r="H1001" s="48">
        <v>1</v>
      </c>
      <c r="I1001" s="48">
        <f t="shared" si="137"/>
        <v>6</v>
      </c>
      <c r="J1001" s="57">
        <f t="shared" si="139"/>
        <v>4.6666666666666671E-3</v>
      </c>
      <c r="K1001" s="48">
        <f t="shared" si="142"/>
        <v>3300</v>
      </c>
      <c r="L1001" s="48">
        <f t="shared" si="142"/>
        <v>3300</v>
      </c>
      <c r="M1001" s="48">
        <f t="shared" si="142"/>
        <v>3700</v>
      </c>
      <c r="N1001" s="48">
        <f t="shared" si="142"/>
        <v>3700</v>
      </c>
      <c r="O1001" s="48">
        <f t="shared" si="142"/>
        <v>3700</v>
      </c>
      <c r="P1001" s="48">
        <f t="shared" si="142"/>
        <v>3700</v>
      </c>
      <c r="Q1001" s="48">
        <f t="shared" si="142"/>
        <v>4200</v>
      </c>
      <c r="R1001" s="48">
        <f t="shared" si="142"/>
        <v>4200</v>
      </c>
      <c r="S1001" s="48">
        <f t="shared" si="142"/>
        <v>4300</v>
      </c>
      <c r="T1001" s="48">
        <f t="shared" si="142"/>
        <v>4300</v>
      </c>
      <c r="U1001" s="48">
        <f t="shared" si="142"/>
        <v>4500</v>
      </c>
      <c r="V1001" s="48">
        <f t="shared" si="142"/>
        <v>4500</v>
      </c>
    </row>
    <row r="1002" spans="1:22">
      <c r="A1002" s="48">
        <v>2</v>
      </c>
      <c r="B1002" s="48">
        <v>4</v>
      </c>
      <c r="C1002" s="48">
        <v>7</v>
      </c>
      <c r="D1002" s="48">
        <v>1001</v>
      </c>
      <c r="E1002" s="48">
        <v>1500</v>
      </c>
      <c r="F1002" s="48">
        <v>11</v>
      </c>
      <c r="G1002" s="48" t="s">
        <v>275</v>
      </c>
      <c r="H1002" s="48">
        <v>1</v>
      </c>
      <c r="I1002" s="48">
        <f t="shared" si="137"/>
        <v>8</v>
      </c>
      <c r="J1002" s="57">
        <f t="shared" si="139"/>
        <v>4.6666666666666671E-3</v>
      </c>
      <c r="K1002" s="48">
        <f t="shared" ref="K1002:V1011" si="143">IF($I1002=0,$H1002,INDEX(levelCosts_1_v,MATCH(K$1,levelCosts_k,1),$I1002)*$H1002)</f>
        <v>5300</v>
      </c>
      <c r="L1002" s="48">
        <f t="shared" si="143"/>
        <v>5300</v>
      </c>
      <c r="M1002" s="48">
        <f t="shared" si="143"/>
        <v>5900</v>
      </c>
      <c r="N1002" s="48">
        <f t="shared" si="143"/>
        <v>5900</v>
      </c>
      <c r="O1002" s="48">
        <f t="shared" si="143"/>
        <v>5900</v>
      </c>
      <c r="P1002" s="48">
        <f t="shared" si="143"/>
        <v>5900</v>
      </c>
      <c r="Q1002" s="48">
        <f t="shared" si="143"/>
        <v>6700</v>
      </c>
      <c r="R1002" s="48">
        <f t="shared" si="143"/>
        <v>6700</v>
      </c>
      <c r="S1002" s="48">
        <f t="shared" si="143"/>
        <v>6900</v>
      </c>
      <c r="T1002" s="48">
        <f t="shared" si="143"/>
        <v>6900</v>
      </c>
      <c r="U1002" s="48">
        <f t="shared" si="143"/>
        <v>7200</v>
      </c>
      <c r="V1002" s="48">
        <f t="shared" si="143"/>
        <v>7200</v>
      </c>
    </row>
    <row r="1003" spans="1:22">
      <c r="A1003" s="48">
        <v>2</v>
      </c>
      <c r="B1003" s="48">
        <v>4</v>
      </c>
      <c r="C1003" s="48">
        <v>7</v>
      </c>
      <c r="D1003" s="48">
        <v>1001</v>
      </c>
      <c r="E1003" s="48">
        <v>1500</v>
      </c>
      <c r="F1003" s="48">
        <v>12</v>
      </c>
      <c r="G1003" s="48" t="s">
        <v>274</v>
      </c>
      <c r="H1003" s="48">
        <v>1</v>
      </c>
      <c r="I1003" s="48">
        <f t="shared" si="137"/>
        <v>3</v>
      </c>
      <c r="J1003" s="57">
        <f t="shared" si="139"/>
        <v>4.6666666666666671E-3</v>
      </c>
      <c r="K1003" s="48">
        <f t="shared" si="143"/>
        <v>6000</v>
      </c>
      <c r="L1003" s="48">
        <f t="shared" si="143"/>
        <v>6000</v>
      </c>
      <c r="M1003" s="48">
        <f t="shared" si="143"/>
        <v>6600</v>
      </c>
      <c r="N1003" s="48">
        <f t="shared" si="143"/>
        <v>6600</v>
      </c>
      <c r="O1003" s="48">
        <f t="shared" si="143"/>
        <v>6600</v>
      </c>
      <c r="P1003" s="48">
        <f t="shared" si="143"/>
        <v>6600</v>
      </c>
      <c r="Q1003" s="48">
        <f t="shared" si="143"/>
        <v>7500</v>
      </c>
      <c r="R1003" s="48">
        <f t="shared" si="143"/>
        <v>7500</v>
      </c>
      <c r="S1003" s="48">
        <f t="shared" si="143"/>
        <v>7800</v>
      </c>
      <c r="T1003" s="48">
        <f t="shared" si="143"/>
        <v>7800</v>
      </c>
      <c r="U1003" s="48">
        <f t="shared" si="143"/>
        <v>8100</v>
      </c>
      <c r="V1003" s="48">
        <f t="shared" si="143"/>
        <v>8100</v>
      </c>
    </row>
    <row r="1004" spans="1:22">
      <c r="A1004" s="48">
        <v>2</v>
      </c>
      <c r="B1004" s="48">
        <v>4</v>
      </c>
      <c r="C1004" s="48">
        <v>7</v>
      </c>
      <c r="D1004" s="48">
        <v>1001</v>
      </c>
      <c r="E1004" s="48">
        <v>1500</v>
      </c>
      <c r="F1004" s="48">
        <v>13</v>
      </c>
      <c r="G1004" s="48" t="s">
        <v>268</v>
      </c>
      <c r="H1004" s="48">
        <v>4</v>
      </c>
      <c r="I1004" s="48">
        <f t="shared" si="137"/>
        <v>4</v>
      </c>
      <c r="J1004" s="57">
        <f t="shared" si="139"/>
        <v>4.6666666666666671E-3</v>
      </c>
      <c r="K1004" s="48">
        <f t="shared" si="143"/>
        <v>2000</v>
      </c>
      <c r="L1004" s="48">
        <f t="shared" si="143"/>
        <v>2000</v>
      </c>
      <c r="M1004" s="48">
        <f t="shared" si="143"/>
        <v>2200</v>
      </c>
      <c r="N1004" s="48">
        <f t="shared" si="143"/>
        <v>2200</v>
      </c>
      <c r="O1004" s="48">
        <f t="shared" si="143"/>
        <v>2200</v>
      </c>
      <c r="P1004" s="48">
        <f t="shared" si="143"/>
        <v>2200</v>
      </c>
      <c r="Q1004" s="48">
        <f t="shared" si="143"/>
        <v>2500</v>
      </c>
      <c r="R1004" s="48">
        <f t="shared" si="143"/>
        <v>2500</v>
      </c>
      <c r="S1004" s="48">
        <f t="shared" si="143"/>
        <v>2600</v>
      </c>
      <c r="T1004" s="48">
        <f t="shared" si="143"/>
        <v>2600</v>
      </c>
      <c r="U1004" s="48">
        <f t="shared" si="143"/>
        <v>2700</v>
      </c>
      <c r="V1004" s="48">
        <f t="shared" si="143"/>
        <v>2700</v>
      </c>
    </row>
    <row r="1005" spans="1:22">
      <c r="A1005" s="48">
        <v>2</v>
      </c>
      <c r="B1005" s="48">
        <v>4</v>
      </c>
      <c r="C1005" s="48">
        <v>7</v>
      </c>
      <c r="D1005" s="48">
        <v>1001</v>
      </c>
      <c r="E1005" s="48">
        <v>1500</v>
      </c>
      <c r="F1005" s="48">
        <v>14</v>
      </c>
      <c r="G1005" s="48" t="s">
        <v>269</v>
      </c>
      <c r="H1005" s="48">
        <v>2000</v>
      </c>
      <c r="I1005" s="48">
        <f t="shared" si="137"/>
        <v>0</v>
      </c>
      <c r="J1005" s="57">
        <f t="shared" si="139"/>
        <v>4.6666666666666671E-3</v>
      </c>
      <c r="K1005" s="48">
        <f t="shared" si="143"/>
        <v>2000</v>
      </c>
      <c r="L1005" s="48">
        <f t="shared" si="143"/>
        <v>2000</v>
      </c>
      <c r="M1005" s="48">
        <f t="shared" si="143"/>
        <v>2000</v>
      </c>
      <c r="N1005" s="48">
        <f t="shared" si="143"/>
        <v>2000</v>
      </c>
      <c r="O1005" s="48">
        <f t="shared" si="143"/>
        <v>2000</v>
      </c>
      <c r="P1005" s="48">
        <f t="shared" si="143"/>
        <v>2000</v>
      </c>
      <c r="Q1005" s="48">
        <f t="shared" si="143"/>
        <v>2000</v>
      </c>
      <c r="R1005" s="48">
        <f t="shared" si="143"/>
        <v>2000</v>
      </c>
      <c r="S1005" s="48">
        <f t="shared" si="143"/>
        <v>2000</v>
      </c>
      <c r="T1005" s="48">
        <f t="shared" si="143"/>
        <v>2000</v>
      </c>
      <c r="U1005" s="48">
        <f t="shared" si="143"/>
        <v>2000</v>
      </c>
      <c r="V1005" s="48">
        <f t="shared" si="143"/>
        <v>2000</v>
      </c>
    </row>
    <row r="1006" spans="1:22">
      <c r="A1006" s="48">
        <v>2</v>
      </c>
      <c r="B1006" s="48">
        <v>4</v>
      </c>
      <c r="C1006" s="48">
        <v>7</v>
      </c>
      <c r="D1006" s="48">
        <v>1001</v>
      </c>
      <c r="E1006" s="48">
        <v>1500</v>
      </c>
      <c r="F1006" s="48">
        <v>15</v>
      </c>
      <c r="G1006" s="48" t="s">
        <v>269</v>
      </c>
      <c r="H1006" s="48">
        <v>2000</v>
      </c>
      <c r="I1006" s="48">
        <f t="shared" si="137"/>
        <v>0</v>
      </c>
      <c r="J1006" s="57">
        <f t="shared" si="139"/>
        <v>4.6666666666666671E-3</v>
      </c>
      <c r="K1006" s="48">
        <f t="shared" si="143"/>
        <v>2000</v>
      </c>
      <c r="L1006" s="48">
        <f t="shared" si="143"/>
        <v>2000</v>
      </c>
      <c r="M1006" s="48">
        <f t="shared" si="143"/>
        <v>2000</v>
      </c>
      <c r="N1006" s="48">
        <f t="shared" si="143"/>
        <v>2000</v>
      </c>
      <c r="O1006" s="48">
        <f t="shared" si="143"/>
        <v>2000</v>
      </c>
      <c r="P1006" s="48">
        <f t="shared" si="143"/>
        <v>2000</v>
      </c>
      <c r="Q1006" s="48">
        <f t="shared" si="143"/>
        <v>2000</v>
      </c>
      <c r="R1006" s="48">
        <f t="shared" si="143"/>
        <v>2000</v>
      </c>
      <c r="S1006" s="48">
        <f t="shared" si="143"/>
        <v>2000</v>
      </c>
      <c r="T1006" s="48">
        <f t="shared" si="143"/>
        <v>2000</v>
      </c>
      <c r="U1006" s="48">
        <f t="shared" si="143"/>
        <v>2000</v>
      </c>
      <c r="V1006" s="48">
        <f t="shared" si="143"/>
        <v>2000</v>
      </c>
    </row>
    <row r="1007" spans="1:22">
      <c r="A1007" s="48">
        <v>2</v>
      </c>
      <c r="B1007" s="48">
        <v>5</v>
      </c>
      <c r="C1007" s="48">
        <v>5</v>
      </c>
      <c r="D1007" s="48">
        <v>1001</v>
      </c>
      <c r="E1007" s="48">
        <v>1500</v>
      </c>
      <c r="F1007" s="48">
        <v>1</v>
      </c>
      <c r="G1007" s="48" t="s">
        <v>272</v>
      </c>
      <c r="H1007" s="48">
        <v>1</v>
      </c>
      <c r="I1007" s="48">
        <f t="shared" si="137"/>
        <v>7</v>
      </c>
      <c r="J1007" s="57">
        <f t="shared" si="139"/>
        <v>3.3333333333333335E-3</v>
      </c>
      <c r="K1007" s="48">
        <f t="shared" si="143"/>
        <v>4000</v>
      </c>
      <c r="L1007" s="48">
        <f t="shared" si="143"/>
        <v>4000</v>
      </c>
      <c r="M1007" s="48">
        <f t="shared" si="143"/>
        <v>4400</v>
      </c>
      <c r="N1007" s="48">
        <f t="shared" si="143"/>
        <v>4400</v>
      </c>
      <c r="O1007" s="48">
        <f t="shared" si="143"/>
        <v>4400</v>
      </c>
      <c r="P1007" s="48">
        <f t="shared" si="143"/>
        <v>4400</v>
      </c>
      <c r="Q1007" s="48">
        <f t="shared" si="143"/>
        <v>5000</v>
      </c>
      <c r="R1007" s="48">
        <f t="shared" si="143"/>
        <v>5000</v>
      </c>
      <c r="S1007" s="48">
        <f t="shared" si="143"/>
        <v>5200</v>
      </c>
      <c r="T1007" s="48">
        <f t="shared" si="143"/>
        <v>5200</v>
      </c>
      <c r="U1007" s="48">
        <f t="shared" si="143"/>
        <v>5400</v>
      </c>
      <c r="V1007" s="48">
        <f t="shared" si="143"/>
        <v>5400</v>
      </c>
    </row>
    <row r="1008" spans="1:22">
      <c r="A1008" s="48">
        <v>2</v>
      </c>
      <c r="B1008" s="48">
        <v>5</v>
      </c>
      <c r="C1008" s="48">
        <v>5</v>
      </c>
      <c r="D1008" s="48">
        <v>1001</v>
      </c>
      <c r="E1008" s="48">
        <v>1500</v>
      </c>
      <c r="F1008" s="48">
        <v>2</v>
      </c>
      <c r="G1008" s="48" t="s">
        <v>269</v>
      </c>
      <c r="H1008" s="48">
        <v>5000</v>
      </c>
      <c r="I1008" s="48">
        <f t="shared" si="137"/>
        <v>0</v>
      </c>
      <c r="J1008" s="57">
        <f t="shared" si="139"/>
        <v>3.3333333333333335E-3</v>
      </c>
      <c r="K1008" s="48">
        <f t="shared" si="143"/>
        <v>5000</v>
      </c>
      <c r="L1008" s="48">
        <f t="shared" si="143"/>
        <v>5000</v>
      </c>
      <c r="M1008" s="48">
        <f t="shared" si="143"/>
        <v>5000</v>
      </c>
      <c r="N1008" s="48">
        <f t="shared" si="143"/>
        <v>5000</v>
      </c>
      <c r="O1008" s="48">
        <f t="shared" si="143"/>
        <v>5000</v>
      </c>
      <c r="P1008" s="48">
        <f t="shared" si="143"/>
        <v>5000</v>
      </c>
      <c r="Q1008" s="48">
        <f t="shared" si="143"/>
        <v>5000</v>
      </c>
      <c r="R1008" s="48">
        <f t="shared" si="143"/>
        <v>5000</v>
      </c>
      <c r="S1008" s="48">
        <f t="shared" si="143"/>
        <v>5000</v>
      </c>
      <c r="T1008" s="48">
        <f t="shared" si="143"/>
        <v>5000</v>
      </c>
      <c r="U1008" s="48">
        <f t="shared" si="143"/>
        <v>5000</v>
      </c>
      <c r="V1008" s="48">
        <f t="shared" si="143"/>
        <v>5000</v>
      </c>
    </row>
    <row r="1009" spans="1:22">
      <c r="A1009" s="48">
        <v>2</v>
      </c>
      <c r="B1009" s="48">
        <v>5</v>
      </c>
      <c r="C1009" s="48">
        <v>5</v>
      </c>
      <c r="D1009" s="48">
        <v>1001</v>
      </c>
      <c r="E1009" s="48">
        <v>1500</v>
      </c>
      <c r="F1009" s="48">
        <v>3</v>
      </c>
      <c r="G1009" s="48" t="s">
        <v>270</v>
      </c>
      <c r="H1009" s="48">
        <v>1</v>
      </c>
      <c r="I1009" s="48">
        <f t="shared" si="137"/>
        <v>1</v>
      </c>
      <c r="J1009" s="57">
        <f t="shared" si="139"/>
        <v>3.3333333333333335E-3</v>
      </c>
      <c r="K1009" s="48">
        <f t="shared" si="143"/>
        <v>2000</v>
      </c>
      <c r="L1009" s="48">
        <f t="shared" si="143"/>
        <v>2000</v>
      </c>
      <c r="M1009" s="48">
        <f t="shared" si="143"/>
        <v>2200</v>
      </c>
      <c r="N1009" s="48">
        <f t="shared" si="143"/>
        <v>2200</v>
      </c>
      <c r="O1009" s="48">
        <f t="shared" si="143"/>
        <v>2200</v>
      </c>
      <c r="P1009" s="48">
        <f t="shared" si="143"/>
        <v>2200</v>
      </c>
      <c r="Q1009" s="48">
        <f t="shared" si="143"/>
        <v>2500</v>
      </c>
      <c r="R1009" s="48">
        <f t="shared" si="143"/>
        <v>2500</v>
      </c>
      <c r="S1009" s="48">
        <f t="shared" si="143"/>
        <v>2600</v>
      </c>
      <c r="T1009" s="48">
        <f t="shared" si="143"/>
        <v>2600</v>
      </c>
      <c r="U1009" s="48">
        <f t="shared" si="143"/>
        <v>2700</v>
      </c>
      <c r="V1009" s="48">
        <f t="shared" si="143"/>
        <v>2700</v>
      </c>
    </row>
    <row r="1010" spans="1:22">
      <c r="A1010" s="48">
        <v>2</v>
      </c>
      <c r="B1010" s="48">
        <v>5</v>
      </c>
      <c r="C1010" s="48">
        <v>5</v>
      </c>
      <c r="D1010" s="48">
        <v>1001</v>
      </c>
      <c r="E1010" s="48">
        <v>1500</v>
      </c>
      <c r="F1010" s="48">
        <v>4</v>
      </c>
      <c r="G1010" s="48" t="s">
        <v>269</v>
      </c>
      <c r="H1010" s="48">
        <v>5000</v>
      </c>
      <c r="I1010" s="48">
        <f t="shared" si="137"/>
        <v>0</v>
      </c>
      <c r="J1010" s="57">
        <f t="shared" si="139"/>
        <v>3.3333333333333335E-3</v>
      </c>
      <c r="K1010" s="48">
        <f t="shared" si="143"/>
        <v>5000</v>
      </c>
      <c r="L1010" s="48">
        <f t="shared" si="143"/>
        <v>5000</v>
      </c>
      <c r="M1010" s="48">
        <f t="shared" si="143"/>
        <v>5000</v>
      </c>
      <c r="N1010" s="48">
        <f t="shared" si="143"/>
        <v>5000</v>
      </c>
      <c r="O1010" s="48">
        <f t="shared" si="143"/>
        <v>5000</v>
      </c>
      <c r="P1010" s="48">
        <f t="shared" si="143"/>
        <v>5000</v>
      </c>
      <c r="Q1010" s="48">
        <f t="shared" si="143"/>
        <v>5000</v>
      </c>
      <c r="R1010" s="48">
        <f t="shared" si="143"/>
        <v>5000</v>
      </c>
      <c r="S1010" s="48">
        <f t="shared" si="143"/>
        <v>5000</v>
      </c>
      <c r="T1010" s="48">
        <f t="shared" si="143"/>
        <v>5000</v>
      </c>
      <c r="U1010" s="48">
        <f t="shared" si="143"/>
        <v>5000</v>
      </c>
      <c r="V1010" s="48">
        <f t="shared" si="143"/>
        <v>5000</v>
      </c>
    </row>
    <row r="1011" spans="1:22">
      <c r="A1011" s="48">
        <v>2</v>
      </c>
      <c r="B1011" s="48">
        <v>5</v>
      </c>
      <c r="C1011" s="48">
        <v>5</v>
      </c>
      <c r="D1011" s="48">
        <v>1001</v>
      </c>
      <c r="E1011" s="48">
        <v>1500</v>
      </c>
      <c r="F1011" s="48">
        <v>5</v>
      </c>
      <c r="G1011" s="48" t="s">
        <v>276</v>
      </c>
      <c r="H1011" s="48">
        <v>1</v>
      </c>
      <c r="I1011" s="48">
        <f t="shared" si="137"/>
        <v>2</v>
      </c>
      <c r="J1011" s="57">
        <f t="shared" si="139"/>
        <v>3.3333333333333335E-3</v>
      </c>
      <c r="K1011" s="48">
        <f t="shared" si="143"/>
        <v>2221</v>
      </c>
      <c r="L1011" s="48">
        <f t="shared" si="143"/>
        <v>2221</v>
      </c>
      <c r="M1011" s="48">
        <f t="shared" si="143"/>
        <v>2442</v>
      </c>
      <c r="N1011" s="48">
        <f t="shared" si="143"/>
        <v>2442</v>
      </c>
      <c r="O1011" s="48">
        <f t="shared" si="143"/>
        <v>2442</v>
      </c>
      <c r="P1011" s="48">
        <f t="shared" si="143"/>
        <v>2442</v>
      </c>
      <c r="Q1011" s="48">
        <f t="shared" si="143"/>
        <v>2775</v>
      </c>
      <c r="R1011" s="48">
        <f t="shared" si="143"/>
        <v>2775</v>
      </c>
      <c r="S1011" s="48">
        <f t="shared" si="143"/>
        <v>2886</v>
      </c>
      <c r="T1011" s="48">
        <f t="shared" si="143"/>
        <v>2886</v>
      </c>
      <c r="U1011" s="48">
        <f t="shared" si="143"/>
        <v>2998</v>
      </c>
      <c r="V1011" s="48">
        <f t="shared" si="143"/>
        <v>2998</v>
      </c>
    </row>
    <row r="1012" spans="1:22">
      <c r="A1012" s="48">
        <v>2</v>
      </c>
      <c r="B1012" s="48">
        <v>5</v>
      </c>
      <c r="C1012" s="48">
        <v>5</v>
      </c>
      <c r="D1012" s="48">
        <v>1001</v>
      </c>
      <c r="E1012" s="48">
        <v>1500</v>
      </c>
      <c r="F1012" s="48">
        <v>6</v>
      </c>
      <c r="G1012" s="48" t="s">
        <v>270</v>
      </c>
      <c r="H1012" s="48">
        <v>1</v>
      </c>
      <c r="I1012" s="48">
        <f t="shared" si="137"/>
        <v>1</v>
      </c>
      <c r="J1012" s="57">
        <f t="shared" si="139"/>
        <v>3.3333333333333335E-3</v>
      </c>
      <c r="K1012" s="48">
        <f t="shared" ref="K1012:V1021" si="144">IF($I1012=0,$H1012,INDEX(levelCosts_1_v,MATCH(K$1,levelCosts_k,1),$I1012)*$H1012)</f>
        <v>2000</v>
      </c>
      <c r="L1012" s="48">
        <f t="shared" si="144"/>
        <v>2000</v>
      </c>
      <c r="M1012" s="48">
        <f t="shared" si="144"/>
        <v>2200</v>
      </c>
      <c r="N1012" s="48">
        <f t="shared" si="144"/>
        <v>2200</v>
      </c>
      <c r="O1012" s="48">
        <f t="shared" si="144"/>
        <v>2200</v>
      </c>
      <c r="P1012" s="48">
        <f t="shared" si="144"/>
        <v>2200</v>
      </c>
      <c r="Q1012" s="48">
        <f t="shared" si="144"/>
        <v>2500</v>
      </c>
      <c r="R1012" s="48">
        <f t="shared" si="144"/>
        <v>2500</v>
      </c>
      <c r="S1012" s="48">
        <f t="shared" si="144"/>
        <v>2600</v>
      </c>
      <c r="T1012" s="48">
        <f t="shared" si="144"/>
        <v>2600</v>
      </c>
      <c r="U1012" s="48">
        <f t="shared" si="144"/>
        <v>2700</v>
      </c>
      <c r="V1012" s="48">
        <f t="shared" si="144"/>
        <v>2700</v>
      </c>
    </row>
    <row r="1013" spans="1:22">
      <c r="A1013" s="48">
        <v>2</v>
      </c>
      <c r="B1013" s="48">
        <v>5</v>
      </c>
      <c r="C1013" s="48">
        <v>5</v>
      </c>
      <c r="D1013" s="48">
        <v>1001</v>
      </c>
      <c r="E1013" s="48">
        <v>1500</v>
      </c>
      <c r="F1013" s="48">
        <v>7</v>
      </c>
      <c r="G1013" s="48" t="s">
        <v>268</v>
      </c>
      <c r="H1013" s="48">
        <v>2</v>
      </c>
      <c r="I1013" s="48">
        <f t="shared" si="137"/>
        <v>4</v>
      </c>
      <c r="J1013" s="57">
        <f t="shared" si="139"/>
        <v>3.3333333333333335E-3</v>
      </c>
      <c r="K1013" s="48">
        <f t="shared" si="144"/>
        <v>1000</v>
      </c>
      <c r="L1013" s="48">
        <f t="shared" si="144"/>
        <v>1000</v>
      </c>
      <c r="M1013" s="48">
        <f t="shared" si="144"/>
        <v>1100</v>
      </c>
      <c r="N1013" s="48">
        <f t="shared" si="144"/>
        <v>1100</v>
      </c>
      <c r="O1013" s="48">
        <f t="shared" si="144"/>
        <v>1100</v>
      </c>
      <c r="P1013" s="48">
        <f t="shared" si="144"/>
        <v>1100</v>
      </c>
      <c r="Q1013" s="48">
        <f t="shared" si="144"/>
        <v>1250</v>
      </c>
      <c r="R1013" s="48">
        <f t="shared" si="144"/>
        <v>1250</v>
      </c>
      <c r="S1013" s="48">
        <f t="shared" si="144"/>
        <v>1300</v>
      </c>
      <c r="T1013" s="48">
        <f t="shared" si="144"/>
        <v>1300</v>
      </c>
      <c r="U1013" s="48">
        <f t="shared" si="144"/>
        <v>1350</v>
      </c>
      <c r="V1013" s="48">
        <f t="shared" si="144"/>
        <v>1350</v>
      </c>
    </row>
    <row r="1014" spans="1:22">
      <c r="A1014" s="48">
        <v>2</v>
      </c>
      <c r="B1014" s="48">
        <v>5</v>
      </c>
      <c r="C1014" s="48">
        <v>5</v>
      </c>
      <c r="D1014" s="48">
        <v>1001</v>
      </c>
      <c r="E1014" s="48">
        <v>1500</v>
      </c>
      <c r="F1014" s="48">
        <v>8</v>
      </c>
      <c r="G1014" s="48" t="s">
        <v>271</v>
      </c>
      <c r="H1014" s="48">
        <v>1</v>
      </c>
      <c r="I1014" s="48">
        <f t="shared" si="137"/>
        <v>6</v>
      </c>
      <c r="J1014" s="57">
        <f t="shared" si="139"/>
        <v>3.3333333333333335E-3</v>
      </c>
      <c r="K1014" s="48">
        <f t="shared" si="144"/>
        <v>3300</v>
      </c>
      <c r="L1014" s="48">
        <f t="shared" si="144"/>
        <v>3300</v>
      </c>
      <c r="M1014" s="48">
        <f t="shared" si="144"/>
        <v>3700</v>
      </c>
      <c r="N1014" s="48">
        <f t="shared" si="144"/>
        <v>3700</v>
      </c>
      <c r="O1014" s="48">
        <f t="shared" si="144"/>
        <v>3700</v>
      </c>
      <c r="P1014" s="48">
        <f t="shared" si="144"/>
        <v>3700</v>
      </c>
      <c r="Q1014" s="48">
        <f t="shared" si="144"/>
        <v>4200</v>
      </c>
      <c r="R1014" s="48">
        <f t="shared" si="144"/>
        <v>4200</v>
      </c>
      <c r="S1014" s="48">
        <f t="shared" si="144"/>
        <v>4300</v>
      </c>
      <c r="T1014" s="48">
        <f t="shared" si="144"/>
        <v>4300</v>
      </c>
      <c r="U1014" s="48">
        <f t="shared" si="144"/>
        <v>4500</v>
      </c>
      <c r="V1014" s="48">
        <f t="shared" si="144"/>
        <v>4500</v>
      </c>
    </row>
    <row r="1015" spans="1:22">
      <c r="A1015" s="48">
        <v>2</v>
      </c>
      <c r="B1015" s="48">
        <v>5</v>
      </c>
      <c r="C1015" s="48">
        <v>5</v>
      </c>
      <c r="D1015" s="48">
        <v>1001</v>
      </c>
      <c r="E1015" s="48">
        <v>1500</v>
      </c>
      <c r="F1015" s="48">
        <v>9</v>
      </c>
      <c r="G1015" s="48" t="s">
        <v>269</v>
      </c>
      <c r="H1015" s="48">
        <v>4000</v>
      </c>
      <c r="I1015" s="48">
        <f t="shared" si="137"/>
        <v>0</v>
      </c>
      <c r="J1015" s="57">
        <f t="shared" si="139"/>
        <v>3.3333333333333335E-3</v>
      </c>
      <c r="K1015" s="48">
        <f t="shared" si="144"/>
        <v>4000</v>
      </c>
      <c r="L1015" s="48">
        <f t="shared" si="144"/>
        <v>4000</v>
      </c>
      <c r="M1015" s="48">
        <f t="shared" si="144"/>
        <v>4000</v>
      </c>
      <c r="N1015" s="48">
        <f t="shared" si="144"/>
        <v>4000</v>
      </c>
      <c r="O1015" s="48">
        <f t="shared" si="144"/>
        <v>4000</v>
      </c>
      <c r="P1015" s="48">
        <f t="shared" si="144"/>
        <v>4000</v>
      </c>
      <c r="Q1015" s="48">
        <f t="shared" si="144"/>
        <v>4000</v>
      </c>
      <c r="R1015" s="48">
        <f t="shared" si="144"/>
        <v>4000</v>
      </c>
      <c r="S1015" s="48">
        <f t="shared" si="144"/>
        <v>4000</v>
      </c>
      <c r="T1015" s="48">
        <f t="shared" si="144"/>
        <v>4000</v>
      </c>
      <c r="U1015" s="48">
        <f t="shared" si="144"/>
        <v>4000</v>
      </c>
      <c r="V1015" s="48">
        <f t="shared" si="144"/>
        <v>4000</v>
      </c>
    </row>
    <row r="1016" spans="1:22">
      <c r="A1016" s="48">
        <v>2</v>
      </c>
      <c r="B1016" s="48">
        <v>5</v>
      </c>
      <c r="C1016" s="48">
        <v>5</v>
      </c>
      <c r="D1016" s="48">
        <v>1001</v>
      </c>
      <c r="E1016" s="48">
        <v>1500</v>
      </c>
      <c r="F1016" s="48">
        <v>10</v>
      </c>
      <c r="G1016" s="48" t="s">
        <v>269</v>
      </c>
      <c r="H1016" s="48">
        <v>2000</v>
      </c>
      <c r="I1016" s="48">
        <f t="shared" si="137"/>
        <v>0</v>
      </c>
      <c r="J1016" s="57">
        <f t="shared" si="139"/>
        <v>3.3333333333333335E-3</v>
      </c>
      <c r="K1016" s="48">
        <f t="shared" si="144"/>
        <v>2000</v>
      </c>
      <c r="L1016" s="48">
        <f t="shared" si="144"/>
        <v>2000</v>
      </c>
      <c r="M1016" s="48">
        <f t="shared" si="144"/>
        <v>2000</v>
      </c>
      <c r="N1016" s="48">
        <f t="shared" si="144"/>
        <v>2000</v>
      </c>
      <c r="O1016" s="48">
        <f t="shared" si="144"/>
        <v>2000</v>
      </c>
      <c r="P1016" s="48">
        <f t="shared" si="144"/>
        <v>2000</v>
      </c>
      <c r="Q1016" s="48">
        <f t="shared" si="144"/>
        <v>2000</v>
      </c>
      <c r="R1016" s="48">
        <f t="shared" si="144"/>
        <v>2000</v>
      </c>
      <c r="S1016" s="48">
        <f t="shared" si="144"/>
        <v>2000</v>
      </c>
      <c r="T1016" s="48">
        <f t="shared" si="144"/>
        <v>2000</v>
      </c>
      <c r="U1016" s="48">
        <f t="shared" si="144"/>
        <v>2000</v>
      </c>
      <c r="V1016" s="48">
        <f t="shared" si="144"/>
        <v>2000</v>
      </c>
    </row>
    <row r="1017" spans="1:22">
      <c r="A1017" s="48">
        <v>2</v>
      </c>
      <c r="B1017" s="48">
        <v>5</v>
      </c>
      <c r="C1017" s="48">
        <v>5</v>
      </c>
      <c r="D1017" s="48">
        <v>1001</v>
      </c>
      <c r="E1017" s="48">
        <v>1500</v>
      </c>
      <c r="F1017" s="48">
        <v>11</v>
      </c>
      <c r="G1017" s="48" t="s">
        <v>273</v>
      </c>
      <c r="H1017" s="48">
        <v>1</v>
      </c>
      <c r="I1017" s="48">
        <f t="shared" si="137"/>
        <v>5</v>
      </c>
      <c r="J1017" s="57">
        <f t="shared" si="139"/>
        <v>3.3333333333333335E-3</v>
      </c>
      <c r="K1017" s="48">
        <f t="shared" si="144"/>
        <v>4000</v>
      </c>
      <c r="L1017" s="48">
        <f t="shared" si="144"/>
        <v>4000</v>
      </c>
      <c r="M1017" s="48">
        <f t="shared" si="144"/>
        <v>4400</v>
      </c>
      <c r="N1017" s="48">
        <f t="shared" si="144"/>
        <v>4400</v>
      </c>
      <c r="O1017" s="48">
        <f t="shared" si="144"/>
        <v>4400</v>
      </c>
      <c r="P1017" s="48">
        <f t="shared" si="144"/>
        <v>4400</v>
      </c>
      <c r="Q1017" s="48">
        <f t="shared" si="144"/>
        <v>5000</v>
      </c>
      <c r="R1017" s="48">
        <f t="shared" si="144"/>
        <v>5000</v>
      </c>
      <c r="S1017" s="48">
        <f t="shared" si="144"/>
        <v>5200</v>
      </c>
      <c r="T1017" s="48">
        <f t="shared" si="144"/>
        <v>5200</v>
      </c>
      <c r="U1017" s="48">
        <f t="shared" si="144"/>
        <v>5400</v>
      </c>
      <c r="V1017" s="48">
        <f t="shared" si="144"/>
        <v>5400</v>
      </c>
    </row>
    <row r="1018" spans="1:22">
      <c r="A1018" s="48">
        <v>2</v>
      </c>
      <c r="B1018" s="48">
        <v>5</v>
      </c>
      <c r="C1018" s="48">
        <v>5</v>
      </c>
      <c r="D1018" s="48">
        <v>1001</v>
      </c>
      <c r="E1018" s="48">
        <v>1500</v>
      </c>
      <c r="F1018" s="48">
        <v>12</v>
      </c>
      <c r="G1018" s="48" t="s">
        <v>268</v>
      </c>
      <c r="H1018" s="48">
        <v>4</v>
      </c>
      <c r="I1018" s="48">
        <f t="shared" si="137"/>
        <v>4</v>
      </c>
      <c r="J1018" s="57">
        <f t="shared" si="139"/>
        <v>3.3333333333333335E-3</v>
      </c>
      <c r="K1018" s="48">
        <f t="shared" si="144"/>
        <v>2000</v>
      </c>
      <c r="L1018" s="48">
        <f t="shared" si="144"/>
        <v>2000</v>
      </c>
      <c r="M1018" s="48">
        <f t="shared" si="144"/>
        <v>2200</v>
      </c>
      <c r="N1018" s="48">
        <f t="shared" si="144"/>
        <v>2200</v>
      </c>
      <c r="O1018" s="48">
        <f t="shared" si="144"/>
        <v>2200</v>
      </c>
      <c r="P1018" s="48">
        <f t="shared" si="144"/>
        <v>2200</v>
      </c>
      <c r="Q1018" s="48">
        <f t="shared" si="144"/>
        <v>2500</v>
      </c>
      <c r="R1018" s="48">
        <f t="shared" si="144"/>
        <v>2500</v>
      </c>
      <c r="S1018" s="48">
        <f t="shared" si="144"/>
        <v>2600</v>
      </c>
      <c r="T1018" s="48">
        <f t="shared" si="144"/>
        <v>2600</v>
      </c>
      <c r="U1018" s="48">
        <f t="shared" si="144"/>
        <v>2700</v>
      </c>
      <c r="V1018" s="48">
        <f t="shared" si="144"/>
        <v>2700</v>
      </c>
    </row>
    <row r="1019" spans="1:22">
      <c r="A1019" s="48">
        <v>2</v>
      </c>
      <c r="B1019" s="48">
        <v>5</v>
      </c>
      <c r="C1019" s="48">
        <v>5</v>
      </c>
      <c r="D1019" s="48">
        <v>1001</v>
      </c>
      <c r="E1019" s="48">
        <v>1500</v>
      </c>
      <c r="F1019" s="48">
        <v>13</v>
      </c>
      <c r="G1019" s="48" t="s">
        <v>269</v>
      </c>
      <c r="H1019" s="48">
        <v>5000</v>
      </c>
      <c r="I1019" s="48">
        <f t="shared" si="137"/>
        <v>0</v>
      </c>
      <c r="J1019" s="57">
        <f t="shared" si="139"/>
        <v>3.3333333333333335E-3</v>
      </c>
      <c r="K1019" s="48">
        <f t="shared" si="144"/>
        <v>5000</v>
      </c>
      <c r="L1019" s="48">
        <f t="shared" si="144"/>
        <v>5000</v>
      </c>
      <c r="M1019" s="48">
        <f t="shared" si="144"/>
        <v>5000</v>
      </c>
      <c r="N1019" s="48">
        <f t="shared" si="144"/>
        <v>5000</v>
      </c>
      <c r="O1019" s="48">
        <f t="shared" si="144"/>
        <v>5000</v>
      </c>
      <c r="P1019" s="48">
        <f t="shared" si="144"/>
        <v>5000</v>
      </c>
      <c r="Q1019" s="48">
        <f t="shared" si="144"/>
        <v>5000</v>
      </c>
      <c r="R1019" s="48">
        <f t="shared" si="144"/>
        <v>5000</v>
      </c>
      <c r="S1019" s="48">
        <f t="shared" si="144"/>
        <v>5000</v>
      </c>
      <c r="T1019" s="48">
        <f t="shared" si="144"/>
        <v>5000</v>
      </c>
      <c r="U1019" s="48">
        <f t="shared" si="144"/>
        <v>5000</v>
      </c>
      <c r="V1019" s="48">
        <f t="shared" si="144"/>
        <v>5000</v>
      </c>
    </row>
    <row r="1020" spans="1:22">
      <c r="A1020" s="48">
        <v>2</v>
      </c>
      <c r="B1020" s="48">
        <v>5</v>
      </c>
      <c r="C1020" s="48">
        <v>5</v>
      </c>
      <c r="D1020" s="48">
        <v>1001</v>
      </c>
      <c r="E1020" s="48">
        <v>1500</v>
      </c>
      <c r="F1020" s="48">
        <v>14</v>
      </c>
      <c r="G1020" s="48" t="s">
        <v>275</v>
      </c>
      <c r="H1020" s="48">
        <v>1</v>
      </c>
      <c r="I1020" s="48">
        <f t="shared" si="137"/>
        <v>8</v>
      </c>
      <c r="J1020" s="57">
        <f t="shared" si="139"/>
        <v>3.3333333333333335E-3</v>
      </c>
      <c r="K1020" s="48">
        <f t="shared" si="144"/>
        <v>5300</v>
      </c>
      <c r="L1020" s="48">
        <f t="shared" si="144"/>
        <v>5300</v>
      </c>
      <c r="M1020" s="48">
        <f t="shared" si="144"/>
        <v>5900</v>
      </c>
      <c r="N1020" s="48">
        <f t="shared" si="144"/>
        <v>5900</v>
      </c>
      <c r="O1020" s="48">
        <f t="shared" si="144"/>
        <v>5900</v>
      </c>
      <c r="P1020" s="48">
        <f t="shared" si="144"/>
        <v>5900</v>
      </c>
      <c r="Q1020" s="48">
        <f t="shared" si="144"/>
        <v>6700</v>
      </c>
      <c r="R1020" s="48">
        <f t="shared" si="144"/>
        <v>6700</v>
      </c>
      <c r="S1020" s="48">
        <f t="shared" si="144"/>
        <v>6900</v>
      </c>
      <c r="T1020" s="48">
        <f t="shared" si="144"/>
        <v>6900</v>
      </c>
      <c r="U1020" s="48">
        <f t="shared" si="144"/>
        <v>7200</v>
      </c>
      <c r="V1020" s="48">
        <f t="shared" si="144"/>
        <v>7200</v>
      </c>
    </row>
    <row r="1021" spans="1:22">
      <c r="A1021" s="48">
        <v>2</v>
      </c>
      <c r="B1021" s="48">
        <v>5</v>
      </c>
      <c r="C1021" s="48">
        <v>5</v>
      </c>
      <c r="D1021" s="48">
        <v>1001</v>
      </c>
      <c r="E1021" s="48">
        <v>1500</v>
      </c>
      <c r="F1021" s="48">
        <v>15</v>
      </c>
      <c r="G1021" s="48" t="s">
        <v>271</v>
      </c>
      <c r="H1021" s="48">
        <v>1</v>
      </c>
      <c r="I1021" s="48">
        <f t="shared" si="137"/>
        <v>6</v>
      </c>
      <c r="J1021" s="57">
        <f t="shared" si="139"/>
        <v>3.3333333333333335E-3</v>
      </c>
      <c r="K1021" s="48">
        <f t="shared" si="144"/>
        <v>3300</v>
      </c>
      <c r="L1021" s="48">
        <f t="shared" si="144"/>
        <v>3300</v>
      </c>
      <c r="M1021" s="48">
        <f t="shared" si="144"/>
        <v>3700</v>
      </c>
      <c r="N1021" s="48">
        <f t="shared" si="144"/>
        <v>3700</v>
      </c>
      <c r="O1021" s="48">
        <f t="shared" si="144"/>
        <v>3700</v>
      </c>
      <c r="P1021" s="48">
        <f t="shared" si="144"/>
        <v>3700</v>
      </c>
      <c r="Q1021" s="48">
        <f t="shared" si="144"/>
        <v>4200</v>
      </c>
      <c r="R1021" s="48">
        <f t="shared" si="144"/>
        <v>4200</v>
      </c>
      <c r="S1021" s="48">
        <f t="shared" si="144"/>
        <v>4300</v>
      </c>
      <c r="T1021" s="48">
        <f t="shared" si="144"/>
        <v>4300</v>
      </c>
      <c r="U1021" s="48">
        <f t="shared" si="144"/>
        <v>4500</v>
      </c>
      <c r="V1021" s="48">
        <f t="shared" si="144"/>
        <v>4500</v>
      </c>
    </row>
    <row r="1022" spans="1:22">
      <c r="A1022" s="48">
        <v>2</v>
      </c>
      <c r="B1022" s="48">
        <v>6</v>
      </c>
      <c r="C1022" s="48">
        <v>4</v>
      </c>
      <c r="D1022" s="48">
        <v>1001</v>
      </c>
      <c r="E1022" s="48">
        <v>1500</v>
      </c>
      <c r="F1022" s="48">
        <v>1</v>
      </c>
      <c r="G1022" s="48" t="s">
        <v>269</v>
      </c>
      <c r="H1022" s="48">
        <v>7000</v>
      </c>
      <c r="I1022" s="48">
        <f t="shared" si="137"/>
        <v>0</v>
      </c>
      <c r="J1022" s="57">
        <f t="shared" si="139"/>
        <v>2.6666666666666666E-3</v>
      </c>
      <c r="K1022" s="48">
        <f t="shared" ref="K1022:V1031" si="145">IF($I1022=0,$H1022,INDEX(levelCosts_1_v,MATCH(K$1,levelCosts_k,1),$I1022)*$H1022)</f>
        <v>7000</v>
      </c>
      <c r="L1022" s="48">
        <f t="shared" si="145"/>
        <v>7000</v>
      </c>
      <c r="M1022" s="48">
        <f t="shared" si="145"/>
        <v>7000</v>
      </c>
      <c r="N1022" s="48">
        <f t="shared" si="145"/>
        <v>7000</v>
      </c>
      <c r="O1022" s="48">
        <f t="shared" si="145"/>
        <v>7000</v>
      </c>
      <c r="P1022" s="48">
        <f t="shared" si="145"/>
        <v>7000</v>
      </c>
      <c r="Q1022" s="48">
        <f t="shared" si="145"/>
        <v>7000</v>
      </c>
      <c r="R1022" s="48">
        <f t="shared" si="145"/>
        <v>7000</v>
      </c>
      <c r="S1022" s="48">
        <f t="shared" si="145"/>
        <v>7000</v>
      </c>
      <c r="T1022" s="48">
        <f t="shared" si="145"/>
        <v>7000</v>
      </c>
      <c r="U1022" s="48">
        <f t="shared" si="145"/>
        <v>7000</v>
      </c>
      <c r="V1022" s="48">
        <f t="shared" si="145"/>
        <v>7000</v>
      </c>
    </row>
    <row r="1023" spans="1:22">
      <c r="A1023" s="48">
        <v>2</v>
      </c>
      <c r="B1023" s="48">
        <v>6</v>
      </c>
      <c r="C1023" s="48">
        <v>4</v>
      </c>
      <c r="D1023" s="48">
        <v>1001</v>
      </c>
      <c r="E1023" s="48">
        <v>1500</v>
      </c>
      <c r="F1023" s="48">
        <v>2</v>
      </c>
      <c r="G1023" s="48" t="s">
        <v>268</v>
      </c>
      <c r="H1023" s="48">
        <v>4</v>
      </c>
      <c r="I1023" s="48">
        <f t="shared" si="137"/>
        <v>4</v>
      </c>
      <c r="J1023" s="57">
        <f t="shared" si="139"/>
        <v>2.6666666666666666E-3</v>
      </c>
      <c r="K1023" s="48">
        <f t="shared" si="145"/>
        <v>2000</v>
      </c>
      <c r="L1023" s="48">
        <f t="shared" si="145"/>
        <v>2000</v>
      </c>
      <c r="M1023" s="48">
        <f t="shared" si="145"/>
        <v>2200</v>
      </c>
      <c r="N1023" s="48">
        <f t="shared" si="145"/>
        <v>2200</v>
      </c>
      <c r="O1023" s="48">
        <f t="shared" si="145"/>
        <v>2200</v>
      </c>
      <c r="P1023" s="48">
        <f t="shared" si="145"/>
        <v>2200</v>
      </c>
      <c r="Q1023" s="48">
        <f t="shared" si="145"/>
        <v>2500</v>
      </c>
      <c r="R1023" s="48">
        <f t="shared" si="145"/>
        <v>2500</v>
      </c>
      <c r="S1023" s="48">
        <f t="shared" si="145"/>
        <v>2600</v>
      </c>
      <c r="T1023" s="48">
        <f t="shared" si="145"/>
        <v>2600</v>
      </c>
      <c r="U1023" s="48">
        <f t="shared" si="145"/>
        <v>2700</v>
      </c>
      <c r="V1023" s="48">
        <f t="shared" si="145"/>
        <v>2700</v>
      </c>
    </row>
    <row r="1024" spans="1:22">
      <c r="A1024" s="48">
        <v>2</v>
      </c>
      <c r="B1024" s="48">
        <v>6</v>
      </c>
      <c r="C1024" s="48">
        <v>4</v>
      </c>
      <c r="D1024" s="48">
        <v>1001</v>
      </c>
      <c r="E1024" s="48">
        <v>1500</v>
      </c>
      <c r="F1024" s="48">
        <v>3</v>
      </c>
      <c r="G1024" s="48" t="s">
        <v>270</v>
      </c>
      <c r="H1024" s="48">
        <v>1</v>
      </c>
      <c r="I1024" s="48">
        <f t="shared" si="137"/>
        <v>1</v>
      </c>
      <c r="J1024" s="57">
        <f t="shared" si="139"/>
        <v>2.6666666666666666E-3</v>
      </c>
      <c r="K1024" s="48">
        <f t="shared" si="145"/>
        <v>2000</v>
      </c>
      <c r="L1024" s="48">
        <f t="shared" si="145"/>
        <v>2000</v>
      </c>
      <c r="M1024" s="48">
        <f t="shared" si="145"/>
        <v>2200</v>
      </c>
      <c r="N1024" s="48">
        <f t="shared" si="145"/>
        <v>2200</v>
      </c>
      <c r="O1024" s="48">
        <f t="shared" si="145"/>
        <v>2200</v>
      </c>
      <c r="P1024" s="48">
        <f t="shared" si="145"/>
        <v>2200</v>
      </c>
      <c r="Q1024" s="48">
        <f t="shared" si="145"/>
        <v>2500</v>
      </c>
      <c r="R1024" s="48">
        <f t="shared" si="145"/>
        <v>2500</v>
      </c>
      <c r="S1024" s="48">
        <f t="shared" si="145"/>
        <v>2600</v>
      </c>
      <c r="T1024" s="48">
        <f t="shared" si="145"/>
        <v>2600</v>
      </c>
      <c r="U1024" s="48">
        <f t="shared" si="145"/>
        <v>2700</v>
      </c>
      <c r="V1024" s="48">
        <f t="shared" si="145"/>
        <v>2700</v>
      </c>
    </row>
    <row r="1025" spans="1:22">
      <c r="A1025" s="48">
        <v>2</v>
      </c>
      <c r="B1025" s="48">
        <v>6</v>
      </c>
      <c r="C1025" s="48">
        <v>4</v>
      </c>
      <c r="D1025" s="48">
        <v>1001</v>
      </c>
      <c r="E1025" s="48">
        <v>1500</v>
      </c>
      <c r="F1025" s="48">
        <v>4</v>
      </c>
      <c r="G1025" s="48" t="s">
        <v>269</v>
      </c>
      <c r="H1025" s="48">
        <v>5000</v>
      </c>
      <c r="I1025" s="48">
        <f t="shared" si="137"/>
        <v>0</v>
      </c>
      <c r="J1025" s="57">
        <f t="shared" si="139"/>
        <v>2.6666666666666666E-3</v>
      </c>
      <c r="K1025" s="48">
        <f t="shared" si="145"/>
        <v>5000</v>
      </c>
      <c r="L1025" s="48">
        <f t="shared" si="145"/>
        <v>5000</v>
      </c>
      <c r="M1025" s="48">
        <f t="shared" si="145"/>
        <v>5000</v>
      </c>
      <c r="N1025" s="48">
        <f t="shared" si="145"/>
        <v>5000</v>
      </c>
      <c r="O1025" s="48">
        <f t="shared" si="145"/>
        <v>5000</v>
      </c>
      <c r="P1025" s="48">
        <f t="shared" si="145"/>
        <v>5000</v>
      </c>
      <c r="Q1025" s="48">
        <f t="shared" si="145"/>
        <v>5000</v>
      </c>
      <c r="R1025" s="48">
        <f t="shared" si="145"/>
        <v>5000</v>
      </c>
      <c r="S1025" s="48">
        <f t="shared" si="145"/>
        <v>5000</v>
      </c>
      <c r="T1025" s="48">
        <f t="shared" si="145"/>
        <v>5000</v>
      </c>
      <c r="U1025" s="48">
        <f t="shared" si="145"/>
        <v>5000</v>
      </c>
      <c r="V1025" s="48">
        <f t="shared" si="145"/>
        <v>5000</v>
      </c>
    </row>
    <row r="1026" spans="1:22">
      <c r="A1026" s="48">
        <v>2</v>
      </c>
      <c r="B1026" s="48">
        <v>6</v>
      </c>
      <c r="C1026" s="48">
        <v>4</v>
      </c>
      <c r="D1026" s="48">
        <v>1001</v>
      </c>
      <c r="E1026" s="48">
        <v>1500</v>
      </c>
      <c r="F1026" s="48">
        <v>5</v>
      </c>
      <c r="G1026" s="48" t="s">
        <v>273</v>
      </c>
      <c r="H1026" s="48">
        <v>1</v>
      </c>
      <c r="I1026" s="48">
        <f t="shared" ref="I1026:I1089" si="146">INDEX($AW$1:$AW$9,MATCH(G1026,$AV$1:$AV$9,0))</f>
        <v>5</v>
      </c>
      <c r="J1026" s="57">
        <f t="shared" si="139"/>
        <v>2.6666666666666666E-3</v>
      </c>
      <c r="K1026" s="48">
        <f t="shared" si="145"/>
        <v>4000</v>
      </c>
      <c r="L1026" s="48">
        <f t="shared" si="145"/>
        <v>4000</v>
      </c>
      <c r="M1026" s="48">
        <f t="shared" si="145"/>
        <v>4400</v>
      </c>
      <c r="N1026" s="48">
        <f t="shared" si="145"/>
        <v>4400</v>
      </c>
      <c r="O1026" s="48">
        <f t="shared" si="145"/>
        <v>4400</v>
      </c>
      <c r="P1026" s="48">
        <f t="shared" si="145"/>
        <v>4400</v>
      </c>
      <c r="Q1026" s="48">
        <f t="shared" si="145"/>
        <v>5000</v>
      </c>
      <c r="R1026" s="48">
        <f t="shared" si="145"/>
        <v>5000</v>
      </c>
      <c r="S1026" s="48">
        <f t="shared" si="145"/>
        <v>5200</v>
      </c>
      <c r="T1026" s="48">
        <f t="shared" si="145"/>
        <v>5200</v>
      </c>
      <c r="U1026" s="48">
        <f t="shared" si="145"/>
        <v>5400</v>
      </c>
      <c r="V1026" s="48">
        <f t="shared" si="145"/>
        <v>5400</v>
      </c>
    </row>
    <row r="1027" spans="1:22">
      <c r="A1027" s="48">
        <v>2</v>
      </c>
      <c r="B1027" s="48">
        <v>6</v>
      </c>
      <c r="C1027" s="48">
        <v>4</v>
      </c>
      <c r="D1027" s="48">
        <v>1001</v>
      </c>
      <c r="E1027" s="48">
        <v>1500</v>
      </c>
      <c r="F1027" s="48">
        <v>6</v>
      </c>
      <c r="G1027" s="48" t="s">
        <v>272</v>
      </c>
      <c r="H1027" s="48">
        <v>1</v>
      </c>
      <c r="I1027" s="48">
        <f t="shared" si="146"/>
        <v>7</v>
      </c>
      <c r="J1027" s="57">
        <f t="shared" ref="J1027:J1090" si="147">C1027/100/15</f>
        <v>2.6666666666666666E-3</v>
      </c>
      <c r="K1027" s="48">
        <f t="shared" si="145"/>
        <v>4000</v>
      </c>
      <c r="L1027" s="48">
        <f t="shared" si="145"/>
        <v>4000</v>
      </c>
      <c r="M1027" s="48">
        <f t="shared" si="145"/>
        <v>4400</v>
      </c>
      <c r="N1027" s="48">
        <f t="shared" si="145"/>
        <v>4400</v>
      </c>
      <c r="O1027" s="48">
        <f t="shared" si="145"/>
        <v>4400</v>
      </c>
      <c r="P1027" s="48">
        <f t="shared" si="145"/>
        <v>4400</v>
      </c>
      <c r="Q1027" s="48">
        <f t="shared" si="145"/>
        <v>5000</v>
      </c>
      <c r="R1027" s="48">
        <f t="shared" si="145"/>
        <v>5000</v>
      </c>
      <c r="S1027" s="48">
        <f t="shared" si="145"/>
        <v>5200</v>
      </c>
      <c r="T1027" s="48">
        <f t="shared" si="145"/>
        <v>5200</v>
      </c>
      <c r="U1027" s="48">
        <f t="shared" si="145"/>
        <v>5400</v>
      </c>
      <c r="V1027" s="48">
        <f t="shared" si="145"/>
        <v>5400</v>
      </c>
    </row>
    <row r="1028" spans="1:22">
      <c r="A1028" s="48">
        <v>2</v>
      </c>
      <c r="B1028" s="48">
        <v>6</v>
      </c>
      <c r="C1028" s="48">
        <v>4</v>
      </c>
      <c r="D1028" s="48">
        <v>1001</v>
      </c>
      <c r="E1028" s="48">
        <v>1500</v>
      </c>
      <c r="F1028" s="48">
        <v>7</v>
      </c>
      <c r="G1028" s="48" t="s">
        <v>269</v>
      </c>
      <c r="H1028" s="48">
        <v>2000</v>
      </c>
      <c r="I1028" s="48">
        <f t="shared" si="146"/>
        <v>0</v>
      </c>
      <c r="J1028" s="57">
        <f t="shared" si="147"/>
        <v>2.6666666666666666E-3</v>
      </c>
      <c r="K1028" s="48">
        <f t="shared" si="145"/>
        <v>2000</v>
      </c>
      <c r="L1028" s="48">
        <f t="shared" si="145"/>
        <v>2000</v>
      </c>
      <c r="M1028" s="48">
        <f t="shared" si="145"/>
        <v>2000</v>
      </c>
      <c r="N1028" s="48">
        <f t="shared" si="145"/>
        <v>2000</v>
      </c>
      <c r="O1028" s="48">
        <f t="shared" si="145"/>
        <v>2000</v>
      </c>
      <c r="P1028" s="48">
        <f t="shared" si="145"/>
        <v>2000</v>
      </c>
      <c r="Q1028" s="48">
        <f t="shared" si="145"/>
        <v>2000</v>
      </c>
      <c r="R1028" s="48">
        <f t="shared" si="145"/>
        <v>2000</v>
      </c>
      <c r="S1028" s="48">
        <f t="shared" si="145"/>
        <v>2000</v>
      </c>
      <c r="T1028" s="48">
        <f t="shared" si="145"/>
        <v>2000</v>
      </c>
      <c r="U1028" s="48">
        <f t="shared" si="145"/>
        <v>2000</v>
      </c>
      <c r="V1028" s="48">
        <f t="shared" si="145"/>
        <v>2000</v>
      </c>
    </row>
    <row r="1029" spans="1:22">
      <c r="A1029" s="48">
        <v>2</v>
      </c>
      <c r="B1029" s="48">
        <v>6</v>
      </c>
      <c r="C1029" s="48">
        <v>4</v>
      </c>
      <c r="D1029" s="48">
        <v>1001</v>
      </c>
      <c r="E1029" s="48">
        <v>1500</v>
      </c>
      <c r="F1029" s="48">
        <v>8</v>
      </c>
      <c r="G1029" s="48" t="s">
        <v>269</v>
      </c>
      <c r="H1029" s="48">
        <v>5000</v>
      </c>
      <c r="I1029" s="48">
        <f t="shared" si="146"/>
        <v>0</v>
      </c>
      <c r="J1029" s="57">
        <f t="shared" si="147"/>
        <v>2.6666666666666666E-3</v>
      </c>
      <c r="K1029" s="48">
        <f t="shared" si="145"/>
        <v>5000</v>
      </c>
      <c r="L1029" s="48">
        <f t="shared" si="145"/>
        <v>5000</v>
      </c>
      <c r="M1029" s="48">
        <f t="shared" si="145"/>
        <v>5000</v>
      </c>
      <c r="N1029" s="48">
        <f t="shared" si="145"/>
        <v>5000</v>
      </c>
      <c r="O1029" s="48">
        <f t="shared" si="145"/>
        <v>5000</v>
      </c>
      <c r="P1029" s="48">
        <f t="shared" si="145"/>
        <v>5000</v>
      </c>
      <c r="Q1029" s="48">
        <f t="shared" si="145"/>
        <v>5000</v>
      </c>
      <c r="R1029" s="48">
        <f t="shared" si="145"/>
        <v>5000</v>
      </c>
      <c r="S1029" s="48">
        <f t="shared" si="145"/>
        <v>5000</v>
      </c>
      <c r="T1029" s="48">
        <f t="shared" si="145"/>
        <v>5000</v>
      </c>
      <c r="U1029" s="48">
        <f t="shared" si="145"/>
        <v>5000</v>
      </c>
      <c r="V1029" s="48">
        <f t="shared" si="145"/>
        <v>5000</v>
      </c>
    </row>
    <row r="1030" spans="1:22">
      <c r="A1030" s="48">
        <v>2</v>
      </c>
      <c r="B1030" s="48">
        <v>6</v>
      </c>
      <c r="C1030" s="48">
        <v>4</v>
      </c>
      <c r="D1030" s="48">
        <v>1001</v>
      </c>
      <c r="E1030" s="48">
        <v>1500</v>
      </c>
      <c r="F1030" s="48">
        <v>9</v>
      </c>
      <c r="G1030" s="48" t="s">
        <v>271</v>
      </c>
      <c r="H1030" s="48">
        <v>1</v>
      </c>
      <c r="I1030" s="48">
        <f t="shared" si="146"/>
        <v>6</v>
      </c>
      <c r="J1030" s="57">
        <f t="shared" si="147"/>
        <v>2.6666666666666666E-3</v>
      </c>
      <c r="K1030" s="48">
        <f t="shared" si="145"/>
        <v>3300</v>
      </c>
      <c r="L1030" s="48">
        <f t="shared" si="145"/>
        <v>3300</v>
      </c>
      <c r="M1030" s="48">
        <f t="shared" si="145"/>
        <v>3700</v>
      </c>
      <c r="N1030" s="48">
        <f t="shared" si="145"/>
        <v>3700</v>
      </c>
      <c r="O1030" s="48">
        <f t="shared" si="145"/>
        <v>3700</v>
      </c>
      <c r="P1030" s="48">
        <f t="shared" si="145"/>
        <v>3700</v>
      </c>
      <c r="Q1030" s="48">
        <f t="shared" si="145"/>
        <v>4200</v>
      </c>
      <c r="R1030" s="48">
        <f t="shared" si="145"/>
        <v>4200</v>
      </c>
      <c r="S1030" s="48">
        <f t="shared" si="145"/>
        <v>4300</v>
      </c>
      <c r="T1030" s="48">
        <f t="shared" si="145"/>
        <v>4300</v>
      </c>
      <c r="U1030" s="48">
        <f t="shared" si="145"/>
        <v>4500</v>
      </c>
      <c r="V1030" s="48">
        <f t="shared" si="145"/>
        <v>4500</v>
      </c>
    </row>
    <row r="1031" spans="1:22">
      <c r="A1031" s="48">
        <v>2</v>
      </c>
      <c r="B1031" s="48">
        <v>6</v>
      </c>
      <c r="C1031" s="48">
        <v>4</v>
      </c>
      <c r="D1031" s="48">
        <v>1001</v>
      </c>
      <c r="E1031" s="48">
        <v>1500</v>
      </c>
      <c r="F1031" s="48">
        <v>10</v>
      </c>
      <c r="G1031" s="48" t="s">
        <v>269</v>
      </c>
      <c r="H1031" s="48">
        <v>4000</v>
      </c>
      <c r="I1031" s="48">
        <f t="shared" si="146"/>
        <v>0</v>
      </c>
      <c r="J1031" s="57">
        <f t="shared" si="147"/>
        <v>2.6666666666666666E-3</v>
      </c>
      <c r="K1031" s="48">
        <f t="shared" si="145"/>
        <v>4000</v>
      </c>
      <c r="L1031" s="48">
        <f t="shared" si="145"/>
        <v>4000</v>
      </c>
      <c r="M1031" s="48">
        <f t="shared" si="145"/>
        <v>4000</v>
      </c>
      <c r="N1031" s="48">
        <f t="shared" si="145"/>
        <v>4000</v>
      </c>
      <c r="O1031" s="48">
        <f t="shared" si="145"/>
        <v>4000</v>
      </c>
      <c r="P1031" s="48">
        <f t="shared" si="145"/>
        <v>4000</v>
      </c>
      <c r="Q1031" s="48">
        <f t="shared" si="145"/>
        <v>4000</v>
      </c>
      <c r="R1031" s="48">
        <f t="shared" si="145"/>
        <v>4000</v>
      </c>
      <c r="S1031" s="48">
        <f t="shared" si="145"/>
        <v>4000</v>
      </c>
      <c r="T1031" s="48">
        <f t="shared" si="145"/>
        <v>4000</v>
      </c>
      <c r="U1031" s="48">
        <f t="shared" si="145"/>
        <v>4000</v>
      </c>
      <c r="V1031" s="48">
        <f t="shared" si="145"/>
        <v>4000</v>
      </c>
    </row>
    <row r="1032" spans="1:22">
      <c r="A1032" s="48">
        <v>2</v>
      </c>
      <c r="B1032" s="48">
        <v>6</v>
      </c>
      <c r="C1032" s="48">
        <v>4</v>
      </c>
      <c r="D1032" s="48">
        <v>1001</v>
      </c>
      <c r="E1032" s="48">
        <v>1500</v>
      </c>
      <c r="F1032" s="48">
        <v>11</v>
      </c>
      <c r="G1032" s="48" t="s">
        <v>268</v>
      </c>
      <c r="H1032" s="48">
        <v>5</v>
      </c>
      <c r="I1032" s="48">
        <f t="shared" si="146"/>
        <v>4</v>
      </c>
      <c r="J1032" s="57">
        <f t="shared" si="147"/>
        <v>2.6666666666666666E-3</v>
      </c>
      <c r="K1032" s="48">
        <f t="shared" ref="K1032:V1041" si="148">IF($I1032=0,$H1032,INDEX(levelCosts_1_v,MATCH(K$1,levelCosts_k,1),$I1032)*$H1032)</f>
        <v>2500</v>
      </c>
      <c r="L1032" s="48">
        <f t="shared" si="148"/>
        <v>2500</v>
      </c>
      <c r="M1032" s="48">
        <f t="shared" si="148"/>
        <v>2750</v>
      </c>
      <c r="N1032" s="48">
        <f t="shared" si="148"/>
        <v>2750</v>
      </c>
      <c r="O1032" s="48">
        <f t="shared" si="148"/>
        <v>2750</v>
      </c>
      <c r="P1032" s="48">
        <f t="shared" si="148"/>
        <v>2750</v>
      </c>
      <c r="Q1032" s="48">
        <f t="shared" si="148"/>
        <v>3125</v>
      </c>
      <c r="R1032" s="48">
        <f t="shared" si="148"/>
        <v>3125</v>
      </c>
      <c r="S1032" s="48">
        <f t="shared" si="148"/>
        <v>3250</v>
      </c>
      <c r="T1032" s="48">
        <f t="shared" si="148"/>
        <v>3250</v>
      </c>
      <c r="U1032" s="48">
        <f t="shared" si="148"/>
        <v>3375</v>
      </c>
      <c r="V1032" s="48">
        <f t="shared" si="148"/>
        <v>3375</v>
      </c>
    </row>
    <row r="1033" spans="1:22">
      <c r="A1033" s="48">
        <v>2</v>
      </c>
      <c r="B1033" s="48">
        <v>6</v>
      </c>
      <c r="C1033" s="48">
        <v>4</v>
      </c>
      <c r="D1033" s="48">
        <v>1001</v>
      </c>
      <c r="E1033" s="48">
        <v>1500</v>
      </c>
      <c r="F1033" s="48">
        <v>12</v>
      </c>
      <c r="G1033" s="48" t="s">
        <v>268</v>
      </c>
      <c r="H1033" s="48">
        <v>8</v>
      </c>
      <c r="I1033" s="48">
        <f t="shared" si="146"/>
        <v>4</v>
      </c>
      <c r="J1033" s="57">
        <f t="shared" si="147"/>
        <v>2.6666666666666666E-3</v>
      </c>
      <c r="K1033" s="48">
        <f t="shared" si="148"/>
        <v>4000</v>
      </c>
      <c r="L1033" s="48">
        <f t="shared" si="148"/>
        <v>4000</v>
      </c>
      <c r="M1033" s="48">
        <f t="shared" si="148"/>
        <v>4400</v>
      </c>
      <c r="N1033" s="48">
        <f t="shared" si="148"/>
        <v>4400</v>
      </c>
      <c r="O1033" s="48">
        <f t="shared" si="148"/>
        <v>4400</v>
      </c>
      <c r="P1033" s="48">
        <f t="shared" si="148"/>
        <v>4400</v>
      </c>
      <c r="Q1033" s="48">
        <f t="shared" si="148"/>
        <v>5000</v>
      </c>
      <c r="R1033" s="48">
        <f t="shared" si="148"/>
        <v>5000</v>
      </c>
      <c r="S1033" s="48">
        <f t="shared" si="148"/>
        <v>5200</v>
      </c>
      <c r="T1033" s="48">
        <f t="shared" si="148"/>
        <v>5200</v>
      </c>
      <c r="U1033" s="48">
        <f t="shared" si="148"/>
        <v>5400</v>
      </c>
      <c r="V1033" s="48">
        <f t="shared" si="148"/>
        <v>5400</v>
      </c>
    </row>
    <row r="1034" spans="1:22">
      <c r="A1034" s="48">
        <v>2</v>
      </c>
      <c r="B1034" s="48">
        <v>6</v>
      </c>
      <c r="C1034" s="48">
        <v>4</v>
      </c>
      <c r="D1034" s="48">
        <v>1001</v>
      </c>
      <c r="E1034" s="48">
        <v>1500</v>
      </c>
      <c r="F1034" s="48">
        <v>13</v>
      </c>
      <c r="G1034" s="48" t="s">
        <v>275</v>
      </c>
      <c r="H1034" s="48">
        <v>1</v>
      </c>
      <c r="I1034" s="48">
        <f t="shared" si="146"/>
        <v>8</v>
      </c>
      <c r="J1034" s="57">
        <f t="shared" si="147"/>
        <v>2.6666666666666666E-3</v>
      </c>
      <c r="K1034" s="48">
        <f t="shared" si="148"/>
        <v>5300</v>
      </c>
      <c r="L1034" s="48">
        <f t="shared" si="148"/>
        <v>5300</v>
      </c>
      <c r="M1034" s="48">
        <f t="shared" si="148"/>
        <v>5900</v>
      </c>
      <c r="N1034" s="48">
        <f t="shared" si="148"/>
        <v>5900</v>
      </c>
      <c r="O1034" s="48">
        <f t="shared" si="148"/>
        <v>5900</v>
      </c>
      <c r="P1034" s="48">
        <f t="shared" si="148"/>
        <v>5900</v>
      </c>
      <c r="Q1034" s="48">
        <f t="shared" si="148"/>
        <v>6700</v>
      </c>
      <c r="R1034" s="48">
        <f t="shared" si="148"/>
        <v>6700</v>
      </c>
      <c r="S1034" s="48">
        <f t="shared" si="148"/>
        <v>6900</v>
      </c>
      <c r="T1034" s="48">
        <f t="shared" si="148"/>
        <v>6900</v>
      </c>
      <c r="U1034" s="48">
        <f t="shared" si="148"/>
        <v>7200</v>
      </c>
      <c r="V1034" s="48">
        <f t="shared" si="148"/>
        <v>7200</v>
      </c>
    </row>
    <row r="1035" spans="1:22">
      <c r="A1035" s="48">
        <v>2</v>
      </c>
      <c r="B1035" s="48">
        <v>6</v>
      </c>
      <c r="C1035" s="48">
        <v>4</v>
      </c>
      <c r="D1035" s="48">
        <v>1001</v>
      </c>
      <c r="E1035" s="48">
        <v>1500</v>
      </c>
      <c r="F1035" s="48">
        <v>14</v>
      </c>
      <c r="G1035" s="48" t="s">
        <v>269</v>
      </c>
      <c r="H1035" s="48">
        <v>10000</v>
      </c>
      <c r="I1035" s="48">
        <f t="shared" si="146"/>
        <v>0</v>
      </c>
      <c r="J1035" s="57">
        <f t="shared" si="147"/>
        <v>2.6666666666666666E-3</v>
      </c>
      <c r="K1035" s="48">
        <f t="shared" si="148"/>
        <v>10000</v>
      </c>
      <c r="L1035" s="48">
        <f t="shared" si="148"/>
        <v>10000</v>
      </c>
      <c r="M1035" s="48">
        <f t="shared" si="148"/>
        <v>10000</v>
      </c>
      <c r="N1035" s="48">
        <f t="shared" si="148"/>
        <v>10000</v>
      </c>
      <c r="O1035" s="48">
        <f t="shared" si="148"/>
        <v>10000</v>
      </c>
      <c r="P1035" s="48">
        <f t="shared" si="148"/>
        <v>10000</v>
      </c>
      <c r="Q1035" s="48">
        <f t="shared" si="148"/>
        <v>10000</v>
      </c>
      <c r="R1035" s="48">
        <f t="shared" si="148"/>
        <v>10000</v>
      </c>
      <c r="S1035" s="48">
        <f t="shared" si="148"/>
        <v>10000</v>
      </c>
      <c r="T1035" s="48">
        <f t="shared" si="148"/>
        <v>10000</v>
      </c>
      <c r="U1035" s="48">
        <f t="shared" si="148"/>
        <v>10000</v>
      </c>
      <c r="V1035" s="48">
        <f t="shared" si="148"/>
        <v>10000</v>
      </c>
    </row>
    <row r="1036" spans="1:22">
      <c r="A1036" s="48">
        <v>2</v>
      </c>
      <c r="B1036" s="48">
        <v>6</v>
      </c>
      <c r="C1036" s="48">
        <v>4</v>
      </c>
      <c r="D1036" s="48">
        <v>1001</v>
      </c>
      <c r="E1036" s="48">
        <v>1500</v>
      </c>
      <c r="F1036" s="48">
        <v>15</v>
      </c>
      <c r="G1036" s="48" t="s">
        <v>273</v>
      </c>
      <c r="H1036" s="48">
        <v>2</v>
      </c>
      <c r="I1036" s="48">
        <f t="shared" si="146"/>
        <v>5</v>
      </c>
      <c r="J1036" s="57">
        <f t="shared" si="147"/>
        <v>2.6666666666666666E-3</v>
      </c>
      <c r="K1036" s="48">
        <f t="shared" si="148"/>
        <v>8000</v>
      </c>
      <c r="L1036" s="48">
        <f t="shared" si="148"/>
        <v>8000</v>
      </c>
      <c r="M1036" s="48">
        <f t="shared" si="148"/>
        <v>8800</v>
      </c>
      <c r="N1036" s="48">
        <f t="shared" si="148"/>
        <v>8800</v>
      </c>
      <c r="O1036" s="48">
        <f t="shared" si="148"/>
        <v>8800</v>
      </c>
      <c r="P1036" s="48">
        <f t="shared" si="148"/>
        <v>8800</v>
      </c>
      <c r="Q1036" s="48">
        <f t="shared" si="148"/>
        <v>10000</v>
      </c>
      <c r="R1036" s="48">
        <f t="shared" si="148"/>
        <v>10000</v>
      </c>
      <c r="S1036" s="48">
        <f t="shared" si="148"/>
        <v>10400</v>
      </c>
      <c r="T1036" s="48">
        <f t="shared" si="148"/>
        <v>10400</v>
      </c>
      <c r="U1036" s="48">
        <f t="shared" si="148"/>
        <v>10800</v>
      </c>
      <c r="V1036" s="48">
        <f t="shared" si="148"/>
        <v>10800</v>
      </c>
    </row>
    <row r="1037" spans="1:22">
      <c r="A1037" s="48">
        <v>2</v>
      </c>
      <c r="B1037" s="48">
        <v>7</v>
      </c>
      <c r="C1037" s="48">
        <v>6</v>
      </c>
      <c r="D1037" s="48">
        <v>1001</v>
      </c>
      <c r="E1037" s="48">
        <v>1500</v>
      </c>
      <c r="F1037" s="48">
        <v>1</v>
      </c>
      <c r="G1037" s="48" t="s">
        <v>269</v>
      </c>
      <c r="H1037" s="48">
        <v>10000</v>
      </c>
      <c r="I1037" s="48">
        <f t="shared" si="146"/>
        <v>0</v>
      </c>
      <c r="J1037" s="57">
        <f t="shared" si="147"/>
        <v>4.0000000000000001E-3</v>
      </c>
      <c r="K1037" s="48">
        <f t="shared" si="148"/>
        <v>10000</v>
      </c>
      <c r="L1037" s="48">
        <f t="shared" si="148"/>
        <v>10000</v>
      </c>
      <c r="M1037" s="48">
        <f t="shared" si="148"/>
        <v>10000</v>
      </c>
      <c r="N1037" s="48">
        <f t="shared" si="148"/>
        <v>10000</v>
      </c>
      <c r="O1037" s="48">
        <f t="shared" si="148"/>
        <v>10000</v>
      </c>
      <c r="P1037" s="48">
        <f t="shared" si="148"/>
        <v>10000</v>
      </c>
      <c r="Q1037" s="48">
        <f t="shared" si="148"/>
        <v>10000</v>
      </c>
      <c r="R1037" s="48">
        <f t="shared" si="148"/>
        <v>10000</v>
      </c>
      <c r="S1037" s="48">
        <f t="shared" si="148"/>
        <v>10000</v>
      </c>
      <c r="T1037" s="48">
        <f t="shared" si="148"/>
        <v>10000</v>
      </c>
      <c r="U1037" s="48">
        <f t="shared" si="148"/>
        <v>10000</v>
      </c>
      <c r="V1037" s="48">
        <f t="shared" si="148"/>
        <v>10000</v>
      </c>
    </row>
    <row r="1038" spans="1:22">
      <c r="A1038" s="48">
        <v>2</v>
      </c>
      <c r="B1038" s="48">
        <v>7</v>
      </c>
      <c r="C1038" s="48">
        <v>6</v>
      </c>
      <c r="D1038" s="48">
        <v>1001</v>
      </c>
      <c r="E1038" s="48">
        <v>1500</v>
      </c>
      <c r="F1038" s="48">
        <v>2</v>
      </c>
      <c r="G1038" s="48" t="s">
        <v>269</v>
      </c>
      <c r="H1038" s="48">
        <v>5000</v>
      </c>
      <c r="I1038" s="48">
        <f t="shared" si="146"/>
        <v>0</v>
      </c>
      <c r="J1038" s="57">
        <f t="shared" si="147"/>
        <v>4.0000000000000001E-3</v>
      </c>
      <c r="K1038" s="48">
        <f t="shared" si="148"/>
        <v>5000</v>
      </c>
      <c r="L1038" s="48">
        <f t="shared" si="148"/>
        <v>5000</v>
      </c>
      <c r="M1038" s="48">
        <f t="shared" si="148"/>
        <v>5000</v>
      </c>
      <c r="N1038" s="48">
        <f t="shared" si="148"/>
        <v>5000</v>
      </c>
      <c r="O1038" s="48">
        <f t="shared" si="148"/>
        <v>5000</v>
      </c>
      <c r="P1038" s="48">
        <f t="shared" si="148"/>
        <v>5000</v>
      </c>
      <c r="Q1038" s="48">
        <f t="shared" si="148"/>
        <v>5000</v>
      </c>
      <c r="R1038" s="48">
        <f t="shared" si="148"/>
        <v>5000</v>
      </c>
      <c r="S1038" s="48">
        <f t="shared" si="148"/>
        <v>5000</v>
      </c>
      <c r="T1038" s="48">
        <f t="shared" si="148"/>
        <v>5000</v>
      </c>
      <c r="U1038" s="48">
        <f t="shared" si="148"/>
        <v>5000</v>
      </c>
      <c r="V1038" s="48">
        <f t="shared" si="148"/>
        <v>5000</v>
      </c>
    </row>
    <row r="1039" spans="1:22">
      <c r="A1039" s="48">
        <v>2</v>
      </c>
      <c r="B1039" s="48">
        <v>7</v>
      </c>
      <c r="C1039" s="48">
        <v>6</v>
      </c>
      <c r="D1039" s="48">
        <v>1001</v>
      </c>
      <c r="E1039" s="48">
        <v>1500</v>
      </c>
      <c r="F1039" s="48">
        <v>3</v>
      </c>
      <c r="G1039" s="48" t="s">
        <v>268</v>
      </c>
      <c r="H1039" s="48">
        <v>4</v>
      </c>
      <c r="I1039" s="48">
        <f t="shared" si="146"/>
        <v>4</v>
      </c>
      <c r="J1039" s="57">
        <f t="shared" si="147"/>
        <v>4.0000000000000001E-3</v>
      </c>
      <c r="K1039" s="48">
        <f t="shared" si="148"/>
        <v>2000</v>
      </c>
      <c r="L1039" s="48">
        <f t="shared" si="148"/>
        <v>2000</v>
      </c>
      <c r="M1039" s="48">
        <f t="shared" si="148"/>
        <v>2200</v>
      </c>
      <c r="N1039" s="48">
        <f t="shared" si="148"/>
        <v>2200</v>
      </c>
      <c r="O1039" s="48">
        <f t="shared" si="148"/>
        <v>2200</v>
      </c>
      <c r="P1039" s="48">
        <f t="shared" si="148"/>
        <v>2200</v>
      </c>
      <c r="Q1039" s="48">
        <f t="shared" si="148"/>
        <v>2500</v>
      </c>
      <c r="R1039" s="48">
        <f t="shared" si="148"/>
        <v>2500</v>
      </c>
      <c r="S1039" s="48">
        <f t="shared" si="148"/>
        <v>2600</v>
      </c>
      <c r="T1039" s="48">
        <f t="shared" si="148"/>
        <v>2600</v>
      </c>
      <c r="U1039" s="48">
        <f t="shared" si="148"/>
        <v>2700</v>
      </c>
      <c r="V1039" s="48">
        <f t="shared" si="148"/>
        <v>2700</v>
      </c>
    </row>
    <row r="1040" spans="1:22">
      <c r="A1040" s="48">
        <v>2</v>
      </c>
      <c r="B1040" s="48">
        <v>7</v>
      </c>
      <c r="C1040" s="48">
        <v>6</v>
      </c>
      <c r="D1040" s="48">
        <v>1001</v>
      </c>
      <c r="E1040" s="48">
        <v>1500</v>
      </c>
      <c r="F1040" s="48">
        <v>4</v>
      </c>
      <c r="G1040" s="48" t="s">
        <v>270</v>
      </c>
      <c r="H1040" s="48">
        <v>1</v>
      </c>
      <c r="I1040" s="48">
        <f t="shared" si="146"/>
        <v>1</v>
      </c>
      <c r="J1040" s="57">
        <f t="shared" si="147"/>
        <v>4.0000000000000001E-3</v>
      </c>
      <c r="K1040" s="48">
        <f t="shared" si="148"/>
        <v>2000</v>
      </c>
      <c r="L1040" s="48">
        <f t="shared" si="148"/>
        <v>2000</v>
      </c>
      <c r="M1040" s="48">
        <f t="shared" si="148"/>
        <v>2200</v>
      </c>
      <c r="N1040" s="48">
        <f t="shared" si="148"/>
        <v>2200</v>
      </c>
      <c r="O1040" s="48">
        <f t="shared" si="148"/>
        <v>2200</v>
      </c>
      <c r="P1040" s="48">
        <f t="shared" si="148"/>
        <v>2200</v>
      </c>
      <c r="Q1040" s="48">
        <f t="shared" si="148"/>
        <v>2500</v>
      </c>
      <c r="R1040" s="48">
        <f t="shared" si="148"/>
        <v>2500</v>
      </c>
      <c r="S1040" s="48">
        <f t="shared" si="148"/>
        <v>2600</v>
      </c>
      <c r="T1040" s="48">
        <f t="shared" si="148"/>
        <v>2600</v>
      </c>
      <c r="U1040" s="48">
        <f t="shared" si="148"/>
        <v>2700</v>
      </c>
      <c r="V1040" s="48">
        <f t="shared" si="148"/>
        <v>2700</v>
      </c>
    </row>
    <row r="1041" spans="1:22">
      <c r="A1041" s="48">
        <v>2</v>
      </c>
      <c r="B1041" s="48">
        <v>7</v>
      </c>
      <c r="C1041" s="48">
        <v>6</v>
      </c>
      <c r="D1041" s="48">
        <v>1001</v>
      </c>
      <c r="E1041" s="48">
        <v>1500</v>
      </c>
      <c r="F1041" s="48">
        <v>5</v>
      </c>
      <c r="G1041" s="48" t="s">
        <v>269</v>
      </c>
      <c r="H1041" s="48">
        <v>4000</v>
      </c>
      <c r="I1041" s="48">
        <f t="shared" si="146"/>
        <v>0</v>
      </c>
      <c r="J1041" s="57">
        <f t="shared" si="147"/>
        <v>4.0000000000000001E-3</v>
      </c>
      <c r="K1041" s="48">
        <f t="shared" si="148"/>
        <v>4000</v>
      </c>
      <c r="L1041" s="48">
        <f t="shared" si="148"/>
        <v>4000</v>
      </c>
      <c r="M1041" s="48">
        <f t="shared" si="148"/>
        <v>4000</v>
      </c>
      <c r="N1041" s="48">
        <f t="shared" si="148"/>
        <v>4000</v>
      </c>
      <c r="O1041" s="48">
        <f t="shared" si="148"/>
        <v>4000</v>
      </c>
      <c r="P1041" s="48">
        <f t="shared" si="148"/>
        <v>4000</v>
      </c>
      <c r="Q1041" s="48">
        <f t="shared" si="148"/>
        <v>4000</v>
      </c>
      <c r="R1041" s="48">
        <f t="shared" si="148"/>
        <v>4000</v>
      </c>
      <c r="S1041" s="48">
        <f t="shared" si="148"/>
        <v>4000</v>
      </c>
      <c r="T1041" s="48">
        <f t="shared" si="148"/>
        <v>4000</v>
      </c>
      <c r="U1041" s="48">
        <f t="shared" si="148"/>
        <v>4000</v>
      </c>
      <c r="V1041" s="48">
        <f t="shared" si="148"/>
        <v>4000</v>
      </c>
    </row>
    <row r="1042" spans="1:22">
      <c r="A1042" s="48">
        <v>2</v>
      </c>
      <c r="B1042" s="48">
        <v>7</v>
      </c>
      <c r="C1042" s="48">
        <v>6</v>
      </c>
      <c r="D1042" s="48">
        <v>1001</v>
      </c>
      <c r="E1042" s="48">
        <v>1500</v>
      </c>
      <c r="F1042" s="48">
        <v>6</v>
      </c>
      <c r="G1042" s="48" t="s">
        <v>268</v>
      </c>
      <c r="H1042" s="48">
        <v>4</v>
      </c>
      <c r="I1042" s="48">
        <f t="shared" si="146"/>
        <v>4</v>
      </c>
      <c r="J1042" s="57">
        <f t="shared" si="147"/>
        <v>4.0000000000000001E-3</v>
      </c>
      <c r="K1042" s="48">
        <f t="shared" ref="K1042:V1051" si="149">IF($I1042=0,$H1042,INDEX(levelCosts_1_v,MATCH(K$1,levelCosts_k,1),$I1042)*$H1042)</f>
        <v>2000</v>
      </c>
      <c r="L1042" s="48">
        <f t="shared" si="149"/>
        <v>2000</v>
      </c>
      <c r="M1042" s="48">
        <f t="shared" si="149"/>
        <v>2200</v>
      </c>
      <c r="N1042" s="48">
        <f t="shared" si="149"/>
        <v>2200</v>
      </c>
      <c r="O1042" s="48">
        <f t="shared" si="149"/>
        <v>2200</v>
      </c>
      <c r="P1042" s="48">
        <f t="shared" si="149"/>
        <v>2200</v>
      </c>
      <c r="Q1042" s="48">
        <f t="shared" si="149"/>
        <v>2500</v>
      </c>
      <c r="R1042" s="48">
        <f t="shared" si="149"/>
        <v>2500</v>
      </c>
      <c r="S1042" s="48">
        <f t="shared" si="149"/>
        <v>2600</v>
      </c>
      <c r="T1042" s="48">
        <f t="shared" si="149"/>
        <v>2600</v>
      </c>
      <c r="U1042" s="48">
        <f t="shared" si="149"/>
        <v>2700</v>
      </c>
      <c r="V1042" s="48">
        <f t="shared" si="149"/>
        <v>2700</v>
      </c>
    </row>
    <row r="1043" spans="1:22">
      <c r="A1043" s="48">
        <v>2</v>
      </c>
      <c r="B1043" s="48">
        <v>7</v>
      </c>
      <c r="C1043" s="48">
        <v>6</v>
      </c>
      <c r="D1043" s="48">
        <v>1001</v>
      </c>
      <c r="E1043" s="48">
        <v>1500</v>
      </c>
      <c r="F1043" s="48">
        <v>7</v>
      </c>
      <c r="G1043" s="48" t="s">
        <v>271</v>
      </c>
      <c r="H1043" s="48">
        <v>1</v>
      </c>
      <c r="I1043" s="48">
        <f t="shared" si="146"/>
        <v>6</v>
      </c>
      <c r="J1043" s="57">
        <f t="shared" si="147"/>
        <v>4.0000000000000001E-3</v>
      </c>
      <c r="K1043" s="48">
        <f t="shared" si="149"/>
        <v>3300</v>
      </c>
      <c r="L1043" s="48">
        <f t="shared" si="149"/>
        <v>3300</v>
      </c>
      <c r="M1043" s="48">
        <f t="shared" si="149"/>
        <v>3700</v>
      </c>
      <c r="N1043" s="48">
        <f t="shared" si="149"/>
        <v>3700</v>
      </c>
      <c r="O1043" s="48">
        <f t="shared" si="149"/>
        <v>3700</v>
      </c>
      <c r="P1043" s="48">
        <f t="shared" si="149"/>
        <v>3700</v>
      </c>
      <c r="Q1043" s="48">
        <f t="shared" si="149"/>
        <v>4200</v>
      </c>
      <c r="R1043" s="48">
        <f t="shared" si="149"/>
        <v>4200</v>
      </c>
      <c r="S1043" s="48">
        <f t="shared" si="149"/>
        <v>4300</v>
      </c>
      <c r="T1043" s="48">
        <f t="shared" si="149"/>
        <v>4300</v>
      </c>
      <c r="U1043" s="48">
        <f t="shared" si="149"/>
        <v>4500</v>
      </c>
      <c r="V1043" s="48">
        <f t="shared" si="149"/>
        <v>4500</v>
      </c>
    </row>
    <row r="1044" spans="1:22">
      <c r="A1044" s="48">
        <v>2</v>
      </c>
      <c r="B1044" s="48">
        <v>7</v>
      </c>
      <c r="C1044" s="48">
        <v>6</v>
      </c>
      <c r="D1044" s="48">
        <v>1001</v>
      </c>
      <c r="E1044" s="48">
        <v>1500</v>
      </c>
      <c r="F1044" s="48">
        <v>8</v>
      </c>
      <c r="G1044" s="48" t="s">
        <v>273</v>
      </c>
      <c r="H1044" s="48">
        <v>1</v>
      </c>
      <c r="I1044" s="48">
        <f t="shared" si="146"/>
        <v>5</v>
      </c>
      <c r="J1044" s="57">
        <f t="shared" si="147"/>
        <v>4.0000000000000001E-3</v>
      </c>
      <c r="K1044" s="48">
        <f t="shared" si="149"/>
        <v>4000</v>
      </c>
      <c r="L1044" s="48">
        <f t="shared" si="149"/>
        <v>4000</v>
      </c>
      <c r="M1044" s="48">
        <f t="shared" si="149"/>
        <v>4400</v>
      </c>
      <c r="N1044" s="48">
        <f t="shared" si="149"/>
        <v>4400</v>
      </c>
      <c r="O1044" s="48">
        <f t="shared" si="149"/>
        <v>4400</v>
      </c>
      <c r="P1044" s="48">
        <f t="shared" si="149"/>
        <v>4400</v>
      </c>
      <c r="Q1044" s="48">
        <f t="shared" si="149"/>
        <v>5000</v>
      </c>
      <c r="R1044" s="48">
        <f t="shared" si="149"/>
        <v>5000</v>
      </c>
      <c r="S1044" s="48">
        <f t="shared" si="149"/>
        <v>5200</v>
      </c>
      <c r="T1044" s="48">
        <f t="shared" si="149"/>
        <v>5200</v>
      </c>
      <c r="U1044" s="48">
        <f t="shared" si="149"/>
        <v>5400</v>
      </c>
      <c r="V1044" s="48">
        <f t="shared" si="149"/>
        <v>5400</v>
      </c>
    </row>
    <row r="1045" spans="1:22">
      <c r="A1045" s="48">
        <v>2</v>
      </c>
      <c r="B1045" s="48">
        <v>7</v>
      </c>
      <c r="C1045" s="48">
        <v>6</v>
      </c>
      <c r="D1045" s="48">
        <v>1001</v>
      </c>
      <c r="E1045" s="48">
        <v>1500</v>
      </c>
      <c r="F1045" s="48">
        <v>9</v>
      </c>
      <c r="G1045" s="48" t="s">
        <v>269</v>
      </c>
      <c r="H1045" s="48">
        <v>2000</v>
      </c>
      <c r="I1045" s="48">
        <f t="shared" si="146"/>
        <v>0</v>
      </c>
      <c r="J1045" s="57">
        <f t="shared" si="147"/>
        <v>4.0000000000000001E-3</v>
      </c>
      <c r="K1045" s="48">
        <f t="shared" si="149"/>
        <v>2000</v>
      </c>
      <c r="L1045" s="48">
        <f t="shared" si="149"/>
        <v>2000</v>
      </c>
      <c r="M1045" s="48">
        <f t="shared" si="149"/>
        <v>2000</v>
      </c>
      <c r="N1045" s="48">
        <f t="shared" si="149"/>
        <v>2000</v>
      </c>
      <c r="O1045" s="48">
        <f t="shared" si="149"/>
        <v>2000</v>
      </c>
      <c r="P1045" s="48">
        <f t="shared" si="149"/>
        <v>2000</v>
      </c>
      <c r="Q1045" s="48">
        <f t="shared" si="149"/>
        <v>2000</v>
      </c>
      <c r="R1045" s="48">
        <f t="shared" si="149"/>
        <v>2000</v>
      </c>
      <c r="S1045" s="48">
        <f t="shared" si="149"/>
        <v>2000</v>
      </c>
      <c r="T1045" s="48">
        <f t="shared" si="149"/>
        <v>2000</v>
      </c>
      <c r="U1045" s="48">
        <f t="shared" si="149"/>
        <v>2000</v>
      </c>
      <c r="V1045" s="48">
        <f t="shared" si="149"/>
        <v>2000</v>
      </c>
    </row>
    <row r="1046" spans="1:22">
      <c r="A1046" s="48">
        <v>2</v>
      </c>
      <c r="B1046" s="48">
        <v>7</v>
      </c>
      <c r="C1046" s="48">
        <v>6</v>
      </c>
      <c r="D1046" s="48">
        <v>1001</v>
      </c>
      <c r="E1046" s="48">
        <v>1500</v>
      </c>
      <c r="F1046" s="48">
        <v>10</v>
      </c>
      <c r="G1046" s="48" t="s">
        <v>269</v>
      </c>
      <c r="H1046" s="48">
        <v>5000</v>
      </c>
      <c r="I1046" s="48">
        <f t="shared" si="146"/>
        <v>0</v>
      </c>
      <c r="J1046" s="57">
        <f t="shared" si="147"/>
        <v>4.0000000000000001E-3</v>
      </c>
      <c r="K1046" s="48">
        <f t="shared" si="149"/>
        <v>5000</v>
      </c>
      <c r="L1046" s="48">
        <f t="shared" si="149"/>
        <v>5000</v>
      </c>
      <c r="M1046" s="48">
        <f t="shared" si="149"/>
        <v>5000</v>
      </c>
      <c r="N1046" s="48">
        <f t="shared" si="149"/>
        <v>5000</v>
      </c>
      <c r="O1046" s="48">
        <f t="shared" si="149"/>
        <v>5000</v>
      </c>
      <c r="P1046" s="48">
        <f t="shared" si="149"/>
        <v>5000</v>
      </c>
      <c r="Q1046" s="48">
        <f t="shared" si="149"/>
        <v>5000</v>
      </c>
      <c r="R1046" s="48">
        <f t="shared" si="149"/>
        <v>5000</v>
      </c>
      <c r="S1046" s="48">
        <f t="shared" si="149"/>
        <v>5000</v>
      </c>
      <c r="T1046" s="48">
        <f t="shared" si="149"/>
        <v>5000</v>
      </c>
      <c r="U1046" s="48">
        <f t="shared" si="149"/>
        <v>5000</v>
      </c>
      <c r="V1046" s="48">
        <f t="shared" si="149"/>
        <v>5000</v>
      </c>
    </row>
    <row r="1047" spans="1:22">
      <c r="A1047" s="48">
        <v>2</v>
      </c>
      <c r="B1047" s="48">
        <v>7</v>
      </c>
      <c r="C1047" s="48">
        <v>6</v>
      </c>
      <c r="D1047" s="48">
        <v>1001</v>
      </c>
      <c r="E1047" s="48">
        <v>1500</v>
      </c>
      <c r="F1047" s="48">
        <v>11</v>
      </c>
      <c r="G1047" s="48" t="s">
        <v>268</v>
      </c>
      <c r="H1047" s="48">
        <v>5</v>
      </c>
      <c r="I1047" s="48">
        <f t="shared" si="146"/>
        <v>4</v>
      </c>
      <c r="J1047" s="57">
        <f t="shared" si="147"/>
        <v>4.0000000000000001E-3</v>
      </c>
      <c r="K1047" s="48">
        <f t="shared" si="149"/>
        <v>2500</v>
      </c>
      <c r="L1047" s="48">
        <f t="shared" si="149"/>
        <v>2500</v>
      </c>
      <c r="M1047" s="48">
        <f t="shared" si="149"/>
        <v>2750</v>
      </c>
      <c r="N1047" s="48">
        <f t="shared" si="149"/>
        <v>2750</v>
      </c>
      <c r="O1047" s="48">
        <f t="shared" si="149"/>
        <v>2750</v>
      </c>
      <c r="P1047" s="48">
        <f t="shared" si="149"/>
        <v>2750</v>
      </c>
      <c r="Q1047" s="48">
        <f t="shared" si="149"/>
        <v>3125</v>
      </c>
      <c r="R1047" s="48">
        <f t="shared" si="149"/>
        <v>3125</v>
      </c>
      <c r="S1047" s="48">
        <f t="shared" si="149"/>
        <v>3250</v>
      </c>
      <c r="T1047" s="48">
        <f t="shared" si="149"/>
        <v>3250</v>
      </c>
      <c r="U1047" s="48">
        <f t="shared" si="149"/>
        <v>3375</v>
      </c>
      <c r="V1047" s="48">
        <f t="shared" si="149"/>
        <v>3375</v>
      </c>
    </row>
    <row r="1048" spans="1:22">
      <c r="A1048" s="48">
        <v>2</v>
      </c>
      <c r="B1048" s="48">
        <v>7</v>
      </c>
      <c r="C1048" s="48">
        <v>6</v>
      </c>
      <c r="D1048" s="48">
        <v>1001</v>
      </c>
      <c r="E1048" s="48">
        <v>1500</v>
      </c>
      <c r="F1048" s="48">
        <v>12</v>
      </c>
      <c r="G1048" s="48" t="s">
        <v>275</v>
      </c>
      <c r="H1048" s="48">
        <v>1</v>
      </c>
      <c r="I1048" s="48">
        <f t="shared" si="146"/>
        <v>8</v>
      </c>
      <c r="J1048" s="57">
        <f t="shared" si="147"/>
        <v>4.0000000000000001E-3</v>
      </c>
      <c r="K1048" s="48">
        <f t="shared" si="149"/>
        <v>5300</v>
      </c>
      <c r="L1048" s="48">
        <f t="shared" si="149"/>
        <v>5300</v>
      </c>
      <c r="M1048" s="48">
        <f t="shared" si="149"/>
        <v>5900</v>
      </c>
      <c r="N1048" s="48">
        <f t="shared" si="149"/>
        <v>5900</v>
      </c>
      <c r="O1048" s="48">
        <f t="shared" si="149"/>
        <v>5900</v>
      </c>
      <c r="P1048" s="48">
        <f t="shared" si="149"/>
        <v>5900</v>
      </c>
      <c r="Q1048" s="48">
        <f t="shared" si="149"/>
        <v>6700</v>
      </c>
      <c r="R1048" s="48">
        <f t="shared" si="149"/>
        <v>6700</v>
      </c>
      <c r="S1048" s="48">
        <f t="shared" si="149"/>
        <v>6900</v>
      </c>
      <c r="T1048" s="48">
        <f t="shared" si="149"/>
        <v>6900</v>
      </c>
      <c r="U1048" s="48">
        <f t="shared" si="149"/>
        <v>7200</v>
      </c>
      <c r="V1048" s="48">
        <f t="shared" si="149"/>
        <v>7200</v>
      </c>
    </row>
    <row r="1049" spans="1:22">
      <c r="A1049" s="48">
        <v>2</v>
      </c>
      <c r="B1049" s="48">
        <v>7</v>
      </c>
      <c r="C1049" s="48">
        <v>6</v>
      </c>
      <c r="D1049" s="48">
        <v>1001</v>
      </c>
      <c r="E1049" s="48">
        <v>1500</v>
      </c>
      <c r="F1049" s="48">
        <v>13</v>
      </c>
      <c r="G1049" s="48" t="s">
        <v>271</v>
      </c>
      <c r="H1049" s="48">
        <v>1</v>
      </c>
      <c r="I1049" s="48">
        <f t="shared" si="146"/>
        <v>6</v>
      </c>
      <c r="J1049" s="57">
        <f t="shared" si="147"/>
        <v>4.0000000000000001E-3</v>
      </c>
      <c r="K1049" s="48">
        <f t="shared" si="149"/>
        <v>3300</v>
      </c>
      <c r="L1049" s="48">
        <f t="shared" si="149"/>
        <v>3300</v>
      </c>
      <c r="M1049" s="48">
        <f t="shared" si="149"/>
        <v>3700</v>
      </c>
      <c r="N1049" s="48">
        <f t="shared" si="149"/>
        <v>3700</v>
      </c>
      <c r="O1049" s="48">
        <f t="shared" si="149"/>
        <v>3700</v>
      </c>
      <c r="P1049" s="48">
        <f t="shared" si="149"/>
        <v>3700</v>
      </c>
      <c r="Q1049" s="48">
        <f t="shared" si="149"/>
        <v>4200</v>
      </c>
      <c r="R1049" s="48">
        <f t="shared" si="149"/>
        <v>4200</v>
      </c>
      <c r="S1049" s="48">
        <f t="shared" si="149"/>
        <v>4300</v>
      </c>
      <c r="T1049" s="48">
        <f t="shared" si="149"/>
        <v>4300</v>
      </c>
      <c r="U1049" s="48">
        <f t="shared" si="149"/>
        <v>4500</v>
      </c>
      <c r="V1049" s="48">
        <f t="shared" si="149"/>
        <v>4500</v>
      </c>
    </row>
    <row r="1050" spans="1:22">
      <c r="A1050" s="48">
        <v>2</v>
      </c>
      <c r="B1050" s="48">
        <v>7</v>
      </c>
      <c r="C1050" s="48">
        <v>6</v>
      </c>
      <c r="D1050" s="48">
        <v>1001</v>
      </c>
      <c r="E1050" s="48">
        <v>1500</v>
      </c>
      <c r="F1050" s="48">
        <v>14</v>
      </c>
      <c r="G1050" s="48" t="s">
        <v>273</v>
      </c>
      <c r="H1050" s="48">
        <v>1</v>
      </c>
      <c r="I1050" s="48">
        <f t="shared" si="146"/>
        <v>5</v>
      </c>
      <c r="J1050" s="57">
        <f t="shared" si="147"/>
        <v>4.0000000000000001E-3</v>
      </c>
      <c r="K1050" s="48">
        <f t="shared" si="149"/>
        <v>4000</v>
      </c>
      <c r="L1050" s="48">
        <f t="shared" si="149"/>
        <v>4000</v>
      </c>
      <c r="M1050" s="48">
        <f t="shared" si="149"/>
        <v>4400</v>
      </c>
      <c r="N1050" s="48">
        <f t="shared" si="149"/>
        <v>4400</v>
      </c>
      <c r="O1050" s="48">
        <f t="shared" si="149"/>
        <v>4400</v>
      </c>
      <c r="P1050" s="48">
        <f t="shared" si="149"/>
        <v>4400</v>
      </c>
      <c r="Q1050" s="48">
        <f t="shared" si="149"/>
        <v>5000</v>
      </c>
      <c r="R1050" s="48">
        <f t="shared" si="149"/>
        <v>5000</v>
      </c>
      <c r="S1050" s="48">
        <f t="shared" si="149"/>
        <v>5200</v>
      </c>
      <c r="T1050" s="48">
        <f t="shared" si="149"/>
        <v>5200</v>
      </c>
      <c r="U1050" s="48">
        <f t="shared" si="149"/>
        <v>5400</v>
      </c>
      <c r="V1050" s="48">
        <f t="shared" si="149"/>
        <v>5400</v>
      </c>
    </row>
    <row r="1051" spans="1:22">
      <c r="A1051" s="48">
        <v>2</v>
      </c>
      <c r="B1051" s="48">
        <v>7</v>
      </c>
      <c r="C1051" s="48">
        <v>6</v>
      </c>
      <c r="D1051" s="48">
        <v>1001</v>
      </c>
      <c r="E1051" s="48">
        <v>1500</v>
      </c>
      <c r="F1051" s="48">
        <v>15</v>
      </c>
      <c r="G1051" s="48" t="s">
        <v>269</v>
      </c>
      <c r="H1051" s="48">
        <v>2000</v>
      </c>
      <c r="I1051" s="48">
        <f t="shared" si="146"/>
        <v>0</v>
      </c>
      <c r="J1051" s="57">
        <f t="shared" si="147"/>
        <v>4.0000000000000001E-3</v>
      </c>
      <c r="K1051" s="48">
        <f t="shared" si="149"/>
        <v>2000</v>
      </c>
      <c r="L1051" s="48">
        <f t="shared" si="149"/>
        <v>2000</v>
      </c>
      <c r="M1051" s="48">
        <f t="shared" si="149"/>
        <v>2000</v>
      </c>
      <c r="N1051" s="48">
        <f t="shared" si="149"/>
        <v>2000</v>
      </c>
      <c r="O1051" s="48">
        <f t="shared" si="149"/>
        <v>2000</v>
      </c>
      <c r="P1051" s="48">
        <f t="shared" si="149"/>
        <v>2000</v>
      </c>
      <c r="Q1051" s="48">
        <f t="shared" si="149"/>
        <v>2000</v>
      </c>
      <c r="R1051" s="48">
        <f t="shared" si="149"/>
        <v>2000</v>
      </c>
      <c r="S1051" s="48">
        <f t="shared" si="149"/>
        <v>2000</v>
      </c>
      <c r="T1051" s="48">
        <f t="shared" si="149"/>
        <v>2000</v>
      </c>
      <c r="U1051" s="48">
        <f t="shared" si="149"/>
        <v>2000</v>
      </c>
      <c r="V1051" s="48">
        <f t="shared" si="149"/>
        <v>2000</v>
      </c>
    </row>
    <row r="1052" spans="1:22">
      <c r="A1052" s="48">
        <v>2</v>
      </c>
      <c r="B1052" s="48">
        <v>8</v>
      </c>
      <c r="C1052" s="48">
        <v>4</v>
      </c>
      <c r="D1052" s="48">
        <v>1001</v>
      </c>
      <c r="E1052" s="48">
        <v>1500</v>
      </c>
      <c r="F1052" s="48">
        <v>1</v>
      </c>
      <c r="G1052" s="48" t="s">
        <v>269</v>
      </c>
      <c r="H1052" s="48">
        <v>10000</v>
      </c>
      <c r="I1052" s="48">
        <f t="shared" si="146"/>
        <v>0</v>
      </c>
      <c r="J1052" s="57">
        <f t="shared" si="147"/>
        <v>2.6666666666666666E-3</v>
      </c>
      <c r="K1052" s="48">
        <f t="shared" ref="K1052:V1061" si="150">IF($I1052=0,$H1052,INDEX(levelCosts_1_v,MATCH(K$1,levelCosts_k,1),$I1052)*$H1052)</f>
        <v>10000</v>
      </c>
      <c r="L1052" s="48">
        <f t="shared" si="150"/>
        <v>10000</v>
      </c>
      <c r="M1052" s="48">
        <f t="shared" si="150"/>
        <v>10000</v>
      </c>
      <c r="N1052" s="48">
        <f t="shared" si="150"/>
        <v>10000</v>
      </c>
      <c r="O1052" s="48">
        <f t="shared" si="150"/>
        <v>10000</v>
      </c>
      <c r="P1052" s="48">
        <f t="shared" si="150"/>
        <v>10000</v>
      </c>
      <c r="Q1052" s="48">
        <f t="shared" si="150"/>
        <v>10000</v>
      </c>
      <c r="R1052" s="48">
        <f t="shared" si="150"/>
        <v>10000</v>
      </c>
      <c r="S1052" s="48">
        <f t="shared" si="150"/>
        <v>10000</v>
      </c>
      <c r="T1052" s="48">
        <f t="shared" si="150"/>
        <v>10000</v>
      </c>
      <c r="U1052" s="48">
        <f t="shared" si="150"/>
        <v>10000</v>
      </c>
      <c r="V1052" s="48">
        <f t="shared" si="150"/>
        <v>10000</v>
      </c>
    </row>
    <row r="1053" spans="1:22">
      <c r="A1053" s="48">
        <v>2</v>
      </c>
      <c r="B1053" s="48">
        <v>8</v>
      </c>
      <c r="C1053" s="48">
        <v>4</v>
      </c>
      <c r="D1053" s="48">
        <v>1001</v>
      </c>
      <c r="E1053" s="48">
        <v>1500</v>
      </c>
      <c r="F1053" s="48">
        <v>2</v>
      </c>
      <c r="G1053" s="48" t="s">
        <v>273</v>
      </c>
      <c r="H1053" s="48">
        <v>1</v>
      </c>
      <c r="I1053" s="48">
        <f t="shared" si="146"/>
        <v>5</v>
      </c>
      <c r="J1053" s="57">
        <f t="shared" si="147"/>
        <v>2.6666666666666666E-3</v>
      </c>
      <c r="K1053" s="48">
        <f t="shared" si="150"/>
        <v>4000</v>
      </c>
      <c r="L1053" s="48">
        <f t="shared" si="150"/>
        <v>4000</v>
      </c>
      <c r="M1053" s="48">
        <f t="shared" si="150"/>
        <v>4400</v>
      </c>
      <c r="N1053" s="48">
        <f t="shared" si="150"/>
        <v>4400</v>
      </c>
      <c r="O1053" s="48">
        <f t="shared" si="150"/>
        <v>4400</v>
      </c>
      <c r="P1053" s="48">
        <f t="shared" si="150"/>
        <v>4400</v>
      </c>
      <c r="Q1053" s="48">
        <f t="shared" si="150"/>
        <v>5000</v>
      </c>
      <c r="R1053" s="48">
        <f t="shared" si="150"/>
        <v>5000</v>
      </c>
      <c r="S1053" s="48">
        <f t="shared" si="150"/>
        <v>5200</v>
      </c>
      <c r="T1053" s="48">
        <f t="shared" si="150"/>
        <v>5200</v>
      </c>
      <c r="U1053" s="48">
        <f t="shared" si="150"/>
        <v>5400</v>
      </c>
      <c r="V1053" s="48">
        <f t="shared" si="150"/>
        <v>5400</v>
      </c>
    </row>
    <row r="1054" spans="1:22">
      <c r="A1054" s="48">
        <v>2</v>
      </c>
      <c r="B1054" s="48">
        <v>8</v>
      </c>
      <c r="C1054" s="48">
        <v>4</v>
      </c>
      <c r="D1054" s="48">
        <v>1001</v>
      </c>
      <c r="E1054" s="48">
        <v>1500</v>
      </c>
      <c r="F1054" s="48">
        <v>3</v>
      </c>
      <c r="G1054" s="48" t="s">
        <v>270</v>
      </c>
      <c r="H1054" s="48">
        <v>1</v>
      </c>
      <c r="I1054" s="48">
        <f t="shared" si="146"/>
        <v>1</v>
      </c>
      <c r="J1054" s="57">
        <f t="shared" si="147"/>
        <v>2.6666666666666666E-3</v>
      </c>
      <c r="K1054" s="48">
        <f t="shared" si="150"/>
        <v>2000</v>
      </c>
      <c r="L1054" s="48">
        <f t="shared" si="150"/>
        <v>2000</v>
      </c>
      <c r="M1054" s="48">
        <f t="shared" si="150"/>
        <v>2200</v>
      </c>
      <c r="N1054" s="48">
        <f t="shared" si="150"/>
        <v>2200</v>
      </c>
      <c r="O1054" s="48">
        <f t="shared" si="150"/>
        <v>2200</v>
      </c>
      <c r="P1054" s="48">
        <f t="shared" si="150"/>
        <v>2200</v>
      </c>
      <c r="Q1054" s="48">
        <f t="shared" si="150"/>
        <v>2500</v>
      </c>
      <c r="R1054" s="48">
        <f t="shared" si="150"/>
        <v>2500</v>
      </c>
      <c r="S1054" s="48">
        <f t="shared" si="150"/>
        <v>2600</v>
      </c>
      <c r="T1054" s="48">
        <f t="shared" si="150"/>
        <v>2600</v>
      </c>
      <c r="U1054" s="48">
        <f t="shared" si="150"/>
        <v>2700</v>
      </c>
      <c r="V1054" s="48">
        <f t="shared" si="150"/>
        <v>2700</v>
      </c>
    </row>
    <row r="1055" spans="1:22">
      <c r="A1055" s="48">
        <v>2</v>
      </c>
      <c r="B1055" s="48">
        <v>8</v>
      </c>
      <c r="C1055" s="48">
        <v>4</v>
      </c>
      <c r="D1055" s="48">
        <v>1001</v>
      </c>
      <c r="E1055" s="48">
        <v>1500</v>
      </c>
      <c r="F1055" s="48">
        <v>4</v>
      </c>
      <c r="G1055" s="48" t="s">
        <v>269</v>
      </c>
      <c r="H1055" s="48">
        <v>5000</v>
      </c>
      <c r="I1055" s="48">
        <f t="shared" si="146"/>
        <v>0</v>
      </c>
      <c r="J1055" s="57">
        <f t="shared" si="147"/>
        <v>2.6666666666666666E-3</v>
      </c>
      <c r="K1055" s="48">
        <f t="shared" si="150"/>
        <v>5000</v>
      </c>
      <c r="L1055" s="48">
        <f t="shared" si="150"/>
        <v>5000</v>
      </c>
      <c r="M1055" s="48">
        <f t="shared" si="150"/>
        <v>5000</v>
      </c>
      <c r="N1055" s="48">
        <f t="shared" si="150"/>
        <v>5000</v>
      </c>
      <c r="O1055" s="48">
        <f t="shared" si="150"/>
        <v>5000</v>
      </c>
      <c r="P1055" s="48">
        <f t="shared" si="150"/>
        <v>5000</v>
      </c>
      <c r="Q1055" s="48">
        <f t="shared" si="150"/>
        <v>5000</v>
      </c>
      <c r="R1055" s="48">
        <f t="shared" si="150"/>
        <v>5000</v>
      </c>
      <c r="S1055" s="48">
        <f t="shared" si="150"/>
        <v>5000</v>
      </c>
      <c r="T1055" s="48">
        <f t="shared" si="150"/>
        <v>5000</v>
      </c>
      <c r="U1055" s="48">
        <f t="shared" si="150"/>
        <v>5000</v>
      </c>
      <c r="V1055" s="48">
        <f t="shared" si="150"/>
        <v>5000</v>
      </c>
    </row>
    <row r="1056" spans="1:22">
      <c r="A1056" s="48">
        <v>2</v>
      </c>
      <c r="B1056" s="48">
        <v>8</v>
      </c>
      <c r="C1056" s="48">
        <v>4</v>
      </c>
      <c r="D1056" s="48">
        <v>1001</v>
      </c>
      <c r="E1056" s="48">
        <v>1500</v>
      </c>
      <c r="F1056" s="48">
        <v>5</v>
      </c>
      <c r="G1056" s="48" t="s">
        <v>273</v>
      </c>
      <c r="H1056" s="48">
        <v>1</v>
      </c>
      <c r="I1056" s="48">
        <f t="shared" si="146"/>
        <v>5</v>
      </c>
      <c r="J1056" s="57">
        <f t="shared" si="147"/>
        <v>2.6666666666666666E-3</v>
      </c>
      <c r="K1056" s="48">
        <f t="shared" si="150"/>
        <v>4000</v>
      </c>
      <c r="L1056" s="48">
        <f t="shared" si="150"/>
        <v>4000</v>
      </c>
      <c r="M1056" s="48">
        <f t="shared" si="150"/>
        <v>4400</v>
      </c>
      <c r="N1056" s="48">
        <f t="shared" si="150"/>
        <v>4400</v>
      </c>
      <c r="O1056" s="48">
        <f t="shared" si="150"/>
        <v>4400</v>
      </c>
      <c r="P1056" s="48">
        <f t="shared" si="150"/>
        <v>4400</v>
      </c>
      <c r="Q1056" s="48">
        <f t="shared" si="150"/>
        <v>5000</v>
      </c>
      <c r="R1056" s="48">
        <f t="shared" si="150"/>
        <v>5000</v>
      </c>
      <c r="S1056" s="48">
        <f t="shared" si="150"/>
        <v>5200</v>
      </c>
      <c r="T1056" s="48">
        <f t="shared" si="150"/>
        <v>5200</v>
      </c>
      <c r="U1056" s="48">
        <f t="shared" si="150"/>
        <v>5400</v>
      </c>
      <c r="V1056" s="48">
        <f t="shared" si="150"/>
        <v>5400</v>
      </c>
    </row>
    <row r="1057" spans="1:22">
      <c r="A1057" s="48">
        <v>2</v>
      </c>
      <c r="B1057" s="48">
        <v>8</v>
      </c>
      <c r="C1057" s="48">
        <v>4</v>
      </c>
      <c r="D1057" s="48">
        <v>1001</v>
      </c>
      <c r="E1057" s="48">
        <v>1500</v>
      </c>
      <c r="F1057" s="48">
        <v>6</v>
      </c>
      <c r="G1057" s="48" t="s">
        <v>271</v>
      </c>
      <c r="H1057" s="48">
        <v>1</v>
      </c>
      <c r="I1057" s="48">
        <f t="shared" si="146"/>
        <v>6</v>
      </c>
      <c r="J1057" s="57">
        <f t="shared" si="147"/>
        <v>2.6666666666666666E-3</v>
      </c>
      <c r="K1057" s="48">
        <f t="shared" si="150"/>
        <v>3300</v>
      </c>
      <c r="L1057" s="48">
        <f t="shared" si="150"/>
        <v>3300</v>
      </c>
      <c r="M1057" s="48">
        <f t="shared" si="150"/>
        <v>3700</v>
      </c>
      <c r="N1057" s="48">
        <f t="shared" si="150"/>
        <v>3700</v>
      </c>
      <c r="O1057" s="48">
        <f t="shared" si="150"/>
        <v>3700</v>
      </c>
      <c r="P1057" s="48">
        <f t="shared" si="150"/>
        <v>3700</v>
      </c>
      <c r="Q1057" s="48">
        <f t="shared" si="150"/>
        <v>4200</v>
      </c>
      <c r="R1057" s="48">
        <f t="shared" si="150"/>
        <v>4200</v>
      </c>
      <c r="S1057" s="48">
        <f t="shared" si="150"/>
        <v>4300</v>
      </c>
      <c r="T1057" s="48">
        <f t="shared" si="150"/>
        <v>4300</v>
      </c>
      <c r="U1057" s="48">
        <f t="shared" si="150"/>
        <v>4500</v>
      </c>
      <c r="V1057" s="48">
        <f t="shared" si="150"/>
        <v>4500</v>
      </c>
    </row>
    <row r="1058" spans="1:22">
      <c r="A1058" s="48">
        <v>2</v>
      </c>
      <c r="B1058" s="48">
        <v>8</v>
      </c>
      <c r="C1058" s="48">
        <v>4</v>
      </c>
      <c r="D1058" s="48">
        <v>1001</v>
      </c>
      <c r="E1058" s="48">
        <v>1500</v>
      </c>
      <c r="F1058" s="48">
        <v>7</v>
      </c>
      <c r="G1058" s="48" t="s">
        <v>269</v>
      </c>
      <c r="H1058" s="48">
        <v>2000</v>
      </c>
      <c r="I1058" s="48">
        <f t="shared" si="146"/>
        <v>0</v>
      </c>
      <c r="J1058" s="57">
        <f t="shared" si="147"/>
        <v>2.6666666666666666E-3</v>
      </c>
      <c r="K1058" s="48">
        <f t="shared" si="150"/>
        <v>2000</v>
      </c>
      <c r="L1058" s="48">
        <f t="shared" si="150"/>
        <v>2000</v>
      </c>
      <c r="M1058" s="48">
        <f t="shared" si="150"/>
        <v>2000</v>
      </c>
      <c r="N1058" s="48">
        <f t="shared" si="150"/>
        <v>2000</v>
      </c>
      <c r="O1058" s="48">
        <f t="shared" si="150"/>
        <v>2000</v>
      </c>
      <c r="P1058" s="48">
        <f t="shared" si="150"/>
        <v>2000</v>
      </c>
      <c r="Q1058" s="48">
        <f t="shared" si="150"/>
        <v>2000</v>
      </c>
      <c r="R1058" s="48">
        <f t="shared" si="150"/>
        <v>2000</v>
      </c>
      <c r="S1058" s="48">
        <f t="shared" si="150"/>
        <v>2000</v>
      </c>
      <c r="T1058" s="48">
        <f t="shared" si="150"/>
        <v>2000</v>
      </c>
      <c r="U1058" s="48">
        <f t="shared" si="150"/>
        <v>2000</v>
      </c>
      <c r="V1058" s="48">
        <f t="shared" si="150"/>
        <v>2000</v>
      </c>
    </row>
    <row r="1059" spans="1:22">
      <c r="A1059" s="48">
        <v>2</v>
      </c>
      <c r="B1059" s="48">
        <v>8</v>
      </c>
      <c r="C1059" s="48">
        <v>4</v>
      </c>
      <c r="D1059" s="48">
        <v>1001</v>
      </c>
      <c r="E1059" s="48">
        <v>1500</v>
      </c>
      <c r="F1059" s="48">
        <v>8</v>
      </c>
      <c r="G1059" s="48" t="s">
        <v>269</v>
      </c>
      <c r="H1059" s="48">
        <v>5000</v>
      </c>
      <c r="I1059" s="48">
        <f t="shared" si="146"/>
        <v>0</v>
      </c>
      <c r="J1059" s="57">
        <f t="shared" si="147"/>
        <v>2.6666666666666666E-3</v>
      </c>
      <c r="K1059" s="48">
        <f t="shared" si="150"/>
        <v>5000</v>
      </c>
      <c r="L1059" s="48">
        <f t="shared" si="150"/>
        <v>5000</v>
      </c>
      <c r="M1059" s="48">
        <f t="shared" si="150"/>
        <v>5000</v>
      </c>
      <c r="N1059" s="48">
        <f t="shared" si="150"/>
        <v>5000</v>
      </c>
      <c r="O1059" s="48">
        <f t="shared" si="150"/>
        <v>5000</v>
      </c>
      <c r="P1059" s="48">
        <f t="shared" si="150"/>
        <v>5000</v>
      </c>
      <c r="Q1059" s="48">
        <f t="shared" si="150"/>
        <v>5000</v>
      </c>
      <c r="R1059" s="48">
        <f t="shared" si="150"/>
        <v>5000</v>
      </c>
      <c r="S1059" s="48">
        <f t="shared" si="150"/>
        <v>5000</v>
      </c>
      <c r="T1059" s="48">
        <f t="shared" si="150"/>
        <v>5000</v>
      </c>
      <c r="U1059" s="48">
        <f t="shared" si="150"/>
        <v>5000</v>
      </c>
      <c r="V1059" s="48">
        <f t="shared" si="150"/>
        <v>5000</v>
      </c>
    </row>
    <row r="1060" spans="1:22">
      <c r="A1060" s="48">
        <v>2</v>
      </c>
      <c r="B1060" s="48">
        <v>8</v>
      </c>
      <c r="C1060" s="48">
        <v>4</v>
      </c>
      <c r="D1060" s="48">
        <v>1001</v>
      </c>
      <c r="E1060" s="48">
        <v>1500</v>
      </c>
      <c r="F1060" s="48">
        <v>9</v>
      </c>
      <c r="G1060" s="48" t="s">
        <v>271</v>
      </c>
      <c r="H1060" s="48">
        <v>1</v>
      </c>
      <c r="I1060" s="48">
        <f t="shared" si="146"/>
        <v>6</v>
      </c>
      <c r="J1060" s="57">
        <f t="shared" si="147"/>
        <v>2.6666666666666666E-3</v>
      </c>
      <c r="K1060" s="48">
        <f t="shared" si="150"/>
        <v>3300</v>
      </c>
      <c r="L1060" s="48">
        <f t="shared" si="150"/>
        <v>3300</v>
      </c>
      <c r="M1060" s="48">
        <f t="shared" si="150"/>
        <v>3700</v>
      </c>
      <c r="N1060" s="48">
        <f t="shared" si="150"/>
        <v>3700</v>
      </c>
      <c r="O1060" s="48">
        <f t="shared" si="150"/>
        <v>3700</v>
      </c>
      <c r="P1060" s="48">
        <f t="shared" si="150"/>
        <v>3700</v>
      </c>
      <c r="Q1060" s="48">
        <f t="shared" si="150"/>
        <v>4200</v>
      </c>
      <c r="R1060" s="48">
        <f t="shared" si="150"/>
        <v>4200</v>
      </c>
      <c r="S1060" s="48">
        <f t="shared" si="150"/>
        <v>4300</v>
      </c>
      <c r="T1060" s="48">
        <f t="shared" si="150"/>
        <v>4300</v>
      </c>
      <c r="U1060" s="48">
        <f t="shared" si="150"/>
        <v>4500</v>
      </c>
      <c r="V1060" s="48">
        <f t="shared" si="150"/>
        <v>4500</v>
      </c>
    </row>
    <row r="1061" spans="1:22">
      <c r="A1061" s="48">
        <v>2</v>
      </c>
      <c r="B1061" s="48">
        <v>8</v>
      </c>
      <c r="C1061" s="48">
        <v>4</v>
      </c>
      <c r="D1061" s="48">
        <v>1001</v>
      </c>
      <c r="E1061" s="48">
        <v>1500</v>
      </c>
      <c r="F1061" s="48">
        <v>10</v>
      </c>
      <c r="G1061" s="48" t="s">
        <v>276</v>
      </c>
      <c r="H1061" s="48">
        <v>2</v>
      </c>
      <c r="I1061" s="48">
        <f t="shared" si="146"/>
        <v>2</v>
      </c>
      <c r="J1061" s="57">
        <f t="shared" si="147"/>
        <v>2.6666666666666666E-3</v>
      </c>
      <c r="K1061" s="48">
        <f t="shared" si="150"/>
        <v>4442</v>
      </c>
      <c r="L1061" s="48">
        <f t="shared" si="150"/>
        <v>4442</v>
      </c>
      <c r="M1061" s="48">
        <f t="shared" si="150"/>
        <v>4884</v>
      </c>
      <c r="N1061" s="48">
        <f t="shared" si="150"/>
        <v>4884</v>
      </c>
      <c r="O1061" s="48">
        <f t="shared" si="150"/>
        <v>4884</v>
      </c>
      <c r="P1061" s="48">
        <f t="shared" si="150"/>
        <v>4884</v>
      </c>
      <c r="Q1061" s="48">
        <f t="shared" si="150"/>
        <v>5550</v>
      </c>
      <c r="R1061" s="48">
        <f t="shared" si="150"/>
        <v>5550</v>
      </c>
      <c r="S1061" s="48">
        <f t="shared" si="150"/>
        <v>5772</v>
      </c>
      <c r="T1061" s="48">
        <f t="shared" si="150"/>
        <v>5772</v>
      </c>
      <c r="U1061" s="48">
        <f t="shared" si="150"/>
        <v>5996</v>
      </c>
      <c r="V1061" s="48">
        <f t="shared" si="150"/>
        <v>5996</v>
      </c>
    </row>
    <row r="1062" spans="1:22">
      <c r="A1062" s="48">
        <v>2</v>
      </c>
      <c r="B1062" s="48">
        <v>8</v>
      </c>
      <c r="C1062" s="48">
        <v>4</v>
      </c>
      <c r="D1062" s="48">
        <v>1001</v>
      </c>
      <c r="E1062" s="48">
        <v>1500</v>
      </c>
      <c r="F1062" s="48">
        <v>11</v>
      </c>
      <c r="G1062" s="48" t="s">
        <v>269</v>
      </c>
      <c r="H1062" s="48">
        <v>6000</v>
      </c>
      <c r="I1062" s="48">
        <f t="shared" si="146"/>
        <v>0</v>
      </c>
      <c r="J1062" s="57">
        <f t="shared" si="147"/>
        <v>2.6666666666666666E-3</v>
      </c>
      <c r="K1062" s="48">
        <f t="shared" ref="K1062:V1071" si="151">IF($I1062=0,$H1062,INDEX(levelCosts_1_v,MATCH(K$1,levelCosts_k,1),$I1062)*$H1062)</f>
        <v>6000</v>
      </c>
      <c r="L1062" s="48">
        <f t="shared" si="151"/>
        <v>6000</v>
      </c>
      <c r="M1062" s="48">
        <f t="shared" si="151"/>
        <v>6000</v>
      </c>
      <c r="N1062" s="48">
        <f t="shared" si="151"/>
        <v>6000</v>
      </c>
      <c r="O1062" s="48">
        <f t="shared" si="151"/>
        <v>6000</v>
      </c>
      <c r="P1062" s="48">
        <f t="shared" si="151"/>
        <v>6000</v>
      </c>
      <c r="Q1062" s="48">
        <f t="shared" si="151"/>
        <v>6000</v>
      </c>
      <c r="R1062" s="48">
        <f t="shared" si="151"/>
        <v>6000</v>
      </c>
      <c r="S1062" s="48">
        <f t="shared" si="151"/>
        <v>6000</v>
      </c>
      <c r="T1062" s="48">
        <f t="shared" si="151"/>
        <v>6000</v>
      </c>
      <c r="U1062" s="48">
        <f t="shared" si="151"/>
        <v>6000</v>
      </c>
      <c r="V1062" s="48">
        <f t="shared" si="151"/>
        <v>6000</v>
      </c>
    </row>
    <row r="1063" spans="1:22">
      <c r="A1063" s="48">
        <v>2</v>
      </c>
      <c r="B1063" s="48">
        <v>8</v>
      </c>
      <c r="C1063" s="48">
        <v>4</v>
      </c>
      <c r="D1063" s="48">
        <v>1001</v>
      </c>
      <c r="E1063" s="48">
        <v>1500</v>
      </c>
      <c r="F1063" s="48">
        <v>12</v>
      </c>
      <c r="G1063" s="48" t="s">
        <v>268</v>
      </c>
      <c r="H1063" s="48">
        <v>8</v>
      </c>
      <c r="I1063" s="48">
        <f t="shared" si="146"/>
        <v>4</v>
      </c>
      <c r="J1063" s="57">
        <f t="shared" si="147"/>
        <v>2.6666666666666666E-3</v>
      </c>
      <c r="K1063" s="48">
        <f t="shared" si="151"/>
        <v>4000</v>
      </c>
      <c r="L1063" s="48">
        <f t="shared" si="151"/>
        <v>4000</v>
      </c>
      <c r="M1063" s="48">
        <f t="shared" si="151"/>
        <v>4400</v>
      </c>
      <c r="N1063" s="48">
        <f t="shared" si="151"/>
        <v>4400</v>
      </c>
      <c r="O1063" s="48">
        <f t="shared" si="151"/>
        <v>4400</v>
      </c>
      <c r="P1063" s="48">
        <f t="shared" si="151"/>
        <v>4400</v>
      </c>
      <c r="Q1063" s="48">
        <f t="shared" si="151"/>
        <v>5000</v>
      </c>
      <c r="R1063" s="48">
        <f t="shared" si="151"/>
        <v>5000</v>
      </c>
      <c r="S1063" s="48">
        <f t="shared" si="151"/>
        <v>5200</v>
      </c>
      <c r="T1063" s="48">
        <f t="shared" si="151"/>
        <v>5200</v>
      </c>
      <c r="U1063" s="48">
        <f t="shared" si="151"/>
        <v>5400</v>
      </c>
      <c r="V1063" s="48">
        <f t="shared" si="151"/>
        <v>5400</v>
      </c>
    </row>
    <row r="1064" spans="1:22">
      <c r="A1064" s="48">
        <v>2</v>
      </c>
      <c r="B1064" s="48">
        <v>8</v>
      </c>
      <c r="C1064" s="48">
        <v>4</v>
      </c>
      <c r="D1064" s="48">
        <v>1001</v>
      </c>
      <c r="E1064" s="48">
        <v>1500</v>
      </c>
      <c r="F1064" s="48">
        <v>13</v>
      </c>
      <c r="G1064" s="48" t="s">
        <v>275</v>
      </c>
      <c r="H1064" s="48">
        <v>1</v>
      </c>
      <c r="I1064" s="48">
        <f t="shared" si="146"/>
        <v>8</v>
      </c>
      <c r="J1064" s="57">
        <f t="shared" si="147"/>
        <v>2.6666666666666666E-3</v>
      </c>
      <c r="K1064" s="48">
        <f t="shared" si="151"/>
        <v>5300</v>
      </c>
      <c r="L1064" s="48">
        <f t="shared" si="151"/>
        <v>5300</v>
      </c>
      <c r="M1064" s="48">
        <f t="shared" si="151"/>
        <v>5900</v>
      </c>
      <c r="N1064" s="48">
        <f t="shared" si="151"/>
        <v>5900</v>
      </c>
      <c r="O1064" s="48">
        <f t="shared" si="151"/>
        <v>5900</v>
      </c>
      <c r="P1064" s="48">
        <f t="shared" si="151"/>
        <v>5900</v>
      </c>
      <c r="Q1064" s="48">
        <f t="shared" si="151"/>
        <v>6700</v>
      </c>
      <c r="R1064" s="48">
        <f t="shared" si="151"/>
        <v>6700</v>
      </c>
      <c r="S1064" s="48">
        <f t="shared" si="151"/>
        <v>6900</v>
      </c>
      <c r="T1064" s="48">
        <f t="shared" si="151"/>
        <v>6900</v>
      </c>
      <c r="U1064" s="48">
        <f t="shared" si="151"/>
        <v>7200</v>
      </c>
      <c r="V1064" s="48">
        <f t="shared" si="151"/>
        <v>7200</v>
      </c>
    </row>
    <row r="1065" spans="1:22">
      <c r="A1065" s="48">
        <v>2</v>
      </c>
      <c r="B1065" s="48">
        <v>8</v>
      </c>
      <c r="C1065" s="48">
        <v>4</v>
      </c>
      <c r="D1065" s="48">
        <v>1001</v>
      </c>
      <c r="E1065" s="48">
        <v>1500</v>
      </c>
      <c r="F1065" s="48">
        <v>14</v>
      </c>
      <c r="G1065" s="48" t="s">
        <v>269</v>
      </c>
      <c r="H1065" s="48">
        <v>10000</v>
      </c>
      <c r="I1065" s="48">
        <f t="shared" si="146"/>
        <v>0</v>
      </c>
      <c r="J1065" s="57">
        <f t="shared" si="147"/>
        <v>2.6666666666666666E-3</v>
      </c>
      <c r="K1065" s="48">
        <f t="shared" si="151"/>
        <v>10000</v>
      </c>
      <c r="L1065" s="48">
        <f t="shared" si="151"/>
        <v>10000</v>
      </c>
      <c r="M1065" s="48">
        <f t="shared" si="151"/>
        <v>10000</v>
      </c>
      <c r="N1065" s="48">
        <f t="shared" si="151"/>
        <v>10000</v>
      </c>
      <c r="O1065" s="48">
        <f t="shared" si="151"/>
        <v>10000</v>
      </c>
      <c r="P1065" s="48">
        <f t="shared" si="151"/>
        <v>10000</v>
      </c>
      <c r="Q1065" s="48">
        <f t="shared" si="151"/>
        <v>10000</v>
      </c>
      <c r="R1065" s="48">
        <f t="shared" si="151"/>
        <v>10000</v>
      </c>
      <c r="S1065" s="48">
        <f t="shared" si="151"/>
        <v>10000</v>
      </c>
      <c r="T1065" s="48">
        <f t="shared" si="151"/>
        <v>10000</v>
      </c>
      <c r="U1065" s="48">
        <f t="shared" si="151"/>
        <v>10000</v>
      </c>
      <c r="V1065" s="48">
        <f t="shared" si="151"/>
        <v>10000</v>
      </c>
    </row>
    <row r="1066" spans="1:22">
      <c r="A1066" s="48">
        <v>2</v>
      </c>
      <c r="B1066" s="48">
        <v>8</v>
      </c>
      <c r="C1066" s="48">
        <v>4</v>
      </c>
      <c r="D1066" s="48">
        <v>1001</v>
      </c>
      <c r="E1066" s="48">
        <v>1500</v>
      </c>
      <c r="F1066" s="48">
        <v>15</v>
      </c>
      <c r="G1066" s="48" t="s">
        <v>273</v>
      </c>
      <c r="H1066" s="48">
        <v>2</v>
      </c>
      <c r="I1066" s="48">
        <f t="shared" si="146"/>
        <v>5</v>
      </c>
      <c r="J1066" s="57">
        <f t="shared" si="147"/>
        <v>2.6666666666666666E-3</v>
      </c>
      <c r="K1066" s="48">
        <f t="shared" si="151"/>
        <v>8000</v>
      </c>
      <c r="L1066" s="48">
        <f t="shared" si="151"/>
        <v>8000</v>
      </c>
      <c r="M1066" s="48">
        <f t="shared" si="151"/>
        <v>8800</v>
      </c>
      <c r="N1066" s="48">
        <f t="shared" si="151"/>
        <v>8800</v>
      </c>
      <c r="O1066" s="48">
        <f t="shared" si="151"/>
        <v>8800</v>
      </c>
      <c r="P1066" s="48">
        <f t="shared" si="151"/>
        <v>8800</v>
      </c>
      <c r="Q1066" s="48">
        <f t="shared" si="151"/>
        <v>10000</v>
      </c>
      <c r="R1066" s="48">
        <f t="shared" si="151"/>
        <v>10000</v>
      </c>
      <c r="S1066" s="48">
        <f t="shared" si="151"/>
        <v>10400</v>
      </c>
      <c r="T1066" s="48">
        <f t="shared" si="151"/>
        <v>10400</v>
      </c>
      <c r="U1066" s="48">
        <f t="shared" si="151"/>
        <v>10800</v>
      </c>
      <c r="V1066" s="48">
        <f t="shared" si="151"/>
        <v>10800</v>
      </c>
    </row>
    <row r="1067" spans="1:22">
      <c r="A1067" s="48">
        <v>2</v>
      </c>
      <c r="B1067" s="48">
        <v>9</v>
      </c>
      <c r="C1067" s="48">
        <v>19</v>
      </c>
      <c r="D1067" s="48">
        <v>1001</v>
      </c>
      <c r="E1067" s="48">
        <v>1500</v>
      </c>
      <c r="F1067" s="48">
        <v>1</v>
      </c>
      <c r="G1067" s="48" t="s">
        <v>269</v>
      </c>
      <c r="H1067" s="48">
        <v>7000</v>
      </c>
      <c r="I1067" s="48">
        <f t="shared" si="146"/>
        <v>0</v>
      </c>
      <c r="J1067" s="57">
        <f t="shared" si="147"/>
        <v>1.2666666666666666E-2</v>
      </c>
      <c r="K1067" s="48">
        <f t="shared" si="151"/>
        <v>7000</v>
      </c>
      <c r="L1067" s="48">
        <f t="shared" si="151"/>
        <v>7000</v>
      </c>
      <c r="M1067" s="48">
        <f t="shared" si="151"/>
        <v>7000</v>
      </c>
      <c r="N1067" s="48">
        <f t="shared" si="151"/>
        <v>7000</v>
      </c>
      <c r="O1067" s="48">
        <f t="shared" si="151"/>
        <v>7000</v>
      </c>
      <c r="P1067" s="48">
        <f t="shared" si="151"/>
        <v>7000</v>
      </c>
      <c r="Q1067" s="48">
        <f t="shared" si="151"/>
        <v>7000</v>
      </c>
      <c r="R1067" s="48">
        <f t="shared" si="151"/>
        <v>7000</v>
      </c>
      <c r="S1067" s="48">
        <f t="shared" si="151"/>
        <v>7000</v>
      </c>
      <c r="T1067" s="48">
        <f t="shared" si="151"/>
        <v>7000</v>
      </c>
      <c r="U1067" s="48">
        <f t="shared" si="151"/>
        <v>7000</v>
      </c>
      <c r="V1067" s="48">
        <f t="shared" si="151"/>
        <v>7000</v>
      </c>
    </row>
    <row r="1068" spans="1:22">
      <c r="A1068" s="48">
        <v>2</v>
      </c>
      <c r="B1068" s="48">
        <v>9</v>
      </c>
      <c r="C1068" s="48">
        <v>19</v>
      </c>
      <c r="D1068" s="48">
        <v>1001</v>
      </c>
      <c r="E1068" s="48">
        <v>1500</v>
      </c>
      <c r="F1068" s="48">
        <v>2</v>
      </c>
      <c r="G1068" s="48" t="s">
        <v>268</v>
      </c>
      <c r="H1068" s="48">
        <v>4</v>
      </c>
      <c r="I1068" s="48">
        <f t="shared" si="146"/>
        <v>4</v>
      </c>
      <c r="J1068" s="57">
        <f t="shared" si="147"/>
        <v>1.2666666666666666E-2</v>
      </c>
      <c r="K1068" s="48">
        <f t="shared" si="151"/>
        <v>2000</v>
      </c>
      <c r="L1068" s="48">
        <f t="shared" si="151"/>
        <v>2000</v>
      </c>
      <c r="M1068" s="48">
        <f t="shared" si="151"/>
        <v>2200</v>
      </c>
      <c r="N1068" s="48">
        <f t="shared" si="151"/>
        <v>2200</v>
      </c>
      <c r="O1068" s="48">
        <f t="shared" si="151"/>
        <v>2200</v>
      </c>
      <c r="P1068" s="48">
        <f t="shared" si="151"/>
        <v>2200</v>
      </c>
      <c r="Q1068" s="48">
        <f t="shared" si="151"/>
        <v>2500</v>
      </c>
      <c r="R1068" s="48">
        <f t="shared" si="151"/>
        <v>2500</v>
      </c>
      <c r="S1068" s="48">
        <f t="shared" si="151"/>
        <v>2600</v>
      </c>
      <c r="T1068" s="48">
        <f t="shared" si="151"/>
        <v>2600</v>
      </c>
      <c r="U1068" s="48">
        <f t="shared" si="151"/>
        <v>2700</v>
      </c>
      <c r="V1068" s="48">
        <f t="shared" si="151"/>
        <v>2700</v>
      </c>
    </row>
    <row r="1069" spans="1:22">
      <c r="A1069" s="48">
        <v>2</v>
      </c>
      <c r="B1069" s="48">
        <v>9</v>
      </c>
      <c r="C1069" s="48">
        <v>19</v>
      </c>
      <c r="D1069" s="48">
        <v>1001</v>
      </c>
      <c r="E1069" s="48">
        <v>1500</v>
      </c>
      <c r="F1069" s="48">
        <v>3</v>
      </c>
      <c r="G1069" s="48" t="s">
        <v>270</v>
      </c>
      <c r="H1069" s="48">
        <v>1</v>
      </c>
      <c r="I1069" s="48">
        <f t="shared" si="146"/>
        <v>1</v>
      </c>
      <c r="J1069" s="57">
        <f t="shared" si="147"/>
        <v>1.2666666666666666E-2</v>
      </c>
      <c r="K1069" s="48">
        <f t="shared" si="151"/>
        <v>2000</v>
      </c>
      <c r="L1069" s="48">
        <f t="shared" si="151"/>
        <v>2000</v>
      </c>
      <c r="M1069" s="48">
        <f t="shared" si="151"/>
        <v>2200</v>
      </c>
      <c r="N1069" s="48">
        <f t="shared" si="151"/>
        <v>2200</v>
      </c>
      <c r="O1069" s="48">
        <f t="shared" si="151"/>
        <v>2200</v>
      </c>
      <c r="P1069" s="48">
        <f t="shared" si="151"/>
        <v>2200</v>
      </c>
      <c r="Q1069" s="48">
        <f t="shared" si="151"/>
        <v>2500</v>
      </c>
      <c r="R1069" s="48">
        <f t="shared" si="151"/>
        <v>2500</v>
      </c>
      <c r="S1069" s="48">
        <f t="shared" si="151"/>
        <v>2600</v>
      </c>
      <c r="T1069" s="48">
        <f t="shared" si="151"/>
        <v>2600</v>
      </c>
      <c r="U1069" s="48">
        <f t="shared" si="151"/>
        <v>2700</v>
      </c>
      <c r="V1069" s="48">
        <f t="shared" si="151"/>
        <v>2700</v>
      </c>
    </row>
    <row r="1070" spans="1:22">
      <c r="A1070" s="48">
        <v>2</v>
      </c>
      <c r="B1070" s="48">
        <v>9</v>
      </c>
      <c r="C1070" s="48">
        <v>19</v>
      </c>
      <c r="D1070" s="48">
        <v>1001</v>
      </c>
      <c r="E1070" s="48">
        <v>1500</v>
      </c>
      <c r="F1070" s="48">
        <v>4</v>
      </c>
      <c r="G1070" s="48" t="s">
        <v>269</v>
      </c>
      <c r="H1070" s="48">
        <v>7000</v>
      </c>
      <c r="I1070" s="48">
        <f t="shared" si="146"/>
        <v>0</v>
      </c>
      <c r="J1070" s="57">
        <f t="shared" si="147"/>
        <v>1.2666666666666666E-2</v>
      </c>
      <c r="K1070" s="48">
        <f t="shared" si="151"/>
        <v>7000</v>
      </c>
      <c r="L1070" s="48">
        <f t="shared" si="151"/>
        <v>7000</v>
      </c>
      <c r="M1070" s="48">
        <f t="shared" si="151"/>
        <v>7000</v>
      </c>
      <c r="N1070" s="48">
        <f t="shared" si="151"/>
        <v>7000</v>
      </c>
      <c r="O1070" s="48">
        <f t="shared" si="151"/>
        <v>7000</v>
      </c>
      <c r="P1070" s="48">
        <f t="shared" si="151"/>
        <v>7000</v>
      </c>
      <c r="Q1070" s="48">
        <f t="shared" si="151"/>
        <v>7000</v>
      </c>
      <c r="R1070" s="48">
        <f t="shared" si="151"/>
        <v>7000</v>
      </c>
      <c r="S1070" s="48">
        <f t="shared" si="151"/>
        <v>7000</v>
      </c>
      <c r="T1070" s="48">
        <f t="shared" si="151"/>
        <v>7000</v>
      </c>
      <c r="U1070" s="48">
        <f t="shared" si="151"/>
        <v>7000</v>
      </c>
      <c r="V1070" s="48">
        <f t="shared" si="151"/>
        <v>7000</v>
      </c>
    </row>
    <row r="1071" spans="1:22">
      <c r="A1071" s="48">
        <v>2</v>
      </c>
      <c r="B1071" s="48">
        <v>9</v>
      </c>
      <c r="C1071" s="48">
        <v>19</v>
      </c>
      <c r="D1071" s="48">
        <v>1001</v>
      </c>
      <c r="E1071" s="48">
        <v>1500</v>
      </c>
      <c r="F1071" s="48">
        <v>5</v>
      </c>
      <c r="G1071" s="48" t="s">
        <v>273</v>
      </c>
      <c r="H1071" s="48">
        <v>1</v>
      </c>
      <c r="I1071" s="48">
        <f t="shared" si="146"/>
        <v>5</v>
      </c>
      <c r="J1071" s="57">
        <f t="shared" si="147"/>
        <v>1.2666666666666666E-2</v>
      </c>
      <c r="K1071" s="48">
        <f t="shared" si="151"/>
        <v>4000</v>
      </c>
      <c r="L1071" s="48">
        <f t="shared" si="151"/>
        <v>4000</v>
      </c>
      <c r="M1071" s="48">
        <f t="shared" si="151"/>
        <v>4400</v>
      </c>
      <c r="N1071" s="48">
        <f t="shared" si="151"/>
        <v>4400</v>
      </c>
      <c r="O1071" s="48">
        <f t="shared" si="151"/>
        <v>4400</v>
      </c>
      <c r="P1071" s="48">
        <f t="shared" si="151"/>
        <v>4400</v>
      </c>
      <c r="Q1071" s="48">
        <f t="shared" si="151"/>
        <v>5000</v>
      </c>
      <c r="R1071" s="48">
        <f t="shared" si="151"/>
        <v>5000</v>
      </c>
      <c r="S1071" s="48">
        <f t="shared" si="151"/>
        <v>5200</v>
      </c>
      <c r="T1071" s="48">
        <f t="shared" si="151"/>
        <v>5200</v>
      </c>
      <c r="U1071" s="48">
        <f t="shared" si="151"/>
        <v>5400</v>
      </c>
      <c r="V1071" s="48">
        <f t="shared" si="151"/>
        <v>5400</v>
      </c>
    </row>
    <row r="1072" spans="1:22">
      <c r="A1072" s="48">
        <v>2</v>
      </c>
      <c r="B1072" s="48">
        <v>9</v>
      </c>
      <c r="C1072" s="48">
        <v>19</v>
      </c>
      <c r="D1072" s="48">
        <v>1001</v>
      </c>
      <c r="E1072" s="48">
        <v>1500</v>
      </c>
      <c r="F1072" s="48">
        <v>6</v>
      </c>
      <c r="G1072" s="48" t="s">
        <v>270</v>
      </c>
      <c r="H1072" s="48">
        <v>1</v>
      </c>
      <c r="I1072" s="48">
        <f t="shared" si="146"/>
        <v>1</v>
      </c>
      <c r="J1072" s="57">
        <f t="shared" si="147"/>
        <v>1.2666666666666666E-2</v>
      </c>
      <c r="K1072" s="48">
        <f t="shared" ref="K1072:V1081" si="152">IF($I1072=0,$H1072,INDEX(levelCosts_1_v,MATCH(K$1,levelCosts_k,1),$I1072)*$H1072)</f>
        <v>2000</v>
      </c>
      <c r="L1072" s="48">
        <f t="shared" si="152"/>
        <v>2000</v>
      </c>
      <c r="M1072" s="48">
        <f t="shared" si="152"/>
        <v>2200</v>
      </c>
      <c r="N1072" s="48">
        <f t="shared" si="152"/>
        <v>2200</v>
      </c>
      <c r="O1072" s="48">
        <f t="shared" si="152"/>
        <v>2200</v>
      </c>
      <c r="P1072" s="48">
        <f t="shared" si="152"/>
        <v>2200</v>
      </c>
      <c r="Q1072" s="48">
        <f t="shared" si="152"/>
        <v>2500</v>
      </c>
      <c r="R1072" s="48">
        <f t="shared" si="152"/>
        <v>2500</v>
      </c>
      <c r="S1072" s="48">
        <f t="shared" si="152"/>
        <v>2600</v>
      </c>
      <c r="T1072" s="48">
        <f t="shared" si="152"/>
        <v>2600</v>
      </c>
      <c r="U1072" s="48">
        <f t="shared" si="152"/>
        <v>2700</v>
      </c>
      <c r="V1072" s="48">
        <f t="shared" si="152"/>
        <v>2700</v>
      </c>
    </row>
    <row r="1073" spans="1:22">
      <c r="A1073" s="48">
        <v>2</v>
      </c>
      <c r="B1073" s="48">
        <v>9</v>
      </c>
      <c r="C1073" s="48">
        <v>19</v>
      </c>
      <c r="D1073" s="48">
        <v>1001</v>
      </c>
      <c r="E1073" s="48">
        <v>1500</v>
      </c>
      <c r="F1073" s="48">
        <v>7</v>
      </c>
      <c r="G1073" s="48" t="s">
        <v>269</v>
      </c>
      <c r="H1073" s="48">
        <v>2000</v>
      </c>
      <c r="I1073" s="48">
        <f t="shared" si="146"/>
        <v>0</v>
      </c>
      <c r="J1073" s="57">
        <f t="shared" si="147"/>
        <v>1.2666666666666666E-2</v>
      </c>
      <c r="K1073" s="48">
        <f t="shared" si="152"/>
        <v>2000</v>
      </c>
      <c r="L1073" s="48">
        <f t="shared" si="152"/>
        <v>2000</v>
      </c>
      <c r="M1073" s="48">
        <f t="shared" si="152"/>
        <v>2000</v>
      </c>
      <c r="N1073" s="48">
        <f t="shared" si="152"/>
        <v>2000</v>
      </c>
      <c r="O1073" s="48">
        <f t="shared" si="152"/>
        <v>2000</v>
      </c>
      <c r="P1073" s="48">
        <f t="shared" si="152"/>
        <v>2000</v>
      </c>
      <c r="Q1073" s="48">
        <f t="shared" si="152"/>
        <v>2000</v>
      </c>
      <c r="R1073" s="48">
        <f t="shared" si="152"/>
        <v>2000</v>
      </c>
      <c r="S1073" s="48">
        <f t="shared" si="152"/>
        <v>2000</v>
      </c>
      <c r="T1073" s="48">
        <f t="shared" si="152"/>
        <v>2000</v>
      </c>
      <c r="U1073" s="48">
        <f t="shared" si="152"/>
        <v>2000</v>
      </c>
      <c r="V1073" s="48">
        <f t="shared" si="152"/>
        <v>2000</v>
      </c>
    </row>
    <row r="1074" spans="1:22">
      <c r="A1074" s="48">
        <v>2</v>
      </c>
      <c r="B1074" s="48">
        <v>9</v>
      </c>
      <c r="C1074" s="48">
        <v>19</v>
      </c>
      <c r="D1074" s="48">
        <v>1001</v>
      </c>
      <c r="E1074" s="48">
        <v>1500</v>
      </c>
      <c r="F1074" s="48">
        <v>8</v>
      </c>
      <c r="G1074" s="48" t="s">
        <v>276</v>
      </c>
      <c r="H1074" s="48">
        <v>2</v>
      </c>
      <c r="I1074" s="48">
        <f t="shared" si="146"/>
        <v>2</v>
      </c>
      <c r="J1074" s="57">
        <f t="shared" si="147"/>
        <v>1.2666666666666666E-2</v>
      </c>
      <c r="K1074" s="48">
        <f t="shared" si="152"/>
        <v>4442</v>
      </c>
      <c r="L1074" s="48">
        <f t="shared" si="152"/>
        <v>4442</v>
      </c>
      <c r="M1074" s="48">
        <f t="shared" si="152"/>
        <v>4884</v>
      </c>
      <c r="N1074" s="48">
        <f t="shared" si="152"/>
        <v>4884</v>
      </c>
      <c r="O1074" s="48">
        <f t="shared" si="152"/>
        <v>4884</v>
      </c>
      <c r="P1074" s="48">
        <f t="shared" si="152"/>
        <v>4884</v>
      </c>
      <c r="Q1074" s="48">
        <f t="shared" si="152"/>
        <v>5550</v>
      </c>
      <c r="R1074" s="48">
        <f t="shared" si="152"/>
        <v>5550</v>
      </c>
      <c r="S1074" s="48">
        <f t="shared" si="152"/>
        <v>5772</v>
      </c>
      <c r="T1074" s="48">
        <f t="shared" si="152"/>
        <v>5772</v>
      </c>
      <c r="U1074" s="48">
        <f t="shared" si="152"/>
        <v>5996</v>
      </c>
      <c r="V1074" s="48">
        <f t="shared" si="152"/>
        <v>5996</v>
      </c>
    </row>
    <row r="1075" spans="1:22">
      <c r="A1075" s="48">
        <v>2</v>
      </c>
      <c r="B1075" s="48">
        <v>9</v>
      </c>
      <c r="C1075" s="48">
        <v>19</v>
      </c>
      <c r="D1075" s="48">
        <v>1001</v>
      </c>
      <c r="E1075" s="48">
        <v>1500</v>
      </c>
      <c r="F1075" s="48">
        <v>9</v>
      </c>
      <c r="G1075" s="48" t="s">
        <v>271</v>
      </c>
      <c r="H1075" s="48">
        <v>1</v>
      </c>
      <c r="I1075" s="48">
        <f t="shared" si="146"/>
        <v>6</v>
      </c>
      <c r="J1075" s="57">
        <f t="shared" si="147"/>
        <v>1.2666666666666666E-2</v>
      </c>
      <c r="K1075" s="48">
        <f t="shared" si="152"/>
        <v>3300</v>
      </c>
      <c r="L1075" s="48">
        <f t="shared" si="152"/>
        <v>3300</v>
      </c>
      <c r="M1075" s="48">
        <f t="shared" si="152"/>
        <v>3700</v>
      </c>
      <c r="N1075" s="48">
        <f t="shared" si="152"/>
        <v>3700</v>
      </c>
      <c r="O1075" s="48">
        <f t="shared" si="152"/>
        <v>3700</v>
      </c>
      <c r="P1075" s="48">
        <f t="shared" si="152"/>
        <v>3700</v>
      </c>
      <c r="Q1075" s="48">
        <f t="shared" si="152"/>
        <v>4200</v>
      </c>
      <c r="R1075" s="48">
        <f t="shared" si="152"/>
        <v>4200</v>
      </c>
      <c r="S1075" s="48">
        <f t="shared" si="152"/>
        <v>4300</v>
      </c>
      <c r="T1075" s="48">
        <f t="shared" si="152"/>
        <v>4300</v>
      </c>
      <c r="U1075" s="48">
        <f t="shared" si="152"/>
        <v>4500</v>
      </c>
      <c r="V1075" s="48">
        <f t="shared" si="152"/>
        <v>4500</v>
      </c>
    </row>
    <row r="1076" spans="1:22">
      <c r="A1076" s="48">
        <v>2</v>
      </c>
      <c r="B1076" s="48">
        <v>9</v>
      </c>
      <c r="C1076" s="48">
        <v>19</v>
      </c>
      <c r="D1076" s="48">
        <v>1001</v>
      </c>
      <c r="E1076" s="48">
        <v>1500</v>
      </c>
      <c r="F1076" s="48">
        <v>10</v>
      </c>
      <c r="G1076" s="48" t="s">
        <v>269</v>
      </c>
      <c r="H1076" s="48">
        <v>5000</v>
      </c>
      <c r="I1076" s="48">
        <f t="shared" si="146"/>
        <v>0</v>
      </c>
      <c r="J1076" s="57">
        <f t="shared" si="147"/>
        <v>1.2666666666666666E-2</v>
      </c>
      <c r="K1076" s="48">
        <f t="shared" si="152"/>
        <v>5000</v>
      </c>
      <c r="L1076" s="48">
        <f t="shared" si="152"/>
        <v>5000</v>
      </c>
      <c r="M1076" s="48">
        <f t="shared" si="152"/>
        <v>5000</v>
      </c>
      <c r="N1076" s="48">
        <f t="shared" si="152"/>
        <v>5000</v>
      </c>
      <c r="O1076" s="48">
        <f t="shared" si="152"/>
        <v>5000</v>
      </c>
      <c r="P1076" s="48">
        <f t="shared" si="152"/>
        <v>5000</v>
      </c>
      <c r="Q1076" s="48">
        <f t="shared" si="152"/>
        <v>5000</v>
      </c>
      <c r="R1076" s="48">
        <f t="shared" si="152"/>
        <v>5000</v>
      </c>
      <c r="S1076" s="48">
        <f t="shared" si="152"/>
        <v>5000</v>
      </c>
      <c r="T1076" s="48">
        <f t="shared" si="152"/>
        <v>5000</v>
      </c>
      <c r="U1076" s="48">
        <f t="shared" si="152"/>
        <v>5000</v>
      </c>
      <c r="V1076" s="48">
        <f t="shared" si="152"/>
        <v>5000</v>
      </c>
    </row>
    <row r="1077" spans="1:22">
      <c r="A1077" s="48">
        <v>2</v>
      </c>
      <c r="B1077" s="48">
        <v>9</v>
      </c>
      <c r="C1077" s="48">
        <v>19</v>
      </c>
      <c r="D1077" s="48">
        <v>1001</v>
      </c>
      <c r="E1077" s="48">
        <v>1500</v>
      </c>
      <c r="F1077" s="48">
        <v>11</v>
      </c>
      <c r="G1077" s="48" t="s">
        <v>274</v>
      </c>
      <c r="H1077" s="48">
        <v>1</v>
      </c>
      <c r="I1077" s="48">
        <f t="shared" si="146"/>
        <v>3</v>
      </c>
      <c r="J1077" s="57">
        <f t="shared" si="147"/>
        <v>1.2666666666666666E-2</v>
      </c>
      <c r="K1077" s="48">
        <f t="shared" si="152"/>
        <v>6000</v>
      </c>
      <c r="L1077" s="48">
        <f t="shared" si="152"/>
        <v>6000</v>
      </c>
      <c r="M1077" s="48">
        <f t="shared" si="152"/>
        <v>6600</v>
      </c>
      <c r="N1077" s="48">
        <f t="shared" si="152"/>
        <v>6600</v>
      </c>
      <c r="O1077" s="48">
        <f t="shared" si="152"/>
        <v>6600</v>
      </c>
      <c r="P1077" s="48">
        <f t="shared" si="152"/>
        <v>6600</v>
      </c>
      <c r="Q1077" s="48">
        <f t="shared" si="152"/>
        <v>7500</v>
      </c>
      <c r="R1077" s="48">
        <f t="shared" si="152"/>
        <v>7500</v>
      </c>
      <c r="S1077" s="48">
        <f t="shared" si="152"/>
        <v>7800</v>
      </c>
      <c r="T1077" s="48">
        <f t="shared" si="152"/>
        <v>7800</v>
      </c>
      <c r="U1077" s="48">
        <f t="shared" si="152"/>
        <v>8100</v>
      </c>
      <c r="V1077" s="48">
        <f t="shared" si="152"/>
        <v>8100</v>
      </c>
    </row>
    <row r="1078" spans="1:22">
      <c r="A1078" s="48">
        <v>2</v>
      </c>
      <c r="B1078" s="48">
        <v>9</v>
      </c>
      <c r="C1078" s="48">
        <v>19</v>
      </c>
      <c r="D1078" s="48">
        <v>1001</v>
      </c>
      <c r="E1078" s="48">
        <v>1500</v>
      </c>
      <c r="F1078" s="48">
        <v>12</v>
      </c>
      <c r="G1078" s="48" t="s">
        <v>268</v>
      </c>
      <c r="H1078" s="48">
        <v>2</v>
      </c>
      <c r="I1078" s="48">
        <f t="shared" si="146"/>
        <v>4</v>
      </c>
      <c r="J1078" s="57">
        <f t="shared" si="147"/>
        <v>1.2666666666666666E-2</v>
      </c>
      <c r="K1078" s="48">
        <f t="shared" si="152"/>
        <v>1000</v>
      </c>
      <c r="L1078" s="48">
        <f t="shared" si="152"/>
        <v>1000</v>
      </c>
      <c r="M1078" s="48">
        <f t="shared" si="152"/>
        <v>1100</v>
      </c>
      <c r="N1078" s="48">
        <f t="shared" si="152"/>
        <v>1100</v>
      </c>
      <c r="O1078" s="48">
        <f t="shared" si="152"/>
        <v>1100</v>
      </c>
      <c r="P1078" s="48">
        <f t="shared" si="152"/>
        <v>1100</v>
      </c>
      <c r="Q1078" s="48">
        <f t="shared" si="152"/>
        <v>1250</v>
      </c>
      <c r="R1078" s="48">
        <f t="shared" si="152"/>
        <v>1250</v>
      </c>
      <c r="S1078" s="48">
        <f t="shared" si="152"/>
        <v>1300</v>
      </c>
      <c r="T1078" s="48">
        <f t="shared" si="152"/>
        <v>1300</v>
      </c>
      <c r="U1078" s="48">
        <f t="shared" si="152"/>
        <v>1350</v>
      </c>
      <c r="V1078" s="48">
        <f t="shared" si="152"/>
        <v>1350</v>
      </c>
    </row>
    <row r="1079" spans="1:22">
      <c r="A1079" s="48">
        <v>2</v>
      </c>
      <c r="B1079" s="48">
        <v>9</v>
      </c>
      <c r="C1079" s="48">
        <v>19</v>
      </c>
      <c r="D1079" s="48">
        <v>1001</v>
      </c>
      <c r="E1079" s="48">
        <v>1500</v>
      </c>
      <c r="F1079" s="48">
        <v>13</v>
      </c>
      <c r="G1079" s="48" t="s">
        <v>275</v>
      </c>
      <c r="H1079" s="48">
        <v>1</v>
      </c>
      <c r="I1079" s="48">
        <f t="shared" si="146"/>
        <v>8</v>
      </c>
      <c r="J1079" s="57">
        <f t="shared" si="147"/>
        <v>1.2666666666666666E-2</v>
      </c>
      <c r="K1079" s="48">
        <f t="shared" si="152"/>
        <v>5300</v>
      </c>
      <c r="L1079" s="48">
        <f t="shared" si="152"/>
        <v>5300</v>
      </c>
      <c r="M1079" s="48">
        <f t="shared" si="152"/>
        <v>5900</v>
      </c>
      <c r="N1079" s="48">
        <f t="shared" si="152"/>
        <v>5900</v>
      </c>
      <c r="O1079" s="48">
        <f t="shared" si="152"/>
        <v>5900</v>
      </c>
      <c r="P1079" s="48">
        <f t="shared" si="152"/>
        <v>5900</v>
      </c>
      <c r="Q1079" s="48">
        <f t="shared" si="152"/>
        <v>6700</v>
      </c>
      <c r="R1079" s="48">
        <f t="shared" si="152"/>
        <v>6700</v>
      </c>
      <c r="S1079" s="48">
        <f t="shared" si="152"/>
        <v>6900</v>
      </c>
      <c r="T1079" s="48">
        <f t="shared" si="152"/>
        <v>6900</v>
      </c>
      <c r="U1079" s="48">
        <f t="shared" si="152"/>
        <v>7200</v>
      </c>
      <c r="V1079" s="48">
        <f t="shared" si="152"/>
        <v>7200</v>
      </c>
    </row>
    <row r="1080" spans="1:22">
      <c r="A1080" s="48">
        <v>2</v>
      </c>
      <c r="B1080" s="48">
        <v>9</v>
      </c>
      <c r="C1080" s="48">
        <v>19</v>
      </c>
      <c r="D1080" s="48">
        <v>1001</v>
      </c>
      <c r="E1080" s="48">
        <v>1500</v>
      </c>
      <c r="F1080" s="48">
        <v>14</v>
      </c>
      <c r="G1080" s="48" t="s">
        <v>269</v>
      </c>
      <c r="H1080" s="48">
        <v>10000</v>
      </c>
      <c r="I1080" s="48">
        <f t="shared" si="146"/>
        <v>0</v>
      </c>
      <c r="J1080" s="57">
        <f t="shared" si="147"/>
        <v>1.2666666666666666E-2</v>
      </c>
      <c r="K1080" s="48">
        <f t="shared" si="152"/>
        <v>10000</v>
      </c>
      <c r="L1080" s="48">
        <f t="shared" si="152"/>
        <v>10000</v>
      </c>
      <c r="M1080" s="48">
        <f t="shared" si="152"/>
        <v>10000</v>
      </c>
      <c r="N1080" s="48">
        <f t="shared" si="152"/>
        <v>10000</v>
      </c>
      <c r="O1080" s="48">
        <f t="shared" si="152"/>
        <v>10000</v>
      </c>
      <c r="P1080" s="48">
        <f t="shared" si="152"/>
        <v>10000</v>
      </c>
      <c r="Q1080" s="48">
        <f t="shared" si="152"/>
        <v>10000</v>
      </c>
      <c r="R1080" s="48">
        <f t="shared" si="152"/>
        <v>10000</v>
      </c>
      <c r="S1080" s="48">
        <f t="shared" si="152"/>
        <v>10000</v>
      </c>
      <c r="T1080" s="48">
        <f t="shared" si="152"/>
        <v>10000</v>
      </c>
      <c r="U1080" s="48">
        <f t="shared" si="152"/>
        <v>10000</v>
      </c>
      <c r="V1080" s="48">
        <f t="shared" si="152"/>
        <v>10000</v>
      </c>
    </row>
    <row r="1081" spans="1:22">
      <c r="A1081" s="48">
        <v>2</v>
      </c>
      <c r="B1081" s="48">
        <v>9</v>
      </c>
      <c r="C1081" s="48">
        <v>19</v>
      </c>
      <c r="D1081" s="48">
        <v>1001</v>
      </c>
      <c r="E1081" s="48">
        <v>1500</v>
      </c>
      <c r="F1081" s="48">
        <v>15</v>
      </c>
      <c r="G1081" s="48" t="s">
        <v>273</v>
      </c>
      <c r="H1081" s="48">
        <v>1</v>
      </c>
      <c r="I1081" s="48">
        <f t="shared" si="146"/>
        <v>5</v>
      </c>
      <c r="J1081" s="57">
        <f t="shared" si="147"/>
        <v>1.2666666666666666E-2</v>
      </c>
      <c r="K1081" s="48">
        <f t="shared" si="152"/>
        <v>4000</v>
      </c>
      <c r="L1081" s="48">
        <f t="shared" si="152"/>
        <v>4000</v>
      </c>
      <c r="M1081" s="48">
        <f t="shared" si="152"/>
        <v>4400</v>
      </c>
      <c r="N1081" s="48">
        <f t="shared" si="152"/>
        <v>4400</v>
      </c>
      <c r="O1081" s="48">
        <f t="shared" si="152"/>
        <v>4400</v>
      </c>
      <c r="P1081" s="48">
        <f t="shared" si="152"/>
        <v>4400</v>
      </c>
      <c r="Q1081" s="48">
        <f t="shared" si="152"/>
        <v>5000</v>
      </c>
      <c r="R1081" s="48">
        <f t="shared" si="152"/>
        <v>5000</v>
      </c>
      <c r="S1081" s="48">
        <f t="shared" si="152"/>
        <v>5200</v>
      </c>
      <c r="T1081" s="48">
        <f t="shared" si="152"/>
        <v>5200</v>
      </c>
      <c r="U1081" s="48">
        <f t="shared" si="152"/>
        <v>5400</v>
      </c>
      <c r="V1081" s="48">
        <f t="shared" si="152"/>
        <v>5400</v>
      </c>
    </row>
    <row r="1082" spans="1:22">
      <c r="A1082" s="48">
        <v>3</v>
      </c>
      <c r="B1082" s="48">
        <v>1</v>
      </c>
      <c r="C1082" s="48">
        <v>18</v>
      </c>
      <c r="D1082" s="48">
        <v>0</v>
      </c>
      <c r="E1082" s="48">
        <v>250</v>
      </c>
      <c r="F1082" s="48">
        <v>1</v>
      </c>
      <c r="G1082" s="48" t="s">
        <v>268</v>
      </c>
      <c r="H1082" s="48">
        <v>12</v>
      </c>
      <c r="I1082" s="48">
        <f t="shared" si="146"/>
        <v>4</v>
      </c>
      <c r="J1082" s="57">
        <f t="shared" si="147"/>
        <v>1.2E-2</v>
      </c>
      <c r="K1082" s="48">
        <f t="shared" ref="K1082:V1091" si="153">IF($I1082=0,$H1082,INDEX(levelCosts_1_v,MATCH(K$1,levelCosts_k,1),$I1082)*$H1082)</f>
        <v>6000</v>
      </c>
      <c r="L1082" s="48">
        <f t="shared" si="153"/>
        <v>6000</v>
      </c>
      <c r="M1082" s="48">
        <f t="shared" si="153"/>
        <v>6600</v>
      </c>
      <c r="N1082" s="48">
        <f t="shared" si="153"/>
        <v>6600</v>
      </c>
      <c r="O1082" s="48">
        <f t="shared" si="153"/>
        <v>6600</v>
      </c>
      <c r="P1082" s="48">
        <f t="shared" si="153"/>
        <v>6600</v>
      </c>
      <c r="Q1082" s="48">
        <f t="shared" si="153"/>
        <v>7500</v>
      </c>
      <c r="R1082" s="48">
        <f t="shared" si="153"/>
        <v>7500</v>
      </c>
      <c r="S1082" s="48">
        <f t="shared" si="153"/>
        <v>7800</v>
      </c>
      <c r="T1082" s="48">
        <f t="shared" si="153"/>
        <v>7800</v>
      </c>
      <c r="U1082" s="48">
        <f t="shared" si="153"/>
        <v>8100</v>
      </c>
      <c r="V1082" s="48">
        <f t="shared" si="153"/>
        <v>8100</v>
      </c>
    </row>
    <row r="1083" spans="1:22">
      <c r="A1083" s="48">
        <v>3</v>
      </c>
      <c r="B1083" s="48">
        <v>1</v>
      </c>
      <c r="C1083" s="48">
        <v>18</v>
      </c>
      <c r="D1083" s="48">
        <v>0</v>
      </c>
      <c r="E1083" s="48">
        <v>250</v>
      </c>
      <c r="F1083" s="48">
        <v>2</v>
      </c>
      <c r="G1083" s="48" t="s">
        <v>269</v>
      </c>
      <c r="H1083" s="48">
        <v>7000</v>
      </c>
      <c r="I1083" s="48">
        <f t="shared" si="146"/>
        <v>0</v>
      </c>
      <c r="J1083" s="57">
        <f t="shared" si="147"/>
        <v>1.2E-2</v>
      </c>
      <c r="K1083" s="48">
        <f t="shared" si="153"/>
        <v>7000</v>
      </c>
      <c r="L1083" s="48">
        <f t="shared" si="153"/>
        <v>7000</v>
      </c>
      <c r="M1083" s="48">
        <f t="shared" si="153"/>
        <v>7000</v>
      </c>
      <c r="N1083" s="48">
        <f t="shared" si="153"/>
        <v>7000</v>
      </c>
      <c r="O1083" s="48">
        <f t="shared" si="153"/>
        <v>7000</v>
      </c>
      <c r="P1083" s="48">
        <f t="shared" si="153"/>
        <v>7000</v>
      </c>
      <c r="Q1083" s="48">
        <f t="shared" si="153"/>
        <v>7000</v>
      </c>
      <c r="R1083" s="48">
        <f t="shared" si="153"/>
        <v>7000</v>
      </c>
      <c r="S1083" s="48">
        <f t="shared" si="153"/>
        <v>7000</v>
      </c>
      <c r="T1083" s="48">
        <f t="shared" si="153"/>
        <v>7000</v>
      </c>
      <c r="U1083" s="48">
        <f t="shared" si="153"/>
        <v>7000</v>
      </c>
      <c r="V1083" s="48">
        <f t="shared" si="153"/>
        <v>7000</v>
      </c>
    </row>
    <row r="1084" spans="1:22">
      <c r="A1084" s="48">
        <v>3</v>
      </c>
      <c r="B1084" s="48">
        <v>1</v>
      </c>
      <c r="C1084" s="48">
        <v>18</v>
      </c>
      <c r="D1084" s="48">
        <v>0</v>
      </c>
      <c r="E1084" s="48">
        <v>250</v>
      </c>
      <c r="F1084" s="48">
        <v>3</v>
      </c>
      <c r="G1084" s="48" t="s">
        <v>270</v>
      </c>
      <c r="H1084" s="48">
        <v>1</v>
      </c>
      <c r="I1084" s="48">
        <f t="shared" si="146"/>
        <v>1</v>
      </c>
      <c r="J1084" s="57">
        <f t="shared" si="147"/>
        <v>1.2E-2</v>
      </c>
      <c r="K1084" s="48">
        <f t="shared" si="153"/>
        <v>2000</v>
      </c>
      <c r="L1084" s="48">
        <f t="shared" si="153"/>
        <v>2000</v>
      </c>
      <c r="M1084" s="48">
        <f t="shared" si="153"/>
        <v>2200</v>
      </c>
      <c r="N1084" s="48">
        <f t="shared" si="153"/>
        <v>2200</v>
      </c>
      <c r="O1084" s="48">
        <f t="shared" si="153"/>
        <v>2200</v>
      </c>
      <c r="P1084" s="48">
        <f t="shared" si="153"/>
        <v>2200</v>
      </c>
      <c r="Q1084" s="48">
        <f t="shared" si="153"/>
        <v>2500</v>
      </c>
      <c r="R1084" s="48">
        <f t="shared" si="153"/>
        <v>2500</v>
      </c>
      <c r="S1084" s="48">
        <f t="shared" si="153"/>
        <v>2600</v>
      </c>
      <c r="T1084" s="48">
        <f t="shared" si="153"/>
        <v>2600</v>
      </c>
      <c r="U1084" s="48">
        <f t="shared" si="153"/>
        <v>2700</v>
      </c>
      <c r="V1084" s="48">
        <f t="shared" si="153"/>
        <v>2700</v>
      </c>
    </row>
    <row r="1085" spans="1:22">
      <c r="A1085" s="48">
        <v>3</v>
      </c>
      <c r="B1085" s="48">
        <v>1</v>
      </c>
      <c r="C1085" s="48">
        <v>18</v>
      </c>
      <c r="D1085" s="48">
        <v>0</v>
      </c>
      <c r="E1085" s="48">
        <v>250</v>
      </c>
      <c r="F1085" s="48">
        <v>4</v>
      </c>
      <c r="G1085" s="48" t="s">
        <v>275</v>
      </c>
      <c r="H1085" s="48">
        <v>3</v>
      </c>
      <c r="I1085" s="48">
        <f t="shared" si="146"/>
        <v>8</v>
      </c>
      <c r="J1085" s="57">
        <f t="shared" si="147"/>
        <v>1.2E-2</v>
      </c>
      <c r="K1085" s="48">
        <f t="shared" si="153"/>
        <v>15900</v>
      </c>
      <c r="L1085" s="48">
        <f t="shared" si="153"/>
        <v>15900</v>
      </c>
      <c r="M1085" s="48">
        <f t="shared" si="153"/>
        <v>17700</v>
      </c>
      <c r="N1085" s="48">
        <f t="shared" si="153"/>
        <v>17700</v>
      </c>
      <c r="O1085" s="48">
        <f t="shared" si="153"/>
        <v>17700</v>
      </c>
      <c r="P1085" s="48">
        <f t="shared" si="153"/>
        <v>17700</v>
      </c>
      <c r="Q1085" s="48">
        <f t="shared" si="153"/>
        <v>20100</v>
      </c>
      <c r="R1085" s="48">
        <f t="shared" si="153"/>
        <v>20100</v>
      </c>
      <c r="S1085" s="48">
        <f t="shared" si="153"/>
        <v>20700</v>
      </c>
      <c r="T1085" s="48">
        <f t="shared" si="153"/>
        <v>20700</v>
      </c>
      <c r="U1085" s="48">
        <f t="shared" si="153"/>
        <v>21600</v>
      </c>
      <c r="V1085" s="48">
        <f t="shared" si="153"/>
        <v>21600</v>
      </c>
    </row>
    <row r="1086" spans="1:22">
      <c r="A1086" s="48">
        <v>3</v>
      </c>
      <c r="B1086" s="48">
        <v>1</v>
      </c>
      <c r="C1086" s="48">
        <v>18</v>
      </c>
      <c r="D1086" s="48">
        <v>0</v>
      </c>
      <c r="E1086" s="48">
        <v>250</v>
      </c>
      <c r="F1086" s="48">
        <v>5</v>
      </c>
      <c r="G1086" s="48" t="s">
        <v>274</v>
      </c>
      <c r="H1086" s="48">
        <v>1</v>
      </c>
      <c r="I1086" s="48">
        <f t="shared" si="146"/>
        <v>3</v>
      </c>
      <c r="J1086" s="57">
        <f t="shared" si="147"/>
        <v>1.2E-2</v>
      </c>
      <c r="K1086" s="48">
        <f t="shared" si="153"/>
        <v>6000</v>
      </c>
      <c r="L1086" s="48">
        <f t="shared" si="153"/>
        <v>6000</v>
      </c>
      <c r="M1086" s="48">
        <f t="shared" si="153"/>
        <v>6600</v>
      </c>
      <c r="N1086" s="48">
        <f t="shared" si="153"/>
        <v>6600</v>
      </c>
      <c r="O1086" s="48">
        <f t="shared" si="153"/>
        <v>6600</v>
      </c>
      <c r="P1086" s="48">
        <f t="shared" si="153"/>
        <v>6600</v>
      </c>
      <c r="Q1086" s="48">
        <f t="shared" si="153"/>
        <v>7500</v>
      </c>
      <c r="R1086" s="48">
        <f t="shared" si="153"/>
        <v>7500</v>
      </c>
      <c r="S1086" s="48">
        <f t="shared" si="153"/>
        <v>7800</v>
      </c>
      <c r="T1086" s="48">
        <f t="shared" si="153"/>
        <v>7800</v>
      </c>
      <c r="U1086" s="48">
        <f t="shared" si="153"/>
        <v>8100</v>
      </c>
      <c r="V1086" s="48">
        <f t="shared" si="153"/>
        <v>8100</v>
      </c>
    </row>
    <row r="1087" spans="1:22">
      <c r="A1087" s="48">
        <v>3</v>
      </c>
      <c r="B1087" s="48">
        <v>1</v>
      </c>
      <c r="C1087" s="48">
        <v>18</v>
      </c>
      <c r="D1087" s="48">
        <v>0</v>
      </c>
      <c r="E1087" s="48">
        <v>250</v>
      </c>
      <c r="F1087" s="48">
        <v>6</v>
      </c>
      <c r="G1087" s="48" t="s">
        <v>270</v>
      </c>
      <c r="H1087" s="48">
        <v>1</v>
      </c>
      <c r="I1087" s="48">
        <f t="shared" si="146"/>
        <v>1</v>
      </c>
      <c r="J1087" s="57">
        <f t="shared" si="147"/>
        <v>1.2E-2</v>
      </c>
      <c r="K1087" s="48">
        <f t="shared" si="153"/>
        <v>2000</v>
      </c>
      <c r="L1087" s="48">
        <f t="shared" si="153"/>
        <v>2000</v>
      </c>
      <c r="M1087" s="48">
        <f t="shared" si="153"/>
        <v>2200</v>
      </c>
      <c r="N1087" s="48">
        <f t="shared" si="153"/>
        <v>2200</v>
      </c>
      <c r="O1087" s="48">
        <f t="shared" si="153"/>
        <v>2200</v>
      </c>
      <c r="P1087" s="48">
        <f t="shared" si="153"/>
        <v>2200</v>
      </c>
      <c r="Q1087" s="48">
        <f t="shared" si="153"/>
        <v>2500</v>
      </c>
      <c r="R1087" s="48">
        <f t="shared" si="153"/>
        <v>2500</v>
      </c>
      <c r="S1087" s="48">
        <f t="shared" si="153"/>
        <v>2600</v>
      </c>
      <c r="T1087" s="48">
        <f t="shared" si="153"/>
        <v>2600</v>
      </c>
      <c r="U1087" s="48">
        <f t="shared" si="153"/>
        <v>2700</v>
      </c>
      <c r="V1087" s="48">
        <f t="shared" si="153"/>
        <v>2700</v>
      </c>
    </row>
    <row r="1088" spans="1:22">
      <c r="A1088" s="48">
        <v>3</v>
      </c>
      <c r="B1088" s="48">
        <v>1</v>
      </c>
      <c r="C1088" s="48">
        <v>18</v>
      </c>
      <c r="D1088" s="48">
        <v>0</v>
      </c>
      <c r="E1088" s="48">
        <v>250</v>
      </c>
      <c r="F1088" s="48">
        <v>7</v>
      </c>
      <c r="G1088" s="48" t="s">
        <v>268</v>
      </c>
      <c r="H1088" s="48">
        <v>20</v>
      </c>
      <c r="I1088" s="48">
        <f t="shared" si="146"/>
        <v>4</v>
      </c>
      <c r="J1088" s="57">
        <f t="shared" si="147"/>
        <v>1.2E-2</v>
      </c>
      <c r="K1088" s="48">
        <f t="shared" si="153"/>
        <v>10000</v>
      </c>
      <c r="L1088" s="48">
        <f t="shared" si="153"/>
        <v>10000</v>
      </c>
      <c r="M1088" s="48">
        <f t="shared" si="153"/>
        <v>11000</v>
      </c>
      <c r="N1088" s="48">
        <f t="shared" si="153"/>
        <v>11000</v>
      </c>
      <c r="O1088" s="48">
        <f t="shared" si="153"/>
        <v>11000</v>
      </c>
      <c r="P1088" s="48">
        <f t="shared" si="153"/>
        <v>11000</v>
      </c>
      <c r="Q1088" s="48">
        <f t="shared" si="153"/>
        <v>12500</v>
      </c>
      <c r="R1088" s="48">
        <f t="shared" si="153"/>
        <v>12500</v>
      </c>
      <c r="S1088" s="48">
        <f t="shared" si="153"/>
        <v>13000</v>
      </c>
      <c r="T1088" s="48">
        <f t="shared" si="153"/>
        <v>13000</v>
      </c>
      <c r="U1088" s="48">
        <f t="shared" si="153"/>
        <v>13500</v>
      </c>
      <c r="V1088" s="48">
        <f t="shared" si="153"/>
        <v>13500</v>
      </c>
    </row>
    <row r="1089" spans="1:22">
      <c r="A1089" s="48">
        <v>3</v>
      </c>
      <c r="B1089" s="48">
        <v>1</v>
      </c>
      <c r="C1089" s="48">
        <v>18</v>
      </c>
      <c r="D1089" s="48">
        <v>0</v>
      </c>
      <c r="E1089" s="48">
        <v>250</v>
      </c>
      <c r="F1089" s="48">
        <v>8</v>
      </c>
      <c r="G1089" s="48" t="s">
        <v>271</v>
      </c>
      <c r="H1089" s="48">
        <v>1</v>
      </c>
      <c r="I1089" s="48">
        <f t="shared" si="146"/>
        <v>6</v>
      </c>
      <c r="J1089" s="57">
        <f t="shared" si="147"/>
        <v>1.2E-2</v>
      </c>
      <c r="K1089" s="48">
        <f t="shared" si="153"/>
        <v>3300</v>
      </c>
      <c r="L1089" s="48">
        <f t="shared" si="153"/>
        <v>3300</v>
      </c>
      <c r="M1089" s="48">
        <f t="shared" si="153"/>
        <v>3700</v>
      </c>
      <c r="N1089" s="48">
        <f t="shared" si="153"/>
        <v>3700</v>
      </c>
      <c r="O1089" s="48">
        <f t="shared" si="153"/>
        <v>3700</v>
      </c>
      <c r="P1089" s="48">
        <f t="shared" si="153"/>
        <v>3700</v>
      </c>
      <c r="Q1089" s="48">
        <f t="shared" si="153"/>
        <v>4200</v>
      </c>
      <c r="R1089" s="48">
        <f t="shared" si="153"/>
        <v>4200</v>
      </c>
      <c r="S1089" s="48">
        <f t="shared" si="153"/>
        <v>4300</v>
      </c>
      <c r="T1089" s="48">
        <f t="shared" si="153"/>
        <v>4300</v>
      </c>
      <c r="U1089" s="48">
        <f t="shared" si="153"/>
        <v>4500</v>
      </c>
      <c r="V1089" s="48">
        <f t="shared" si="153"/>
        <v>4500</v>
      </c>
    </row>
    <row r="1090" spans="1:22">
      <c r="A1090" s="48">
        <v>3</v>
      </c>
      <c r="B1090" s="48">
        <v>1</v>
      </c>
      <c r="C1090" s="48">
        <v>18</v>
      </c>
      <c r="D1090" s="48">
        <v>0</v>
      </c>
      <c r="E1090" s="48">
        <v>250</v>
      </c>
      <c r="F1090" s="48">
        <v>9</v>
      </c>
      <c r="G1090" s="48" t="s">
        <v>274</v>
      </c>
      <c r="H1090" s="48">
        <v>1</v>
      </c>
      <c r="I1090" s="48">
        <f t="shared" ref="I1090:I1153" si="154">INDEX($AW$1:$AW$9,MATCH(G1090,$AV$1:$AV$9,0))</f>
        <v>3</v>
      </c>
      <c r="J1090" s="57">
        <f t="shared" si="147"/>
        <v>1.2E-2</v>
      </c>
      <c r="K1090" s="48">
        <f t="shared" si="153"/>
        <v>6000</v>
      </c>
      <c r="L1090" s="48">
        <f t="shared" si="153"/>
        <v>6000</v>
      </c>
      <c r="M1090" s="48">
        <f t="shared" si="153"/>
        <v>6600</v>
      </c>
      <c r="N1090" s="48">
        <f t="shared" si="153"/>
        <v>6600</v>
      </c>
      <c r="O1090" s="48">
        <f t="shared" si="153"/>
        <v>6600</v>
      </c>
      <c r="P1090" s="48">
        <f t="shared" si="153"/>
        <v>6600</v>
      </c>
      <c r="Q1090" s="48">
        <f t="shared" si="153"/>
        <v>7500</v>
      </c>
      <c r="R1090" s="48">
        <f t="shared" si="153"/>
        <v>7500</v>
      </c>
      <c r="S1090" s="48">
        <f t="shared" si="153"/>
        <v>7800</v>
      </c>
      <c r="T1090" s="48">
        <f t="shared" si="153"/>
        <v>7800</v>
      </c>
      <c r="U1090" s="48">
        <f t="shared" si="153"/>
        <v>8100</v>
      </c>
      <c r="V1090" s="48">
        <f t="shared" si="153"/>
        <v>8100</v>
      </c>
    </row>
    <row r="1091" spans="1:22">
      <c r="A1091" s="48">
        <v>3</v>
      </c>
      <c r="B1091" s="48">
        <v>1</v>
      </c>
      <c r="C1091" s="48">
        <v>18</v>
      </c>
      <c r="D1091" s="48">
        <v>0</v>
      </c>
      <c r="E1091" s="48">
        <v>250</v>
      </c>
      <c r="F1091" s="48">
        <v>10</v>
      </c>
      <c r="G1091" s="48" t="s">
        <v>269</v>
      </c>
      <c r="H1091" s="48">
        <v>13500</v>
      </c>
      <c r="I1091" s="48">
        <f t="shared" si="154"/>
        <v>0</v>
      </c>
      <c r="J1091" s="57">
        <f t="shared" ref="J1091:J1154" si="155">C1091/100/15</f>
        <v>1.2E-2</v>
      </c>
      <c r="K1091" s="48">
        <f t="shared" si="153"/>
        <v>13500</v>
      </c>
      <c r="L1091" s="48">
        <f t="shared" si="153"/>
        <v>13500</v>
      </c>
      <c r="M1091" s="48">
        <f t="shared" si="153"/>
        <v>13500</v>
      </c>
      <c r="N1091" s="48">
        <f t="shared" si="153"/>
        <v>13500</v>
      </c>
      <c r="O1091" s="48">
        <f t="shared" si="153"/>
        <v>13500</v>
      </c>
      <c r="P1091" s="48">
        <f t="shared" si="153"/>
        <v>13500</v>
      </c>
      <c r="Q1091" s="48">
        <f t="shared" si="153"/>
        <v>13500</v>
      </c>
      <c r="R1091" s="48">
        <f t="shared" si="153"/>
        <v>13500</v>
      </c>
      <c r="S1091" s="48">
        <f t="shared" si="153"/>
        <v>13500</v>
      </c>
      <c r="T1091" s="48">
        <f t="shared" si="153"/>
        <v>13500</v>
      </c>
      <c r="U1091" s="48">
        <f t="shared" si="153"/>
        <v>13500</v>
      </c>
      <c r="V1091" s="48">
        <f t="shared" si="153"/>
        <v>13500</v>
      </c>
    </row>
    <row r="1092" spans="1:22">
      <c r="A1092" s="48">
        <v>3</v>
      </c>
      <c r="B1092" s="48">
        <v>1</v>
      </c>
      <c r="C1092" s="48">
        <v>18</v>
      </c>
      <c r="D1092" s="48">
        <v>0</v>
      </c>
      <c r="E1092" s="48">
        <v>250</v>
      </c>
      <c r="F1092" s="48">
        <v>11</v>
      </c>
      <c r="G1092" s="48" t="s">
        <v>272</v>
      </c>
      <c r="H1092" s="48">
        <v>1</v>
      </c>
      <c r="I1092" s="48">
        <f t="shared" si="154"/>
        <v>7</v>
      </c>
      <c r="J1092" s="57">
        <f t="shared" si="155"/>
        <v>1.2E-2</v>
      </c>
      <c r="K1092" s="48">
        <f t="shared" ref="K1092:V1101" si="156">IF($I1092=0,$H1092,INDEX(levelCosts_1_v,MATCH(K$1,levelCosts_k,1),$I1092)*$H1092)</f>
        <v>4000</v>
      </c>
      <c r="L1092" s="48">
        <f t="shared" si="156"/>
        <v>4000</v>
      </c>
      <c r="M1092" s="48">
        <f t="shared" si="156"/>
        <v>4400</v>
      </c>
      <c r="N1092" s="48">
        <f t="shared" si="156"/>
        <v>4400</v>
      </c>
      <c r="O1092" s="48">
        <f t="shared" si="156"/>
        <v>4400</v>
      </c>
      <c r="P1092" s="48">
        <f t="shared" si="156"/>
        <v>4400</v>
      </c>
      <c r="Q1092" s="48">
        <f t="shared" si="156"/>
        <v>5000</v>
      </c>
      <c r="R1092" s="48">
        <f t="shared" si="156"/>
        <v>5000</v>
      </c>
      <c r="S1092" s="48">
        <f t="shared" si="156"/>
        <v>5200</v>
      </c>
      <c r="T1092" s="48">
        <f t="shared" si="156"/>
        <v>5200</v>
      </c>
      <c r="U1092" s="48">
        <f t="shared" si="156"/>
        <v>5400</v>
      </c>
      <c r="V1092" s="48">
        <f t="shared" si="156"/>
        <v>5400</v>
      </c>
    </row>
    <row r="1093" spans="1:22">
      <c r="A1093" s="48">
        <v>3</v>
      </c>
      <c r="B1093" s="48">
        <v>1</v>
      </c>
      <c r="C1093" s="48">
        <v>18</v>
      </c>
      <c r="D1093" s="48">
        <v>0</v>
      </c>
      <c r="E1093" s="48">
        <v>250</v>
      </c>
      <c r="F1093" s="48">
        <v>12</v>
      </c>
      <c r="G1093" s="48" t="s">
        <v>269</v>
      </c>
      <c r="H1093" s="48">
        <v>4500</v>
      </c>
      <c r="I1093" s="48">
        <f t="shared" si="154"/>
        <v>0</v>
      </c>
      <c r="J1093" s="57">
        <f t="shared" si="155"/>
        <v>1.2E-2</v>
      </c>
      <c r="K1093" s="48">
        <f t="shared" si="156"/>
        <v>4500</v>
      </c>
      <c r="L1093" s="48">
        <f t="shared" si="156"/>
        <v>4500</v>
      </c>
      <c r="M1093" s="48">
        <f t="shared" si="156"/>
        <v>4500</v>
      </c>
      <c r="N1093" s="48">
        <f t="shared" si="156"/>
        <v>4500</v>
      </c>
      <c r="O1093" s="48">
        <f t="shared" si="156"/>
        <v>4500</v>
      </c>
      <c r="P1093" s="48">
        <f t="shared" si="156"/>
        <v>4500</v>
      </c>
      <c r="Q1093" s="48">
        <f t="shared" si="156"/>
        <v>4500</v>
      </c>
      <c r="R1093" s="48">
        <f t="shared" si="156"/>
        <v>4500</v>
      </c>
      <c r="S1093" s="48">
        <f t="shared" si="156"/>
        <v>4500</v>
      </c>
      <c r="T1093" s="48">
        <f t="shared" si="156"/>
        <v>4500</v>
      </c>
      <c r="U1093" s="48">
        <f t="shared" si="156"/>
        <v>4500</v>
      </c>
      <c r="V1093" s="48">
        <f t="shared" si="156"/>
        <v>4500</v>
      </c>
    </row>
    <row r="1094" spans="1:22">
      <c r="A1094" s="48">
        <v>3</v>
      </c>
      <c r="B1094" s="48">
        <v>1</v>
      </c>
      <c r="C1094" s="48">
        <v>18</v>
      </c>
      <c r="D1094" s="48">
        <v>0</v>
      </c>
      <c r="E1094" s="48">
        <v>250</v>
      </c>
      <c r="F1094" s="48">
        <v>13</v>
      </c>
      <c r="G1094" s="48" t="s">
        <v>273</v>
      </c>
      <c r="H1094" s="48">
        <v>3</v>
      </c>
      <c r="I1094" s="48">
        <f t="shared" si="154"/>
        <v>5</v>
      </c>
      <c r="J1094" s="57">
        <f t="shared" si="155"/>
        <v>1.2E-2</v>
      </c>
      <c r="K1094" s="48">
        <f t="shared" si="156"/>
        <v>12000</v>
      </c>
      <c r="L1094" s="48">
        <f t="shared" si="156"/>
        <v>12000</v>
      </c>
      <c r="M1094" s="48">
        <f t="shared" si="156"/>
        <v>13200</v>
      </c>
      <c r="N1094" s="48">
        <f t="shared" si="156"/>
        <v>13200</v>
      </c>
      <c r="O1094" s="48">
        <f t="shared" si="156"/>
        <v>13200</v>
      </c>
      <c r="P1094" s="48">
        <f t="shared" si="156"/>
        <v>13200</v>
      </c>
      <c r="Q1094" s="48">
        <f t="shared" si="156"/>
        <v>15000</v>
      </c>
      <c r="R1094" s="48">
        <f t="shared" si="156"/>
        <v>15000</v>
      </c>
      <c r="S1094" s="48">
        <f t="shared" si="156"/>
        <v>15600</v>
      </c>
      <c r="T1094" s="48">
        <f t="shared" si="156"/>
        <v>15600</v>
      </c>
      <c r="U1094" s="48">
        <f t="shared" si="156"/>
        <v>16200</v>
      </c>
      <c r="V1094" s="48">
        <f t="shared" si="156"/>
        <v>16200</v>
      </c>
    </row>
    <row r="1095" spans="1:22">
      <c r="A1095" s="48">
        <v>3</v>
      </c>
      <c r="B1095" s="48">
        <v>1</v>
      </c>
      <c r="C1095" s="48">
        <v>18</v>
      </c>
      <c r="D1095" s="48">
        <v>0</v>
      </c>
      <c r="E1095" s="48">
        <v>250</v>
      </c>
      <c r="F1095" s="48">
        <v>14</v>
      </c>
      <c r="G1095" s="48" t="s">
        <v>271</v>
      </c>
      <c r="H1095" s="48">
        <v>1</v>
      </c>
      <c r="I1095" s="48">
        <f t="shared" si="154"/>
        <v>6</v>
      </c>
      <c r="J1095" s="57">
        <f t="shared" si="155"/>
        <v>1.2E-2</v>
      </c>
      <c r="K1095" s="48">
        <f t="shared" si="156"/>
        <v>3300</v>
      </c>
      <c r="L1095" s="48">
        <f t="shared" si="156"/>
        <v>3300</v>
      </c>
      <c r="M1095" s="48">
        <f t="shared" si="156"/>
        <v>3700</v>
      </c>
      <c r="N1095" s="48">
        <f t="shared" si="156"/>
        <v>3700</v>
      </c>
      <c r="O1095" s="48">
        <f t="shared" si="156"/>
        <v>3700</v>
      </c>
      <c r="P1095" s="48">
        <f t="shared" si="156"/>
        <v>3700</v>
      </c>
      <c r="Q1095" s="48">
        <f t="shared" si="156"/>
        <v>4200</v>
      </c>
      <c r="R1095" s="48">
        <f t="shared" si="156"/>
        <v>4200</v>
      </c>
      <c r="S1095" s="48">
        <f t="shared" si="156"/>
        <v>4300</v>
      </c>
      <c r="T1095" s="48">
        <f t="shared" si="156"/>
        <v>4300</v>
      </c>
      <c r="U1095" s="48">
        <f t="shared" si="156"/>
        <v>4500</v>
      </c>
      <c r="V1095" s="48">
        <f t="shared" si="156"/>
        <v>4500</v>
      </c>
    </row>
    <row r="1096" spans="1:22">
      <c r="A1096" s="48">
        <v>3</v>
      </c>
      <c r="B1096" s="48">
        <v>1</v>
      </c>
      <c r="C1096" s="48">
        <v>18</v>
      </c>
      <c r="D1096" s="48">
        <v>0</v>
      </c>
      <c r="E1096" s="48">
        <v>250</v>
      </c>
      <c r="F1096" s="48">
        <v>15</v>
      </c>
      <c r="G1096" s="48" t="s">
        <v>274</v>
      </c>
      <c r="H1096" s="48">
        <v>1</v>
      </c>
      <c r="I1096" s="48">
        <f t="shared" si="154"/>
        <v>3</v>
      </c>
      <c r="J1096" s="57">
        <f t="shared" si="155"/>
        <v>1.2E-2</v>
      </c>
      <c r="K1096" s="48">
        <f t="shared" si="156"/>
        <v>6000</v>
      </c>
      <c r="L1096" s="48">
        <f t="shared" si="156"/>
        <v>6000</v>
      </c>
      <c r="M1096" s="48">
        <f t="shared" si="156"/>
        <v>6600</v>
      </c>
      <c r="N1096" s="48">
        <f t="shared" si="156"/>
        <v>6600</v>
      </c>
      <c r="O1096" s="48">
        <f t="shared" si="156"/>
        <v>6600</v>
      </c>
      <c r="P1096" s="48">
        <f t="shared" si="156"/>
        <v>6600</v>
      </c>
      <c r="Q1096" s="48">
        <f t="shared" si="156"/>
        <v>7500</v>
      </c>
      <c r="R1096" s="48">
        <f t="shared" si="156"/>
        <v>7500</v>
      </c>
      <c r="S1096" s="48">
        <f t="shared" si="156"/>
        <v>7800</v>
      </c>
      <c r="T1096" s="48">
        <f t="shared" si="156"/>
        <v>7800</v>
      </c>
      <c r="U1096" s="48">
        <f t="shared" si="156"/>
        <v>8100</v>
      </c>
      <c r="V1096" s="48">
        <f t="shared" si="156"/>
        <v>8100</v>
      </c>
    </row>
    <row r="1097" spans="1:22">
      <c r="A1097" s="48">
        <v>3</v>
      </c>
      <c r="B1097" s="48">
        <v>2</v>
      </c>
      <c r="C1097" s="48">
        <v>19</v>
      </c>
      <c r="D1097" s="48">
        <v>0</v>
      </c>
      <c r="E1097" s="48">
        <v>250</v>
      </c>
      <c r="F1097" s="48">
        <v>1</v>
      </c>
      <c r="G1097" s="48" t="s">
        <v>269</v>
      </c>
      <c r="H1097" s="48">
        <v>7000</v>
      </c>
      <c r="I1097" s="48">
        <f t="shared" si="154"/>
        <v>0</v>
      </c>
      <c r="J1097" s="57">
        <f t="shared" si="155"/>
        <v>1.2666666666666666E-2</v>
      </c>
      <c r="K1097" s="48">
        <f t="shared" si="156"/>
        <v>7000</v>
      </c>
      <c r="L1097" s="48">
        <f t="shared" si="156"/>
        <v>7000</v>
      </c>
      <c r="M1097" s="48">
        <f t="shared" si="156"/>
        <v>7000</v>
      </c>
      <c r="N1097" s="48">
        <f t="shared" si="156"/>
        <v>7000</v>
      </c>
      <c r="O1097" s="48">
        <f t="shared" si="156"/>
        <v>7000</v>
      </c>
      <c r="P1097" s="48">
        <f t="shared" si="156"/>
        <v>7000</v>
      </c>
      <c r="Q1097" s="48">
        <f t="shared" si="156"/>
        <v>7000</v>
      </c>
      <c r="R1097" s="48">
        <f t="shared" si="156"/>
        <v>7000</v>
      </c>
      <c r="S1097" s="48">
        <f t="shared" si="156"/>
        <v>7000</v>
      </c>
      <c r="T1097" s="48">
        <f t="shared" si="156"/>
        <v>7000</v>
      </c>
      <c r="U1097" s="48">
        <f t="shared" si="156"/>
        <v>7000</v>
      </c>
      <c r="V1097" s="48">
        <f t="shared" si="156"/>
        <v>7000</v>
      </c>
    </row>
    <row r="1098" spans="1:22">
      <c r="A1098" s="48">
        <v>3</v>
      </c>
      <c r="B1098" s="48">
        <v>2</v>
      </c>
      <c r="C1098" s="48">
        <v>19</v>
      </c>
      <c r="D1098" s="48">
        <v>0</v>
      </c>
      <c r="E1098" s="48">
        <v>250</v>
      </c>
      <c r="F1098" s="48">
        <v>2</v>
      </c>
      <c r="G1098" s="48" t="s">
        <v>270</v>
      </c>
      <c r="H1098" s="48">
        <v>3</v>
      </c>
      <c r="I1098" s="48">
        <f t="shared" si="154"/>
        <v>1</v>
      </c>
      <c r="J1098" s="57">
        <f t="shared" si="155"/>
        <v>1.2666666666666666E-2</v>
      </c>
      <c r="K1098" s="48">
        <f t="shared" si="156"/>
        <v>6000</v>
      </c>
      <c r="L1098" s="48">
        <f t="shared" si="156"/>
        <v>6000</v>
      </c>
      <c r="M1098" s="48">
        <f t="shared" si="156"/>
        <v>6600</v>
      </c>
      <c r="N1098" s="48">
        <f t="shared" si="156"/>
        <v>6600</v>
      </c>
      <c r="O1098" s="48">
        <f t="shared" si="156"/>
        <v>6600</v>
      </c>
      <c r="P1098" s="48">
        <f t="shared" si="156"/>
        <v>6600</v>
      </c>
      <c r="Q1098" s="48">
        <f t="shared" si="156"/>
        <v>7500</v>
      </c>
      <c r="R1098" s="48">
        <f t="shared" si="156"/>
        <v>7500</v>
      </c>
      <c r="S1098" s="48">
        <f t="shared" si="156"/>
        <v>7800</v>
      </c>
      <c r="T1098" s="48">
        <f t="shared" si="156"/>
        <v>7800</v>
      </c>
      <c r="U1098" s="48">
        <f t="shared" si="156"/>
        <v>8100</v>
      </c>
      <c r="V1098" s="48">
        <f t="shared" si="156"/>
        <v>8100</v>
      </c>
    </row>
    <row r="1099" spans="1:22">
      <c r="A1099" s="48">
        <v>3</v>
      </c>
      <c r="B1099" s="48">
        <v>2</v>
      </c>
      <c r="C1099" s="48">
        <v>19</v>
      </c>
      <c r="D1099" s="48">
        <v>0</v>
      </c>
      <c r="E1099" s="48">
        <v>250</v>
      </c>
      <c r="F1099" s="48">
        <v>3</v>
      </c>
      <c r="G1099" s="48" t="s">
        <v>268</v>
      </c>
      <c r="H1099" s="48">
        <v>4</v>
      </c>
      <c r="I1099" s="48">
        <f t="shared" si="154"/>
        <v>4</v>
      </c>
      <c r="J1099" s="57">
        <f t="shared" si="155"/>
        <v>1.2666666666666666E-2</v>
      </c>
      <c r="K1099" s="48">
        <f t="shared" si="156"/>
        <v>2000</v>
      </c>
      <c r="L1099" s="48">
        <f t="shared" si="156"/>
        <v>2000</v>
      </c>
      <c r="M1099" s="48">
        <f t="shared" si="156"/>
        <v>2200</v>
      </c>
      <c r="N1099" s="48">
        <f t="shared" si="156"/>
        <v>2200</v>
      </c>
      <c r="O1099" s="48">
        <f t="shared" si="156"/>
        <v>2200</v>
      </c>
      <c r="P1099" s="48">
        <f t="shared" si="156"/>
        <v>2200</v>
      </c>
      <c r="Q1099" s="48">
        <f t="shared" si="156"/>
        <v>2500</v>
      </c>
      <c r="R1099" s="48">
        <f t="shared" si="156"/>
        <v>2500</v>
      </c>
      <c r="S1099" s="48">
        <f t="shared" si="156"/>
        <v>2600</v>
      </c>
      <c r="T1099" s="48">
        <f t="shared" si="156"/>
        <v>2600</v>
      </c>
      <c r="U1099" s="48">
        <f t="shared" si="156"/>
        <v>2700</v>
      </c>
      <c r="V1099" s="48">
        <f t="shared" si="156"/>
        <v>2700</v>
      </c>
    </row>
    <row r="1100" spans="1:22">
      <c r="A1100" s="48">
        <v>3</v>
      </c>
      <c r="B1100" s="48">
        <v>2</v>
      </c>
      <c r="C1100" s="48">
        <v>19</v>
      </c>
      <c r="D1100" s="48">
        <v>0</v>
      </c>
      <c r="E1100" s="48">
        <v>250</v>
      </c>
      <c r="F1100" s="48">
        <v>4</v>
      </c>
      <c r="G1100" s="48" t="s">
        <v>272</v>
      </c>
      <c r="H1100" s="48">
        <v>2</v>
      </c>
      <c r="I1100" s="48">
        <f t="shared" si="154"/>
        <v>7</v>
      </c>
      <c r="J1100" s="57">
        <f t="shared" si="155"/>
        <v>1.2666666666666666E-2</v>
      </c>
      <c r="K1100" s="48">
        <f t="shared" si="156"/>
        <v>8000</v>
      </c>
      <c r="L1100" s="48">
        <f t="shared" si="156"/>
        <v>8000</v>
      </c>
      <c r="M1100" s="48">
        <f t="shared" si="156"/>
        <v>8800</v>
      </c>
      <c r="N1100" s="48">
        <f t="shared" si="156"/>
        <v>8800</v>
      </c>
      <c r="O1100" s="48">
        <f t="shared" si="156"/>
        <v>8800</v>
      </c>
      <c r="P1100" s="48">
        <f t="shared" si="156"/>
        <v>8800</v>
      </c>
      <c r="Q1100" s="48">
        <f t="shared" si="156"/>
        <v>10000</v>
      </c>
      <c r="R1100" s="48">
        <f t="shared" si="156"/>
        <v>10000</v>
      </c>
      <c r="S1100" s="48">
        <f t="shared" si="156"/>
        <v>10400</v>
      </c>
      <c r="T1100" s="48">
        <f t="shared" si="156"/>
        <v>10400</v>
      </c>
      <c r="U1100" s="48">
        <f t="shared" si="156"/>
        <v>10800</v>
      </c>
      <c r="V1100" s="48">
        <f t="shared" si="156"/>
        <v>10800</v>
      </c>
    </row>
    <row r="1101" spans="1:22">
      <c r="A1101" s="48">
        <v>3</v>
      </c>
      <c r="B1101" s="48">
        <v>2</v>
      </c>
      <c r="C1101" s="48">
        <v>19</v>
      </c>
      <c r="D1101" s="48">
        <v>0</v>
      </c>
      <c r="E1101" s="48">
        <v>250</v>
      </c>
      <c r="F1101" s="48">
        <v>5</v>
      </c>
      <c r="G1101" s="48" t="s">
        <v>269</v>
      </c>
      <c r="H1101" s="48">
        <v>4500</v>
      </c>
      <c r="I1101" s="48">
        <f t="shared" si="154"/>
        <v>0</v>
      </c>
      <c r="J1101" s="57">
        <f t="shared" si="155"/>
        <v>1.2666666666666666E-2</v>
      </c>
      <c r="K1101" s="48">
        <f t="shared" si="156"/>
        <v>4500</v>
      </c>
      <c r="L1101" s="48">
        <f t="shared" si="156"/>
        <v>4500</v>
      </c>
      <c r="M1101" s="48">
        <f t="shared" si="156"/>
        <v>4500</v>
      </c>
      <c r="N1101" s="48">
        <f t="shared" si="156"/>
        <v>4500</v>
      </c>
      <c r="O1101" s="48">
        <f t="shared" si="156"/>
        <v>4500</v>
      </c>
      <c r="P1101" s="48">
        <f t="shared" si="156"/>
        <v>4500</v>
      </c>
      <c r="Q1101" s="48">
        <f t="shared" si="156"/>
        <v>4500</v>
      </c>
      <c r="R1101" s="48">
        <f t="shared" si="156"/>
        <v>4500</v>
      </c>
      <c r="S1101" s="48">
        <f t="shared" si="156"/>
        <v>4500</v>
      </c>
      <c r="T1101" s="48">
        <f t="shared" si="156"/>
        <v>4500</v>
      </c>
      <c r="U1101" s="48">
        <f t="shared" si="156"/>
        <v>4500</v>
      </c>
      <c r="V1101" s="48">
        <f t="shared" si="156"/>
        <v>4500</v>
      </c>
    </row>
    <row r="1102" spans="1:22">
      <c r="A1102" s="48">
        <v>3</v>
      </c>
      <c r="B1102" s="48">
        <v>2</v>
      </c>
      <c r="C1102" s="48">
        <v>19</v>
      </c>
      <c r="D1102" s="48">
        <v>0</v>
      </c>
      <c r="E1102" s="48">
        <v>250</v>
      </c>
      <c r="F1102" s="48">
        <v>6</v>
      </c>
      <c r="G1102" s="48" t="s">
        <v>275</v>
      </c>
      <c r="H1102" s="48">
        <v>1</v>
      </c>
      <c r="I1102" s="48">
        <f t="shared" si="154"/>
        <v>8</v>
      </c>
      <c r="J1102" s="57">
        <f t="shared" si="155"/>
        <v>1.2666666666666666E-2</v>
      </c>
      <c r="K1102" s="48">
        <f t="shared" ref="K1102:V1111" si="157">IF($I1102=0,$H1102,INDEX(levelCosts_1_v,MATCH(K$1,levelCosts_k,1),$I1102)*$H1102)</f>
        <v>5300</v>
      </c>
      <c r="L1102" s="48">
        <f t="shared" si="157"/>
        <v>5300</v>
      </c>
      <c r="M1102" s="48">
        <f t="shared" si="157"/>
        <v>5900</v>
      </c>
      <c r="N1102" s="48">
        <f t="shared" si="157"/>
        <v>5900</v>
      </c>
      <c r="O1102" s="48">
        <f t="shared" si="157"/>
        <v>5900</v>
      </c>
      <c r="P1102" s="48">
        <f t="shared" si="157"/>
        <v>5900</v>
      </c>
      <c r="Q1102" s="48">
        <f t="shared" si="157"/>
        <v>6700</v>
      </c>
      <c r="R1102" s="48">
        <f t="shared" si="157"/>
        <v>6700</v>
      </c>
      <c r="S1102" s="48">
        <f t="shared" si="157"/>
        <v>6900</v>
      </c>
      <c r="T1102" s="48">
        <f t="shared" si="157"/>
        <v>6900</v>
      </c>
      <c r="U1102" s="48">
        <f t="shared" si="157"/>
        <v>7200</v>
      </c>
      <c r="V1102" s="48">
        <f t="shared" si="157"/>
        <v>7200</v>
      </c>
    </row>
    <row r="1103" spans="1:22">
      <c r="A1103" s="48">
        <v>3</v>
      </c>
      <c r="B1103" s="48">
        <v>2</v>
      </c>
      <c r="C1103" s="48">
        <v>19</v>
      </c>
      <c r="D1103" s="48">
        <v>0</v>
      </c>
      <c r="E1103" s="48">
        <v>250</v>
      </c>
      <c r="F1103" s="48">
        <v>7</v>
      </c>
      <c r="G1103" s="48" t="s">
        <v>270</v>
      </c>
      <c r="H1103" s="48">
        <v>5</v>
      </c>
      <c r="I1103" s="48">
        <f t="shared" si="154"/>
        <v>1</v>
      </c>
      <c r="J1103" s="57">
        <f t="shared" si="155"/>
        <v>1.2666666666666666E-2</v>
      </c>
      <c r="K1103" s="48">
        <f t="shared" si="157"/>
        <v>10000</v>
      </c>
      <c r="L1103" s="48">
        <f t="shared" si="157"/>
        <v>10000</v>
      </c>
      <c r="M1103" s="48">
        <f t="shared" si="157"/>
        <v>11000</v>
      </c>
      <c r="N1103" s="48">
        <f t="shared" si="157"/>
        <v>11000</v>
      </c>
      <c r="O1103" s="48">
        <f t="shared" si="157"/>
        <v>11000</v>
      </c>
      <c r="P1103" s="48">
        <f t="shared" si="157"/>
        <v>11000</v>
      </c>
      <c r="Q1103" s="48">
        <f t="shared" si="157"/>
        <v>12500</v>
      </c>
      <c r="R1103" s="48">
        <f t="shared" si="157"/>
        <v>12500</v>
      </c>
      <c r="S1103" s="48">
        <f t="shared" si="157"/>
        <v>13000</v>
      </c>
      <c r="T1103" s="48">
        <f t="shared" si="157"/>
        <v>13000</v>
      </c>
      <c r="U1103" s="48">
        <f t="shared" si="157"/>
        <v>13500</v>
      </c>
      <c r="V1103" s="48">
        <f t="shared" si="157"/>
        <v>13500</v>
      </c>
    </row>
    <row r="1104" spans="1:22">
      <c r="A1104" s="48">
        <v>3</v>
      </c>
      <c r="B1104" s="48">
        <v>2</v>
      </c>
      <c r="C1104" s="48">
        <v>19</v>
      </c>
      <c r="D1104" s="48">
        <v>0</v>
      </c>
      <c r="E1104" s="48">
        <v>250</v>
      </c>
      <c r="F1104" s="48">
        <v>8</v>
      </c>
      <c r="G1104" s="48" t="s">
        <v>273</v>
      </c>
      <c r="H1104" s="48">
        <v>1</v>
      </c>
      <c r="I1104" s="48">
        <f t="shared" si="154"/>
        <v>5</v>
      </c>
      <c r="J1104" s="57">
        <f t="shared" si="155"/>
        <v>1.2666666666666666E-2</v>
      </c>
      <c r="K1104" s="48">
        <f t="shared" si="157"/>
        <v>4000</v>
      </c>
      <c r="L1104" s="48">
        <f t="shared" si="157"/>
        <v>4000</v>
      </c>
      <c r="M1104" s="48">
        <f t="shared" si="157"/>
        <v>4400</v>
      </c>
      <c r="N1104" s="48">
        <f t="shared" si="157"/>
        <v>4400</v>
      </c>
      <c r="O1104" s="48">
        <f t="shared" si="157"/>
        <v>4400</v>
      </c>
      <c r="P1104" s="48">
        <f t="shared" si="157"/>
        <v>4400</v>
      </c>
      <c r="Q1104" s="48">
        <f t="shared" si="157"/>
        <v>5000</v>
      </c>
      <c r="R1104" s="48">
        <f t="shared" si="157"/>
        <v>5000</v>
      </c>
      <c r="S1104" s="48">
        <f t="shared" si="157"/>
        <v>5200</v>
      </c>
      <c r="T1104" s="48">
        <f t="shared" si="157"/>
        <v>5200</v>
      </c>
      <c r="U1104" s="48">
        <f t="shared" si="157"/>
        <v>5400</v>
      </c>
      <c r="V1104" s="48">
        <f t="shared" si="157"/>
        <v>5400</v>
      </c>
    </row>
    <row r="1105" spans="1:22">
      <c r="A1105" s="48">
        <v>3</v>
      </c>
      <c r="B1105" s="48">
        <v>2</v>
      </c>
      <c r="C1105" s="48">
        <v>19</v>
      </c>
      <c r="D1105" s="48">
        <v>0</v>
      </c>
      <c r="E1105" s="48">
        <v>250</v>
      </c>
      <c r="F1105" s="48">
        <v>9</v>
      </c>
      <c r="G1105" s="48" t="s">
        <v>268</v>
      </c>
      <c r="H1105" s="48">
        <v>12</v>
      </c>
      <c r="I1105" s="48">
        <f t="shared" si="154"/>
        <v>4</v>
      </c>
      <c r="J1105" s="57">
        <f t="shared" si="155"/>
        <v>1.2666666666666666E-2</v>
      </c>
      <c r="K1105" s="48">
        <f t="shared" si="157"/>
        <v>6000</v>
      </c>
      <c r="L1105" s="48">
        <f t="shared" si="157"/>
        <v>6000</v>
      </c>
      <c r="M1105" s="48">
        <f t="shared" si="157"/>
        <v>6600</v>
      </c>
      <c r="N1105" s="48">
        <f t="shared" si="157"/>
        <v>6600</v>
      </c>
      <c r="O1105" s="48">
        <f t="shared" si="157"/>
        <v>6600</v>
      </c>
      <c r="P1105" s="48">
        <f t="shared" si="157"/>
        <v>6600</v>
      </c>
      <c r="Q1105" s="48">
        <f t="shared" si="157"/>
        <v>7500</v>
      </c>
      <c r="R1105" s="48">
        <f t="shared" si="157"/>
        <v>7500</v>
      </c>
      <c r="S1105" s="48">
        <f t="shared" si="157"/>
        <v>7800</v>
      </c>
      <c r="T1105" s="48">
        <f t="shared" si="157"/>
        <v>7800</v>
      </c>
      <c r="U1105" s="48">
        <f t="shared" si="157"/>
        <v>8100</v>
      </c>
      <c r="V1105" s="48">
        <f t="shared" si="157"/>
        <v>8100</v>
      </c>
    </row>
    <row r="1106" spans="1:22">
      <c r="A1106" s="48">
        <v>3</v>
      </c>
      <c r="B1106" s="48">
        <v>2</v>
      </c>
      <c r="C1106" s="48">
        <v>19</v>
      </c>
      <c r="D1106" s="48">
        <v>0</v>
      </c>
      <c r="E1106" s="48">
        <v>250</v>
      </c>
      <c r="F1106" s="48">
        <v>10</v>
      </c>
      <c r="G1106" s="48" t="s">
        <v>274</v>
      </c>
      <c r="H1106" s="48">
        <v>2</v>
      </c>
      <c r="I1106" s="48">
        <f t="shared" si="154"/>
        <v>3</v>
      </c>
      <c r="J1106" s="57">
        <f t="shared" si="155"/>
        <v>1.2666666666666666E-2</v>
      </c>
      <c r="K1106" s="48">
        <f t="shared" si="157"/>
        <v>12000</v>
      </c>
      <c r="L1106" s="48">
        <f t="shared" si="157"/>
        <v>12000</v>
      </c>
      <c r="M1106" s="48">
        <f t="shared" si="157"/>
        <v>13200</v>
      </c>
      <c r="N1106" s="48">
        <f t="shared" si="157"/>
        <v>13200</v>
      </c>
      <c r="O1106" s="48">
        <f t="shared" si="157"/>
        <v>13200</v>
      </c>
      <c r="P1106" s="48">
        <f t="shared" si="157"/>
        <v>13200</v>
      </c>
      <c r="Q1106" s="48">
        <f t="shared" si="157"/>
        <v>15000</v>
      </c>
      <c r="R1106" s="48">
        <f t="shared" si="157"/>
        <v>15000</v>
      </c>
      <c r="S1106" s="48">
        <f t="shared" si="157"/>
        <v>15600</v>
      </c>
      <c r="T1106" s="48">
        <f t="shared" si="157"/>
        <v>15600</v>
      </c>
      <c r="U1106" s="48">
        <f t="shared" si="157"/>
        <v>16200</v>
      </c>
      <c r="V1106" s="48">
        <f t="shared" si="157"/>
        <v>16200</v>
      </c>
    </row>
    <row r="1107" spans="1:22">
      <c r="A1107" s="48">
        <v>3</v>
      </c>
      <c r="B1107" s="48">
        <v>2</v>
      </c>
      <c r="C1107" s="48">
        <v>19</v>
      </c>
      <c r="D1107" s="48">
        <v>0</v>
      </c>
      <c r="E1107" s="48">
        <v>250</v>
      </c>
      <c r="F1107" s="48">
        <v>11</v>
      </c>
      <c r="G1107" s="48" t="s">
        <v>271</v>
      </c>
      <c r="H1107" s="48">
        <v>1</v>
      </c>
      <c r="I1107" s="48">
        <f t="shared" si="154"/>
        <v>6</v>
      </c>
      <c r="J1107" s="57">
        <f t="shared" si="155"/>
        <v>1.2666666666666666E-2</v>
      </c>
      <c r="K1107" s="48">
        <f t="shared" si="157"/>
        <v>3300</v>
      </c>
      <c r="L1107" s="48">
        <f t="shared" si="157"/>
        <v>3300</v>
      </c>
      <c r="M1107" s="48">
        <f t="shared" si="157"/>
        <v>3700</v>
      </c>
      <c r="N1107" s="48">
        <f t="shared" si="157"/>
        <v>3700</v>
      </c>
      <c r="O1107" s="48">
        <f t="shared" si="157"/>
        <v>3700</v>
      </c>
      <c r="P1107" s="48">
        <f t="shared" si="157"/>
        <v>3700</v>
      </c>
      <c r="Q1107" s="48">
        <f t="shared" si="157"/>
        <v>4200</v>
      </c>
      <c r="R1107" s="48">
        <f t="shared" si="157"/>
        <v>4200</v>
      </c>
      <c r="S1107" s="48">
        <f t="shared" si="157"/>
        <v>4300</v>
      </c>
      <c r="T1107" s="48">
        <f t="shared" si="157"/>
        <v>4300</v>
      </c>
      <c r="U1107" s="48">
        <f t="shared" si="157"/>
        <v>4500</v>
      </c>
      <c r="V1107" s="48">
        <f t="shared" si="157"/>
        <v>4500</v>
      </c>
    </row>
    <row r="1108" spans="1:22">
      <c r="A1108" s="48">
        <v>3</v>
      </c>
      <c r="B1108" s="48">
        <v>2</v>
      </c>
      <c r="C1108" s="48">
        <v>19</v>
      </c>
      <c r="D1108" s="48">
        <v>0</v>
      </c>
      <c r="E1108" s="48">
        <v>250</v>
      </c>
      <c r="F1108" s="48">
        <v>12</v>
      </c>
      <c r="G1108" s="48" t="s">
        <v>271</v>
      </c>
      <c r="H1108" s="48">
        <v>1</v>
      </c>
      <c r="I1108" s="48">
        <f t="shared" si="154"/>
        <v>6</v>
      </c>
      <c r="J1108" s="57">
        <f t="shared" si="155"/>
        <v>1.2666666666666666E-2</v>
      </c>
      <c r="K1108" s="48">
        <f t="shared" si="157"/>
        <v>3300</v>
      </c>
      <c r="L1108" s="48">
        <f t="shared" si="157"/>
        <v>3300</v>
      </c>
      <c r="M1108" s="48">
        <f t="shared" si="157"/>
        <v>3700</v>
      </c>
      <c r="N1108" s="48">
        <f t="shared" si="157"/>
        <v>3700</v>
      </c>
      <c r="O1108" s="48">
        <f t="shared" si="157"/>
        <v>3700</v>
      </c>
      <c r="P1108" s="48">
        <f t="shared" si="157"/>
        <v>3700</v>
      </c>
      <c r="Q1108" s="48">
        <f t="shared" si="157"/>
        <v>4200</v>
      </c>
      <c r="R1108" s="48">
        <f t="shared" si="157"/>
        <v>4200</v>
      </c>
      <c r="S1108" s="48">
        <f t="shared" si="157"/>
        <v>4300</v>
      </c>
      <c r="T1108" s="48">
        <f t="shared" si="157"/>
        <v>4300</v>
      </c>
      <c r="U1108" s="48">
        <f t="shared" si="157"/>
        <v>4500</v>
      </c>
      <c r="V1108" s="48">
        <f t="shared" si="157"/>
        <v>4500</v>
      </c>
    </row>
    <row r="1109" spans="1:22">
      <c r="A1109" s="48">
        <v>3</v>
      </c>
      <c r="B1109" s="48">
        <v>2</v>
      </c>
      <c r="C1109" s="48">
        <v>19</v>
      </c>
      <c r="D1109" s="48">
        <v>0</v>
      </c>
      <c r="E1109" s="48">
        <v>250</v>
      </c>
      <c r="F1109" s="48">
        <v>13</v>
      </c>
      <c r="G1109" s="48" t="s">
        <v>273</v>
      </c>
      <c r="H1109" s="48">
        <v>3</v>
      </c>
      <c r="I1109" s="48">
        <f t="shared" si="154"/>
        <v>5</v>
      </c>
      <c r="J1109" s="57">
        <f t="shared" si="155"/>
        <v>1.2666666666666666E-2</v>
      </c>
      <c r="K1109" s="48">
        <f t="shared" si="157"/>
        <v>12000</v>
      </c>
      <c r="L1109" s="48">
        <f t="shared" si="157"/>
        <v>12000</v>
      </c>
      <c r="M1109" s="48">
        <f t="shared" si="157"/>
        <v>13200</v>
      </c>
      <c r="N1109" s="48">
        <f t="shared" si="157"/>
        <v>13200</v>
      </c>
      <c r="O1109" s="48">
        <f t="shared" si="157"/>
        <v>13200</v>
      </c>
      <c r="P1109" s="48">
        <f t="shared" si="157"/>
        <v>13200</v>
      </c>
      <c r="Q1109" s="48">
        <f t="shared" si="157"/>
        <v>15000</v>
      </c>
      <c r="R1109" s="48">
        <f t="shared" si="157"/>
        <v>15000</v>
      </c>
      <c r="S1109" s="48">
        <f t="shared" si="157"/>
        <v>15600</v>
      </c>
      <c r="T1109" s="48">
        <f t="shared" si="157"/>
        <v>15600</v>
      </c>
      <c r="U1109" s="48">
        <f t="shared" si="157"/>
        <v>16200</v>
      </c>
      <c r="V1109" s="48">
        <f t="shared" si="157"/>
        <v>16200</v>
      </c>
    </row>
    <row r="1110" spans="1:22">
      <c r="A1110" s="48">
        <v>3</v>
      </c>
      <c r="B1110" s="48">
        <v>2</v>
      </c>
      <c r="C1110" s="48">
        <v>19</v>
      </c>
      <c r="D1110" s="48">
        <v>0</v>
      </c>
      <c r="E1110" s="48">
        <v>250</v>
      </c>
      <c r="F1110" s="48">
        <v>14</v>
      </c>
      <c r="G1110" s="48" t="s">
        <v>269</v>
      </c>
      <c r="H1110" s="48">
        <v>4500</v>
      </c>
      <c r="I1110" s="48">
        <f t="shared" si="154"/>
        <v>0</v>
      </c>
      <c r="J1110" s="57">
        <f t="shared" si="155"/>
        <v>1.2666666666666666E-2</v>
      </c>
      <c r="K1110" s="48">
        <f t="shared" si="157"/>
        <v>4500</v>
      </c>
      <c r="L1110" s="48">
        <f t="shared" si="157"/>
        <v>4500</v>
      </c>
      <c r="M1110" s="48">
        <f t="shared" si="157"/>
        <v>4500</v>
      </c>
      <c r="N1110" s="48">
        <f t="shared" si="157"/>
        <v>4500</v>
      </c>
      <c r="O1110" s="48">
        <f t="shared" si="157"/>
        <v>4500</v>
      </c>
      <c r="P1110" s="48">
        <f t="shared" si="157"/>
        <v>4500</v>
      </c>
      <c r="Q1110" s="48">
        <f t="shared" si="157"/>
        <v>4500</v>
      </c>
      <c r="R1110" s="48">
        <f t="shared" si="157"/>
        <v>4500</v>
      </c>
      <c r="S1110" s="48">
        <f t="shared" si="157"/>
        <v>4500</v>
      </c>
      <c r="T1110" s="48">
        <f t="shared" si="157"/>
        <v>4500</v>
      </c>
      <c r="U1110" s="48">
        <f t="shared" si="157"/>
        <v>4500</v>
      </c>
      <c r="V1110" s="48">
        <f t="shared" si="157"/>
        <v>4500</v>
      </c>
    </row>
    <row r="1111" spans="1:22">
      <c r="A1111" s="48">
        <v>3</v>
      </c>
      <c r="B1111" s="48">
        <v>2</v>
      </c>
      <c r="C1111" s="48">
        <v>19</v>
      </c>
      <c r="D1111" s="48">
        <v>0</v>
      </c>
      <c r="E1111" s="48">
        <v>250</v>
      </c>
      <c r="F1111" s="48">
        <v>15</v>
      </c>
      <c r="G1111" s="48" t="s">
        <v>270</v>
      </c>
      <c r="H1111" s="48">
        <v>3</v>
      </c>
      <c r="I1111" s="48">
        <f t="shared" si="154"/>
        <v>1</v>
      </c>
      <c r="J1111" s="57">
        <f t="shared" si="155"/>
        <v>1.2666666666666666E-2</v>
      </c>
      <c r="K1111" s="48">
        <f t="shared" si="157"/>
        <v>6000</v>
      </c>
      <c r="L1111" s="48">
        <f t="shared" si="157"/>
        <v>6000</v>
      </c>
      <c r="M1111" s="48">
        <f t="shared" si="157"/>
        <v>6600</v>
      </c>
      <c r="N1111" s="48">
        <f t="shared" si="157"/>
        <v>6600</v>
      </c>
      <c r="O1111" s="48">
        <f t="shared" si="157"/>
        <v>6600</v>
      </c>
      <c r="P1111" s="48">
        <f t="shared" si="157"/>
        <v>6600</v>
      </c>
      <c r="Q1111" s="48">
        <f t="shared" si="157"/>
        <v>7500</v>
      </c>
      <c r="R1111" s="48">
        <f t="shared" si="157"/>
        <v>7500</v>
      </c>
      <c r="S1111" s="48">
        <f t="shared" si="157"/>
        <v>7800</v>
      </c>
      <c r="T1111" s="48">
        <f t="shared" si="157"/>
        <v>7800</v>
      </c>
      <c r="U1111" s="48">
        <f t="shared" si="157"/>
        <v>8100</v>
      </c>
      <c r="V1111" s="48">
        <f t="shared" si="157"/>
        <v>8100</v>
      </c>
    </row>
    <row r="1112" spans="1:22">
      <c r="A1112" s="48">
        <v>3</v>
      </c>
      <c r="B1112" s="48">
        <v>3</v>
      </c>
      <c r="C1112" s="48">
        <v>18</v>
      </c>
      <c r="D1112" s="48">
        <v>0</v>
      </c>
      <c r="E1112" s="48">
        <v>250</v>
      </c>
      <c r="F1112" s="48">
        <v>1</v>
      </c>
      <c r="G1112" s="48" t="s">
        <v>270</v>
      </c>
      <c r="H1112" s="48">
        <v>3</v>
      </c>
      <c r="I1112" s="48">
        <f t="shared" si="154"/>
        <v>1</v>
      </c>
      <c r="J1112" s="57">
        <f t="shared" si="155"/>
        <v>1.2E-2</v>
      </c>
      <c r="K1112" s="48">
        <f t="shared" ref="K1112:V1121" si="158">IF($I1112=0,$H1112,INDEX(levelCosts_1_v,MATCH(K$1,levelCosts_k,1),$I1112)*$H1112)</f>
        <v>6000</v>
      </c>
      <c r="L1112" s="48">
        <f t="shared" si="158"/>
        <v>6000</v>
      </c>
      <c r="M1112" s="48">
        <f t="shared" si="158"/>
        <v>6600</v>
      </c>
      <c r="N1112" s="48">
        <f t="shared" si="158"/>
        <v>6600</v>
      </c>
      <c r="O1112" s="48">
        <f t="shared" si="158"/>
        <v>6600</v>
      </c>
      <c r="P1112" s="48">
        <f t="shared" si="158"/>
        <v>6600</v>
      </c>
      <c r="Q1112" s="48">
        <f t="shared" si="158"/>
        <v>7500</v>
      </c>
      <c r="R1112" s="48">
        <f t="shared" si="158"/>
        <v>7500</v>
      </c>
      <c r="S1112" s="48">
        <f t="shared" si="158"/>
        <v>7800</v>
      </c>
      <c r="T1112" s="48">
        <f t="shared" si="158"/>
        <v>7800</v>
      </c>
      <c r="U1112" s="48">
        <f t="shared" si="158"/>
        <v>8100</v>
      </c>
      <c r="V1112" s="48">
        <f t="shared" si="158"/>
        <v>8100</v>
      </c>
    </row>
    <row r="1113" spans="1:22">
      <c r="A1113" s="48">
        <v>3</v>
      </c>
      <c r="B1113" s="48">
        <v>3</v>
      </c>
      <c r="C1113" s="48">
        <v>18</v>
      </c>
      <c r="D1113" s="48">
        <v>0</v>
      </c>
      <c r="E1113" s="48">
        <v>250</v>
      </c>
      <c r="F1113" s="48">
        <v>2</v>
      </c>
      <c r="G1113" s="48" t="s">
        <v>275</v>
      </c>
      <c r="H1113" s="48">
        <v>2</v>
      </c>
      <c r="I1113" s="48">
        <f t="shared" si="154"/>
        <v>8</v>
      </c>
      <c r="J1113" s="57">
        <f t="shared" si="155"/>
        <v>1.2E-2</v>
      </c>
      <c r="K1113" s="48">
        <f t="shared" si="158"/>
        <v>10600</v>
      </c>
      <c r="L1113" s="48">
        <f t="shared" si="158"/>
        <v>10600</v>
      </c>
      <c r="M1113" s="48">
        <f t="shared" si="158"/>
        <v>11800</v>
      </c>
      <c r="N1113" s="48">
        <f t="shared" si="158"/>
        <v>11800</v>
      </c>
      <c r="O1113" s="48">
        <f t="shared" si="158"/>
        <v>11800</v>
      </c>
      <c r="P1113" s="48">
        <f t="shared" si="158"/>
        <v>11800</v>
      </c>
      <c r="Q1113" s="48">
        <f t="shared" si="158"/>
        <v>13400</v>
      </c>
      <c r="R1113" s="48">
        <f t="shared" si="158"/>
        <v>13400</v>
      </c>
      <c r="S1113" s="48">
        <f t="shared" si="158"/>
        <v>13800</v>
      </c>
      <c r="T1113" s="48">
        <f t="shared" si="158"/>
        <v>13800</v>
      </c>
      <c r="U1113" s="48">
        <f t="shared" si="158"/>
        <v>14400</v>
      </c>
      <c r="V1113" s="48">
        <f t="shared" si="158"/>
        <v>14400</v>
      </c>
    </row>
    <row r="1114" spans="1:22">
      <c r="A1114" s="48">
        <v>3</v>
      </c>
      <c r="B1114" s="48">
        <v>3</v>
      </c>
      <c r="C1114" s="48">
        <v>18</v>
      </c>
      <c r="D1114" s="48">
        <v>0</v>
      </c>
      <c r="E1114" s="48">
        <v>250</v>
      </c>
      <c r="F1114" s="48">
        <v>3</v>
      </c>
      <c r="G1114" s="48" t="s">
        <v>268</v>
      </c>
      <c r="H1114" s="48">
        <v>4</v>
      </c>
      <c r="I1114" s="48">
        <f t="shared" si="154"/>
        <v>4</v>
      </c>
      <c r="J1114" s="57">
        <f t="shared" si="155"/>
        <v>1.2E-2</v>
      </c>
      <c r="K1114" s="48">
        <f t="shared" si="158"/>
        <v>2000</v>
      </c>
      <c r="L1114" s="48">
        <f t="shared" si="158"/>
        <v>2000</v>
      </c>
      <c r="M1114" s="48">
        <f t="shared" si="158"/>
        <v>2200</v>
      </c>
      <c r="N1114" s="48">
        <f t="shared" si="158"/>
        <v>2200</v>
      </c>
      <c r="O1114" s="48">
        <f t="shared" si="158"/>
        <v>2200</v>
      </c>
      <c r="P1114" s="48">
        <f t="shared" si="158"/>
        <v>2200</v>
      </c>
      <c r="Q1114" s="48">
        <f t="shared" si="158"/>
        <v>2500</v>
      </c>
      <c r="R1114" s="48">
        <f t="shared" si="158"/>
        <v>2500</v>
      </c>
      <c r="S1114" s="48">
        <f t="shared" si="158"/>
        <v>2600</v>
      </c>
      <c r="T1114" s="48">
        <f t="shared" si="158"/>
        <v>2600</v>
      </c>
      <c r="U1114" s="48">
        <f t="shared" si="158"/>
        <v>2700</v>
      </c>
      <c r="V1114" s="48">
        <f t="shared" si="158"/>
        <v>2700</v>
      </c>
    </row>
    <row r="1115" spans="1:22">
      <c r="A1115" s="48">
        <v>3</v>
      </c>
      <c r="B1115" s="48">
        <v>3</v>
      </c>
      <c r="C1115" s="48">
        <v>18</v>
      </c>
      <c r="D1115" s="48">
        <v>0</v>
      </c>
      <c r="E1115" s="48">
        <v>250</v>
      </c>
      <c r="F1115" s="48">
        <v>4</v>
      </c>
      <c r="G1115" s="48" t="s">
        <v>269</v>
      </c>
      <c r="H1115" s="48">
        <v>9000</v>
      </c>
      <c r="I1115" s="48">
        <f t="shared" si="154"/>
        <v>0</v>
      </c>
      <c r="J1115" s="57">
        <f t="shared" si="155"/>
        <v>1.2E-2</v>
      </c>
      <c r="K1115" s="48">
        <f t="shared" si="158"/>
        <v>9000</v>
      </c>
      <c r="L1115" s="48">
        <f t="shared" si="158"/>
        <v>9000</v>
      </c>
      <c r="M1115" s="48">
        <f t="shared" si="158"/>
        <v>9000</v>
      </c>
      <c r="N1115" s="48">
        <f t="shared" si="158"/>
        <v>9000</v>
      </c>
      <c r="O1115" s="48">
        <f t="shared" si="158"/>
        <v>9000</v>
      </c>
      <c r="P1115" s="48">
        <f t="shared" si="158"/>
        <v>9000</v>
      </c>
      <c r="Q1115" s="48">
        <f t="shared" si="158"/>
        <v>9000</v>
      </c>
      <c r="R1115" s="48">
        <f t="shared" si="158"/>
        <v>9000</v>
      </c>
      <c r="S1115" s="48">
        <f t="shared" si="158"/>
        <v>9000</v>
      </c>
      <c r="T1115" s="48">
        <f t="shared" si="158"/>
        <v>9000</v>
      </c>
      <c r="U1115" s="48">
        <f t="shared" si="158"/>
        <v>9000</v>
      </c>
      <c r="V1115" s="48">
        <f t="shared" si="158"/>
        <v>9000</v>
      </c>
    </row>
    <row r="1116" spans="1:22">
      <c r="A1116" s="48">
        <v>3</v>
      </c>
      <c r="B1116" s="48">
        <v>3</v>
      </c>
      <c r="C1116" s="48">
        <v>18</v>
      </c>
      <c r="D1116" s="48">
        <v>0</v>
      </c>
      <c r="E1116" s="48">
        <v>250</v>
      </c>
      <c r="F1116" s="48">
        <v>5</v>
      </c>
      <c r="G1116" s="48" t="s">
        <v>274</v>
      </c>
      <c r="H1116" s="48">
        <v>1</v>
      </c>
      <c r="I1116" s="48">
        <f t="shared" si="154"/>
        <v>3</v>
      </c>
      <c r="J1116" s="57">
        <f t="shared" si="155"/>
        <v>1.2E-2</v>
      </c>
      <c r="K1116" s="48">
        <f t="shared" si="158"/>
        <v>6000</v>
      </c>
      <c r="L1116" s="48">
        <f t="shared" si="158"/>
        <v>6000</v>
      </c>
      <c r="M1116" s="48">
        <f t="shared" si="158"/>
        <v>6600</v>
      </c>
      <c r="N1116" s="48">
        <f t="shared" si="158"/>
        <v>6600</v>
      </c>
      <c r="O1116" s="48">
        <f t="shared" si="158"/>
        <v>6600</v>
      </c>
      <c r="P1116" s="48">
        <f t="shared" si="158"/>
        <v>6600</v>
      </c>
      <c r="Q1116" s="48">
        <f t="shared" si="158"/>
        <v>7500</v>
      </c>
      <c r="R1116" s="48">
        <f t="shared" si="158"/>
        <v>7500</v>
      </c>
      <c r="S1116" s="48">
        <f t="shared" si="158"/>
        <v>7800</v>
      </c>
      <c r="T1116" s="48">
        <f t="shared" si="158"/>
        <v>7800</v>
      </c>
      <c r="U1116" s="48">
        <f t="shared" si="158"/>
        <v>8100</v>
      </c>
      <c r="V1116" s="48">
        <f t="shared" si="158"/>
        <v>8100</v>
      </c>
    </row>
    <row r="1117" spans="1:22">
      <c r="A1117" s="48">
        <v>3</v>
      </c>
      <c r="B1117" s="48">
        <v>3</v>
      </c>
      <c r="C1117" s="48">
        <v>18</v>
      </c>
      <c r="D1117" s="48">
        <v>0</v>
      </c>
      <c r="E1117" s="48">
        <v>250</v>
      </c>
      <c r="F1117" s="48">
        <v>6</v>
      </c>
      <c r="G1117" s="48" t="s">
        <v>273</v>
      </c>
      <c r="H1117" s="48">
        <v>1</v>
      </c>
      <c r="I1117" s="48">
        <f t="shared" si="154"/>
        <v>5</v>
      </c>
      <c r="J1117" s="57">
        <f t="shared" si="155"/>
        <v>1.2E-2</v>
      </c>
      <c r="K1117" s="48">
        <f t="shared" si="158"/>
        <v>4000</v>
      </c>
      <c r="L1117" s="48">
        <f t="shared" si="158"/>
        <v>4000</v>
      </c>
      <c r="M1117" s="48">
        <f t="shared" si="158"/>
        <v>4400</v>
      </c>
      <c r="N1117" s="48">
        <f t="shared" si="158"/>
        <v>4400</v>
      </c>
      <c r="O1117" s="48">
        <f t="shared" si="158"/>
        <v>4400</v>
      </c>
      <c r="P1117" s="48">
        <f t="shared" si="158"/>
        <v>4400</v>
      </c>
      <c r="Q1117" s="48">
        <f t="shared" si="158"/>
        <v>5000</v>
      </c>
      <c r="R1117" s="48">
        <f t="shared" si="158"/>
        <v>5000</v>
      </c>
      <c r="S1117" s="48">
        <f t="shared" si="158"/>
        <v>5200</v>
      </c>
      <c r="T1117" s="48">
        <f t="shared" si="158"/>
        <v>5200</v>
      </c>
      <c r="U1117" s="48">
        <f t="shared" si="158"/>
        <v>5400</v>
      </c>
      <c r="V1117" s="48">
        <f t="shared" si="158"/>
        <v>5400</v>
      </c>
    </row>
    <row r="1118" spans="1:22">
      <c r="A1118" s="48">
        <v>3</v>
      </c>
      <c r="B1118" s="48">
        <v>3</v>
      </c>
      <c r="C1118" s="48">
        <v>18</v>
      </c>
      <c r="D1118" s="48">
        <v>0</v>
      </c>
      <c r="E1118" s="48">
        <v>250</v>
      </c>
      <c r="F1118" s="48">
        <v>7</v>
      </c>
      <c r="G1118" s="48" t="s">
        <v>271</v>
      </c>
      <c r="H1118" s="48">
        <v>3</v>
      </c>
      <c r="I1118" s="48">
        <f t="shared" si="154"/>
        <v>6</v>
      </c>
      <c r="J1118" s="57">
        <f t="shared" si="155"/>
        <v>1.2E-2</v>
      </c>
      <c r="K1118" s="48">
        <f t="shared" si="158"/>
        <v>9900</v>
      </c>
      <c r="L1118" s="48">
        <f t="shared" si="158"/>
        <v>9900</v>
      </c>
      <c r="M1118" s="48">
        <f t="shared" si="158"/>
        <v>11100</v>
      </c>
      <c r="N1118" s="48">
        <f t="shared" si="158"/>
        <v>11100</v>
      </c>
      <c r="O1118" s="48">
        <f t="shared" si="158"/>
        <v>11100</v>
      </c>
      <c r="P1118" s="48">
        <f t="shared" si="158"/>
        <v>11100</v>
      </c>
      <c r="Q1118" s="48">
        <f t="shared" si="158"/>
        <v>12600</v>
      </c>
      <c r="R1118" s="48">
        <f t="shared" si="158"/>
        <v>12600</v>
      </c>
      <c r="S1118" s="48">
        <f t="shared" si="158"/>
        <v>12900</v>
      </c>
      <c r="T1118" s="48">
        <f t="shared" si="158"/>
        <v>12900</v>
      </c>
      <c r="U1118" s="48">
        <f t="shared" si="158"/>
        <v>13500</v>
      </c>
      <c r="V1118" s="48">
        <f t="shared" si="158"/>
        <v>13500</v>
      </c>
    </row>
    <row r="1119" spans="1:22">
      <c r="A1119" s="48">
        <v>3</v>
      </c>
      <c r="B1119" s="48">
        <v>3</v>
      </c>
      <c r="C1119" s="48">
        <v>18</v>
      </c>
      <c r="D1119" s="48">
        <v>0</v>
      </c>
      <c r="E1119" s="48">
        <v>250</v>
      </c>
      <c r="F1119" s="48">
        <v>8</v>
      </c>
      <c r="G1119" s="48" t="s">
        <v>272</v>
      </c>
      <c r="H1119" s="48">
        <v>1</v>
      </c>
      <c r="I1119" s="48">
        <f t="shared" si="154"/>
        <v>7</v>
      </c>
      <c r="J1119" s="57">
        <f t="shared" si="155"/>
        <v>1.2E-2</v>
      </c>
      <c r="K1119" s="48">
        <f t="shared" si="158"/>
        <v>4000</v>
      </c>
      <c r="L1119" s="48">
        <f t="shared" si="158"/>
        <v>4000</v>
      </c>
      <c r="M1119" s="48">
        <f t="shared" si="158"/>
        <v>4400</v>
      </c>
      <c r="N1119" s="48">
        <f t="shared" si="158"/>
        <v>4400</v>
      </c>
      <c r="O1119" s="48">
        <f t="shared" si="158"/>
        <v>4400</v>
      </c>
      <c r="P1119" s="48">
        <f t="shared" si="158"/>
        <v>4400</v>
      </c>
      <c r="Q1119" s="48">
        <f t="shared" si="158"/>
        <v>5000</v>
      </c>
      <c r="R1119" s="48">
        <f t="shared" si="158"/>
        <v>5000</v>
      </c>
      <c r="S1119" s="48">
        <f t="shared" si="158"/>
        <v>5200</v>
      </c>
      <c r="T1119" s="48">
        <f t="shared" si="158"/>
        <v>5200</v>
      </c>
      <c r="U1119" s="48">
        <f t="shared" si="158"/>
        <v>5400</v>
      </c>
      <c r="V1119" s="48">
        <f t="shared" si="158"/>
        <v>5400</v>
      </c>
    </row>
    <row r="1120" spans="1:22">
      <c r="A1120" s="48">
        <v>3</v>
      </c>
      <c r="B1120" s="48">
        <v>3</v>
      </c>
      <c r="C1120" s="48">
        <v>18</v>
      </c>
      <c r="D1120" s="48">
        <v>0</v>
      </c>
      <c r="E1120" s="48">
        <v>250</v>
      </c>
      <c r="F1120" s="48">
        <v>9</v>
      </c>
      <c r="G1120" s="48" t="s">
        <v>269</v>
      </c>
      <c r="H1120" s="48">
        <v>7000</v>
      </c>
      <c r="I1120" s="48">
        <f t="shared" si="154"/>
        <v>0</v>
      </c>
      <c r="J1120" s="57">
        <f t="shared" si="155"/>
        <v>1.2E-2</v>
      </c>
      <c r="K1120" s="48">
        <f t="shared" si="158"/>
        <v>7000</v>
      </c>
      <c r="L1120" s="48">
        <f t="shared" si="158"/>
        <v>7000</v>
      </c>
      <c r="M1120" s="48">
        <f t="shared" si="158"/>
        <v>7000</v>
      </c>
      <c r="N1120" s="48">
        <f t="shared" si="158"/>
        <v>7000</v>
      </c>
      <c r="O1120" s="48">
        <f t="shared" si="158"/>
        <v>7000</v>
      </c>
      <c r="P1120" s="48">
        <f t="shared" si="158"/>
        <v>7000</v>
      </c>
      <c r="Q1120" s="48">
        <f t="shared" si="158"/>
        <v>7000</v>
      </c>
      <c r="R1120" s="48">
        <f t="shared" si="158"/>
        <v>7000</v>
      </c>
      <c r="S1120" s="48">
        <f t="shared" si="158"/>
        <v>7000</v>
      </c>
      <c r="T1120" s="48">
        <f t="shared" si="158"/>
        <v>7000</v>
      </c>
      <c r="U1120" s="48">
        <f t="shared" si="158"/>
        <v>7000</v>
      </c>
      <c r="V1120" s="48">
        <f t="shared" si="158"/>
        <v>7000</v>
      </c>
    </row>
    <row r="1121" spans="1:22">
      <c r="A1121" s="48">
        <v>3</v>
      </c>
      <c r="B1121" s="48">
        <v>3</v>
      </c>
      <c r="C1121" s="48">
        <v>18</v>
      </c>
      <c r="D1121" s="48">
        <v>0</v>
      </c>
      <c r="E1121" s="48">
        <v>250</v>
      </c>
      <c r="F1121" s="48">
        <v>10</v>
      </c>
      <c r="G1121" s="48" t="s">
        <v>270</v>
      </c>
      <c r="H1121" s="48">
        <v>6</v>
      </c>
      <c r="I1121" s="48">
        <f t="shared" si="154"/>
        <v>1</v>
      </c>
      <c r="J1121" s="57">
        <f t="shared" si="155"/>
        <v>1.2E-2</v>
      </c>
      <c r="K1121" s="48">
        <f t="shared" si="158"/>
        <v>12000</v>
      </c>
      <c r="L1121" s="48">
        <f t="shared" si="158"/>
        <v>12000</v>
      </c>
      <c r="M1121" s="48">
        <f t="shared" si="158"/>
        <v>13200</v>
      </c>
      <c r="N1121" s="48">
        <f t="shared" si="158"/>
        <v>13200</v>
      </c>
      <c r="O1121" s="48">
        <f t="shared" si="158"/>
        <v>13200</v>
      </c>
      <c r="P1121" s="48">
        <f t="shared" si="158"/>
        <v>13200</v>
      </c>
      <c r="Q1121" s="48">
        <f t="shared" si="158"/>
        <v>15000</v>
      </c>
      <c r="R1121" s="48">
        <f t="shared" si="158"/>
        <v>15000</v>
      </c>
      <c r="S1121" s="48">
        <f t="shared" si="158"/>
        <v>15600</v>
      </c>
      <c r="T1121" s="48">
        <f t="shared" si="158"/>
        <v>15600</v>
      </c>
      <c r="U1121" s="48">
        <f t="shared" si="158"/>
        <v>16200</v>
      </c>
      <c r="V1121" s="48">
        <f t="shared" si="158"/>
        <v>16200</v>
      </c>
    </row>
    <row r="1122" spans="1:22">
      <c r="A1122" s="48">
        <v>3</v>
      </c>
      <c r="B1122" s="48">
        <v>3</v>
      </c>
      <c r="C1122" s="48">
        <v>18</v>
      </c>
      <c r="D1122" s="48">
        <v>0</v>
      </c>
      <c r="E1122" s="48">
        <v>250</v>
      </c>
      <c r="F1122" s="48">
        <v>11</v>
      </c>
      <c r="G1122" s="48" t="s">
        <v>272</v>
      </c>
      <c r="H1122" s="48">
        <v>1</v>
      </c>
      <c r="I1122" s="48">
        <f t="shared" si="154"/>
        <v>7</v>
      </c>
      <c r="J1122" s="57">
        <f t="shared" si="155"/>
        <v>1.2E-2</v>
      </c>
      <c r="K1122" s="48">
        <f t="shared" ref="K1122:V1131" si="159">IF($I1122=0,$H1122,INDEX(levelCosts_1_v,MATCH(K$1,levelCosts_k,1),$I1122)*$H1122)</f>
        <v>4000</v>
      </c>
      <c r="L1122" s="48">
        <f t="shared" si="159"/>
        <v>4000</v>
      </c>
      <c r="M1122" s="48">
        <f t="shared" si="159"/>
        <v>4400</v>
      </c>
      <c r="N1122" s="48">
        <f t="shared" si="159"/>
        <v>4400</v>
      </c>
      <c r="O1122" s="48">
        <f t="shared" si="159"/>
        <v>4400</v>
      </c>
      <c r="P1122" s="48">
        <f t="shared" si="159"/>
        <v>4400</v>
      </c>
      <c r="Q1122" s="48">
        <f t="shared" si="159"/>
        <v>5000</v>
      </c>
      <c r="R1122" s="48">
        <f t="shared" si="159"/>
        <v>5000</v>
      </c>
      <c r="S1122" s="48">
        <f t="shared" si="159"/>
        <v>5200</v>
      </c>
      <c r="T1122" s="48">
        <f t="shared" si="159"/>
        <v>5200</v>
      </c>
      <c r="U1122" s="48">
        <f t="shared" si="159"/>
        <v>5400</v>
      </c>
      <c r="V1122" s="48">
        <f t="shared" si="159"/>
        <v>5400</v>
      </c>
    </row>
    <row r="1123" spans="1:22">
      <c r="A1123" s="48">
        <v>3</v>
      </c>
      <c r="B1123" s="48">
        <v>3</v>
      </c>
      <c r="C1123" s="48">
        <v>18</v>
      </c>
      <c r="D1123" s="48">
        <v>0</v>
      </c>
      <c r="E1123" s="48">
        <v>250</v>
      </c>
      <c r="F1123" s="48">
        <v>12</v>
      </c>
      <c r="G1123" s="48" t="s">
        <v>268</v>
      </c>
      <c r="H1123" s="48">
        <v>8</v>
      </c>
      <c r="I1123" s="48">
        <f t="shared" si="154"/>
        <v>4</v>
      </c>
      <c r="J1123" s="57">
        <f t="shared" si="155"/>
        <v>1.2E-2</v>
      </c>
      <c r="K1123" s="48">
        <f t="shared" si="159"/>
        <v>4000</v>
      </c>
      <c r="L1123" s="48">
        <f t="shared" si="159"/>
        <v>4000</v>
      </c>
      <c r="M1123" s="48">
        <f t="shared" si="159"/>
        <v>4400</v>
      </c>
      <c r="N1123" s="48">
        <f t="shared" si="159"/>
        <v>4400</v>
      </c>
      <c r="O1123" s="48">
        <f t="shared" si="159"/>
        <v>4400</v>
      </c>
      <c r="P1123" s="48">
        <f t="shared" si="159"/>
        <v>4400</v>
      </c>
      <c r="Q1123" s="48">
        <f t="shared" si="159"/>
        <v>5000</v>
      </c>
      <c r="R1123" s="48">
        <f t="shared" si="159"/>
        <v>5000</v>
      </c>
      <c r="S1123" s="48">
        <f t="shared" si="159"/>
        <v>5200</v>
      </c>
      <c r="T1123" s="48">
        <f t="shared" si="159"/>
        <v>5200</v>
      </c>
      <c r="U1123" s="48">
        <f t="shared" si="159"/>
        <v>5400</v>
      </c>
      <c r="V1123" s="48">
        <f t="shared" si="159"/>
        <v>5400</v>
      </c>
    </row>
    <row r="1124" spans="1:22">
      <c r="A1124" s="48">
        <v>3</v>
      </c>
      <c r="B1124" s="48">
        <v>3</v>
      </c>
      <c r="C1124" s="48">
        <v>18</v>
      </c>
      <c r="D1124" s="48">
        <v>0</v>
      </c>
      <c r="E1124" s="48">
        <v>250</v>
      </c>
      <c r="F1124" s="48">
        <v>13</v>
      </c>
      <c r="G1124" s="48" t="s">
        <v>269</v>
      </c>
      <c r="H1124" s="48">
        <v>11500</v>
      </c>
      <c r="I1124" s="48">
        <f t="shared" si="154"/>
        <v>0</v>
      </c>
      <c r="J1124" s="57">
        <f t="shared" si="155"/>
        <v>1.2E-2</v>
      </c>
      <c r="K1124" s="48">
        <f t="shared" si="159"/>
        <v>11500</v>
      </c>
      <c r="L1124" s="48">
        <f t="shared" si="159"/>
        <v>11500</v>
      </c>
      <c r="M1124" s="48">
        <f t="shared" si="159"/>
        <v>11500</v>
      </c>
      <c r="N1124" s="48">
        <f t="shared" si="159"/>
        <v>11500</v>
      </c>
      <c r="O1124" s="48">
        <f t="shared" si="159"/>
        <v>11500</v>
      </c>
      <c r="P1124" s="48">
        <f t="shared" si="159"/>
        <v>11500</v>
      </c>
      <c r="Q1124" s="48">
        <f t="shared" si="159"/>
        <v>11500</v>
      </c>
      <c r="R1124" s="48">
        <f t="shared" si="159"/>
        <v>11500</v>
      </c>
      <c r="S1124" s="48">
        <f t="shared" si="159"/>
        <v>11500</v>
      </c>
      <c r="T1124" s="48">
        <f t="shared" si="159"/>
        <v>11500</v>
      </c>
      <c r="U1124" s="48">
        <f t="shared" si="159"/>
        <v>11500</v>
      </c>
      <c r="V1124" s="48">
        <f t="shared" si="159"/>
        <v>11500</v>
      </c>
    </row>
    <row r="1125" spans="1:22">
      <c r="A1125" s="48">
        <v>3</v>
      </c>
      <c r="B1125" s="48">
        <v>3</v>
      </c>
      <c r="C1125" s="48">
        <v>18</v>
      </c>
      <c r="D1125" s="48">
        <v>0</v>
      </c>
      <c r="E1125" s="48">
        <v>250</v>
      </c>
      <c r="F1125" s="48">
        <v>14</v>
      </c>
      <c r="G1125" s="48" t="s">
        <v>274</v>
      </c>
      <c r="H1125" s="48">
        <v>1</v>
      </c>
      <c r="I1125" s="48">
        <f t="shared" si="154"/>
        <v>3</v>
      </c>
      <c r="J1125" s="57">
        <f t="shared" si="155"/>
        <v>1.2E-2</v>
      </c>
      <c r="K1125" s="48">
        <f t="shared" si="159"/>
        <v>6000</v>
      </c>
      <c r="L1125" s="48">
        <f t="shared" si="159"/>
        <v>6000</v>
      </c>
      <c r="M1125" s="48">
        <f t="shared" si="159"/>
        <v>6600</v>
      </c>
      <c r="N1125" s="48">
        <f t="shared" si="159"/>
        <v>6600</v>
      </c>
      <c r="O1125" s="48">
        <f t="shared" si="159"/>
        <v>6600</v>
      </c>
      <c r="P1125" s="48">
        <f t="shared" si="159"/>
        <v>6600</v>
      </c>
      <c r="Q1125" s="48">
        <f t="shared" si="159"/>
        <v>7500</v>
      </c>
      <c r="R1125" s="48">
        <f t="shared" si="159"/>
        <v>7500</v>
      </c>
      <c r="S1125" s="48">
        <f t="shared" si="159"/>
        <v>7800</v>
      </c>
      <c r="T1125" s="48">
        <f t="shared" si="159"/>
        <v>7800</v>
      </c>
      <c r="U1125" s="48">
        <f t="shared" si="159"/>
        <v>8100</v>
      </c>
      <c r="V1125" s="48">
        <f t="shared" si="159"/>
        <v>8100</v>
      </c>
    </row>
    <row r="1126" spans="1:22">
      <c r="A1126" s="48">
        <v>3</v>
      </c>
      <c r="B1126" s="48">
        <v>3</v>
      </c>
      <c r="C1126" s="48">
        <v>18</v>
      </c>
      <c r="D1126" s="48">
        <v>0</v>
      </c>
      <c r="E1126" s="48">
        <v>250</v>
      </c>
      <c r="F1126" s="48">
        <v>15</v>
      </c>
      <c r="G1126" s="48" t="s">
        <v>270</v>
      </c>
      <c r="H1126" s="48">
        <v>3</v>
      </c>
      <c r="I1126" s="48">
        <f t="shared" si="154"/>
        <v>1</v>
      </c>
      <c r="J1126" s="57">
        <f t="shared" si="155"/>
        <v>1.2E-2</v>
      </c>
      <c r="K1126" s="48">
        <f t="shared" si="159"/>
        <v>6000</v>
      </c>
      <c r="L1126" s="48">
        <f t="shared" si="159"/>
        <v>6000</v>
      </c>
      <c r="M1126" s="48">
        <f t="shared" si="159"/>
        <v>6600</v>
      </c>
      <c r="N1126" s="48">
        <f t="shared" si="159"/>
        <v>6600</v>
      </c>
      <c r="O1126" s="48">
        <f t="shared" si="159"/>
        <v>6600</v>
      </c>
      <c r="P1126" s="48">
        <f t="shared" si="159"/>
        <v>6600</v>
      </c>
      <c r="Q1126" s="48">
        <f t="shared" si="159"/>
        <v>7500</v>
      </c>
      <c r="R1126" s="48">
        <f t="shared" si="159"/>
        <v>7500</v>
      </c>
      <c r="S1126" s="48">
        <f t="shared" si="159"/>
        <v>7800</v>
      </c>
      <c r="T1126" s="48">
        <f t="shared" si="159"/>
        <v>7800</v>
      </c>
      <c r="U1126" s="48">
        <f t="shared" si="159"/>
        <v>8100</v>
      </c>
      <c r="V1126" s="48">
        <f t="shared" si="159"/>
        <v>8100</v>
      </c>
    </row>
    <row r="1127" spans="1:22">
      <c r="A1127" s="48">
        <v>3</v>
      </c>
      <c r="B1127" s="48">
        <v>4</v>
      </c>
      <c r="C1127" s="48">
        <v>7</v>
      </c>
      <c r="D1127" s="48">
        <v>0</v>
      </c>
      <c r="E1127" s="48">
        <v>250</v>
      </c>
      <c r="F1127" s="48">
        <v>1</v>
      </c>
      <c r="G1127" s="48" t="s">
        <v>275</v>
      </c>
      <c r="H1127" s="48">
        <v>2</v>
      </c>
      <c r="I1127" s="48">
        <f t="shared" si="154"/>
        <v>8</v>
      </c>
      <c r="J1127" s="57">
        <f t="shared" si="155"/>
        <v>4.6666666666666671E-3</v>
      </c>
      <c r="K1127" s="48">
        <f t="shared" si="159"/>
        <v>10600</v>
      </c>
      <c r="L1127" s="48">
        <f t="shared" si="159"/>
        <v>10600</v>
      </c>
      <c r="M1127" s="48">
        <f t="shared" si="159"/>
        <v>11800</v>
      </c>
      <c r="N1127" s="48">
        <f t="shared" si="159"/>
        <v>11800</v>
      </c>
      <c r="O1127" s="48">
        <f t="shared" si="159"/>
        <v>11800</v>
      </c>
      <c r="P1127" s="48">
        <f t="shared" si="159"/>
        <v>11800</v>
      </c>
      <c r="Q1127" s="48">
        <f t="shared" si="159"/>
        <v>13400</v>
      </c>
      <c r="R1127" s="48">
        <f t="shared" si="159"/>
        <v>13400</v>
      </c>
      <c r="S1127" s="48">
        <f t="shared" si="159"/>
        <v>13800</v>
      </c>
      <c r="T1127" s="48">
        <f t="shared" si="159"/>
        <v>13800</v>
      </c>
      <c r="U1127" s="48">
        <f t="shared" si="159"/>
        <v>14400</v>
      </c>
      <c r="V1127" s="48">
        <f t="shared" si="159"/>
        <v>14400</v>
      </c>
    </row>
    <row r="1128" spans="1:22">
      <c r="A1128" s="48">
        <v>3</v>
      </c>
      <c r="B1128" s="48">
        <v>4</v>
      </c>
      <c r="C1128" s="48">
        <v>7</v>
      </c>
      <c r="D1128" s="48">
        <v>0</v>
      </c>
      <c r="E1128" s="48">
        <v>250</v>
      </c>
      <c r="F1128" s="48">
        <v>2</v>
      </c>
      <c r="G1128" s="48" t="s">
        <v>268</v>
      </c>
      <c r="H1128" s="48">
        <v>12</v>
      </c>
      <c r="I1128" s="48">
        <f t="shared" si="154"/>
        <v>4</v>
      </c>
      <c r="J1128" s="57">
        <f t="shared" si="155"/>
        <v>4.6666666666666671E-3</v>
      </c>
      <c r="K1128" s="48">
        <f t="shared" si="159"/>
        <v>6000</v>
      </c>
      <c r="L1128" s="48">
        <f t="shared" si="159"/>
        <v>6000</v>
      </c>
      <c r="M1128" s="48">
        <f t="shared" si="159"/>
        <v>6600</v>
      </c>
      <c r="N1128" s="48">
        <f t="shared" si="159"/>
        <v>6600</v>
      </c>
      <c r="O1128" s="48">
        <f t="shared" si="159"/>
        <v>6600</v>
      </c>
      <c r="P1128" s="48">
        <f t="shared" si="159"/>
        <v>6600</v>
      </c>
      <c r="Q1128" s="48">
        <f t="shared" si="159"/>
        <v>7500</v>
      </c>
      <c r="R1128" s="48">
        <f t="shared" si="159"/>
        <v>7500</v>
      </c>
      <c r="S1128" s="48">
        <f t="shared" si="159"/>
        <v>7800</v>
      </c>
      <c r="T1128" s="48">
        <f t="shared" si="159"/>
        <v>7800</v>
      </c>
      <c r="U1128" s="48">
        <f t="shared" si="159"/>
        <v>8100</v>
      </c>
      <c r="V1128" s="48">
        <f t="shared" si="159"/>
        <v>8100</v>
      </c>
    </row>
    <row r="1129" spans="1:22">
      <c r="A1129" s="48">
        <v>3</v>
      </c>
      <c r="B1129" s="48">
        <v>4</v>
      </c>
      <c r="C1129" s="48">
        <v>7</v>
      </c>
      <c r="D1129" s="48">
        <v>0</v>
      </c>
      <c r="E1129" s="48">
        <v>250</v>
      </c>
      <c r="F1129" s="48">
        <v>3</v>
      </c>
      <c r="G1129" s="48" t="s">
        <v>269</v>
      </c>
      <c r="H1129" s="48">
        <v>2500</v>
      </c>
      <c r="I1129" s="48">
        <f t="shared" si="154"/>
        <v>0</v>
      </c>
      <c r="J1129" s="57">
        <f t="shared" si="155"/>
        <v>4.6666666666666671E-3</v>
      </c>
      <c r="K1129" s="48">
        <f t="shared" si="159"/>
        <v>2500</v>
      </c>
      <c r="L1129" s="48">
        <f t="shared" si="159"/>
        <v>2500</v>
      </c>
      <c r="M1129" s="48">
        <f t="shared" si="159"/>
        <v>2500</v>
      </c>
      <c r="N1129" s="48">
        <f t="shared" si="159"/>
        <v>2500</v>
      </c>
      <c r="O1129" s="48">
        <f t="shared" si="159"/>
        <v>2500</v>
      </c>
      <c r="P1129" s="48">
        <f t="shared" si="159"/>
        <v>2500</v>
      </c>
      <c r="Q1129" s="48">
        <f t="shared" si="159"/>
        <v>2500</v>
      </c>
      <c r="R1129" s="48">
        <f t="shared" si="159"/>
        <v>2500</v>
      </c>
      <c r="S1129" s="48">
        <f t="shared" si="159"/>
        <v>2500</v>
      </c>
      <c r="T1129" s="48">
        <f t="shared" si="159"/>
        <v>2500</v>
      </c>
      <c r="U1129" s="48">
        <f t="shared" si="159"/>
        <v>2500</v>
      </c>
      <c r="V1129" s="48">
        <f t="shared" si="159"/>
        <v>2500</v>
      </c>
    </row>
    <row r="1130" spans="1:22">
      <c r="A1130" s="48">
        <v>3</v>
      </c>
      <c r="B1130" s="48">
        <v>4</v>
      </c>
      <c r="C1130" s="48">
        <v>7</v>
      </c>
      <c r="D1130" s="48">
        <v>0</v>
      </c>
      <c r="E1130" s="48">
        <v>250</v>
      </c>
      <c r="F1130" s="48">
        <v>4</v>
      </c>
      <c r="G1130" s="48" t="s">
        <v>270</v>
      </c>
      <c r="H1130" s="48">
        <v>4</v>
      </c>
      <c r="I1130" s="48">
        <f t="shared" si="154"/>
        <v>1</v>
      </c>
      <c r="J1130" s="57">
        <f t="shared" si="155"/>
        <v>4.6666666666666671E-3</v>
      </c>
      <c r="K1130" s="48">
        <f t="shared" si="159"/>
        <v>8000</v>
      </c>
      <c r="L1130" s="48">
        <f t="shared" si="159"/>
        <v>8000</v>
      </c>
      <c r="M1130" s="48">
        <f t="shared" si="159"/>
        <v>8800</v>
      </c>
      <c r="N1130" s="48">
        <f t="shared" si="159"/>
        <v>8800</v>
      </c>
      <c r="O1130" s="48">
        <f t="shared" si="159"/>
        <v>8800</v>
      </c>
      <c r="P1130" s="48">
        <f t="shared" si="159"/>
        <v>8800</v>
      </c>
      <c r="Q1130" s="48">
        <f t="shared" si="159"/>
        <v>10000</v>
      </c>
      <c r="R1130" s="48">
        <f t="shared" si="159"/>
        <v>10000</v>
      </c>
      <c r="S1130" s="48">
        <f t="shared" si="159"/>
        <v>10400</v>
      </c>
      <c r="T1130" s="48">
        <f t="shared" si="159"/>
        <v>10400</v>
      </c>
      <c r="U1130" s="48">
        <f t="shared" si="159"/>
        <v>10800</v>
      </c>
      <c r="V1130" s="48">
        <f t="shared" si="159"/>
        <v>10800</v>
      </c>
    </row>
    <row r="1131" spans="1:22">
      <c r="A1131" s="48">
        <v>3</v>
      </c>
      <c r="B1131" s="48">
        <v>4</v>
      </c>
      <c r="C1131" s="48">
        <v>7</v>
      </c>
      <c r="D1131" s="48">
        <v>0</v>
      </c>
      <c r="E1131" s="48">
        <v>250</v>
      </c>
      <c r="F1131" s="48">
        <v>5</v>
      </c>
      <c r="G1131" s="48" t="s">
        <v>271</v>
      </c>
      <c r="H1131" s="48">
        <v>1</v>
      </c>
      <c r="I1131" s="48">
        <f t="shared" si="154"/>
        <v>6</v>
      </c>
      <c r="J1131" s="57">
        <f t="shared" si="155"/>
        <v>4.6666666666666671E-3</v>
      </c>
      <c r="K1131" s="48">
        <f t="shared" si="159"/>
        <v>3300</v>
      </c>
      <c r="L1131" s="48">
        <f t="shared" si="159"/>
        <v>3300</v>
      </c>
      <c r="M1131" s="48">
        <f t="shared" si="159"/>
        <v>3700</v>
      </c>
      <c r="N1131" s="48">
        <f t="shared" si="159"/>
        <v>3700</v>
      </c>
      <c r="O1131" s="48">
        <f t="shared" si="159"/>
        <v>3700</v>
      </c>
      <c r="P1131" s="48">
        <f t="shared" si="159"/>
        <v>3700</v>
      </c>
      <c r="Q1131" s="48">
        <f t="shared" si="159"/>
        <v>4200</v>
      </c>
      <c r="R1131" s="48">
        <f t="shared" si="159"/>
        <v>4200</v>
      </c>
      <c r="S1131" s="48">
        <f t="shared" si="159"/>
        <v>4300</v>
      </c>
      <c r="T1131" s="48">
        <f t="shared" si="159"/>
        <v>4300</v>
      </c>
      <c r="U1131" s="48">
        <f t="shared" si="159"/>
        <v>4500</v>
      </c>
      <c r="V1131" s="48">
        <f t="shared" si="159"/>
        <v>4500</v>
      </c>
    </row>
    <row r="1132" spans="1:22">
      <c r="A1132" s="48">
        <v>3</v>
      </c>
      <c r="B1132" s="48">
        <v>4</v>
      </c>
      <c r="C1132" s="48">
        <v>7</v>
      </c>
      <c r="D1132" s="48">
        <v>0</v>
      </c>
      <c r="E1132" s="48">
        <v>250</v>
      </c>
      <c r="F1132" s="48">
        <v>6</v>
      </c>
      <c r="G1132" s="48" t="s">
        <v>268</v>
      </c>
      <c r="H1132" s="48">
        <v>4</v>
      </c>
      <c r="I1132" s="48">
        <f t="shared" si="154"/>
        <v>4</v>
      </c>
      <c r="J1132" s="57">
        <f t="shared" si="155"/>
        <v>4.6666666666666671E-3</v>
      </c>
      <c r="K1132" s="48">
        <f t="shared" ref="K1132:V1141" si="160">IF($I1132=0,$H1132,INDEX(levelCosts_1_v,MATCH(K$1,levelCosts_k,1),$I1132)*$H1132)</f>
        <v>2000</v>
      </c>
      <c r="L1132" s="48">
        <f t="shared" si="160"/>
        <v>2000</v>
      </c>
      <c r="M1132" s="48">
        <f t="shared" si="160"/>
        <v>2200</v>
      </c>
      <c r="N1132" s="48">
        <f t="shared" si="160"/>
        <v>2200</v>
      </c>
      <c r="O1132" s="48">
        <f t="shared" si="160"/>
        <v>2200</v>
      </c>
      <c r="P1132" s="48">
        <f t="shared" si="160"/>
        <v>2200</v>
      </c>
      <c r="Q1132" s="48">
        <f t="shared" si="160"/>
        <v>2500</v>
      </c>
      <c r="R1132" s="48">
        <f t="shared" si="160"/>
        <v>2500</v>
      </c>
      <c r="S1132" s="48">
        <f t="shared" si="160"/>
        <v>2600</v>
      </c>
      <c r="T1132" s="48">
        <f t="shared" si="160"/>
        <v>2600</v>
      </c>
      <c r="U1132" s="48">
        <f t="shared" si="160"/>
        <v>2700</v>
      </c>
      <c r="V1132" s="48">
        <f t="shared" si="160"/>
        <v>2700</v>
      </c>
    </row>
    <row r="1133" spans="1:22">
      <c r="A1133" s="48">
        <v>3</v>
      </c>
      <c r="B1133" s="48">
        <v>4</v>
      </c>
      <c r="C1133" s="48">
        <v>7</v>
      </c>
      <c r="D1133" s="48">
        <v>0</v>
      </c>
      <c r="E1133" s="48">
        <v>250</v>
      </c>
      <c r="F1133" s="48">
        <v>7</v>
      </c>
      <c r="G1133" s="48" t="s">
        <v>273</v>
      </c>
      <c r="H1133" s="48">
        <v>3</v>
      </c>
      <c r="I1133" s="48">
        <f t="shared" si="154"/>
        <v>5</v>
      </c>
      <c r="J1133" s="57">
        <f t="shared" si="155"/>
        <v>4.6666666666666671E-3</v>
      </c>
      <c r="K1133" s="48">
        <f t="shared" si="160"/>
        <v>12000</v>
      </c>
      <c r="L1133" s="48">
        <f t="shared" si="160"/>
        <v>12000</v>
      </c>
      <c r="M1133" s="48">
        <f t="shared" si="160"/>
        <v>13200</v>
      </c>
      <c r="N1133" s="48">
        <f t="shared" si="160"/>
        <v>13200</v>
      </c>
      <c r="O1133" s="48">
        <f t="shared" si="160"/>
        <v>13200</v>
      </c>
      <c r="P1133" s="48">
        <f t="shared" si="160"/>
        <v>13200</v>
      </c>
      <c r="Q1133" s="48">
        <f t="shared" si="160"/>
        <v>15000</v>
      </c>
      <c r="R1133" s="48">
        <f t="shared" si="160"/>
        <v>15000</v>
      </c>
      <c r="S1133" s="48">
        <f t="shared" si="160"/>
        <v>15600</v>
      </c>
      <c r="T1133" s="48">
        <f t="shared" si="160"/>
        <v>15600</v>
      </c>
      <c r="U1133" s="48">
        <f t="shared" si="160"/>
        <v>16200</v>
      </c>
      <c r="V1133" s="48">
        <f t="shared" si="160"/>
        <v>16200</v>
      </c>
    </row>
    <row r="1134" spans="1:22">
      <c r="A1134" s="48">
        <v>3</v>
      </c>
      <c r="B1134" s="48">
        <v>4</v>
      </c>
      <c r="C1134" s="48">
        <v>7</v>
      </c>
      <c r="D1134" s="48">
        <v>0</v>
      </c>
      <c r="E1134" s="48">
        <v>250</v>
      </c>
      <c r="F1134" s="48">
        <v>8</v>
      </c>
      <c r="G1134" s="48" t="s">
        <v>269</v>
      </c>
      <c r="H1134" s="48">
        <v>4500</v>
      </c>
      <c r="I1134" s="48">
        <f t="shared" si="154"/>
        <v>0</v>
      </c>
      <c r="J1134" s="57">
        <f t="shared" si="155"/>
        <v>4.6666666666666671E-3</v>
      </c>
      <c r="K1134" s="48">
        <f t="shared" si="160"/>
        <v>4500</v>
      </c>
      <c r="L1134" s="48">
        <f t="shared" si="160"/>
        <v>4500</v>
      </c>
      <c r="M1134" s="48">
        <f t="shared" si="160"/>
        <v>4500</v>
      </c>
      <c r="N1134" s="48">
        <f t="shared" si="160"/>
        <v>4500</v>
      </c>
      <c r="O1134" s="48">
        <f t="shared" si="160"/>
        <v>4500</v>
      </c>
      <c r="P1134" s="48">
        <f t="shared" si="160"/>
        <v>4500</v>
      </c>
      <c r="Q1134" s="48">
        <f t="shared" si="160"/>
        <v>4500</v>
      </c>
      <c r="R1134" s="48">
        <f t="shared" si="160"/>
        <v>4500</v>
      </c>
      <c r="S1134" s="48">
        <f t="shared" si="160"/>
        <v>4500</v>
      </c>
      <c r="T1134" s="48">
        <f t="shared" si="160"/>
        <v>4500</v>
      </c>
      <c r="U1134" s="48">
        <f t="shared" si="160"/>
        <v>4500</v>
      </c>
      <c r="V1134" s="48">
        <f t="shared" si="160"/>
        <v>4500</v>
      </c>
    </row>
    <row r="1135" spans="1:22">
      <c r="A1135" s="48">
        <v>3</v>
      </c>
      <c r="B1135" s="48">
        <v>4</v>
      </c>
      <c r="C1135" s="48">
        <v>7</v>
      </c>
      <c r="D1135" s="48">
        <v>0</v>
      </c>
      <c r="E1135" s="48">
        <v>250</v>
      </c>
      <c r="F1135" s="48">
        <v>9</v>
      </c>
      <c r="G1135" s="48" t="s">
        <v>274</v>
      </c>
      <c r="H1135" s="48">
        <v>1</v>
      </c>
      <c r="I1135" s="48">
        <f t="shared" si="154"/>
        <v>3</v>
      </c>
      <c r="J1135" s="57">
        <f t="shared" si="155"/>
        <v>4.6666666666666671E-3</v>
      </c>
      <c r="K1135" s="48">
        <f t="shared" si="160"/>
        <v>6000</v>
      </c>
      <c r="L1135" s="48">
        <f t="shared" si="160"/>
        <v>6000</v>
      </c>
      <c r="M1135" s="48">
        <f t="shared" si="160"/>
        <v>6600</v>
      </c>
      <c r="N1135" s="48">
        <f t="shared" si="160"/>
        <v>6600</v>
      </c>
      <c r="O1135" s="48">
        <f t="shared" si="160"/>
        <v>6600</v>
      </c>
      <c r="P1135" s="48">
        <f t="shared" si="160"/>
        <v>6600</v>
      </c>
      <c r="Q1135" s="48">
        <f t="shared" si="160"/>
        <v>7500</v>
      </c>
      <c r="R1135" s="48">
        <f t="shared" si="160"/>
        <v>7500</v>
      </c>
      <c r="S1135" s="48">
        <f t="shared" si="160"/>
        <v>7800</v>
      </c>
      <c r="T1135" s="48">
        <f t="shared" si="160"/>
        <v>7800</v>
      </c>
      <c r="U1135" s="48">
        <f t="shared" si="160"/>
        <v>8100</v>
      </c>
      <c r="V1135" s="48">
        <f t="shared" si="160"/>
        <v>8100</v>
      </c>
    </row>
    <row r="1136" spans="1:22">
      <c r="A1136" s="48">
        <v>3</v>
      </c>
      <c r="B1136" s="48">
        <v>4</v>
      </c>
      <c r="C1136" s="48">
        <v>7</v>
      </c>
      <c r="D1136" s="48">
        <v>0</v>
      </c>
      <c r="E1136" s="48">
        <v>250</v>
      </c>
      <c r="F1136" s="48">
        <v>10</v>
      </c>
      <c r="G1136" s="48" t="s">
        <v>275</v>
      </c>
      <c r="H1136" s="48">
        <v>4</v>
      </c>
      <c r="I1136" s="48">
        <f t="shared" si="154"/>
        <v>8</v>
      </c>
      <c r="J1136" s="57">
        <f t="shared" si="155"/>
        <v>4.6666666666666671E-3</v>
      </c>
      <c r="K1136" s="48">
        <f t="shared" si="160"/>
        <v>21200</v>
      </c>
      <c r="L1136" s="48">
        <f t="shared" si="160"/>
        <v>21200</v>
      </c>
      <c r="M1136" s="48">
        <f t="shared" si="160"/>
        <v>23600</v>
      </c>
      <c r="N1136" s="48">
        <f t="shared" si="160"/>
        <v>23600</v>
      </c>
      <c r="O1136" s="48">
        <f t="shared" si="160"/>
        <v>23600</v>
      </c>
      <c r="P1136" s="48">
        <f t="shared" si="160"/>
        <v>23600</v>
      </c>
      <c r="Q1136" s="48">
        <f t="shared" si="160"/>
        <v>26800</v>
      </c>
      <c r="R1136" s="48">
        <f t="shared" si="160"/>
        <v>26800</v>
      </c>
      <c r="S1136" s="48">
        <f t="shared" si="160"/>
        <v>27600</v>
      </c>
      <c r="T1136" s="48">
        <f t="shared" si="160"/>
        <v>27600</v>
      </c>
      <c r="U1136" s="48">
        <f t="shared" si="160"/>
        <v>28800</v>
      </c>
      <c r="V1136" s="48">
        <f t="shared" si="160"/>
        <v>28800</v>
      </c>
    </row>
    <row r="1137" spans="1:22">
      <c r="A1137" s="48">
        <v>3</v>
      </c>
      <c r="B1137" s="48">
        <v>4</v>
      </c>
      <c r="C1137" s="48">
        <v>7</v>
      </c>
      <c r="D1137" s="48">
        <v>0</v>
      </c>
      <c r="E1137" s="48">
        <v>250</v>
      </c>
      <c r="F1137" s="48">
        <v>11</v>
      </c>
      <c r="G1137" s="48" t="s">
        <v>272</v>
      </c>
      <c r="H1137" s="48">
        <v>1</v>
      </c>
      <c r="I1137" s="48">
        <f t="shared" si="154"/>
        <v>7</v>
      </c>
      <c r="J1137" s="57">
        <f t="shared" si="155"/>
        <v>4.6666666666666671E-3</v>
      </c>
      <c r="K1137" s="48">
        <f t="shared" si="160"/>
        <v>4000</v>
      </c>
      <c r="L1137" s="48">
        <f t="shared" si="160"/>
        <v>4000</v>
      </c>
      <c r="M1137" s="48">
        <f t="shared" si="160"/>
        <v>4400</v>
      </c>
      <c r="N1137" s="48">
        <f t="shared" si="160"/>
        <v>4400</v>
      </c>
      <c r="O1137" s="48">
        <f t="shared" si="160"/>
        <v>4400</v>
      </c>
      <c r="P1137" s="48">
        <f t="shared" si="160"/>
        <v>4400</v>
      </c>
      <c r="Q1137" s="48">
        <f t="shared" si="160"/>
        <v>5000</v>
      </c>
      <c r="R1137" s="48">
        <f t="shared" si="160"/>
        <v>5000</v>
      </c>
      <c r="S1137" s="48">
        <f t="shared" si="160"/>
        <v>5200</v>
      </c>
      <c r="T1137" s="48">
        <f t="shared" si="160"/>
        <v>5200</v>
      </c>
      <c r="U1137" s="48">
        <f t="shared" si="160"/>
        <v>5400</v>
      </c>
      <c r="V1137" s="48">
        <f t="shared" si="160"/>
        <v>5400</v>
      </c>
    </row>
    <row r="1138" spans="1:22">
      <c r="A1138" s="48">
        <v>3</v>
      </c>
      <c r="B1138" s="48">
        <v>4</v>
      </c>
      <c r="C1138" s="48">
        <v>7</v>
      </c>
      <c r="D1138" s="48">
        <v>0</v>
      </c>
      <c r="E1138" s="48">
        <v>250</v>
      </c>
      <c r="F1138" s="48">
        <v>12</v>
      </c>
      <c r="G1138" s="48" t="s">
        <v>274</v>
      </c>
      <c r="H1138" s="48">
        <v>1</v>
      </c>
      <c r="I1138" s="48">
        <f t="shared" si="154"/>
        <v>3</v>
      </c>
      <c r="J1138" s="57">
        <f t="shared" si="155"/>
        <v>4.6666666666666671E-3</v>
      </c>
      <c r="K1138" s="48">
        <f t="shared" si="160"/>
        <v>6000</v>
      </c>
      <c r="L1138" s="48">
        <f t="shared" si="160"/>
        <v>6000</v>
      </c>
      <c r="M1138" s="48">
        <f t="shared" si="160"/>
        <v>6600</v>
      </c>
      <c r="N1138" s="48">
        <f t="shared" si="160"/>
        <v>6600</v>
      </c>
      <c r="O1138" s="48">
        <f t="shared" si="160"/>
        <v>6600</v>
      </c>
      <c r="P1138" s="48">
        <f t="shared" si="160"/>
        <v>6600</v>
      </c>
      <c r="Q1138" s="48">
        <f t="shared" si="160"/>
        <v>7500</v>
      </c>
      <c r="R1138" s="48">
        <f t="shared" si="160"/>
        <v>7500</v>
      </c>
      <c r="S1138" s="48">
        <f t="shared" si="160"/>
        <v>7800</v>
      </c>
      <c r="T1138" s="48">
        <f t="shared" si="160"/>
        <v>7800</v>
      </c>
      <c r="U1138" s="48">
        <f t="shared" si="160"/>
        <v>8100</v>
      </c>
      <c r="V1138" s="48">
        <f t="shared" si="160"/>
        <v>8100</v>
      </c>
    </row>
    <row r="1139" spans="1:22">
      <c r="A1139" s="48">
        <v>3</v>
      </c>
      <c r="B1139" s="48">
        <v>4</v>
      </c>
      <c r="C1139" s="48">
        <v>7</v>
      </c>
      <c r="D1139" s="48">
        <v>0</v>
      </c>
      <c r="E1139" s="48">
        <v>250</v>
      </c>
      <c r="F1139" s="48">
        <v>13</v>
      </c>
      <c r="G1139" s="48" t="s">
        <v>268</v>
      </c>
      <c r="H1139" s="48">
        <v>20</v>
      </c>
      <c r="I1139" s="48">
        <f t="shared" si="154"/>
        <v>4</v>
      </c>
      <c r="J1139" s="57">
        <f t="shared" si="155"/>
        <v>4.6666666666666671E-3</v>
      </c>
      <c r="K1139" s="48">
        <f t="shared" si="160"/>
        <v>10000</v>
      </c>
      <c r="L1139" s="48">
        <f t="shared" si="160"/>
        <v>10000</v>
      </c>
      <c r="M1139" s="48">
        <f t="shared" si="160"/>
        <v>11000</v>
      </c>
      <c r="N1139" s="48">
        <f t="shared" si="160"/>
        <v>11000</v>
      </c>
      <c r="O1139" s="48">
        <f t="shared" si="160"/>
        <v>11000</v>
      </c>
      <c r="P1139" s="48">
        <f t="shared" si="160"/>
        <v>11000</v>
      </c>
      <c r="Q1139" s="48">
        <f t="shared" si="160"/>
        <v>12500</v>
      </c>
      <c r="R1139" s="48">
        <f t="shared" si="160"/>
        <v>12500</v>
      </c>
      <c r="S1139" s="48">
        <f t="shared" si="160"/>
        <v>13000</v>
      </c>
      <c r="T1139" s="48">
        <f t="shared" si="160"/>
        <v>13000</v>
      </c>
      <c r="U1139" s="48">
        <f t="shared" si="160"/>
        <v>13500</v>
      </c>
      <c r="V1139" s="48">
        <f t="shared" si="160"/>
        <v>13500</v>
      </c>
    </row>
    <row r="1140" spans="1:22">
      <c r="A1140" s="48">
        <v>3</v>
      </c>
      <c r="B1140" s="48">
        <v>4</v>
      </c>
      <c r="C1140" s="48">
        <v>7</v>
      </c>
      <c r="D1140" s="48">
        <v>0</v>
      </c>
      <c r="E1140" s="48">
        <v>250</v>
      </c>
      <c r="F1140" s="48">
        <v>14</v>
      </c>
      <c r="G1140" s="48" t="s">
        <v>269</v>
      </c>
      <c r="H1140" s="48">
        <v>4500</v>
      </c>
      <c r="I1140" s="48">
        <f t="shared" si="154"/>
        <v>0</v>
      </c>
      <c r="J1140" s="57">
        <f t="shared" si="155"/>
        <v>4.6666666666666671E-3</v>
      </c>
      <c r="K1140" s="48">
        <f t="shared" si="160"/>
        <v>4500</v>
      </c>
      <c r="L1140" s="48">
        <f t="shared" si="160"/>
        <v>4500</v>
      </c>
      <c r="M1140" s="48">
        <f t="shared" si="160"/>
        <v>4500</v>
      </c>
      <c r="N1140" s="48">
        <f t="shared" si="160"/>
        <v>4500</v>
      </c>
      <c r="O1140" s="48">
        <f t="shared" si="160"/>
        <v>4500</v>
      </c>
      <c r="P1140" s="48">
        <f t="shared" si="160"/>
        <v>4500</v>
      </c>
      <c r="Q1140" s="48">
        <f t="shared" si="160"/>
        <v>4500</v>
      </c>
      <c r="R1140" s="48">
        <f t="shared" si="160"/>
        <v>4500</v>
      </c>
      <c r="S1140" s="48">
        <f t="shared" si="160"/>
        <v>4500</v>
      </c>
      <c r="T1140" s="48">
        <f t="shared" si="160"/>
        <v>4500</v>
      </c>
      <c r="U1140" s="48">
        <f t="shared" si="160"/>
        <v>4500</v>
      </c>
      <c r="V1140" s="48">
        <f t="shared" si="160"/>
        <v>4500</v>
      </c>
    </row>
    <row r="1141" spans="1:22">
      <c r="A1141" s="48">
        <v>3</v>
      </c>
      <c r="B1141" s="48">
        <v>4</v>
      </c>
      <c r="C1141" s="48">
        <v>7</v>
      </c>
      <c r="D1141" s="48">
        <v>0</v>
      </c>
      <c r="E1141" s="48">
        <v>250</v>
      </c>
      <c r="F1141" s="48">
        <v>15</v>
      </c>
      <c r="G1141" s="48" t="s">
        <v>269</v>
      </c>
      <c r="H1141" s="48">
        <v>7000</v>
      </c>
      <c r="I1141" s="48">
        <f t="shared" si="154"/>
        <v>0</v>
      </c>
      <c r="J1141" s="57">
        <f t="shared" si="155"/>
        <v>4.6666666666666671E-3</v>
      </c>
      <c r="K1141" s="48">
        <f t="shared" si="160"/>
        <v>7000</v>
      </c>
      <c r="L1141" s="48">
        <f t="shared" si="160"/>
        <v>7000</v>
      </c>
      <c r="M1141" s="48">
        <f t="shared" si="160"/>
        <v>7000</v>
      </c>
      <c r="N1141" s="48">
        <f t="shared" si="160"/>
        <v>7000</v>
      </c>
      <c r="O1141" s="48">
        <f t="shared" si="160"/>
        <v>7000</v>
      </c>
      <c r="P1141" s="48">
        <f t="shared" si="160"/>
        <v>7000</v>
      </c>
      <c r="Q1141" s="48">
        <f t="shared" si="160"/>
        <v>7000</v>
      </c>
      <c r="R1141" s="48">
        <f t="shared" si="160"/>
        <v>7000</v>
      </c>
      <c r="S1141" s="48">
        <f t="shared" si="160"/>
        <v>7000</v>
      </c>
      <c r="T1141" s="48">
        <f t="shared" si="160"/>
        <v>7000</v>
      </c>
      <c r="U1141" s="48">
        <f t="shared" si="160"/>
        <v>7000</v>
      </c>
      <c r="V1141" s="48">
        <f t="shared" si="160"/>
        <v>7000</v>
      </c>
    </row>
    <row r="1142" spans="1:22">
      <c r="A1142" s="48">
        <v>3</v>
      </c>
      <c r="B1142" s="48">
        <v>5</v>
      </c>
      <c r="C1142" s="48">
        <v>5</v>
      </c>
      <c r="D1142" s="48">
        <v>0</v>
      </c>
      <c r="E1142" s="48">
        <v>250</v>
      </c>
      <c r="F1142" s="48">
        <v>1</v>
      </c>
      <c r="G1142" s="48" t="s">
        <v>271</v>
      </c>
      <c r="H1142" s="48">
        <v>2</v>
      </c>
      <c r="I1142" s="48">
        <f t="shared" si="154"/>
        <v>6</v>
      </c>
      <c r="J1142" s="57">
        <f t="shared" si="155"/>
        <v>3.3333333333333335E-3</v>
      </c>
      <c r="K1142" s="48">
        <f t="shared" ref="K1142:V1151" si="161">IF($I1142=0,$H1142,INDEX(levelCosts_1_v,MATCH(K$1,levelCosts_k,1),$I1142)*$H1142)</f>
        <v>6600</v>
      </c>
      <c r="L1142" s="48">
        <f t="shared" si="161"/>
        <v>6600</v>
      </c>
      <c r="M1142" s="48">
        <f t="shared" si="161"/>
        <v>7400</v>
      </c>
      <c r="N1142" s="48">
        <f t="shared" si="161"/>
        <v>7400</v>
      </c>
      <c r="O1142" s="48">
        <f t="shared" si="161"/>
        <v>7400</v>
      </c>
      <c r="P1142" s="48">
        <f t="shared" si="161"/>
        <v>7400</v>
      </c>
      <c r="Q1142" s="48">
        <f t="shared" si="161"/>
        <v>8400</v>
      </c>
      <c r="R1142" s="48">
        <f t="shared" si="161"/>
        <v>8400</v>
      </c>
      <c r="S1142" s="48">
        <f t="shared" si="161"/>
        <v>8600</v>
      </c>
      <c r="T1142" s="48">
        <f t="shared" si="161"/>
        <v>8600</v>
      </c>
      <c r="U1142" s="48">
        <f t="shared" si="161"/>
        <v>9000</v>
      </c>
      <c r="V1142" s="48">
        <f t="shared" si="161"/>
        <v>9000</v>
      </c>
    </row>
    <row r="1143" spans="1:22">
      <c r="A1143" s="48">
        <v>3</v>
      </c>
      <c r="B1143" s="48">
        <v>5</v>
      </c>
      <c r="C1143" s="48">
        <v>5</v>
      </c>
      <c r="D1143" s="48">
        <v>0</v>
      </c>
      <c r="E1143" s="48">
        <v>250</v>
      </c>
      <c r="F1143" s="48">
        <v>2</v>
      </c>
      <c r="G1143" s="48" t="s">
        <v>274</v>
      </c>
      <c r="H1143" s="48">
        <v>1</v>
      </c>
      <c r="I1143" s="48">
        <f t="shared" si="154"/>
        <v>3</v>
      </c>
      <c r="J1143" s="57">
        <f t="shared" si="155"/>
        <v>3.3333333333333335E-3</v>
      </c>
      <c r="K1143" s="48">
        <f t="shared" si="161"/>
        <v>6000</v>
      </c>
      <c r="L1143" s="48">
        <f t="shared" si="161"/>
        <v>6000</v>
      </c>
      <c r="M1143" s="48">
        <f t="shared" si="161"/>
        <v>6600</v>
      </c>
      <c r="N1143" s="48">
        <f t="shared" si="161"/>
        <v>6600</v>
      </c>
      <c r="O1143" s="48">
        <f t="shared" si="161"/>
        <v>6600</v>
      </c>
      <c r="P1143" s="48">
        <f t="shared" si="161"/>
        <v>6600</v>
      </c>
      <c r="Q1143" s="48">
        <f t="shared" si="161"/>
        <v>7500</v>
      </c>
      <c r="R1143" s="48">
        <f t="shared" si="161"/>
        <v>7500</v>
      </c>
      <c r="S1143" s="48">
        <f t="shared" si="161"/>
        <v>7800</v>
      </c>
      <c r="T1143" s="48">
        <f t="shared" si="161"/>
        <v>7800</v>
      </c>
      <c r="U1143" s="48">
        <f t="shared" si="161"/>
        <v>8100</v>
      </c>
      <c r="V1143" s="48">
        <f t="shared" si="161"/>
        <v>8100</v>
      </c>
    </row>
    <row r="1144" spans="1:22">
      <c r="A1144" s="48">
        <v>3</v>
      </c>
      <c r="B1144" s="48">
        <v>5</v>
      </c>
      <c r="C1144" s="48">
        <v>5</v>
      </c>
      <c r="D1144" s="48">
        <v>0</v>
      </c>
      <c r="E1144" s="48">
        <v>250</v>
      </c>
      <c r="F1144" s="48">
        <v>3</v>
      </c>
      <c r="G1144" s="48" t="s">
        <v>270</v>
      </c>
      <c r="H1144" s="48">
        <v>1</v>
      </c>
      <c r="I1144" s="48">
        <f t="shared" si="154"/>
        <v>1</v>
      </c>
      <c r="J1144" s="57">
        <f t="shared" si="155"/>
        <v>3.3333333333333335E-3</v>
      </c>
      <c r="K1144" s="48">
        <f t="shared" si="161"/>
        <v>2000</v>
      </c>
      <c r="L1144" s="48">
        <f t="shared" si="161"/>
        <v>2000</v>
      </c>
      <c r="M1144" s="48">
        <f t="shared" si="161"/>
        <v>2200</v>
      </c>
      <c r="N1144" s="48">
        <f t="shared" si="161"/>
        <v>2200</v>
      </c>
      <c r="O1144" s="48">
        <f t="shared" si="161"/>
        <v>2200</v>
      </c>
      <c r="P1144" s="48">
        <f t="shared" si="161"/>
        <v>2200</v>
      </c>
      <c r="Q1144" s="48">
        <f t="shared" si="161"/>
        <v>2500</v>
      </c>
      <c r="R1144" s="48">
        <f t="shared" si="161"/>
        <v>2500</v>
      </c>
      <c r="S1144" s="48">
        <f t="shared" si="161"/>
        <v>2600</v>
      </c>
      <c r="T1144" s="48">
        <f t="shared" si="161"/>
        <v>2600</v>
      </c>
      <c r="U1144" s="48">
        <f t="shared" si="161"/>
        <v>2700</v>
      </c>
      <c r="V1144" s="48">
        <f t="shared" si="161"/>
        <v>2700</v>
      </c>
    </row>
    <row r="1145" spans="1:22">
      <c r="A1145" s="48">
        <v>3</v>
      </c>
      <c r="B1145" s="48">
        <v>5</v>
      </c>
      <c r="C1145" s="48">
        <v>5</v>
      </c>
      <c r="D1145" s="48">
        <v>0</v>
      </c>
      <c r="E1145" s="48">
        <v>250</v>
      </c>
      <c r="F1145" s="48">
        <v>4</v>
      </c>
      <c r="G1145" s="48" t="s">
        <v>269</v>
      </c>
      <c r="H1145" s="48">
        <v>9000</v>
      </c>
      <c r="I1145" s="48">
        <f t="shared" si="154"/>
        <v>0</v>
      </c>
      <c r="J1145" s="57">
        <f t="shared" si="155"/>
        <v>3.3333333333333335E-3</v>
      </c>
      <c r="K1145" s="48">
        <f t="shared" si="161"/>
        <v>9000</v>
      </c>
      <c r="L1145" s="48">
        <f t="shared" si="161"/>
        <v>9000</v>
      </c>
      <c r="M1145" s="48">
        <f t="shared" si="161"/>
        <v>9000</v>
      </c>
      <c r="N1145" s="48">
        <f t="shared" si="161"/>
        <v>9000</v>
      </c>
      <c r="O1145" s="48">
        <f t="shared" si="161"/>
        <v>9000</v>
      </c>
      <c r="P1145" s="48">
        <f t="shared" si="161"/>
        <v>9000</v>
      </c>
      <c r="Q1145" s="48">
        <f t="shared" si="161"/>
        <v>9000</v>
      </c>
      <c r="R1145" s="48">
        <f t="shared" si="161"/>
        <v>9000</v>
      </c>
      <c r="S1145" s="48">
        <f t="shared" si="161"/>
        <v>9000</v>
      </c>
      <c r="T1145" s="48">
        <f t="shared" si="161"/>
        <v>9000</v>
      </c>
      <c r="U1145" s="48">
        <f t="shared" si="161"/>
        <v>9000</v>
      </c>
      <c r="V1145" s="48">
        <f t="shared" si="161"/>
        <v>9000</v>
      </c>
    </row>
    <row r="1146" spans="1:22">
      <c r="A1146" s="48">
        <v>3</v>
      </c>
      <c r="B1146" s="48">
        <v>5</v>
      </c>
      <c r="C1146" s="48">
        <v>5</v>
      </c>
      <c r="D1146" s="48">
        <v>0</v>
      </c>
      <c r="E1146" s="48">
        <v>250</v>
      </c>
      <c r="F1146" s="48">
        <v>5</v>
      </c>
      <c r="G1146" s="48" t="s">
        <v>268</v>
      </c>
      <c r="H1146" s="48">
        <v>8</v>
      </c>
      <c r="I1146" s="48">
        <f t="shared" si="154"/>
        <v>4</v>
      </c>
      <c r="J1146" s="57">
        <f t="shared" si="155"/>
        <v>3.3333333333333335E-3</v>
      </c>
      <c r="K1146" s="48">
        <f t="shared" si="161"/>
        <v>4000</v>
      </c>
      <c r="L1146" s="48">
        <f t="shared" si="161"/>
        <v>4000</v>
      </c>
      <c r="M1146" s="48">
        <f t="shared" si="161"/>
        <v>4400</v>
      </c>
      <c r="N1146" s="48">
        <f t="shared" si="161"/>
        <v>4400</v>
      </c>
      <c r="O1146" s="48">
        <f t="shared" si="161"/>
        <v>4400</v>
      </c>
      <c r="P1146" s="48">
        <f t="shared" si="161"/>
        <v>4400</v>
      </c>
      <c r="Q1146" s="48">
        <f t="shared" si="161"/>
        <v>5000</v>
      </c>
      <c r="R1146" s="48">
        <f t="shared" si="161"/>
        <v>5000</v>
      </c>
      <c r="S1146" s="48">
        <f t="shared" si="161"/>
        <v>5200</v>
      </c>
      <c r="T1146" s="48">
        <f t="shared" si="161"/>
        <v>5200</v>
      </c>
      <c r="U1146" s="48">
        <f t="shared" si="161"/>
        <v>5400</v>
      </c>
      <c r="V1146" s="48">
        <f t="shared" si="161"/>
        <v>5400</v>
      </c>
    </row>
    <row r="1147" spans="1:22">
      <c r="A1147" s="48">
        <v>3</v>
      </c>
      <c r="B1147" s="48">
        <v>5</v>
      </c>
      <c r="C1147" s="48">
        <v>5</v>
      </c>
      <c r="D1147" s="48">
        <v>0</v>
      </c>
      <c r="E1147" s="48">
        <v>250</v>
      </c>
      <c r="F1147" s="48">
        <v>6</v>
      </c>
      <c r="G1147" s="48" t="s">
        <v>270</v>
      </c>
      <c r="H1147" s="48">
        <v>1</v>
      </c>
      <c r="I1147" s="48">
        <f t="shared" si="154"/>
        <v>1</v>
      </c>
      <c r="J1147" s="57">
        <f t="shared" si="155"/>
        <v>3.3333333333333335E-3</v>
      </c>
      <c r="K1147" s="48">
        <f t="shared" si="161"/>
        <v>2000</v>
      </c>
      <c r="L1147" s="48">
        <f t="shared" si="161"/>
        <v>2000</v>
      </c>
      <c r="M1147" s="48">
        <f t="shared" si="161"/>
        <v>2200</v>
      </c>
      <c r="N1147" s="48">
        <f t="shared" si="161"/>
        <v>2200</v>
      </c>
      <c r="O1147" s="48">
        <f t="shared" si="161"/>
        <v>2200</v>
      </c>
      <c r="P1147" s="48">
        <f t="shared" si="161"/>
        <v>2200</v>
      </c>
      <c r="Q1147" s="48">
        <f t="shared" si="161"/>
        <v>2500</v>
      </c>
      <c r="R1147" s="48">
        <f t="shared" si="161"/>
        <v>2500</v>
      </c>
      <c r="S1147" s="48">
        <f t="shared" si="161"/>
        <v>2600</v>
      </c>
      <c r="T1147" s="48">
        <f t="shared" si="161"/>
        <v>2600</v>
      </c>
      <c r="U1147" s="48">
        <f t="shared" si="161"/>
        <v>2700</v>
      </c>
      <c r="V1147" s="48">
        <f t="shared" si="161"/>
        <v>2700</v>
      </c>
    </row>
    <row r="1148" spans="1:22">
      <c r="A1148" s="48">
        <v>3</v>
      </c>
      <c r="B1148" s="48">
        <v>5</v>
      </c>
      <c r="C1148" s="48">
        <v>5</v>
      </c>
      <c r="D1148" s="48">
        <v>0</v>
      </c>
      <c r="E1148" s="48">
        <v>250</v>
      </c>
      <c r="F1148" s="48">
        <v>7</v>
      </c>
      <c r="G1148" s="48" t="s">
        <v>268</v>
      </c>
      <c r="H1148" s="48">
        <v>20</v>
      </c>
      <c r="I1148" s="48">
        <f t="shared" si="154"/>
        <v>4</v>
      </c>
      <c r="J1148" s="57">
        <f t="shared" si="155"/>
        <v>3.3333333333333335E-3</v>
      </c>
      <c r="K1148" s="48">
        <f t="shared" si="161"/>
        <v>10000</v>
      </c>
      <c r="L1148" s="48">
        <f t="shared" si="161"/>
        <v>10000</v>
      </c>
      <c r="M1148" s="48">
        <f t="shared" si="161"/>
        <v>11000</v>
      </c>
      <c r="N1148" s="48">
        <f t="shared" si="161"/>
        <v>11000</v>
      </c>
      <c r="O1148" s="48">
        <f t="shared" si="161"/>
        <v>11000</v>
      </c>
      <c r="P1148" s="48">
        <f t="shared" si="161"/>
        <v>11000</v>
      </c>
      <c r="Q1148" s="48">
        <f t="shared" si="161"/>
        <v>12500</v>
      </c>
      <c r="R1148" s="48">
        <f t="shared" si="161"/>
        <v>12500</v>
      </c>
      <c r="S1148" s="48">
        <f t="shared" si="161"/>
        <v>13000</v>
      </c>
      <c r="T1148" s="48">
        <f t="shared" si="161"/>
        <v>13000</v>
      </c>
      <c r="U1148" s="48">
        <f t="shared" si="161"/>
        <v>13500</v>
      </c>
      <c r="V1148" s="48">
        <f t="shared" si="161"/>
        <v>13500</v>
      </c>
    </row>
    <row r="1149" spans="1:22">
      <c r="A1149" s="48">
        <v>3</v>
      </c>
      <c r="B1149" s="48">
        <v>5</v>
      </c>
      <c r="C1149" s="48">
        <v>5</v>
      </c>
      <c r="D1149" s="48">
        <v>0</v>
      </c>
      <c r="E1149" s="48">
        <v>250</v>
      </c>
      <c r="F1149" s="48">
        <v>8</v>
      </c>
      <c r="G1149" s="48" t="s">
        <v>275</v>
      </c>
      <c r="H1149" s="48">
        <v>2</v>
      </c>
      <c r="I1149" s="48">
        <f t="shared" si="154"/>
        <v>8</v>
      </c>
      <c r="J1149" s="57">
        <f t="shared" si="155"/>
        <v>3.3333333333333335E-3</v>
      </c>
      <c r="K1149" s="48">
        <f t="shared" si="161"/>
        <v>10600</v>
      </c>
      <c r="L1149" s="48">
        <f t="shared" si="161"/>
        <v>10600</v>
      </c>
      <c r="M1149" s="48">
        <f t="shared" si="161"/>
        <v>11800</v>
      </c>
      <c r="N1149" s="48">
        <f t="shared" si="161"/>
        <v>11800</v>
      </c>
      <c r="O1149" s="48">
        <f t="shared" si="161"/>
        <v>11800</v>
      </c>
      <c r="P1149" s="48">
        <f t="shared" si="161"/>
        <v>11800</v>
      </c>
      <c r="Q1149" s="48">
        <f t="shared" si="161"/>
        <v>13400</v>
      </c>
      <c r="R1149" s="48">
        <f t="shared" si="161"/>
        <v>13400</v>
      </c>
      <c r="S1149" s="48">
        <f t="shared" si="161"/>
        <v>13800</v>
      </c>
      <c r="T1149" s="48">
        <f t="shared" si="161"/>
        <v>13800</v>
      </c>
      <c r="U1149" s="48">
        <f t="shared" si="161"/>
        <v>14400</v>
      </c>
      <c r="V1149" s="48">
        <f t="shared" si="161"/>
        <v>14400</v>
      </c>
    </row>
    <row r="1150" spans="1:22">
      <c r="A1150" s="48">
        <v>3</v>
      </c>
      <c r="B1150" s="48">
        <v>5</v>
      </c>
      <c r="C1150" s="48">
        <v>5</v>
      </c>
      <c r="D1150" s="48">
        <v>0</v>
      </c>
      <c r="E1150" s="48">
        <v>250</v>
      </c>
      <c r="F1150" s="48">
        <v>9</v>
      </c>
      <c r="G1150" s="48" t="s">
        <v>269</v>
      </c>
      <c r="H1150" s="48">
        <v>7000</v>
      </c>
      <c r="I1150" s="48">
        <f t="shared" si="154"/>
        <v>0</v>
      </c>
      <c r="J1150" s="57">
        <f t="shared" si="155"/>
        <v>3.3333333333333335E-3</v>
      </c>
      <c r="K1150" s="48">
        <f t="shared" si="161"/>
        <v>7000</v>
      </c>
      <c r="L1150" s="48">
        <f t="shared" si="161"/>
        <v>7000</v>
      </c>
      <c r="M1150" s="48">
        <f t="shared" si="161"/>
        <v>7000</v>
      </c>
      <c r="N1150" s="48">
        <f t="shared" si="161"/>
        <v>7000</v>
      </c>
      <c r="O1150" s="48">
        <f t="shared" si="161"/>
        <v>7000</v>
      </c>
      <c r="P1150" s="48">
        <f t="shared" si="161"/>
        <v>7000</v>
      </c>
      <c r="Q1150" s="48">
        <f t="shared" si="161"/>
        <v>7000</v>
      </c>
      <c r="R1150" s="48">
        <f t="shared" si="161"/>
        <v>7000</v>
      </c>
      <c r="S1150" s="48">
        <f t="shared" si="161"/>
        <v>7000</v>
      </c>
      <c r="T1150" s="48">
        <f t="shared" si="161"/>
        <v>7000</v>
      </c>
      <c r="U1150" s="48">
        <f t="shared" si="161"/>
        <v>7000</v>
      </c>
      <c r="V1150" s="48">
        <f t="shared" si="161"/>
        <v>7000</v>
      </c>
    </row>
    <row r="1151" spans="1:22">
      <c r="A1151" s="48">
        <v>3</v>
      </c>
      <c r="B1151" s="48">
        <v>5</v>
      </c>
      <c r="C1151" s="48">
        <v>5</v>
      </c>
      <c r="D1151" s="48">
        <v>0</v>
      </c>
      <c r="E1151" s="48">
        <v>250</v>
      </c>
      <c r="F1151" s="48">
        <v>10</v>
      </c>
      <c r="G1151" s="48" t="s">
        <v>269</v>
      </c>
      <c r="H1151" s="48">
        <v>13500</v>
      </c>
      <c r="I1151" s="48">
        <f t="shared" si="154"/>
        <v>0</v>
      </c>
      <c r="J1151" s="57">
        <f t="shared" si="155"/>
        <v>3.3333333333333335E-3</v>
      </c>
      <c r="K1151" s="48">
        <f t="shared" si="161"/>
        <v>13500</v>
      </c>
      <c r="L1151" s="48">
        <f t="shared" si="161"/>
        <v>13500</v>
      </c>
      <c r="M1151" s="48">
        <f t="shared" si="161"/>
        <v>13500</v>
      </c>
      <c r="N1151" s="48">
        <f t="shared" si="161"/>
        <v>13500</v>
      </c>
      <c r="O1151" s="48">
        <f t="shared" si="161"/>
        <v>13500</v>
      </c>
      <c r="P1151" s="48">
        <f t="shared" si="161"/>
        <v>13500</v>
      </c>
      <c r="Q1151" s="48">
        <f t="shared" si="161"/>
        <v>13500</v>
      </c>
      <c r="R1151" s="48">
        <f t="shared" si="161"/>
        <v>13500</v>
      </c>
      <c r="S1151" s="48">
        <f t="shared" si="161"/>
        <v>13500</v>
      </c>
      <c r="T1151" s="48">
        <f t="shared" si="161"/>
        <v>13500</v>
      </c>
      <c r="U1151" s="48">
        <f t="shared" si="161"/>
        <v>13500</v>
      </c>
      <c r="V1151" s="48">
        <f t="shared" si="161"/>
        <v>13500</v>
      </c>
    </row>
    <row r="1152" spans="1:22">
      <c r="A1152" s="48">
        <v>3</v>
      </c>
      <c r="B1152" s="48">
        <v>5</v>
      </c>
      <c r="C1152" s="48">
        <v>5</v>
      </c>
      <c r="D1152" s="48">
        <v>0</v>
      </c>
      <c r="E1152" s="48">
        <v>250</v>
      </c>
      <c r="F1152" s="48">
        <v>11</v>
      </c>
      <c r="G1152" s="48" t="s">
        <v>273</v>
      </c>
      <c r="H1152" s="48">
        <v>1</v>
      </c>
      <c r="I1152" s="48">
        <f t="shared" si="154"/>
        <v>5</v>
      </c>
      <c r="J1152" s="57">
        <f t="shared" si="155"/>
        <v>3.3333333333333335E-3</v>
      </c>
      <c r="K1152" s="48">
        <f t="shared" ref="K1152:V1161" si="162">IF($I1152=0,$H1152,INDEX(levelCosts_1_v,MATCH(K$1,levelCosts_k,1),$I1152)*$H1152)</f>
        <v>4000</v>
      </c>
      <c r="L1152" s="48">
        <f t="shared" si="162"/>
        <v>4000</v>
      </c>
      <c r="M1152" s="48">
        <f t="shared" si="162"/>
        <v>4400</v>
      </c>
      <c r="N1152" s="48">
        <f t="shared" si="162"/>
        <v>4400</v>
      </c>
      <c r="O1152" s="48">
        <f t="shared" si="162"/>
        <v>4400</v>
      </c>
      <c r="P1152" s="48">
        <f t="shared" si="162"/>
        <v>4400</v>
      </c>
      <c r="Q1152" s="48">
        <f t="shared" si="162"/>
        <v>5000</v>
      </c>
      <c r="R1152" s="48">
        <f t="shared" si="162"/>
        <v>5000</v>
      </c>
      <c r="S1152" s="48">
        <f t="shared" si="162"/>
        <v>5200</v>
      </c>
      <c r="T1152" s="48">
        <f t="shared" si="162"/>
        <v>5200</v>
      </c>
      <c r="U1152" s="48">
        <f t="shared" si="162"/>
        <v>5400</v>
      </c>
      <c r="V1152" s="48">
        <f t="shared" si="162"/>
        <v>5400</v>
      </c>
    </row>
    <row r="1153" spans="1:22">
      <c r="A1153" s="48">
        <v>3</v>
      </c>
      <c r="B1153" s="48">
        <v>5</v>
      </c>
      <c r="C1153" s="48">
        <v>5</v>
      </c>
      <c r="D1153" s="48">
        <v>0</v>
      </c>
      <c r="E1153" s="48">
        <v>250</v>
      </c>
      <c r="F1153" s="48">
        <v>12</v>
      </c>
      <c r="G1153" s="48" t="s">
        <v>268</v>
      </c>
      <c r="H1153" s="48">
        <v>8</v>
      </c>
      <c r="I1153" s="48">
        <f t="shared" si="154"/>
        <v>4</v>
      </c>
      <c r="J1153" s="57">
        <f t="shared" si="155"/>
        <v>3.3333333333333335E-3</v>
      </c>
      <c r="K1153" s="48">
        <f t="shared" si="162"/>
        <v>4000</v>
      </c>
      <c r="L1153" s="48">
        <f t="shared" si="162"/>
        <v>4000</v>
      </c>
      <c r="M1153" s="48">
        <f t="shared" si="162"/>
        <v>4400</v>
      </c>
      <c r="N1153" s="48">
        <f t="shared" si="162"/>
        <v>4400</v>
      </c>
      <c r="O1153" s="48">
        <f t="shared" si="162"/>
        <v>4400</v>
      </c>
      <c r="P1153" s="48">
        <f t="shared" si="162"/>
        <v>4400</v>
      </c>
      <c r="Q1153" s="48">
        <f t="shared" si="162"/>
        <v>5000</v>
      </c>
      <c r="R1153" s="48">
        <f t="shared" si="162"/>
        <v>5000</v>
      </c>
      <c r="S1153" s="48">
        <f t="shared" si="162"/>
        <v>5200</v>
      </c>
      <c r="T1153" s="48">
        <f t="shared" si="162"/>
        <v>5200</v>
      </c>
      <c r="U1153" s="48">
        <f t="shared" si="162"/>
        <v>5400</v>
      </c>
      <c r="V1153" s="48">
        <f t="shared" si="162"/>
        <v>5400</v>
      </c>
    </row>
    <row r="1154" spans="1:22">
      <c r="A1154" s="48">
        <v>3</v>
      </c>
      <c r="B1154" s="48">
        <v>5</v>
      </c>
      <c r="C1154" s="48">
        <v>5</v>
      </c>
      <c r="D1154" s="48">
        <v>0</v>
      </c>
      <c r="E1154" s="48">
        <v>250</v>
      </c>
      <c r="F1154" s="48">
        <v>13</v>
      </c>
      <c r="G1154" s="48" t="s">
        <v>269</v>
      </c>
      <c r="H1154" s="48">
        <v>11500</v>
      </c>
      <c r="I1154" s="48">
        <f t="shared" ref="I1154:I1217" si="163">INDEX($AW$1:$AW$9,MATCH(G1154,$AV$1:$AV$9,0))</f>
        <v>0</v>
      </c>
      <c r="J1154" s="57">
        <f t="shared" si="155"/>
        <v>3.3333333333333335E-3</v>
      </c>
      <c r="K1154" s="48">
        <f t="shared" si="162"/>
        <v>11500</v>
      </c>
      <c r="L1154" s="48">
        <f t="shared" si="162"/>
        <v>11500</v>
      </c>
      <c r="M1154" s="48">
        <f t="shared" si="162"/>
        <v>11500</v>
      </c>
      <c r="N1154" s="48">
        <f t="shared" si="162"/>
        <v>11500</v>
      </c>
      <c r="O1154" s="48">
        <f t="shared" si="162"/>
        <v>11500</v>
      </c>
      <c r="P1154" s="48">
        <f t="shared" si="162"/>
        <v>11500</v>
      </c>
      <c r="Q1154" s="48">
        <f t="shared" si="162"/>
        <v>11500</v>
      </c>
      <c r="R1154" s="48">
        <f t="shared" si="162"/>
        <v>11500</v>
      </c>
      <c r="S1154" s="48">
        <f t="shared" si="162"/>
        <v>11500</v>
      </c>
      <c r="T1154" s="48">
        <f t="shared" si="162"/>
        <v>11500</v>
      </c>
      <c r="U1154" s="48">
        <f t="shared" si="162"/>
        <v>11500</v>
      </c>
      <c r="V1154" s="48">
        <f t="shared" si="162"/>
        <v>11500</v>
      </c>
    </row>
    <row r="1155" spans="1:22">
      <c r="A1155" s="48">
        <v>3</v>
      </c>
      <c r="B1155" s="48">
        <v>5</v>
      </c>
      <c r="C1155" s="48">
        <v>5</v>
      </c>
      <c r="D1155" s="48">
        <v>0</v>
      </c>
      <c r="E1155" s="48">
        <v>250</v>
      </c>
      <c r="F1155" s="48">
        <v>14</v>
      </c>
      <c r="G1155" s="48" t="s">
        <v>272</v>
      </c>
      <c r="H1155" s="48">
        <v>1</v>
      </c>
      <c r="I1155" s="48">
        <f t="shared" si="163"/>
        <v>7</v>
      </c>
      <c r="J1155" s="57">
        <f t="shared" ref="J1155:J1218" si="164">C1155/100/15</f>
        <v>3.3333333333333335E-3</v>
      </c>
      <c r="K1155" s="48">
        <f t="shared" si="162"/>
        <v>4000</v>
      </c>
      <c r="L1155" s="48">
        <f t="shared" si="162"/>
        <v>4000</v>
      </c>
      <c r="M1155" s="48">
        <f t="shared" si="162"/>
        <v>4400</v>
      </c>
      <c r="N1155" s="48">
        <f t="shared" si="162"/>
        <v>4400</v>
      </c>
      <c r="O1155" s="48">
        <f t="shared" si="162"/>
        <v>4400</v>
      </c>
      <c r="P1155" s="48">
        <f t="shared" si="162"/>
        <v>4400</v>
      </c>
      <c r="Q1155" s="48">
        <f t="shared" si="162"/>
        <v>5000</v>
      </c>
      <c r="R1155" s="48">
        <f t="shared" si="162"/>
        <v>5000</v>
      </c>
      <c r="S1155" s="48">
        <f t="shared" si="162"/>
        <v>5200</v>
      </c>
      <c r="T1155" s="48">
        <f t="shared" si="162"/>
        <v>5200</v>
      </c>
      <c r="U1155" s="48">
        <f t="shared" si="162"/>
        <v>5400</v>
      </c>
      <c r="V1155" s="48">
        <f t="shared" si="162"/>
        <v>5400</v>
      </c>
    </row>
    <row r="1156" spans="1:22">
      <c r="A1156" s="48">
        <v>3</v>
      </c>
      <c r="B1156" s="48">
        <v>5</v>
      </c>
      <c r="C1156" s="48">
        <v>5</v>
      </c>
      <c r="D1156" s="48">
        <v>0</v>
      </c>
      <c r="E1156" s="48">
        <v>250</v>
      </c>
      <c r="F1156" s="48">
        <v>15</v>
      </c>
      <c r="G1156" s="48" t="s">
        <v>275</v>
      </c>
      <c r="H1156" s="48">
        <v>2</v>
      </c>
      <c r="I1156" s="48">
        <f t="shared" si="163"/>
        <v>8</v>
      </c>
      <c r="J1156" s="57">
        <f t="shared" si="164"/>
        <v>3.3333333333333335E-3</v>
      </c>
      <c r="K1156" s="48">
        <f t="shared" si="162"/>
        <v>10600</v>
      </c>
      <c r="L1156" s="48">
        <f t="shared" si="162"/>
        <v>10600</v>
      </c>
      <c r="M1156" s="48">
        <f t="shared" si="162"/>
        <v>11800</v>
      </c>
      <c r="N1156" s="48">
        <f t="shared" si="162"/>
        <v>11800</v>
      </c>
      <c r="O1156" s="48">
        <f t="shared" si="162"/>
        <v>11800</v>
      </c>
      <c r="P1156" s="48">
        <f t="shared" si="162"/>
        <v>11800</v>
      </c>
      <c r="Q1156" s="48">
        <f t="shared" si="162"/>
        <v>13400</v>
      </c>
      <c r="R1156" s="48">
        <f t="shared" si="162"/>
        <v>13400</v>
      </c>
      <c r="S1156" s="48">
        <f t="shared" si="162"/>
        <v>13800</v>
      </c>
      <c r="T1156" s="48">
        <f t="shared" si="162"/>
        <v>13800</v>
      </c>
      <c r="U1156" s="48">
        <f t="shared" si="162"/>
        <v>14400</v>
      </c>
      <c r="V1156" s="48">
        <f t="shared" si="162"/>
        <v>14400</v>
      </c>
    </row>
    <row r="1157" spans="1:22">
      <c r="A1157" s="48">
        <v>3</v>
      </c>
      <c r="B1157" s="48">
        <v>6</v>
      </c>
      <c r="C1157" s="48">
        <v>4</v>
      </c>
      <c r="D1157" s="48">
        <v>0</v>
      </c>
      <c r="E1157" s="48">
        <v>250</v>
      </c>
      <c r="F1157" s="48">
        <v>1</v>
      </c>
      <c r="G1157" s="48" t="s">
        <v>272</v>
      </c>
      <c r="H1157" s="48">
        <v>2</v>
      </c>
      <c r="I1157" s="48">
        <f t="shared" si="163"/>
        <v>7</v>
      </c>
      <c r="J1157" s="57">
        <f t="shared" si="164"/>
        <v>2.6666666666666666E-3</v>
      </c>
      <c r="K1157" s="48">
        <f t="shared" si="162"/>
        <v>8000</v>
      </c>
      <c r="L1157" s="48">
        <f t="shared" si="162"/>
        <v>8000</v>
      </c>
      <c r="M1157" s="48">
        <f t="shared" si="162"/>
        <v>8800</v>
      </c>
      <c r="N1157" s="48">
        <f t="shared" si="162"/>
        <v>8800</v>
      </c>
      <c r="O1157" s="48">
        <f t="shared" si="162"/>
        <v>8800</v>
      </c>
      <c r="P1157" s="48">
        <f t="shared" si="162"/>
        <v>8800</v>
      </c>
      <c r="Q1157" s="48">
        <f t="shared" si="162"/>
        <v>10000</v>
      </c>
      <c r="R1157" s="48">
        <f t="shared" si="162"/>
        <v>10000</v>
      </c>
      <c r="S1157" s="48">
        <f t="shared" si="162"/>
        <v>10400</v>
      </c>
      <c r="T1157" s="48">
        <f t="shared" si="162"/>
        <v>10400</v>
      </c>
      <c r="U1157" s="48">
        <f t="shared" si="162"/>
        <v>10800</v>
      </c>
      <c r="V1157" s="48">
        <f t="shared" si="162"/>
        <v>10800</v>
      </c>
    </row>
    <row r="1158" spans="1:22">
      <c r="A1158" s="48">
        <v>3</v>
      </c>
      <c r="B1158" s="48">
        <v>6</v>
      </c>
      <c r="C1158" s="48">
        <v>4</v>
      </c>
      <c r="D1158" s="48">
        <v>0</v>
      </c>
      <c r="E1158" s="48">
        <v>250</v>
      </c>
      <c r="F1158" s="48">
        <v>2</v>
      </c>
      <c r="G1158" s="48" t="s">
        <v>273</v>
      </c>
      <c r="H1158" s="48">
        <v>3</v>
      </c>
      <c r="I1158" s="48">
        <f t="shared" si="163"/>
        <v>5</v>
      </c>
      <c r="J1158" s="57">
        <f t="shared" si="164"/>
        <v>2.6666666666666666E-3</v>
      </c>
      <c r="K1158" s="48">
        <f t="shared" si="162"/>
        <v>12000</v>
      </c>
      <c r="L1158" s="48">
        <f t="shared" si="162"/>
        <v>12000</v>
      </c>
      <c r="M1158" s="48">
        <f t="shared" si="162"/>
        <v>13200</v>
      </c>
      <c r="N1158" s="48">
        <f t="shared" si="162"/>
        <v>13200</v>
      </c>
      <c r="O1158" s="48">
        <f t="shared" si="162"/>
        <v>13200</v>
      </c>
      <c r="P1158" s="48">
        <f t="shared" si="162"/>
        <v>13200</v>
      </c>
      <c r="Q1158" s="48">
        <f t="shared" si="162"/>
        <v>15000</v>
      </c>
      <c r="R1158" s="48">
        <f t="shared" si="162"/>
        <v>15000</v>
      </c>
      <c r="S1158" s="48">
        <f t="shared" si="162"/>
        <v>15600</v>
      </c>
      <c r="T1158" s="48">
        <f t="shared" si="162"/>
        <v>15600</v>
      </c>
      <c r="U1158" s="48">
        <f t="shared" si="162"/>
        <v>16200</v>
      </c>
      <c r="V1158" s="48">
        <f t="shared" si="162"/>
        <v>16200</v>
      </c>
    </row>
    <row r="1159" spans="1:22">
      <c r="A1159" s="48">
        <v>3</v>
      </c>
      <c r="B1159" s="48">
        <v>6</v>
      </c>
      <c r="C1159" s="48">
        <v>4</v>
      </c>
      <c r="D1159" s="48">
        <v>0</v>
      </c>
      <c r="E1159" s="48">
        <v>250</v>
      </c>
      <c r="F1159" s="48">
        <v>3</v>
      </c>
      <c r="G1159" s="48" t="s">
        <v>268</v>
      </c>
      <c r="H1159" s="48">
        <v>4</v>
      </c>
      <c r="I1159" s="48">
        <f t="shared" si="163"/>
        <v>4</v>
      </c>
      <c r="J1159" s="57">
        <f t="shared" si="164"/>
        <v>2.6666666666666666E-3</v>
      </c>
      <c r="K1159" s="48">
        <f t="shared" si="162"/>
        <v>2000</v>
      </c>
      <c r="L1159" s="48">
        <f t="shared" si="162"/>
        <v>2000</v>
      </c>
      <c r="M1159" s="48">
        <f t="shared" si="162"/>
        <v>2200</v>
      </c>
      <c r="N1159" s="48">
        <f t="shared" si="162"/>
        <v>2200</v>
      </c>
      <c r="O1159" s="48">
        <f t="shared" si="162"/>
        <v>2200</v>
      </c>
      <c r="P1159" s="48">
        <f t="shared" si="162"/>
        <v>2200</v>
      </c>
      <c r="Q1159" s="48">
        <f t="shared" si="162"/>
        <v>2500</v>
      </c>
      <c r="R1159" s="48">
        <f t="shared" si="162"/>
        <v>2500</v>
      </c>
      <c r="S1159" s="48">
        <f t="shared" si="162"/>
        <v>2600</v>
      </c>
      <c r="T1159" s="48">
        <f t="shared" si="162"/>
        <v>2600</v>
      </c>
      <c r="U1159" s="48">
        <f t="shared" si="162"/>
        <v>2700</v>
      </c>
      <c r="V1159" s="48">
        <f t="shared" si="162"/>
        <v>2700</v>
      </c>
    </row>
    <row r="1160" spans="1:22">
      <c r="A1160" s="48">
        <v>3</v>
      </c>
      <c r="B1160" s="48">
        <v>6</v>
      </c>
      <c r="C1160" s="48">
        <v>4</v>
      </c>
      <c r="D1160" s="48">
        <v>0</v>
      </c>
      <c r="E1160" s="48">
        <v>250</v>
      </c>
      <c r="F1160" s="48">
        <v>4</v>
      </c>
      <c r="G1160" s="48" t="s">
        <v>270</v>
      </c>
      <c r="H1160" s="48">
        <v>4</v>
      </c>
      <c r="I1160" s="48">
        <f t="shared" si="163"/>
        <v>1</v>
      </c>
      <c r="J1160" s="57">
        <f t="shared" si="164"/>
        <v>2.6666666666666666E-3</v>
      </c>
      <c r="K1160" s="48">
        <f t="shared" si="162"/>
        <v>8000</v>
      </c>
      <c r="L1160" s="48">
        <f t="shared" si="162"/>
        <v>8000</v>
      </c>
      <c r="M1160" s="48">
        <f t="shared" si="162"/>
        <v>8800</v>
      </c>
      <c r="N1160" s="48">
        <f t="shared" si="162"/>
        <v>8800</v>
      </c>
      <c r="O1160" s="48">
        <f t="shared" si="162"/>
        <v>8800</v>
      </c>
      <c r="P1160" s="48">
        <f t="shared" si="162"/>
        <v>8800</v>
      </c>
      <c r="Q1160" s="48">
        <f t="shared" si="162"/>
        <v>10000</v>
      </c>
      <c r="R1160" s="48">
        <f t="shared" si="162"/>
        <v>10000</v>
      </c>
      <c r="S1160" s="48">
        <f t="shared" si="162"/>
        <v>10400</v>
      </c>
      <c r="T1160" s="48">
        <f t="shared" si="162"/>
        <v>10400</v>
      </c>
      <c r="U1160" s="48">
        <f t="shared" si="162"/>
        <v>10800</v>
      </c>
      <c r="V1160" s="48">
        <f t="shared" si="162"/>
        <v>10800</v>
      </c>
    </row>
    <row r="1161" spans="1:22">
      <c r="A1161" s="48">
        <v>3</v>
      </c>
      <c r="B1161" s="48">
        <v>6</v>
      </c>
      <c r="C1161" s="48">
        <v>4</v>
      </c>
      <c r="D1161" s="48">
        <v>0</v>
      </c>
      <c r="E1161" s="48">
        <v>250</v>
      </c>
      <c r="F1161" s="48">
        <v>5</v>
      </c>
      <c r="G1161" s="48" t="s">
        <v>273</v>
      </c>
      <c r="H1161" s="48">
        <v>1</v>
      </c>
      <c r="I1161" s="48">
        <f t="shared" si="163"/>
        <v>5</v>
      </c>
      <c r="J1161" s="57">
        <f t="shared" si="164"/>
        <v>2.6666666666666666E-3</v>
      </c>
      <c r="K1161" s="48">
        <f t="shared" si="162"/>
        <v>4000</v>
      </c>
      <c r="L1161" s="48">
        <f t="shared" si="162"/>
        <v>4000</v>
      </c>
      <c r="M1161" s="48">
        <f t="shared" si="162"/>
        <v>4400</v>
      </c>
      <c r="N1161" s="48">
        <f t="shared" si="162"/>
        <v>4400</v>
      </c>
      <c r="O1161" s="48">
        <f t="shared" si="162"/>
        <v>4400</v>
      </c>
      <c r="P1161" s="48">
        <f t="shared" si="162"/>
        <v>4400</v>
      </c>
      <c r="Q1161" s="48">
        <f t="shared" si="162"/>
        <v>5000</v>
      </c>
      <c r="R1161" s="48">
        <f t="shared" si="162"/>
        <v>5000</v>
      </c>
      <c r="S1161" s="48">
        <f t="shared" si="162"/>
        <v>5200</v>
      </c>
      <c r="T1161" s="48">
        <f t="shared" si="162"/>
        <v>5200</v>
      </c>
      <c r="U1161" s="48">
        <f t="shared" si="162"/>
        <v>5400</v>
      </c>
      <c r="V1161" s="48">
        <f t="shared" si="162"/>
        <v>5400</v>
      </c>
    </row>
    <row r="1162" spans="1:22">
      <c r="A1162" s="48">
        <v>3</v>
      </c>
      <c r="B1162" s="48">
        <v>6</v>
      </c>
      <c r="C1162" s="48">
        <v>4</v>
      </c>
      <c r="D1162" s="48">
        <v>0</v>
      </c>
      <c r="E1162" s="48">
        <v>250</v>
      </c>
      <c r="F1162" s="48">
        <v>6</v>
      </c>
      <c r="G1162" s="48" t="s">
        <v>268</v>
      </c>
      <c r="H1162" s="48">
        <v>4</v>
      </c>
      <c r="I1162" s="48">
        <f t="shared" si="163"/>
        <v>4</v>
      </c>
      <c r="J1162" s="57">
        <f t="shared" si="164"/>
        <v>2.6666666666666666E-3</v>
      </c>
      <c r="K1162" s="48">
        <f t="shared" ref="K1162:V1171" si="165">IF($I1162=0,$H1162,INDEX(levelCosts_1_v,MATCH(K$1,levelCosts_k,1),$I1162)*$H1162)</f>
        <v>2000</v>
      </c>
      <c r="L1162" s="48">
        <f t="shared" si="165"/>
        <v>2000</v>
      </c>
      <c r="M1162" s="48">
        <f t="shared" si="165"/>
        <v>2200</v>
      </c>
      <c r="N1162" s="48">
        <f t="shared" si="165"/>
        <v>2200</v>
      </c>
      <c r="O1162" s="48">
        <f t="shared" si="165"/>
        <v>2200</v>
      </c>
      <c r="P1162" s="48">
        <f t="shared" si="165"/>
        <v>2200</v>
      </c>
      <c r="Q1162" s="48">
        <f t="shared" si="165"/>
        <v>2500</v>
      </c>
      <c r="R1162" s="48">
        <f t="shared" si="165"/>
        <v>2500</v>
      </c>
      <c r="S1162" s="48">
        <f t="shared" si="165"/>
        <v>2600</v>
      </c>
      <c r="T1162" s="48">
        <f t="shared" si="165"/>
        <v>2600</v>
      </c>
      <c r="U1162" s="48">
        <f t="shared" si="165"/>
        <v>2700</v>
      </c>
      <c r="V1162" s="48">
        <f t="shared" si="165"/>
        <v>2700</v>
      </c>
    </row>
    <row r="1163" spans="1:22">
      <c r="A1163" s="48">
        <v>3</v>
      </c>
      <c r="B1163" s="48">
        <v>6</v>
      </c>
      <c r="C1163" s="48">
        <v>4</v>
      </c>
      <c r="D1163" s="48">
        <v>0</v>
      </c>
      <c r="E1163" s="48">
        <v>250</v>
      </c>
      <c r="F1163" s="48">
        <v>7</v>
      </c>
      <c r="G1163" s="48" t="s">
        <v>271</v>
      </c>
      <c r="H1163" s="48">
        <v>3</v>
      </c>
      <c r="I1163" s="48">
        <f t="shared" si="163"/>
        <v>6</v>
      </c>
      <c r="J1163" s="57">
        <f t="shared" si="164"/>
        <v>2.6666666666666666E-3</v>
      </c>
      <c r="K1163" s="48">
        <f t="shared" si="165"/>
        <v>9900</v>
      </c>
      <c r="L1163" s="48">
        <f t="shared" si="165"/>
        <v>9900</v>
      </c>
      <c r="M1163" s="48">
        <f t="shared" si="165"/>
        <v>11100</v>
      </c>
      <c r="N1163" s="48">
        <f t="shared" si="165"/>
        <v>11100</v>
      </c>
      <c r="O1163" s="48">
        <f t="shared" si="165"/>
        <v>11100</v>
      </c>
      <c r="P1163" s="48">
        <f t="shared" si="165"/>
        <v>11100</v>
      </c>
      <c r="Q1163" s="48">
        <f t="shared" si="165"/>
        <v>12600</v>
      </c>
      <c r="R1163" s="48">
        <f t="shared" si="165"/>
        <v>12600</v>
      </c>
      <c r="S1163" s="48">
        <f t="shared" si="165"/>
        <v>12900</v>
      </c>
      <c r="T1163" s="48">
        <f t="shared" si="165"/>
        <v>12900</v>
      </c>
      <c r="U1163" s="48">
        <f t="shared" si="165"/>
        <v>13500</v>
      </c>
      <c r="V1163" s="48">
        <f t="shared" si="165"/>
        <v>13500</v>
      </c>
    </row>
    <row r="1164" spans="1:22">
      <c r="A1164" s="48">
        <v>3</v>
      </c>
      <c r="B1164" s="48">
        <v>6</v>
      </c>
      <c r="C1164" s="48">
        <v>4</v>
      </c>
      <c r="D1164" s="48">
        <v>0</v>
      </c>
      <c r="E1164" s="48">
        <v>250</v>
      </c>
      <c r="F1164" s="48">
        <v>8</v>
      </c>
      <c r="G1164" s="48" t="s">
        <v>275</v>
      </c>
      <c r="H1164" s="48">
        <v>2</v>
      </c>
      <c r="I1164" s="48">
        <f t="shared" si="163"/>
        <v>8</v>
      </c>
      <c r="J1164" s="57">
        <f t="shared" si="164"/>
        <v>2.6666666666666666E-3</v>
      </c>
      <c r="K1164" s="48">
        <f t="shared" si="165"/>
        <v>10600</v>
      </c>
      <c r="L1164" s="48">
        <f t="shared" si="165"/>
        <v>10600</v>
      </c>
      <c r="M1164" s="48">
        <f t="shared" si="165"/>
        <v>11800</v>
      </c>
      <c r="N1164" s="48">
        <f t="shared" si="165"/>
        <v>11800</v>
      </c>
      <c r="O1164" s="48">
        <f t="shared" si="165"/>
        <v>11800</v>
      </c>
      <c r="P1164" s="48">
        <f t="shared" si="165"/>
        <v>11800</v>
      </c>
      <c r="Q1164" s="48">
        <f t="shared" si="165"/>
        <v>13400</v>
      </c>
      <c r="R1164" s="48">
        <f t="shared" si="165"/>
        <v>13400</v>
      </c>
      <c r="S1164" s="48">
        <f t="shared" si="165"/>
        <v>13800</v>
      </c>
      <c r="T1164" s="48">
        <f t="shared" si="165"/>
        <v>13800</v>
      </c>
      <c r="U1164" s="48">
        <f t="shared" si="165"/>
        <v>14400</v>
      </c>
      <c r="V1164" s="48">
        <f t="shared" si="165"/>
        <v>14400</v>
      </c>
    </row>
    <row r="1165" spans="1:22">
      <c r="A1165" s="48">
        <v>3</v>
      </c>
      <c r="B1165" s="48">
        <v>6</v>
      </c>
      <c r="C1165" s="48">
        <v>4</v>
      </c>
      <c r="D1165" s="48">
        <v>0</v>
      </c>
      <c r="E1165" s="48">
        <v>250</v>
      </c>
      <c r="F1165" s="48">
        <v>9</v>
      </c>
      <c r="G1165" s="48" t="s">
        <v>269</v>
      </c>
      <c r="H1165" s="48">
        <v>7000</v>
      </c>
      <c r="I1165" s="48">
        <f t="shared" si="163"/>
        <v>0</v>
      </c>
      <c r="J1165" s="57">
        <f t="shared" si="164"/>
        <v>2.6666666666666666E-3</v>
      </c>
      <c r="K1165" s="48">
        <f t="shared" si="165"/>
        <v>7000</v>
      </c>
      <c r="L1165" s="48">
        <f t="shared" si="165"/>
        <v>7000</v>
      </c>
      <c r="M1165" s="48">
        <f t="shared" si="165"/>
        <v>7000</v>
      </c>
      <c r="N1165" s="48">
        <f t="shared" si="165"/>
        <v>7000</v>
      </c>
      <c r="O1165" s="48">
        <f t="shared" si="165"/>
        <v>7000</v>
      </c>
      <c r="P1165" s="48">
        <f t="shared" si="165"/>
        <v>7000</v>
      </c>
      <c r="Q1165" s="48">
        <f t="shared" si="165"/>
        <v>7000</v>
      </c>
      <c r="R1165" s="48">
        <f t="shared" si="165"/>
        <v>7000</v>
      </c>
      <c r="S1165" s="48">
        <f t="shared" si="165"/>
        <v>7000</v>
      </c>
      <c r="T1165" s="48">
        <f t="shared" si="165"/>
        <v>7000</v>
      </c>
      <c r="U1165" s="48">
        <f t="shared" si="165"/>
        <v>7000</v>
      </c>
      <c r="V1165" s="48">
        <f t="shared" si="165"/>
        <v>7000</v>
      </c>
    </row>
    <row r="1166" spans="1:22">
      <c r="A1166" s="48">
        <v>3</v>
      </c>
      <c r="B1166" s="48">
        <v>6</v>
      </c>
      <c r="C1166" s="48">
        <v>4</v>
      </c>
      <c r="D1166" s="48">
        <v>0</v>
      </c>
      <c r="E1166" s="48">
        <v>250</v>
      </c>
      <c r="F1166" s="48">
        <v>10</v>
      </c>
      <c r="G1166" s="48" t="s">
        <v>270</v>
      </c>
      <c r="H1166" s="48">
        <v>6</v>
      </c>
      <c r="I1166" s="48">
        <f t="shared" si="163"/>
        <v>1</v>
      </c>
      <c r="J1166" s="57">
        <f t="shared" si="164"/>
        <v>2.6666666666666666E-3</v>
      </c>
      <c r="K1166" s="48">
        <f t="shared" si="165"/>
        <v>12000</v>
      </c>
      <c r="L1166" s="48">
        <f t="shared" si="165"/>
        <v>12000</v>
      </c>
      <c r="M1166" s="48">
        <f t="shared" si="165"/>
        <v>13200</v>
      </c>
      <c r="N1166" s="48">
        <f t="shared" si="165"/>
        <v>13200</v>
      </c>
      <c r="O1166" s="48">
        <f t="shared" si="165"/>
        <v>13200</v>
      </c>
      <c r="P1166" s="48">
        <f t="shared" si="165"/>
        <v>13200</v>
      </c>
      <c r="Q1166" s="48">
        <f t="shared" si="165"/>
        <v>15000</v>
      </c>
      <c r="R1166" s="48">
        <f t="shared" si="165"/>
        <v>15000</v>
      </c>
      <c r="S1166" s="48">
        <f t="shared" si="165"/>
        <v>15600</v>
      </c>
      <c r="T1166" s="48">
        <f t="shared" si="165"/>
        <v>15600</v>
      </c>
      <c r="U1166" s="48">
        <f t="shared" si="165"/>
        <v>16200</v>
      </c>
      <c r="V1166" s="48">
        <f t="shared" si="165"/>
        <v>16200</v>
      </c>
    </row>
    <row r="1167" spans="1:22">
      <c r="A1167" s="48">
        <v>3</v>
      </c>
      <c r="B1167" s="48">
        <v>6</v>
      </c>
      <c r="C1167" s="48">
        <v>4</v>
      </c>
      <c r="D1167" s="48">
        <v>0</v>
      </c>
      <c r="E1167" s="48">
        <v>250</v>
      </c>
      <c r="F1167" s="48">
        <v>11</v>
      </c>
      <c r="G1167" s="48" t="s">
        <v>269</v>
      </c>
      <c r="H1167" s="48">
        <v>4500</v>
      </c>
      <c r="I1167" s="48">
        <f t="shared" si="163"/>
        <v>0</v>
      </c>
      <c r="J1167" s="57">
        <f t="shared" si="164"/>
        <v>2.6666666666666666E-3</v>
      </c>
      <c r="K1167" s="48">
        <f t="shared" si="165"/>
        <v>4500</v>
      </c>
      <c r="L1167" s="48">
        <f t="shared" si="165"/>
        <v>4500</v>
      </c>
      <c r="M1167" s="48">
        <f t="shared" si="165"/>
        <v>4500</v>
      </c>
      <c r="N1167" s="48">
        <f t="shared" si="165"/>
        <v>4500</v>
      </c>
      <c r="O1167" s="48">
        <f t="shared" si="165"/>
        <v>4500</v>
      </c>
      <c r="P1167" s="48">
        <f t="shared" si="165"/>
        <v>4500</v>
      </c>
      <c r="Q1167" s="48">
        <f t="shared" si="165"/>
        <v>4500</v>
      </c>
      <c r="R1167" s="48">
        <f t="shared" si="165"/>
        <v>4500</v>
      </c>
      <c r="S1167" s="48">
        <f t="shared" si="165"/>
        <v>4500</v>
      </c>
      <c r="T1167" s="48">
        <f t="shared" si="165"/>
        <v>4500</v>
      </c>
      <c r="U1167" s="48">
        <f t="shared" si="165"/>
        <v>4500</v>
      </c>
      <c r="V1167" s="48">
        <f t="shared" si="165"/>
        <v>4500</v>
      </c>
    </row>
    <row r="1168" spans="1:22">
      <c r="A1168" s="48">
        <v>3</v>
      </c>
      <c r="B1168" s="48">
        <v>6</v>
      </c>
      <c r="C1168" s="48">
        <v>4</v>
      </c>
      <c r="D1168" s="48">
        <v>0</v>
      </c>
      <c r="E1168" s="48">
        <v>250</v>
      </c>
      <c r="F1168" s="48">
        <v>12</v>
      </c>
      <c r="G1168" s="48" t="s">
        <v>272</v>
      </c>
      <c r="H1168" s="48">
        <v>1</v>
      </c>
      <c r="I1168" s="48">
        <f t="shared" si="163"/>
        <v>7</v>
      </c>
      <c r="J1168" s="57">
        <f t="shared" si="164"/>
        <v>2.6666666666666666E-3</v>
      </c>
      <c r="K1168" s="48">
        <f t="shared" si="165"/>
        <v>4000</v>
      </c>
      <c r="L1168" s="48">
        <f t="shared" si="165"/>
        <v>4000</v>
      </c>
      <c r="M1168" s="48">
        <f t="shared" si="165"/>
        <v>4400</v>
      </c>
      <c r="N1168" s="48">
        <f t="shared" si="165"/>
        <v>4400</v>
      </c>
      <c r="O1168" s="48">
        <f t="shared" si="165"/>
        <v>4400</v>
      </c>
      <c r="P1168" s="48">
        <f t="shared" si="165"/>
        <v>4400</v>
      </c>
      <c r="Q1168" s="48">
        <f t="shared" si="165"/>
        <v>5000</v>
      </c>
      <c r="R1168" s="48">
        <f t="shared" si="165"/>
        <v>5000</v>
      </c>
      <c r="S1168" s="48">
        <f t="shared" si="165"/>
        <v>5200</v>
      </c>
      <c r="T1168" s="48">
        <f t="shared" si="165"/>
        <v>5200</v>
      </c>
      <c r="U1168" s="48">
        <f t="shared" si="165"/>
        <v>5400</v>
      </c>
      <c r="V1168" s="48">
        <f t="shared" si="165"/>
        <v>5400</v>
      </c>
    </row>
    <row r="1169" spans="1:22">
      <c r="A1169" s="48">
        <v>3</v>
      </c>
      <c r="B1169" s="48">
        <v>6</v>
      </c>
      <c r="C1169" s="48">
        <v>4</v>
      </c>
      <c r="D1169" s="48">
        <v>0</v>
      </c>
      <c r="E1169" s="48">
        <v>250</v>
      </c>
      <c r="F1169" s="48">
        <v>13</v>
      </c>
      <c r="G1169" s="48" t="s">
        <v>275</v>
      </c>
      <c r="H1169" s="48">
        <v>3</v>
      </c>
      <c r="I1169" s="48">
        <f t="shared" si="163"/>
        <v>8</v>
      </c>
      <c r="J1169" s="57">
        <f t="shared" si="164"/>
        <v>2.6666666666666666E-3</v>
      </c>
      <c r="K1169" s="48">
        <f t="shared" si="165"/>
        <v>15900</v>
      </c>
      <c r="L1169" s="48">
        <f t="shared" si="165"/>
        <v>15900</v>
      </c>
      <c r="M1169" s="48">
        <f t="shared" si="165"/>
        <v>17700</v>
      </c>
      <c r="N1169" s="48">
        <f t="shared" si="165"/>
        <v>17700</v>
      </c>
      <c r="O1169" s="48">
        <f t="shared" si="165"/>
        <v>17700</v>
      </c>
      <c r="P1169" s="48">
        <f t="shared" si="165"/>
        <v>17700</v>
      </c>
      <c r="Q1169" s="48">
        <f t="shared" si="165"/>
        <v>20100</v>
      </c>
      <c r="R1169" s="48">
        <f t="shared" si="165"/>
        <v>20100</v>
      </c>
      <c r="S1169" s="48">
        <f t="shared" si="165"/>
        <v>20700</v>
      </c>
      <c r="T1169" s="48">
        <f t="shared" si="165"/>
        <v>20700</v>
      </c>
      <c r="U1169" s="48">
        <f t="shared" si="165"/>
        <v>21600</v>
      </c>
      <c r="V1169" s="48">
        <f t="shared" si="165"/>
        <v>21600</v>
      </c>
    </row>
    <row r="1170" spans="1:22">
      <c r="A1170" s="48">
        <v>3</v>
      </c>
      <c r="B1170" s="48">
        <v>6</v>
      </c>
      <c r="C1170" s="48">
        <v>4</v>
      </c>
      <c r="D1170" s="48">
        <v>0</v>
      </c>
      <c r="E1170" s="48">
        <v>250</v>
      </c>
      <c r="F1170" s="48">
        <v>14</v>
      </c>
      <c r="G1170" s="48" t="s">
        <v>274</v>
      </c>
      <c r="H1170" s="48">
        <v>1</v>
      </c>
      <c r="I1170" s="48">
        <f t="shared" si="163"/>
        <v>3</v>
      </c>
      <c r="J1170" s="57">
        <f t="shared" si="164"/>
        <v>2.6666666666666666E-3</v>
      </c>
      <c r="K1170" s="48">
        <f t="shared" si="165"/>
        <v>6000</v>
      </c>
      <c r="L1170" s="48">
        <f t="shared" si="165"/>
        <v>6000</v>
      </c>
      <c r="M1170" s="48">
        <f t="shared" si="165"/>
        <v>6600</v>
      </c>
      <c r="N1170" s="48">
        <f t="shared" si="165"/>
        <v>6600</v>
      </c>
      <c r="O1170" s="48">
        <f t="shared" si="165"/>
        <v>6600</v>
      </c>
      <c r="P1170" s="48">
        <f t="shared" si="165"/>
        <v>6600</v>
      </c>
      <c r="Q1170" s="48">
        <f t="shared" si="165"/>
        <v>7500</v>
      </c>
      <c r="R1170" s="48">
        <f t="shared" si="165"/>
        <v>7500</v>
      </c>
      <c r="S1170" s="48">
        <f t="shared" si="165"/>
        <v>7800</v>
      </c>
      <c r="T1170" s="48">
        <f t="shared" si="165"/>
        <v>7800</v>
      </c>
      <c r="U1170" s="48">
        <f t="shared" si="165"/>
        <v>8100</v>
      </c>
      <c r="V1170" s="48">
        <f t="shared" si="165"/>
        <v>8100</v>
      </c>
    </row>
    <row r="1171" spans="1:22">
      <c r="A1171" s="48">
        <v>3</v>
      </c>
      <c r="B1171" s="48">
        <v>6</v>
      </c>
      <c r="C1171" s="48">
        <v>4</v>
      </c>
      <c r="D1171" s="48">
        <v>0</v>
      </c>
      <c r="E1171" s="48">
        <v>250</v>
      </c>
      <c r="F1171" s="48">
        <v>15</v>
      </c>
      <c r="G1171" s="48" t="s">
        <v>274</v>
      </c>
      <c r="H1171" s="48">
        <v>1</v>
      </c>
      <c r="I1171" s="48">
        <f t="shared" si="163"/>
        <v>3</v>
      </c>
      <c r="J1171" s="57">
        <f t="shared" si="164"/>
        <v>2.6666666666666666E-3</v>
      </c>
      <c r="K1171" s="48">
        <f t="shared" si="165"/>
        <v>6000</v>
      </c>
      <c r="L1171" s="48">
        <f t="shared" si="165"/>
        <v>6000</v>
      </c>
      <c r="M1171" s="48">
        <f t="shared" si="165"/>
        <v>6600</v>
      </c>
      <c r="N1171" s="48">
        <f t="shared" si="165"/>
        <v>6600</v>
      </c>
      <c r="O1171" s="48">
        <f t="shared" si="165"/>
        <v>6600</v>
      </c>
      <c r="P1171" s="48">
        <f t="shared" si="165"/>
        <v>6600</v>
      </c>
      <c r="Q1171" s="48">
        <f t="shared" si="165"/>
        <v>7500</v>
      </c>
      <c r="R1171" s="48">
        <f t="shared" si="165"/>
        <v>7500</v>
      </c>
      <c r="S1171" s="48">
        <f t="shared" si="165"/>
        <v>7800</v>
      </c>
      <c r="T1171" s="48">
        <f t="shared" si="165"/>
        <v>7800</v>
      </c>
      <c r="U1171" s="48">
        <f t="shared" si="165"/>
        <v>8100</v>
      </c>
      <c r="V1171" s="48">
        <f t="shared" si="165"/>
        <v>8100</v>
      </c>
    </row>
    <row r="1172" spans="1:22">
      <c r="A1172" s="48">
        <v>3</v>
      </c>
      <c r="B1172" s="48">
        <v>7</v>
      </c>
      <c r="C1172" s="48">
        <v>6</v>
      </c>
      <c r="D1172" s="48">
        <v>0</v>
      </c>
      <c r="E1172" s="48">
        <v>250</v>
      </c>
      <c r="F1172" s="48">
        <v>1</v>
      </c>
      <c r="G1172" s="48" t="s">
        <v>273</v>
      </c>
      <c r="H1172" s="48">
        <v>2</v>
      </c>
      <c r="I1172" s="48">
        <f t="shared" si="163"/>
        <v>5</v>
      </c>
      <c r="J1172" s="57">
        <f t="shared" si="164"/>
        <v>4.0000000000000001E-3</v>
      </c>
      <c r="K1172" s="48">
        <f t="shared" ref="K1172:V1181" si="166">IF($I1172=0,$H1172,INDEX(levelCosts_1_v,MATCH(K$1,levelCosts_k,1),$I1172)*$H1172)</f>
        <v>8000</v>
      </c>
      <c r="L1172" s="48">
        <f t="shared" si="166"/>
        <v>8000</v>
      </c>
      <c r="M1172" s="48">
        <f t="shared" si="166"/>
        <v>8800</v>
      </c>
      <c r="N1172" s="48">
        <f t="shared" si="166"/>
        <v>8800</v>
      </c>
      <c r="O1172" s="48">
        <f t="shared" si="166"/>
        <v>8800</v>
      </c>
      <c r="P1172" s="48">
        <f t="shared" si="166"/>
        <v>8800</v>
      </c>
      <c r="Q1172" s="48">
        <f t="shared" si="166"/>
        <v>10000</v>
      </c>
      <c r="R1172" s="48">
        <f t="shared" si="166"/>
        <v>10000</v>
      </c>
      <c r="S1172" s="48">
        <f t="shared" si="166"/>
        <v>10400</v>
      </c>
      <c r="T1172" s="48">
        <f t="shared" si="166"/>
        <v>10400</v>
      </c>
      <c r="U1172" s="48">
        <f t="shared" si="166"/>
        <v>10800</v>
      </c>
      <c r="V1172" s="48">
        <f t="shared" si="166"/>
        <v>10800</v>
      </c>
    </row>
    <row r="1173" spans="1:22">
      <c r="A1173" s="48">
        <v>3</v>
      </c>
      <c r="B1173" s="48">
        <v>7</v>
      </c>
      <c r="C1173" s="48">
        <v>6</v>
      </c>
      <c r="D1173" s="48">
        <v>0</v>
      </c>
      <c r="E1173" s="48">
        <v>250</v>
      </c>
      <c r="F1173" s="48">
        <v>2</v>
      </c>
      <c r="G1173" s="48" t="s">
        <v>269</v>
      </c>
      <c r="H1173" s="48">
        <v>7000</v>
      </c>
      <c r="I1173" s="48">
        <f t="shared" si="163"/>
        <v>0</v>
      </c>
      <c r="J1173" s="57">
        <f t="shared" si="164"/>
        <v>4.0000000000000001E-3</v>
      </c>
      <c r="K1173" s="48">
        <f t="shared" si="166"/>
        <v>7000</v>
      </c>
      <c r="L1173" s="48">
        <f t="shared" si="166"/>
        <v>7000</v>
      </c>
      <c r="M1173" s="48">
        <f t="shared" si="166"/>
        <v>7000</v>
      </c>
      <c r="N1173" s="48">
        <f t="shared" si="166"/>
        <v>7000</v>
      </c>
      <c r="O1173" s="48">
        <f t="shared" si="166"/>
        <v>7000</v>
      </c>
      <c r="P1173" s="48">
        <f t="shared" si="166"/>
        <v>7000</v>
      </c>
      <c r="Q1173" s="48">
        <f t="shared" si="166"/>
        <v>7000</v>
      </c>
      <c r="R1173" s="48">
        <f t="shared" si="166"/>
        <v>7000</v>
      </c>
      <c r="S1173" s="48">
        <f t="shared" si="166"/>
        <v>7000</v>
      </c>
      <c r="T1173" s="48">
        <f t="shared" si="166"/>
        <v>7000</v>
      </c>
      <c r="U1173" s="48">
        <f t="shared" si="166"/>
        <v>7000</v>
      </c>
      <c r="V1173" s="48">
        <f t="shared" si="166"/>
        <v>7000</v>
      </c>
    </row>
    <row r="1174" spans="1:22">
      <c r="A1174" s="48">
        <v>3</v>
      </c>
      <c r="B1174" s="48">
        <v>7</v>
      </c>
      <c r="C1174" s="48">
        <v>6</v>
      </c>
      <c r="D1174" s="48">
        <v>0</v>
      </c>
      <c r="E1174" s="48">
        <v>250</v>
      </c>
      <c r="F1174" s="48">
        <v>3</v>
      </c>
      <c r="G1174" s="48" t="s">
        <v>268</v>
      </c>
      <c r="H1174" s="48">
        <v>4</v>
      </c>
      <c r="I1174" s="48">
        <f t="shared" si="163"/>
        <v>4</v>
      </c>
      <c r="J1174" s="57">
        <f t="shared" si="164"/>
        <v>4.0000000000000001E-3</v>
      </c>
      <c r="K1174" s="48">
        <f t="shared" si="166"/>
        <v>2000</v>
      </c>
      <c r="L1174" s="48">
        <f t="shared" si="166"/>
        <v>2000</v>
      </c>
      <c r="M1174" s="48">
        <f t="shared" si="166"/>
        <v>2200</v>
      </c>
      <c r="N1174" s="48">
        <f t="shared" si="166"/>
        <v>2200</v>
      </c>
      <c r="O1174" s="48">
        <f t="shared" si="166"/>
        <v>2200</v>
      </c>
      <c r="P1174" s="48">
        <f t="shared" si="166"/>
        <v>2200</v>
      </c>
      <c r="Q1174" s="48">
        <f t="shared" si="166"/>
        <v>2500</v>
      </c>
      <c r="R1174" s="48">
        <f t="shared" si="166"/>
        <v>2500</v>
      </c>
      <c r="S1174" s="48">
        <f t="shared" si="166"/>
        <v>2600</v>
      </c>
      <c r="T1174" s="48">
        <f t="shared" si="166"/>
        <v>2600</v>
      </c>
      <c r="U1174" s="48">
        <f t="shared" si="166"/>
        <v>2700</v>
      </c>
      <c r="V1174" s="48">
        <f t="shared" si="166"/>
        <v>2700</v>
      </c>
    </row>
    <row r="1175" spans="1:22">
      <c r="A1175" s="48">
        <v>3</v>
      </c>
      <c r="B1175" s="48">
        <v>7</v>
      </c>
      <c r="C1175" s="48">
        <v>6</v>
      </c>
      <c r="D1175" s="48">
        <v>0</v>
      </c>
      <c r="E1175" s="48">
        <v>250</v>
      </c>
      <c r="F1175" s="48">
        <v>4</v>
      </c>
      <c r="G1175" s="48" t="s">
        <v>271</v>
      </c>
      <c r="H1175" s="48">
        <v>2</v>
      </c>
      <c r="I1175" s="48">
        <f t="shared" si="163"/>
        <v>6</v>
      </c>
      <c r="J1175" s="57">
        <f t="shared" si="164"/>
        <v>4.0000000000000001E-3</v>
      </c>
      <c r="K1175" s="48">
        <f t="shared" si="166"/>
        <v>6600</v>
      </c>
      <c r="L1175" s="48">
        <f t="shared" si="166"/>
        <v>6600</v>
      </c>
      <c r="M1175" s="48">
        <f t="shared" si="166"/>
        <v>7400</v>
      </c>
      <c r="N1175" s="48">
        <f t="shared" si="166"/>
        <v>7400</v>
      </c>
      <c r="O1175" s="48">
        <f t="shared" si="166"/>
        <v>7400</v>
      </c>
      <c r="P1175" s="48">
        <f t="shared" si="166"/>
        <v>7400</v>
      </c>
      <c r="Q1175" s="48">
        <f t="shared" si="166"/>
        <v>8400</v>
      </c>
      <c r="R1175" s="48">
        <f t="shared" si="166"/>
        <v>8400</v>
      </c>
      <c r="S1175" s="48">
        <f t="shared" si="166"/>
        <v>8600</v>
      </c>
      <c r="T1175" s="48">
        <f t="shared" si="166"/>
        <v>8600</v>
      </c>
      <c r="U1175" s="48">
        <f t="shared" si="166"/>
        <v>9000</v>
      </c>
      <c r="V1175" s="48">
        <f t="shared" si="166"/>
        <v>9000</v>
      </c>
    </row>
    <row r="1176" spans="1:22">
      <c r="A1176" s="48">
        <v>3</v>
      </c>
      <c r="B1176" s="48">
        <v>7</v>
      </c>
      <c r="C1176" s="48">
        <v>6</v>
      </c>
      <c r="D1176" s="48">
        <v>0</v>
      </c>
      <c r="E1176" s="48">
        <v>250</v>
      </c>
      <c r="F1176" s="48">
        <v>5</v>
      </c>
      <c r="G1176" s="48" t="s">
        <v>274</v>
      </c>
      <c r="H1176" s="48">
        <v>1</v>
      </c>
      <c r="I1176" s="48">
        <f t="shared" si="163"/>
        <v>3</v>
      </c>
      <c r="J1176" s="57">
        <f t="shared" si="164"/>
        <v>4.0000000000000001E-3</v>
      </c>
      <c r="K1176" s="48">
        <f t="shared" si="166"/>
        <v>6000</v>
      </c>
      <c r="L1176" s="48">
        <f t="shared" si="166"/>
        <v>6000</v>
      </c>
      <c r="M1176" s="48">
        <f t="shared" si="166"/>
        <v>6600</v>
      </c>
      <c r="N1176" s="48">
        <f t="shared" si="166"/>
        <v>6600</v>
      </c>
      <c r="O1176" s="48">
        <f t="shared" si="166"/>
        <v>6600</v>
      </c>
      <c r="P1176" s="48">
        <f t="shared" si="166"/>
        <v>6600</v>
      </c>
      <c r="Q1176" s="48">
        <f t="shared" si="166"/>
        <v>7500</v>
      </c>
      <c r="R1176" s="48">
        <f t="shared" si="166"/>
        <v>7500</v>
      </c>
      <c r="S1176" s="48">
        <f t="shared" si="166"/>
        <v>7800</v>
      </c>
      <c r="T1176" s="48">
        <f t="shared" si="166"/>
        <v>7800</v>
      </c>
      <c r="U1176" s="48">
        <f t="shared" si="166"/>
        <v>8100</v>
      </c>
      <c r="V1176" s="48">
        <f t="shared" si="166"/>
        <v>8100</v>
      </c>
    </row>
    <row r="1177" spans="1:22">
      <c r="A1177" s="48">
        <v>3</v>
      </c>
      <c r="B1177" s="48">
        <v>7</v>
      </c>
      <c r="C1177" s="48">
        <v>6</v>
      </c>
      <c r="D1177" s="48">
        <v>0</v>
      </c>
      <c r="E1177" s="48">
        <v>250</v>
      </c>
      <c r="F1177" s="48">
        <v>6</v>
      </c>
      <c r="G1177" s="48" t="s">
        <v>268</v>
      </c>
      <c r="H1177" s="48">
        <v>4</v>
      </c>
      <c r="I1177" s="48">
        <f t="shared" si="163"/>
        <v>4</v>
      </c>
      <c r="J1177" s="57">
        <f t="shared" si="164"/>
        <v>4.0000000000000001E-3</v>
      </c>
      <c r="K1177" s="48">
        <f t="shared" si="166"/>
        <v>2000</v>
      </c>
      <c r="L1177" s="48">
        <f t="shared" si="166"/>
        <v>2000</v>
      </c>
      <c r="M1177" s="48">
        <f t="shared" si="166"/>
        <v>2200</v>
      </c>
      <c r="N1177" s="48">
        <f t="shared" si="166"/>
        <v>2200</v>
      </c>
      <c r="O1177" s="48">
        <f t="shared" si="166"/>
        <v>2200</v>
      </c>
      <c r="P1177" s="48">
        <f t="shared" si="166"/>
        <v>2200</v>
      </c>
      <c r="Q1177" s="48">
        <f t="shared" si="166"/>
        <v>2500</v>
      </c>
      <c r="R1177" s="48">
        <f t="shared" si="166"/>
        <v>2500</v>
      </c>
      <c r="S1177" s="48">
        <f t="shared" si="166"/>
        <v>2600</v>
      </c>
      <c r="T1177" s="48">
        <f t="shared" si="166"/>
        <v>2600</v>
      </c>
      <c r="U1177" s="48">
        <f t="shared" si="166"/>
        <v>2700</v>
      </c>
      <c r="V1177" s="48">
        <f t="shared" si="166"/>
        <v>2700</v>
      </c>
    </row>
    <row r="1178" spans="1:22">
      <c r="A1178" s="48">
        <v>3</v>
      </c>
      <c r="B1178" s="48">
        <v>7</v>
      </c>
      <c r="C1178" s="48">
        <v>6</v>
      </c>
      <c r="D1178" s="48">
        <v>0</v>
      </c>
      <c r="E1178" s="48">
        <v>250</v>
      </c>
      <c r="F1178" s="48">
        <v>7</v>
      </c>
      <c r="G1178" s="48" t="s">
        <v>275</v>
      </c>
      <c r="H1178" s="48">
        <v>3</v>
      </c>
      <c r="I1178" s="48">
        <f t="shared" si="163"/>
        <v>8</v>
      </c>
      <c r="J1178" s="57">
        <f t="shared" si="164"/>
        <v>4.0000000000000001E-3</v>
      </c>
      <c r="K1178" s="48">
        <f t="shared" si="166"/>
        <v>15900</v>
      </c>
      <c r="L1178" s="48">
        <f t="shared" si="166"/>
        <v>15900</v>
      </c>
      <c r="M1178" s="48">
        <f t="shared" si="166"/>
        <v>17700</v>
      </c>
      <c r="N1178" s="48">
        <f t="shared" si="166"/>
        <v>17700</v>
      </c>
      <c r="O1178" s="48">
        <f t="shared" si="166"/>
        <v>17700</v>
      </c>
      <c r="P1178" s="48">
        <f t="shared" si="166"/>
        <v>17700</v>
      </c>
      <c r="Q1178" s="48">
        <f t="shared" si="166"/>
        <v>20100</v>
      </c>
      <c r="R1178" s="48">
        <f t="shared" si="166"/>
        <v>20100</v>
      </c>
      <c r="S1178" s="48">
        <f t="shared" si="166"/>
        <v>20700</v>
      </c>
      <c r="T1178" s="48">
        <f t="shared" si="166"/>
        <v>20700</v>
      </c>
      <c r="U1178" s="48">
        <f t="shared" si="166"/>
        <v>21600</v>
      </c>
      <c r="V1178" s="48">
        <f t="shared" si="166"/>
        <v>21600</v>
      </c>
    </row>
    <row r="1179" spans="1:22">
      <c r="A1179" s="48">
        <v>3</v>
      </c>
      <c r="B1179" s="48">
        <v>7</v>
      </c>
      <c r="C1179" s="48">
        <v>6</v>
      </c>
      <c r="D1179" s="48">
        <v>0</v>
      </c>
      <c r="E1179" s="48">
        <v>250</v>
      </c>
      <c r="F1179" s="48">
        <v>8</v>
      </c>
      <c r="G1179" s="48" t="s">
        <v>273</v>
      </c>
      <c r="H1179" s="48">
        <v>1</v>
      </c>
      <c r="I1179" s="48">
        <f t="shared" si="163"/>
        <v>5</v>
      </c>
      <c r="J1179" s="57">
        <f t="shared" si="164"/>
        <v>4.0000000000000001E-3</v>
      </c>
      <c r="K1179" s="48">
        <f t="shared" si="166"/>
        <v>4000</v>
      </c>
      <c r="L1179" s="48">
        <f t="shared" si="166"/>
        <v>4000</v>
      </c>
      <c r="M1179" s="48">
        <f t="shared" si="166"/>
        <v>4400</v>
      </c>
      <c r="N1179" s="48">
        <f t="shared" si="166"/>
        <v>4400</v>
      </c>
      <c r="O1179" s="48">
        <f t="shared" si="166"/>
        <v>4400</v>
      </c>
      <c r="P1179" s="48">
        <f t="shared" si="166"/>
        <v>4400</v>
      </c>
      <c r="Q1179" s="48">
        <f t="shared" si="166"/>
        <v>5000</v>
      </c>
      <c r="R1179" s="48">
        <f t="shared" si="166"/>
        <v>5000</v>
      </c>
      <c r="S1179" s="48">
        <f t="shared" si="166"/>
        <v>5200</v>
      </c>
      <c r="T1179" s="48">
        <f t="shared" si="166"/>
        <v>5200</v>
      </c>
      <c r="U1179" s="48">
        <f t="shared" si="166"/>
        <v>5400</v>
      </c>
      <c r="V1179" s="48">
        <f t="shared" si="166"/>
        <v>5400</v>
      </c>
    </row>
    <row r="1180" spans="1:22">
      <c r="A1180" s="48">
        <v>3</v>
      </c>
      <c r="B1180" s="48">
        <v>7</v>
      </c>
      <c r="C1180" s="48">
        <v>6</v>
      </c>
      <c r="D1180" s="48">
        <v>0</v>
      </c>
      <c r="E1180" s="48">
        <v>250</v>
      </c>
      <c r="F1180" s="48">
        <v>9</v>
      </c>
      <c r="G1180" s="48" t="s">
        <v>274</v>
      </c>
      <c r="H1180" s="48">
        <v>1</v>
      </c>
      <c r="I1180" s="48">
        <f t="shared" si="163"/>
        <v>3</v>
      </c>
      <c r="J1180" s="57">
        <f t="shared" si="164"/>
        <v>4.0000000000000001E-3</v>
      </c>
      <c r="K1180" s="48">
        <f t="shared" si="166"/>
        <v>6000</v>
      </c>
      <c r="L1180" s="48">
        <f t="shared" si="166"/>
        <v>6000</v>
      </c>
      <c r="M1180" s="48">
        <f t="shared" si="166"/>
        <v>6600</v>
      </c>
      <c r="N1180" s="48">
        <f t="shared" si="166"/>
        <v>6600</v>
      </c>
      <c r="O1180" s="48">
        <f t="shared" si="166"/>
        <v>6600</v>
      </c>
      <c r="P1180" s="48">
        <f t="shared" si="166"/>
        <v>6600</v>
      </c>
      <c r="Q1180" s="48">
        <f t="shared" si="166"/>
        <v>7500</v>
      </c>
      <c r="R1180" s="48">
        <f t="shared" si="166"/>
        <v>7500</v>
      </c>
      <c r="S1180" s="48">
        <f t="shared" si="166"/>
        <v>7800</v>
      </c>
      <c r="T1180" s="48">
        <f t="shared" si="166"/>
        <v>7800</v>
      </c>
      <c r="U1180" s="48">
        <f t="shared" si="166"/>
        <v>8100</v>
      </c>
      <c r="V1180" s="48">
        <f t="shared" si="166"/>
        <v>8100</v>
      </c>
    </row>
    <row r="1181" spans="1:22">
      <c r="A1181" s="48">
        <v>3</v>
      </c>
      <c r="B1181" s="48">
        <v>7</v>
      </c>
      <c r="C1181" s="48">
        <v>6</v>
      </c>
      <c r="D1181" s="48">
        <v>0</v>
      </c>
      <c r="E1181" s="48">
        <v>250</v>
      </c>
      <c r="F1181" s="48">
        <v>10</v>
      </c>
      <c r="G1181" s="48" t="s">
        <v>269</v>
      </c>
      <c r="H1181" s="48">
        <v>13500</v>
      </c>
      <c r="I1181" s="48">
        <f t="shared" si="163"/>
        <v>0</v>
      </c>
      <c r="J1181" s="57">
        <f t="shared" si="164"/>
        <v>4.0000000000000001E-3</v>
      </c>
      <c r="K1181" s="48">
        <f t="shared" si="166"/>
        <v>13500</v>
      </c>
      <c r="L1181" s="48">
        <f t="shared" si="166"/>
        <v>13500</v>
      </c>
      <c r="M1181" s="48">
        <f t="shared" si="166"/>
        <v>13500</v>
      </c>
      <c r="N1181" s="48">
        <f t="shared" si="166"/>
        <v>13500</v>
      </c>
      <c r="O1181" s="48">
        <f t="shared" si="166"/>
        <v>13500</v>
      </c>
      <c r="P1181" s="48">
        <f t="shared" si="166"/>
        <v>13500</v>
      </c>
      <c r="Q1181" s="48">
        <f t="shared" si="166"/>
        <v>13500</v>
      </c>
      <c r="R1181" s="48">
        <f t="shared" si="166"/>
        <v>13500</v>
      </c>
      <c r="S1181" s="48">
        <f t="shared" si="166"/>
        <v>13500</v>
      </c>
      <c r="T1181" s="48">
        <f t="shared" si="166"/>
        <v>13500</v>
      </c>
      <c r="U1181" s="48">
        <f t="shared" si="166"/>
        <v>13500</v>
      </c>
      <c r="V1181" s="48">
        <f t="shared" si="166"/>
        <v>13500</v>
      </c>
    </row>
    <row r="1182" spans="1:22">
      <c r="A1182" s="48">
        <v>3</v>
      </c>
      <c r="B1182" s="48">
        <v>7</v>
      </c>
      <c r="C1182" s="48">
        <v>6</v>
      </c>
      <c r="D1182" s="48">
        <v>0</v>
      </c>
      <c r="E1182" s="48">
        <v>250</v>
      </c>
      <c r="F1182" s="48">
        <v>11</v>
      </c>
      <c r="G1182" s="48" t="s">
        <v>268</v>
      </c>
      <c r="H1182" s="48">
        <v>8</v>
      </c>
      <c r="I1182" s="48">
        <f t="shared" si="163"/>
        <v>4</v>
      </c>
      <c r="J1182" s="57">
        <f t="shared" si="164"/>
        <v>4.0000000000000001E-3</v>
      </c>
      <c r="K1182" s="48">
        <f t="shared" ref="K1182:V1191" si="167">IF($I1182=0,$H1182,INDEX(levelCosts_1_v,MATCH(K$1,levelCosts_k,1),$I1182)*$H1182)</f>
        <v>4000</v>
      </c>
      <c r="L1182" s="48">
        <f t="shared" si="167"/>
        <v>4000</v>
      </c>
      <c r="M1182" s="48">
        <f t="shared" si="167"/>
        <v>4400</v>
      </c>
      <c r="N1182" s="48">
        <f t="shared" si="167"/>
        <v>4400</v>
      </c>
      <c r="O1182" s="48">
        <f t="shared" si="167"/>
        <v>4400</v>
      </c>
      <c r="P1182" s="48">
        <f t="shared" si="167"/>
        <v>4400</v>
      </c>
      <c r="Q1182" s="48">
        <f t="shared" si="167"/>
        <v>5000</v>
      </c>
      <c r="R1182" s="48">
        <f t="shared" si="167"/>
        <v>5000</v>
      </c>
      <c r="S1182" s="48">
        <f t="shared" si="167"/>
        <v>5200</v>
      </c>
      <c r="T1182" s="48">
        <f t="shared" si="167"/>
        <v>5200</v>
      </c>
      <c r="U1182" s="48">
        <f t="shared" si="167"/>
        <v>5400</v>
      </c>
      <c r="V1182" s="48">
        <f t="shared" si="167"/>
        <v>5400</v>
      </c>
    </row>
    <row r="1183" spans="1:22">
      <c r="A1183" s="48">
        <v>3</v>
      </c>
      <c r="B1183" s="48">
        <v>7</v>
      </c>
      <c r="C1183" s="48">
        <v>6</v>
      </c>
      <c r="D1183" s="48">
        <v>0</v>
      </c>
      <c r="E1183" s="48">
        <v>250</v>
      </c>
      <c r="F1183" s="48">
        <v>12</v>
      </c>
      <c r="G1183" s="48" t="s">
        <v>272</v>
      </c>
      <c r="H1183" s="48">
        <v>1</v>
      </c>
      <c r="I1183" s="48">
        <f t="shared" si="163"/>
        <v>7</v>
      </c>
      <c r="J1183" s="57">
        <f t="shared" si="164"/>
        <v>4.0000000000000001E-3</v>
      </c>
      <c r="K1183" s="48">
        <f t="shared" si="167"/>
        <v>4000</v>
      </c>
      <c r="L1183" s="48">
        <f t="shared" si="167"/>
        <v>4000</v>
      </c>
      <c r="M1183" s="48">
        <f t="shared" si="167"/>
        <v>4400</v>
      </c>
      <c r="N1183" s="48">
        <f t="shared" si="167"/>
        <v>4400</v>
      </c>
      <c r="O1183" s="48">
        <f t="shared" si="167"/>
        <v>4400</v>
      </c>
      <c r="P1183" s="48">
        <f t="shared" si="167"/>
        <v>4400</v>
      </c>
      <c r="Q1183" s="48">
        <f t="shared" si="167"/>
        <v>5000</v>
      </c>
      <c r="R1183" s="48">
        <f t="shared" si="167"/>
        <v>5000</v>
      </c>
      <c r="S1183" s="48">
        <f t="shared" si="167"/>
        <v>5200</v>
      </c>
      <c r="T1183" s="48">
        <f t="shared" si="167"/>
        <v>5200</v>
      </c>
      <c r="U1183" s="48">
        <f t="shared" si="167"/>
        <v>5400</v>
      </c>
      <c r="V1183" s="48">
        <f t="shared" si="167"/>
        <v>5400</v>
      </c>
    </row>
    <row r="1184" spans="1:22">
      <c r="A1184" s="48">
        <v>3</v>
      </c>
      <c r="B1184" s="48">
        <v>7</v>
      </c>
      <c r="C1184" s="48">
        <v>6</v>
      </c>
      <c r="D1184" s="48">
        <v>0</v>
      </c>
      <c r="E1184" s="48">
        <v>250</v>
      </c>
      <c r="F1184" s="48">
        <v>13</v>
      </c>
      <c r="G1184" s="48" t="s">
        <v>275</v>
      </c>
      <c r="H1184" s="48">
        <v>3</v>
      </c>
      <c r="I1184" s="48">
        <f t="shared" si="163"/>
        <v>8</v>
      </c>
      <c r="J1184" s="57">
        <f t="shared" si="164"/>
        <v>4.0000000000000001E-3</v>
      </c>
      <c r="K1184" s="48">
        <f t="shared" si="167"/>
        <v>15900</v>
      </c>
      <c r="L1184" s="48">
        <f t="shared" si="167"/>
        <v>15900</v>
      </c>
      <c r="M1184" s="48">
        <f t="shared" si="167"/>
        <v>17700</v>
      </c>
      <c r="N1184" s="48">
        <f t="shared" si="167"/>
        <v>17700</v>
      </c>
      <c r="O1184" s="48">
        <f t="shared" si="167"/>
        <v>17700</v>
      </c>
      <c r="P1184" s="48">
        <f t="shared" si="167"/>
        <v>17700</v>
      </c>
      <c r="Q1184" s="48">
        <f t="shared" si="167"/>
        <v>20100</v>
      </c>
      <c r="R1184" s="48">
        <f t="shared" si="167"/>
        <v>20100</v>
      </c>
      <c r="S1184" s="48">
        <f t="shared" si="167"/>
        <v>20700</v>
      </c>
      <c r="T1184" s="48">
        <f t="shared" si="167"/>
        <v>20700</v>
      </c>
      <c r="U1184" s="48">
        <f t="shared" si="167"/>
        <v>21600</v>
      </c>
      <c r="V1184" s="48">
        <f t="shared" si="167"/>
        <v>21600</v>
      </c>
    </row>
    <row r="1185" spans="1:22">
      <c r="A1185" s="48">
        <v>3</v>
      </c>
      <c r="B1185" s="48">
        <v>7</v>
      </c>
      <c r="C1185" s="48">
        <v>6</v>
      </c>
      <c r="D1185" s="48">
        <v>0</v>
      </c>
      <c r="E1185" s="48">
        <v>250</v>
      </c>
      <c r="F1185" s="48">
        <v>14</v>
      </c>
      <c r="G1185" s="48" t="s">
        <v>273</v>
      </c>
      <c r="H1185" s="48">
        <v>1</v>
      </c>
      <c r="I1185" s="48">
        <f t="shared" si="163"/>
        <v>5</v>
      </c>
      <c r="J1185" s="57">
        <f t="shared" si="164"/>
        <v>4.0000000000000001E-3</v>
      </c>
      <c r="K1185" s="48">
        <f t="shared" si="167"/>
        <v>4000</v>
      </c>
      <c r="L1185" s="48">
        <f t="shared" si="167"/>
        <v>4000</v>
      </c>
      <c r="M1185" s="48">
        <f t="shared" si="167"/>
        <v>4400</v>
      </c>
      <c r="N1185" s="48">
        <f t="shared" si="167"/>
        <v>4400</v>
      </c>
      <c r="O1185" s="48">
        <f t="shared" si="167"/>
        <v>4400</v>
      </c>
      <c r="P1185" s="48">
        <f t="shared" si="167"/>
        <v>4400</v>
      </c>
      <c r="Q1185" s="48">
        <f t="shared" si="167"/>
        <v>5000</v>
      </c>
      <c r="R1185" s="48">
        <f t="shared" si="167"/>
        <v>5000</v>
      </c>
      <c r="S1185" s="48">
        <f t="shared" si="167"/>
        <v>5200</v>
      </c>
      <c r="T1185" s="48">
        <f t="shared" si="167"/>
        <v>5200</v>
      </c>
      <c r="U1185" s="48">
        <f t="shared" si="167"/>
        <v>5400</v>
      </c>
      <c r="V1185" s="48">
        <f t="shared" si="167"/>
        <v>5400</v>
      </c>
    </row>
    <row r="1186" spans="1:22">
      <c r="A1186" s="48">
        <v>3</v>
      </c>
      <c r="B1186" s="48">
        <v>7</v>
      </c>
      <c r="C1186" s="48">
        <v>6</v>
      </c>
      <c r="D1186" s="48">
        <v>0</v>
      </c>
      <c r="E1186" s="48">
        <v>250</v>
      </c>
      <c r="F1186" s="48">
        <v>15</v>
      </c>
      <c r="G1186" s="48" t="s">
        <v>269</v>
      </c>
      <c r="H1186" s="48">
        <v>7000</v>
      </c>
      <c r="I1186" s="48">
        <f t="shared" si="163"/>
        <v>0</v>
      </c>
      <c r="J1186" s="57">
        <f t="shared" si="164"/>
        <v>4.0000000000000001E-3</v>
      </c>
      <c r="K1186" s="48">
        <f t="shared" si="167"/>
        <v>7000</v>
      </c>
      <c r="L1186" s="48">
        <f t="shared" si="167"/>
        <v>7000</v>
      </c>
      <c r="M1186" s="48">
        <f t="shared" si="167"/>
        <v>7000</v>
      </c>
      <c r="N1186" s="48">
        <f t="shared" si="167"/>
        <v>7000</v>
      </c>
      <c r="O1186" s="48">
        <f t="shared" si="167"/>
        <v>7000</v>
      </c>
      <c r="P1186" s="48">
        <f t="shared" si="167"/>
        <v>7000</v>
      </c>
      <c r="Q1186" s="48">
        <f t="shared" si="167"/>
        <v>7000</v>
      </c>
      <c r="R1186" s="48">
        <f t="shared" si="167"/>
        <v>7000</v>
      </c>
      <c r="S1186" s="48">
        <f t="shared" si="167"/>
        <v>7000</v>
      </c>
      <c r="T1186" s="48">
        <f t="shared" si="167"/>
        <v>7000</v>
      </c>
      <c r="U1186" s="48">
        <f t="shared" si="167"/>
        <v>7000</v>
      </c>
      <c r="V1186" s="48">
        <f t="shared" si="167"/>
        <v>7000</v>
      </c>
    </row>
    <row r="1187" spans="1:22">
      <c r="A1187" s="48">
        <v>3</v>
      </c>
      <c r="B1187" s="48">
        <v>8</v>
      </c>
      <c r="C1187" s="48">
        <v>4</v>
      </c>
      <c r="D1187" s="48">
        <v>0</v>
      </c>
      <c r="E1187" s="48">
        <v>250</v>
      </c>
      <c r="F1187" s="48">
        <v>1</v>
      </c>
      <c r="G1187" s="48" t="s">
        <v>274</v>
      </c>
      <c r="H1187" s="48">
        <v>1</v>
      </c>
      <c r="I1187" s="48">
        <f t="shared" si="163"/>
        <v>3</v>
      </c>
      <c r="J1187" s="57">
        <f t="shared" si="164"/>
        <v>2.6666666666666666E-3</v>
      </c>
      <c r="K1187" s="48">
        <f t="shared" si="167"/>
        <v>6000</v>
      </c>
      <c r="L1187" s="48">
        <f t="shared" si="167"/>
        <v>6000</v>
      </c>
      <c r="M1187" s="48">
        <f t="shared" si="167"/>
        <v>6600</v>
      </c>
      <c r="N1187" s="48">
        <f t="shared" si="167"/>
        <v>6600</v>
      </c>
      <c r="O1187" s="48">
        <f t="shared" si="167"/>
        <v>6600</v>
      </c>
      <c r="P1187" s="48">
        <f t="shared" si="167"/>
        <v>6600</v>
      </c>
      <c r="Q1187" s="48">
        <f t="shared" si="167"/>
        <v>7500</v>
      </c>
      <c r="R1187" s="48">
        <f t="shared" si="167"/>
        <v>7500</v>
      </c>
      <c r="S1187" s="48">
        <f t="shared" si="167"/>
        <v>7800</v>
      </c>
      <c r="T1187" s="48">
        <f t="shared" si="167"/>
        <v>7800</v>
      </c>
      <c r="U1187" s="48">
        <f t="shared" si="167"/>
        <v>8100</v>
      </c>
      <c r="V1187" s="48">
        <f t="shared" si="167"/>
        <v>8100</v>
      </c>
    </row>
    <row r="1188" spans="1:22">
      <c r="A1188" s="48">
        <v>3</v>
      </c>
      <c r="B1188" s="48">
        <v>8</v>
      </c>
      <c r="C1188" s="48">
        <v>4</v>
      </c>
      <c r="D1188" s="48">
        <v>0</v>
      </c>
      <c r="E1188" s="48">
        <v>250</v>
      </c>
      <c r="F1188" s="48">
        <v>2</v>
      </c>
      <c r="G1188" s="48" t="s">
        <v>268</v>
      </c>
      <c r="H1188" s="48">
        <v>20</v>
      </c>
      <c r="I1188" s="48">
        <f t="shared" si="163"/>
        <v>4</v>
      </c>
      <c r="J1188" s="57">
        <f t="shared" si="164"/>
        <v>2.6666666666666666E-3</v>
      </c>
      <c r="K1188" s="48">
        <f t="shared" si="167"/>
        <v>10000</v>
      </c>
      <c r="L1188" s="48">
        <f t="shared" si="167"/>
        <v>10000</v>
      </c>
      <c r="M1188" s="48">
        <f t="shared" si="167"/>
        <v>11000</v>
      </c>
      <c r="N1188" s="48">
        <f t="shared" si="167"/>
        <v>11000</v>
      </c>
      <c r="O1188" s="48">
        <f t="shared" si="167"/>
        <v>11000</v>
      </c>
      <c r="P1188" s="48">
        <f t="shared" si="167"/>
        <v>11000</v>
      </c>
      <c r="Q1188" s="48">
        <f t="shared" si="167"/>
        <v>12500</v>
      </c>
      <c r="R1188" s="48">
        <f t="shared" si="167"/>
        <v>12500</v>
      </c>
      <c r="S1188" s="48">
        <f t="shared" si="167"/>
        <v>13000</v>
      </c>
      <c r="T1188" s="48">
        <f t="shared" si="167"/>
        <v>13000</v>
      </c>
      <c r="U1188" s="48">
        <f t="shared" si="167"/>
        <v>13500</v>
      </c>
      <c r="V1188" s="48">
        <f t="shared" si="167"/>
        <v>13500</v>
      </c>
    </row>
    <row r="1189" spans="1:22">
      <c r="A1189" s="48">
        <v>3</v>
      </c>
      <c r="B1189" s="48">
        <v>8</v>
      </c>
      <c r="C1189" s="48">
        <v>4</v>
      </c>
      <c r="D1189" s="48">
        <v>0</v>
      </c>
      <c r="E1189" s="48">
        <v>250</v>
      </c>
      <c r="F1189" s="48">
        <v>3</v>
      </c>
      <c r="G1189" s="48" t="s">
        <v>270</v>
      </c>
      <c r="H1189" s="48">
        <v>1</v>
      </c>
      <c r="I1189" s="48">
        <f t="shared" si="163"/>
        <v>1</v>
      </c>
      <c r="J1189" s="57">
        <f t="shared" si="164"/>
        <v>2.6666666666666666E-3</v>
      </c>
      <c r="K1189" s="48">
        <f t="shared" si="167"/>
        <v>2000</v>
      </c>
      <c r="L1189" s="48">
        <f t="shared" si="167"/>
        <v>2000</v>
      </c>
      <c r="M1189" s="48">
        <f t="shared" si="167"/>
        <v>2200</v>
      </c>
      <c r="N1189" s="48">
        <f t="shared" si="167"/>
        <v>2200</v>
      </c>
      <c r="O1189" s="48">
        <f t="shared" si="167"/>
        <v>2200</v>
      </c>
      <c r="P1189" s="48">
        <f t="shared" si="167"/>
        <v>2200</v>
      </c>
      <c r="Q1189" s="48">
        <f t="shared" si="167"/>
        <v>2500</v>
      </c>
      <c r="R1189" s="48">
        <f t="shared" si="167"/>
        <v>2500</v>
      </c>
      <c r="S1189" s="48">
        <f t="shared" si="167"/>
        <v>2600</v>
      </c>
      <c r="T1189" s="48">
        <f t="shared" si="167"/>
        <v>2600</v>
      </c>
      <c r="U1189" s="48">
        <f t="shared" si="167"/>
        <v>2700</v>
      </c>
      <c r="V1189" s="48">
        <f t="shared" si="167"/>
        <v>2700</v>
      </c>
    </row>
    <row r="1190" spans="1:22">
      <c r="A1190" s="48">
        <v>3</v>
      </c>
      <c r="B1190" s="48">
        <v>8</v>
      </c>
      <c r="C1190" s="48">
        <v>4</v>
      </c>
      <c r="D1190" s="48">
        <v>0</v>
      </c>
      <c r="E1190" s="48">
        <v>250</v>
      </c>
      <c r="F1190" s="48">
        <v>4</v>
      </c>
      <c r="G1190" s="48" t="s">
        <v>271</v>
      </c>
      <c r="H1190" s="48">
        <v>2</v>
      </c>
      <c r="I1190" s="48">
        <f t="shared" si="163"/>
        <v>6</v>
      </c>
      <c r="J1190" s="57">
        <f t="shared" si="164"/>
        <v>2.6666666666666666E-3</v>
      </c>
      <c r="K1190" s="48">
        <f t="shared" si="167"/>
        <v>6600</v>
      </c>
      <c r="L1190" s="48">
        <f t="shared" si="167"/>
        <v>6600</v>
      </c>
      <c r="M1190" s="48">
        <f t="shared" si="167"/>
        <v>7400</v>
      </c>
      <c r="N1190" s="48">
        <f t="shared" si="167"/>
        <v>7400</v>
      </c>
      <c r="O1190" s="48">
        <f t="shared" si="167"/>
        <v>7400</v>
      </c>
      <c r="P1190" s="48">
        <f t="shared" si="167"/>
        <v>7400</v>
      </c>
      <c r="Q1190" s="48">
        <f t="shared" si="167"/>
        <v>8400</v>
      </c>
      <c r="R1190" s="48">
        <f t="shared" si="167"/>
        <v>8400</v>
      </c>
      <c r="S1190" s="48">
        <f t="shared" si="167"/>
        <v>8600</v>
      </c>
      <c r="T1190" s="48">
        <f t="shared" si="167"/>
        <v>8600</v>
      </c>
      <c r="U1190" s="48">
        <f t="shared" si="167"/>
        <v>9000</v>
      </c>
      <c r="V1190" s="48">
        <f t="shared" si="167"/>
        <v>9000</v>
      </c>
    </row>
    <row r="1191" spans="1:22">
      <c r="A1191" s="48">
        <v>3</v>
      </c>
      <c r="B1191" s="48">
        <v>8</v>
      </c>
      <c r="C1191" s="48">
        <v>4</v>
      </c>
      <c r="D1191" s="48">
        <v>0</v>
      </c>
      <c r="E1191" s="48">
        <v>250</v>
      </c>
      <c r="F1191" s="48">
        <v>5</v>
      </c>
      <c r="G1191" s="48" t="s">
        <v>273</v>
      </c>
      <c r="H1191" s="48">
        <v>1</v>
      </c>
      <c r="I1191" s="48">
        <f t="shared" si="163"/>
        <v>5</v>
      </c>
      <c r="J1191" s="57">
        <f t="shared" si="164"/>
        <v>2.6666666666666666E-3</v>
      </c>
      <c r="K1191" s="48">
        <f t="shared" si="167"/>
        <v>4000</v>
      </c>
      <c r="L1191" s="48">
        <f t="shared" si="167"/>
        <v>4000</v>
      </c>
      <c r="M1191" s="48">
        <f t="shared" si="167"/>
        <v>4400</v>
      </c>
      <c r="N1191" s="48">
        <f t="shared" si="167"/>
        <v>4400</v>
      </c>
      <c r="O1191" s="48">
        <f t="shared" si="167"/>
        <v>4400</v>
      </c>
      <c r="P1191" s="48">
        <f t="shared" si="167"/>
        <v>4400</v>
      </c>
      <c r="Q1191" s="48">
        <f t="shared" si="167"/>
        <v>5000</v>
      </c>
      <c r="R1191" s="48">
        <f t="shared" si="167"/>
        <v>5000</v>
      </c>
      <c r="S1191" s="48">
        <f t="shared" si="167"/>
        <v>5200</v>
      </c>
      <c r="T1191" s="48">
        <f t="shared" si="167"/>
        <v>5200</v>
      </c>
      <c r="U1191" s="48">
        <f t="shared" si="167"/>
        <v>5400</v>
      </c>
      <c r="V1191" s="48">
        <f t="shared" si="167"/>
        <v>5400</v>
      </c>
    </row>
    <row r="1192" spans="1:22">
      <c r="A1192" s="48">
        <v>3</v>
      </c>
      <c r="B1192" s="48">
        <v>8</v>
      </c>
      <c r="C1192" s="48">
        <v>4</v>
      </c>
      <c r="D1192" s="48">
        <v>0</v>
      </c>
      <c r="E1192" s="48">
        <v>250</v>
      </c>
      <c r="F1192" s="48">
        <v>6</v>
      </c>
      <c r="G1192" s="48" t="s">
        <v>275</v>
      </c>
      <c r="H1192" s="48">
        <v>1</v>
      </c>
      <c r="I1192" s="48">
        <f t="shared" si="163"/>
        <v>8</v>
      </c>
      <c r="J1192" s="57">
        <f t="shared" si="164"/>
        <v>2.6666666666666666E-3</v>
      </c>
      <c r="K1192" s="48">
        <f t="shared" ref="K1192:V1201" si="168">IF($I1192=0,$H1192,INDEX(levelCosts_1_v,MATCH(K$1,levelCosts_k,1),$I1192)*$H1192)</f>
        <v>5300</v>
      </c>
      <c r="L1192" s="48">
        <f t="shared" si="168"/>
        <v>5300</v>
      </c>
      <c r="M1192" s="48">
        <f t="shared" si="168"/>
        <v>5900</v>
      </c>
      <c r="N1192" s="48">
        <f t="shared" si="168"/>
        <v>5900</v>
      </c>
      <c r="O1192" s="48">
        <f t="shared" si="168"/>
        <v>5900</v>
      </c>
      <c r="P1192" s="48">
        <f t="shared" si="168"/>
        <v>5900</v>
      </c>
      <c r="Q1192" s="48">
        <f t="shared" si="168"/>
        <v>6700</v>
      </c>
      <c r="R1192" s="48">
        <f t="shared" si="168"/>
        <v>6700</v>
      </c>
      <c r="S1192" s="48">
        <f t="shared" si="168"/>
        <v>6900</v>
      </c>
      <c r="T1192" s="48">
        <f t="shared" si="168"/>
        <v>6900</v>
      </c>
      <c r="U1192" s="48">
        <f t="shared" si="168"/>
        <v>7200</v>
      </c>
      <c r="V1192" s="48">
        <f t="shared" si="168"/>
        <v>7200</v>
      </c>
    </row>
    <row r="1193" spans="1:22">
      <c r="A1193" s="48">
        <v>3</v>
      </c>
      <c r="B1193" s="48">
        <v>8</v>
      </c>
      <c r="C1193" s="48">
        <v>4</v>
      </c>
      <c r="D1193" s="48">
        <v>0</v>
      </c>
      <c r="E1193" s="48">
        <v>250</v>
      </c>
      <c r="F1193" s="48">
        <v>7</v>
      </c>
      <c r="G1193" s="48" t="s">
        <v>269</v>
      </c>
      <c r="H1193" s="48">
        <v>11500</v>
      </c>
      <c r="I1193" s="48">
        <f t="shared" si="163"/>
        <v>0</v>
      </c>
      <c r="J1193" s="57">
        <f t="shared" si="164"/>
        <v>2.6666666666666666E-3</v>
      </c>
      <c r="K1193" s="48">
        <f t="shared" si="168"/>
        <v>11500</v>
      </c>
      <c r="L1193" s="48">
        <f t="shared" si="168"/>
        <v>11500</v>
      </c>
      <c r="M1193" s="48">
        <f t="shared" si="168"/>
        <v>11500</v>
      </c>
      <c r="N1193" s="48">
        <f t="shared" si="168"/>
        <v>11500</v>
      </c>
      <c r="O1193" s="48">
        <f t="shared" si="168"/>
        <v>11500</v>
      </c>
      <c r="P1193" s="48">
        <f t="shared" si="168"/>
        <v>11500</v>
      </c>
      <c r="Q1193" s="48">
        <f t="shared" si="168"/>
        <v>11500</v>
      </c>
      <c r="R1193" s="48">
        <f t="shared" si="168"/>
        <v>11500</v>
      </c>
      <c r="S1193" s="48">
        <f t="shared" si="168"/>
        <v>11500</v>
      </c>
      <c r="T1193" s="48">
        <f t="shared" si="168"/>
        <v>11500</v>
      </c>
      <c r="U1193" s="48">
        <f t="shared" si="168"/>
        <v>11500</v>
      </c>
      <c r="V1193" s="48">
        <f t="shared" si="168"/>
        <v>11500</v>
      </c>
    </row>
    <row r="1194" spans="1:22">
      <c r="A1194" s="48">
        <v>3</v>
      </c>
      <c r="B1194" s="48">
        <v>8</v>
      </c>
      <c r="C1194" s="48">
        <v>4</v>
      </c>
      <c r="D1194" s="48">
        <v>0</v>
      </c>
      <c r="E1194" s="48">
        <v>250</v>
      </c>
      <c r="F1194" s="48">
        <v>8</v>
      </c>
      <c r="G1194" s="48" t="s">
        <v>269</v>
      </c>
      <c r="H1194" s="48">
        <v>4500</v>
      </c>
      <c r="I1194" s="48">
        <f t="shared" si="163"/>
        <v>0</v>
      </c>
      <c r="J1194" s="57">
        <f t="shared" si="164"/>
        <v>2.6666666666666666E-3</v>
      </c>
      <c r="K1194" s="48">
        <f t="shared" si="168"/>
        <v>4500</v>
      </c>
      <c r="L1194" s="48">
        <f t="shared" si="168"/>
        <v>4500</v>
      </c>
      <c r="M1194" s="48">
        <f t="shared" si="168"/>
        <v>4500</v>
      </c>
      <c r="N1194" s="48">
        <f t="shared" si="168"/>
        <v>4500</v>
      </c>
      <c r="O1194" s="48">
        <f t="shared" si="168"/>
        <v>4500</v>
      </c>
      <c r="P1194" s="48">
        <f t="shared" si="168"/>
        <v>4500</v>
      </c>
      <c r="Q1194" s="48">
        <f t="shared" si="168"/>
        <v>4500</v>
      </c>
      <c r="R1194" s="48">
        <f t="shared" si="168"/>
        <v>4500</v>
      </c>
      <c r="S1194" s="48">
        <f t="shared" si="168"/>
        <v>4500</v>
      </c>
      <c r="T1194" s="48">
        <f t="shared" si="168"/>
        <v>4500</v>
      </c>
      <c r="U1194" s="48">
        <f t="shared" si="168"/>
        <v>4500</v>
      </c>
      <c r="V1194" s="48">
        <f t="shared" si="168"/>
        <v>4500</v>
      </c>
    </row>
    <row r="1195" spans="1:22">
      <c r="A1195" s="48">
        <v>3</v>
      </c>
      <c r="B1195" s="48">
        <v>8</v>
      </c>
      <c r="C1195" s="48">
        <v>4</v>
      </c>
      <c r="D1195" s="48">
        <v>0</v>
      </c>
      <c r="E1195" s="48">
        <v>250</v>
      </c>
      <c r="F1195" s="48">
        <v>9</v>
      </c>
      <c r="G1195" s="48" t="s">
        <v>275</v>
      </c>
      <c r="H1195" s="48">
        <v>2</v>
      </c>
      <c r="I1195" s="48">
        <f t="shared" si="163"/>
        <v>8</v>
      </c>
      <c r="J1195" s="57">
        <f t="shared" si="164"/>
        <v>2.6666666666666666E-3</v>
      </c>
      <c r="K1195" s="48">
        <f t="shared" si="168"/>
        <v>10600</v>
      </c>
      <c r="L1195" s="48">
        <f t="shared" si="168"/>
        <v>10600</v>
      </c>
      <c r="M1195" s="48">
        <f t="shared" si="168"/>
        <v>11800</v>
      </c>
      <c r="N1195" s="48">
        <f t="shared" si="168"/>
        <v>11800</v>
      </c>
      <c r="O1195" s="48">
        <f t="shared" si="168"/>
        <v>11800</v>
      </c>
      <c r="P1195" s="48">
        <f t="shared" si="168"/>
        <v>11800</v>
      </c>
      <c r="Q1195" s="48">
        <f t="shared" si="168"/>
        <v>13400</v>
      </c>
      <c r="R1195" s="48">
        <f t="shared" si="168"/>
        <v>13400</v>
      </c>
      <c r="S1195" s="48">
        <f t="shared" si="168"/>
        <v>13800</v>
      </c>
      <c r="T1195" s="48">
        <f t="shared" si="168"/>
        <v>13800</v>
      </c>
      <c r="U1195" s="48">
        <f t="shared" si="168"/>
        <v>14400</v>
      </c>
      <c r="V1195" s="48">
        <f t="shared" si="168"/>
        <v>14400</v>
      </c>
    </row>
    <row r="1196" spans="1:22">
      <c r="A1196" s="48">
        <v>3</v>
      </c>
      <c r="B1196" s="48">
        <v>8</v>
      </c>
      <c r="C1196" s="48">
        <v>4</v>
      </c>
      <c r="D1196" s="48">
        <v>0</v>
      </c>
      <c r="E1196" s="48">
        <v>250</v>
      </c>
      <c r="F1196" s="48">
        <v>10</v>
      </c>
      <c r="G1196" s="48" t="s">
        <v>274</v>
      </c>
      <c r="H1196" s="48">
        <v>2</v>
      </c>
      <c r="I1196" s="48">
        <f t="shared" si="163"/>
        <v>3</v>
      </c>
      <c r="J1196" s="57">
        <f t="shared" si="164"/>
        <v>2.6666666666666666E-3</v>
      </c>
      <c r="K1196" s="48">
        <f t="shared" si="168"/>
        <v>12000</v>
      </c>
      <c r="L1196" s="48">
        <f t="shared" si="168"/>
        <v>12000</v>
      </c>
      <c r="M1196" s="48">
        <f t="shared" si="168"/>
        <v>13200</v>
      </c>
      <c r="N1196" s="48">
        <f t="shared" si="168"/>
        <v>13200</v>
      </c>
      <c r="O1196" s="48">
        <f t="shared" si="168"/>
        <v>13200</v>
      </c>
      <c r="P1196" s="48">
        <f t="shared" si="168"/>
        <v>13200</v>
      </c>
      <c r="Q1196" s="48">
        <f t="shared" si="168"/>
        <v>15000</v>
      </c>
      <c r="R1196" s="48">
        <f t="shared" si="168"/>
        <v>15000</v>
      </c>
      <c r="S1196" s="48">
        <f t="shared" si="168"/>
        <v>15600</v>
      </c>
      <c r="T1196" s="48">
        <f t="shared" si="168"/>
        <v>15600</v>
      </c>
      <c r="U1196" s="48">
        <f t="shared" si="168"/>
        <v>16200</v>
      </c>
      <c r="V1196" s="48">
        <f t="shared" si="168"/>
        <v>16200</v>
      </c>
    </row>
    <row r="1197" spans="1:22">
      <c r="A1197" s="48">
        <v>3</v>
      </c>
      <c r="B1197" s="48">
        <v>8</v>
      </c>
      <c r="C1197" s="48">
        <v>4</v>
      </c>
      <c r="D1197" s="48">
        <v>0</v>
      </c>
      <c r="E1197" s="48">
        <v>250</v>
      </c>
      <c r="F1197" s="48">
        <v>11</v>
      </c>
      <c r="G1197" s="48" t="s">
        <v>274</v>
      </c>
      <c r="H1197" s="48">
        <v>1</v>
      </c>
      <c r="I1197" s="48">
        <f t="shared" si="163"/>
        <v>3</v>
      </c>
      <c r="J1197" s="57">
        <f t="shared" si="164"/>
        <v>2.6666666666666666E-3</v>
      </c>
      <c r="K1197" s="48">
        <f t="shared" si="168"/>
        <v>6000</v>
      </c>
      <c r="L1197" s="48">
        <f t="shared" si="168"/>
        <v>6000</v>
      </c>
      <c r="M1197" s="48">
        <f t="shared" si="168"/>
        <v>6600</v>
      </c>
      <c r="N1197" s="48">
        <f t="shared" si="168"/>
        <v>6600</v>
      </c>
      <c r="O1197" s="48">
        <f t="shared" si="168"/>
        <v>6600</v>
      </c>
      <c r="P1197" s="48">
        <f t="shared" si="168"/>
        <v>6600</v>
      </c>
      <c r="Q1197" s="48">
        <f t="shared" si="168"/>
        <v>7500</v>
      </c>
      <c r="R1197" s="48">
        <f t="shared" si="168"/>
        <v>7500</v>
      </c>
      <c r="S1197" s="48">
        <f t="shared" si="168"/>
        <v>7800</v>
      </c>
      <c r="T1197" s="48">
        <f t="shared" si="168"/>
        <v>7800</v>
      </c>
      <c r="U1197" s="48">
        <f t="shared" si="168"/>
        <v>8100</v>
      </c>
      <c r="V1197" s="48">
        <f t="shared" si="168"/>
        <v>8100</v>
      </c>
    </row>
    <row r="1198" spans="1:22">
      <c r="A1198" s="48">
        <v>3</v>
      </c>
      <c r="B1198" s="48">
        <v>8</v>
      </c>
      <c r="C1198" s="48">
        <v>4</v>
      </c>
      <c r="D1198" s="48">
        <v>0</v>
      </c>
      <c r="E1198" s="48">
        <v>250</v>
      </c>
      <c r="F1198" s="48">
        <v>12</v>
      </c>
      <c r="G1198" s="48" t="s">
        <v>268</v>
      </c>
      <c r="H1198" s="48">
        <v>8</v>
      </c>
      <c r="I1198" s="48">
        <f t="shared" si="163"/>
        <v>4</v>
      </c>
      <c r="J1198" s="57">
        <f t="shared" si="164"/>
        <v>2.6666666666666666E-3</v>
      </c>
      <c r="K1198" s="48">
        <f t="shared" si="168"/>
        <v>4000</v>
      </c>
      <c r="L1198" s="48">
        <f t="shared" si="168"/>
        <v>4000</v>
      </c>
      <c r="M1198" s="48">
        <f t="shared" si="168"/>
        <v>4400</v>
      </c>
      <c r="N1198" s="48">
        <f t="shared" si="168"/>
        <v>4400</v>
      </c>
      <c r="O1198" s="48">
        <f t="shared" si="168"/>
        <v>4400</v>
      </c>
      <c r="P1198" s="48">
        <f t="shared" si="168"/>
        <v>4400</v>
      </c>
      <c r="Q1198" s="48">
        <f t="shared" si="168"/>
        <v>5000</v>
      </c>
      <c r="R1198" s="48">
        <f t="shared" si="168"/>
        <v>5000</v>
      </c>
      <c r="S1198" s="48">
        <f t="shared" si="168"/>
        <v>5200</v>
      </c>
      <c r="T1198" s="48">
        <f t="shared" si="168"/>
        <v>5200</v>
      </c>
      <c r="U1198" s="48">
        <f t="shared" si="168"/>
        <v>5400</v>
      </c>
      <c r="V1198" s="48">
        <f t="shared" si="168"/>
        <v>5400</v>
      </c>
    </row>
    <row r="1199" spans="1:22">
      <c r="A1199" s="48">
        <v>3</v>
      </c>
      <c r="B1199" s="48">
        <v>8</v>
      </c>
      <c r="C1199" s="48">
        <v>4</v>
      </c>
      <c r="D1199" s="48">
        <v>0</v>
      </c>
      <c r="E1199" s="48">
        <v>250</v>
      </c>
      <c r="F1199" s="48">
        <v>13</v>
      </c>
      <c r="G1199" s="48" t="s">
        <v>272</v>
      </c>
      <c r="H1199" s="48">
        <v>2</v>
      </c>
      <c r="I1199" s="48">
        <f t="shared" si="163"/>
        <v>7</v>
      </c>
      <c r="J1199" s="57">
        <f t="shared" si="164"/>
        <v>2.6666666666666666E-3</v>
      </c>
      <c r="K1199" s="48">
        <f t="shared" si="168"/>
        <v>8000</v>
      </c>
      <c r="L1199" s="48">
        <f t="shared" si="168"/>
        <v>8000</v>
      </c>
      <c r="M1199" s="48">
        <f t="shared" si="168"/>
        <v>8800</v>
      </c>
      <c r="N1199" s="48">
        <f t="shared" si="168"/>
        <v>8800</v>
      </c>
      <c r="O1199" s="48">
        <f t="shared" si="168"/>
        <v>8800</v>
      </c>
      <c r="P1199" s="48">
        <f t="shared" si="168"/>
        <v>8800</v>
      </c>
      <c r="Q1199" s="48">
        <f t="shared" si="168"/>
        <v>10000</v>
      </c>
      <c r="R1199" s="48">
        <f t="shared" si="168"/>
        <v>10000</v>
      </c>
      <c r="S1199" s="48">
        <f t="shared" si="168"/>
        <v>10400</v>
      </c>
      <c r="T1199" s="48">
        <f t="shared" si="168"/>
        <v>10400</v>
      </c>
      <c r="U1199" s="48">
        <f t="shared" si="168"/>
        <v>10800</v>
      </c>
      <c r="V1199" s="48">
        <f t="shared" si="168"/>
        <v>10800</v>
      </c>
    </row>
    <row r="1200" spans="1:22">
      <c r="A1200" s="48">
        <v>3</v>
      </c>
      <c r="B1200" s="48">
        <v>8</v>
      </c>
      <c r="C1200" s="48">
        <v>4</v>
      </c>
      <c r="D1200" s="48">
        <v>0</v>
      </c>
      <c r="E1200" s="48">
        <v>250</v>
      </c>
      <c r="F1200" s="48">
        <v>14</v>
      </c>
      <c r="G1200" s="48" t="s">
        <v>269</v>
      </c>
      <c r="H1200" s="48">
        <v>4500</v>
      </c>
      <c r="I1200" s="48">
        <f t="shared" si="163"/>
        <v>0</v>
      </c>
      <c r="J1200" s="57">
        <f t="shared" si="164"/>
        <v>2.6666666666666666E-3</v>
      </c>
      <c r="K1200" s="48">
        <f t="shared" si="168"/>
        <v>4500</v>
      </c>
      <c r="L1200" s="48">
        <f t="shared" si="168"/>
        <v>4500</v>
      </c>
      <c r="M1200" s="48">
        <f t="shared" si="168"/>
        <v>4500</v>
      </c>
      <c r="N1200" s="48">
        <f t="shared" si="168"/>
        <v>4500</v>
      </c>
      <c r="O1200" s="48">
        <f t="shared" si="168"/>
        <v>4500</v>
      </c>
      <c r="P1200" s="48">
        <f t="shared" si="168"/>
        <v>4500</v>
      </c>
      <c r="Q1200" s="48">
        <f t="shared" si="168"/>
        <v>4500</v>
      </c>
      <c r="R1200" s="48">
        <f t="shared" si="168"/>
        <v>4500</v>
      </c>
      <c r="S1200" s="48">
        <f t="shared" si="168"/>
        <v>4500</v>
      </c>
      <c r="T1200" s="48">
        <f t="shared" si="168"/>
        <v>4500</v>
      </c>
      <c r="U1200" s="48">
        <f t="shared" si="168"/>
        <v>4500</v>
      </c>
      <c r="V1200" s="48">
        <f t="shared" si="168"/>
        <v>4500</v>
      </c>
    </row>
    <row r="1201" spans="1:22">
      <c r="A1201" s="48">
        <v>3</v>
      </c>
      <c r="B1201" s="48">
        <v>8</v>
      </c>
      <c r="C1201" s="48">
        <v>4</v>
      </c>
      <c r="D1201" s="48">
        <v>0</v>
      </c>
      <c r="E1201" s="48">
        <v>250</v>
      </c>
      <c r="F1201" s="48">
        <v>15</v>
      </c>
      <c r="G1201" s="48" t="s">
        <v>273</v>
      </c>
      <c r="H1201" s="48">
        <v>2</v>
      </c>
      <c r="I1201" s="48">
        <f t="shared" si="163"/>
        <v>5</v>
      </c>
      <c r="J1201" s="57">
        <f t="shared" si="164"/>
        <v>2.6666666666666666E-3</v>
      </c>
      <c r="K1201" s="48">
        <f t="shared" si="168"/>
        <v>8000</v>
      </c>
      <c r="L1201" s="48">
        <f t="shared" si="168"/>
        <v>8000</v>
      </c>
      <c r="M1201" s="48">
        <f t="shared" si="168"/>
        <v>8800</v>
      </c>
      <c r="N1201" s="48">
        <f t="shared" si="168"/>
        <v>8800</v>
      </c>
      <c r="O1201" s="48">
        <f t="shared" si="168"/>
        <v>8800</v>
      </c>
      <c r="P1201" s="48">
        <f t="shared" si="168"/>
        <v>8800</v>
      </c>
      <c r="Q1201" s="48">
        <f t="shared" si="168"/>
        <v>10000</v>
      </c>
      <c r="R1201" s="48">
        <f t="shared" si="168"/>
        <v>10000</v>
      </c>
      <c r="S1201" s="48">
        <f t="shared" si="168"/>
        <v>10400</v>
      </c>
      <c r="T1201" s="48">
        <f t="shared" si="168"/>
        <v>10400</v>
      </c>
      <c r="U1201" s="48">
        <f t="shared" si="168"/>
        <v>10800</v>
      </c>
      <c r="V1201" s="48">
        <f t="shared" si="168"/>
        <v>10800</v>
      </c>
    </row>
    <row r="1202" spans="1:22">
      <c r="A1202" s="48">
        <v>3</v>
      </c>
      <c r="B1202" s="48">
        <v>9</v>
      </c>
      <c r="C1202" s="48">
        <v>19</v>
      </c>
      <c r="D1202" s="48">
        <v>0</v>
      </c>
      <c r="E1202" s="48">
        <v>250</v>
      </c>
      <c r="F1202" s="48">
        <v>1</v>
      </c>
      <c r="G1202" s="48" t="s">
        <v>269</v>
      </c>
      <c r="H1202" s="48">
        <v>7000</v>
      </c>
      <c r="I1202" s="48">
        <f t="shared" si="163"/>
        <v>0</v>
      </c>
      <c r="J1202" s="57">
        <f t="shared" si="164"/>
        <v>1.2666666666666666E-2</v>
      </c>
      <c r="K1202" s="48">
        <f t="shared" ref="K1202:V1211" si="169">IF($I1202=0,$H1202,INDEX(levelCosts_1_v,MATCH(K$1,levelCosts_k,1),$I1202)*$H1202)</f>
        <v>7000</v>
      </c>
      <c r="L1202" s="48">
        <f t="shared" si="169"/>
        <v>7000</v>
      </c>
      <c r="M1202" s="48">
        <f t="shared" si="169"/>
        <v>7000</v>
      </c>
      <c r="N1202" s="48">
        <f t="shared" si="169"/>
        <v>7000</v>
      </c>
      <c r="O1202" s="48">
        <f t="shared" si="169"/>
        <v>7000</v>
      </c>
      <c r="P1202" s="48">
        <f t="shared" si="169"/>
        <v>7000</v>
      </c>
      <c r="Q1202" s="48">
        <f t="shared" si="169"/>
        <v>7000</v>
      </c>
      <c r="R1202" s="48">
        <f t="shared" si="169"/>
        <v>7000</v>
      </c>
      <c r="S1202" s="48">
        <f t="shared" si="169"/>
        <v>7000</v>
      </c>
      <c r="T1202" s="48">
        <f t="shared" si="169"/>
        <v>7000</v>
      </c>
      <c r="U1202" s="48">
        <f t="shared" si="169"/>
        <v>7000</v>
      </c>
      <c r="V1202" s="48">
        <f t="shared" si="169"/>
        <v>7000</v>
      </c>
    </row>
    <row r="1203" spans="1:22">
      <c r="A1203" s="48">
        <v>3</v>
      </c>
      <c r="B1203" s="48">
        <v>9</v>
      </c>
      <c r="C1203" s="48">
        <v>19</v>
      </c>
      <c r="D1203" s="48">
        <v>0</v>
      </c>
      <c r="E1203" s="48">
        <v>250</v>
      </c>
      <c r="F1203" s="48">
        <v>2</v>
      </c>
      <c r="G1203" s="48" t="s">
        <v>270</v>
      </c>
      <c r="H1203" s="48">
        <v>3</v>
      </c>
      <c r="I1203" s="48">
        <f t="shared" si="163"/>
        <v>1</v>
      </c>
      <c r="J1203" s="57">
        <f t="shared" si="164"/>
        <v>1.2666666666666666E-2</v>
      </c>
      <c r="K1203" s="48">
        <f t="shared" si="169"/>
        <v>6000</v>
      </c>
      <c r="L1203" s="48">
        <f t="shared" si="169"/>
        <v>6000</v>
      </c>
      <c r="M1203" s="48">
        <f t="shared" si="169"/>
        <v>6600</v>
      </c>
      <c r="N1203" s="48">
        <f t="shared" si="169"/>
        <v>6600</v>
      </c>
      <c r="O1203" s="48">
        <f t="shared" si="169"/>
        <v>6600</v>
      </c>
      <c r="P1203" s="48">
        <f t="shared" si="169"/>
        <v>6600</v>
      </c>
      <c r="Q1203" s="48">
        <f t="shared" si="169"/>
        <v>7500</v>
      </c>
      <c r="R1203" s="48">
        <f t="shared" si="169"/>
        <v>7500</v>
      </c>
      <c r="S1203" s="48">
        <f t="shared" si="169"/>
        <v>7800</v>
      </c>
      <c r="T1203" s="48">
        <f t="shared" si="169"/>
        <v>7800</v>
      </c>
      <c r="U1203" s="48">
        <f t="shared" si="169"/>
        <v>8100</v>
      </c>
      <c r="V1203" s="48">
        <f t="shared" si="169"/>
        <v>8100</v>
      </c>
    </row>
    <row r="1204" spans="1:22">
      <c r="A1204" s="48">
        <v>3</v>
      </c>
      <c r="B1204" s="48">
        <v>9</v>
      </c>
      <c r="C1204" s="48">
        <v>19</v>
      </c>
      <c r="D1204" s="48">
        <v>0</v>
      </c>
      <c r="E1204" s="48">
        <v>250</v>
      </c>
      <c r="F1204" s="48">
        <v>3</v>
      </c>
      <c r="G1204" s="48" t="s">
        <v>273</v>
      </c>
      <c r="H1204" s="48">
        <v>1</v>
      </c>
      <c r="I1204" s="48">
        <f t="shared" si="163"/>
        <v>5</v>
      </c>
      <c r="J1204" s="57">
        <f t="shared" si="164"/>
        <v>1.2666666666666666E-2</v>
      </c>
      <c r="K1204" s="48">
        <f t="shared" si="169"/>
        <v>4000</v>
      </c>
      <c r="L1204" s="48">
        <f t="shared" si="169"/>
        <v>4000</v>
      </c>
      <c r="M1204" s="48">
        <f t="shared" si="169"/>
        <v>4400</v>
      </c>
      <c r="N1204" s="48">
        <f t="shared" si="169"/>
        <v>4400</v>
      </c>
      <c r="O1204" s="48">
        <f t="shared" si="169"/>
        <v>4400</v>
      </c>
      <c r="P1204" s="48">
        <f t="shared" si="169"/>
        <v>4400</v>
      </c>
      <c r="Q1204" s="48">
        <f t="shared" si="169"/>
        <v>5000</v>
      </c>
      <c r="R1204" s="48">
        <f t="shared" si="169"/>
        <v>5000</v>
      </c>
      <c r="S1204" s="48">
        <f t="shared" si="169"/>
        <v>5200</v>
      </c>
      <c r="T1204" s="48">
        <f t="shared" si="169"/>
        <v>5200</v>
      </c>
      <c r="U1204" s="48">
        <f t="shared" si="169"/>
        <v>5400</v>
      </c>
      <c r="V1204" s="48">
        <f t="shared" si="169"/>
        <v>5400</v>
      </c>
    </row>
    <row r="1205" spans="1:22">
      <c r="A1205" s="48">
        <v>3</v>
      </c>
      <c r="B1205" s="48">
        <v>9</v>
      </c>
      <c r="C1205" s="48">
        <v>19</v>
      </c>
      <c r="D1205" s="48">
        <v>0</v>
      </c>
      <c r="E1205" s="48">
        <v>250</v>
      </c>
      <c r="F1205" s="48">
        <v>4</v>
      </c>
      <c r="G1205" s="48" t="s">
        <v>274</v>
      </c>
      <c r="H1205" s="48">
        <v>2</v>
      </c>
      <c r="I1205" s="48">
        <f t="shared" si="163"/>
        <v>3</v>
      </c>
      <c r="J1205" s="57">
        <f t="shared" si="164"/>
        <v>1.2666666666666666E-2</v>
      </c>
      <c r="K1205" s="48">
        <f t="shared" si="169"/>
        <v>12000</v>
      </c>
      <c r="L1205" s="48">
        <f t="shared" si="169"/>
        <v>12000</v>
      </c>
      <c r="M1205" s="48">
        <f t="shared" si="169"/>
        <v>13200</v>
      </c>
      <c r="N1205" s="48">
        <f t="shared" si="169"/>
        <v>13200</v>
      </c>
      <c r="O1205" s="48">
        <f t="shared" si="169"/>
        <v>13200</v>
      </c>
      <c r="P1205" s="48">
        <f t="shared" si="169"/>
        <v>13200</v>
      </c>
      <c r="Q1205" s="48">
        <f t="shared" si="169"/>
        <v>15000</v>
      </c>
      <c r="R1205" s="48">
        <f t="shared" si="169"/>
        <v>15000</v>
      </c>
      <c r="S1205" s="48">
        <f t="shared" si="169"/>
        <v>15600</v>
      </c>
      <c r="T1205" s="48">
        <f t="shared" si="169"/>
        <v>15600</v>
      </c>
      <c r="U1205" s="48">
        <f t="shared" si="169"/>
        <v>16200</v>
      </c>
      <c r="V1205" s="48">
        <f t="shared" si="169"/>
        <v>16200</v>
      </c>
    </row>
    <row r="1206" spans="1:22">
      <c r="A1206" s="48">
        <v>3</v>
      </c>
      <c r="B1206" s="48">
        <v>9</v>
      </c>
      <c r="C1206" s="48">
        <v>19</v>
      </c>
      <c r="D1206" s="48">
        <v>0</v>
      </c>
      <c r="E1206" s="48">
        <v>250</v>
      </c>
      <c r="F1206" s="48">
        <v>5</v>
      </c>
      <c r="G1206" s="48" t="s">
        <v>273</v>
      </c>
      <c r="H1206" s="48">
        <v>1</v>
      </c>
      <c r="I1206" s="48">
        <f t="shared" si="163"/>
        <v>5</v>
      </c>
      <c r="J1206" s="57">
        <f t="shared" si="164"/>
        <v>1.2666666666666666E-2</v>
      </c>
      <c r="K1206" s="48">
        <f t="shared" si="169"/>
        <v>4000</v>
      </c>
      <c r="L1206" s="48">
        <f t="shared" si="169"/>
        <v>4000</v>
      </c>
      <c r="M1206" s="48">
        <f t="shared" si="169"/>
        <v>4400</v>
      </c>
      <c r="N1206" s="48">
        <f t="shared" si="169"/>
        <v>4400</v>
      </c>
      <c r="O1206" s="48">
        <f t="shared" si="169"/>
        <v>4400</v>
      </c>
      <c r="P1206" s="48">
        <f t="shared" si="169"/>
        <v>4400</v>
      </c>
      <c r="Q1206" s="48">
        <f t="shared" si="169"/>
        <v>5000</v>
      </c>
      <c r="R1206" s="48">
        <f t="shared" si="169"/>
        <v>5000</v>
      </c>
      <c r="S1206" s="48">
        <f t="shared" si="169"/>
        <v>5200</v>
      </c>
      <c r="T1206" s="48">
        <f t="shared" si="169"/>
        <v>5200</v>
      </c>
      <c r="U1206" s="48">
        <f t="shared" si="169"/>
        <v>5400</v>
      </c>
      <c r="V1206" s="48">
        <f t="shared" si="169"/>
        <v>5400</v>
      </c>
    </row>
    <row r="1207" spans="1:22">
      <c r="A1207" s="48">
        <v>3</v>
      </c>
      <c r="B1207" s="48">
        <v>9</v>
      </c>
      <c r="C1207" s="48">
        <v>19</v>
      </c>
      <c r="D1207" s="48">
        <v>0</v>
      </c>
      <c r="E1207" s="48">
        <v>250</v>
      </c>
      <c r="F1207" s="48">
        <v>6</v>
      </c>
      <c r="G1207" s="48" t="s">
        <v>269</v>
      </c>
      <c r="H1207" s="48">
        <v>2500</v>
      </c>
      <c r="I1207" s="48">
        <f t="shared" si="163"/>
        <v>0</v>
      </c>
      <c r="J1207" s="57">
        <f t="shared" si="164"/>
        <v>1.2666666666666666E-2</v>
      </c>
      <c r="K1207" s="48">
        <f t="shared" si="169"/>
        <v>2500</v>
      </c>
      <c r="L1207" s="48">
        <f t="shared" si="169"/>
        <v>2500</v>
      </c>
      <c r="M1207" s="48">
        <f t="shared" si="169"/>
        <v>2500</v>
      </c>
      <c r="N1207" s="48">
        <f t="shared" si="169"/>
        <v>2500</v>
      </c>
      <c r="O1207" s="48">
        <f t="shared" si="169"/>
        <v>2500</v>
      </c>
      <c r="P1207" s="48">
        <f t="shared" si="169"/>
        <v>2500</v>
      </c>
      <c r="Q1207" s="48">
        <f t="shared" si="169"/>
        <v>2500</v>
      </c>
      <c r="R1207" s="48">
        <f t="shared" si="169"/>
        <v>2500</v>
      </c>
      <c r="S1207" s="48">
        <f t="shared" si="169"/>
        <v>2500</v>
      </c>
      <c r="T1207" s="48">
        <f t="shared" si="169"/>
        <v>2500</v>
      </c>
      <c r="U1207" s="48">
        <f t="shared" si="169"/>
        <v>2500</v>
      </c>
      <c r="V1207" s="48">
        <f t="shared" si="169"/>
        <v>2500</v>
      </c>
    </row>
    <row r="1208" spans="1:22">
      <c r="A1208" s="48">
        <v>3</v>
      </c>
      <c r="B1208" s="48">
        <v>9</v>
      </c>
      <c r="C1208" s="48">
        <v>19</v>
      </c>
      <c r="D1208" s="48">
        <v>0</v>
      </c>
      <c r="E1208" s="48">
        <v>250</v>
      </c>
      <c r="F1208" s="48">
        <v>7</v>
      </c>
      <c r="G1208" s="48" t="s">
        <v>275</v>
      </c>
      <c r="H1208" s="48">
        <v>3</v>
      </c>
      <c r="I1208" s="48">
        <f t="shared" si="163"/>
        <v>8</v>
      </c>
      <c r="J1208" s="57">
        <f t="shared" si="164"/>
        <v>1.2666666666666666E-2</v>
      </c>
      <c r="K1208" s="48">
        <f t="shared" si="169"/>
        <v>15900</v>
      </c>
      <c r="L1208" s="48">
        <f t="shared" si="169"/>
        <v>15900</v>
      </c>
      <c r="M1208" s="48">
        <f t="shared" si="169"/>
        <v>17700</v>
      </c>
      <c r="N1208" s="48">
        <f t="shared" si="169"/>
        <v>17700</v>
      </c>
      <c r="O1208" s="48">
        <f t="shared" si="169"/>
        <v>17700</v>
      </c>
      <c r="P1208" s="48">
        <f t="shared" si="169"/>
        <v>17700</v>
      </c>
      <c r="Q1208" s="48">
        <f t="shared" si="169"/>
        <v>20100</v>
      </c>
      <c r="R1208" s="48">
        <f t="shared" si="169"/>
        <v>20100</v>
      </c>
      <c r="S1208" s="48">
        <f t="shared" si="169"/>
        <v>20700</v>
      </c>
      <c r="T1208" s="48">
        <f t="shared" si="169"/>
        <v>20700</v>
      </c>
      <c r="U1208" s="48">
        <f t="shared" si="169"/>
        <v>21600</v>
      </c>
      <c r="V1208" s="48">
        <f t="shared" si="169"/>
        <v>21600</v>
      </c>
    </row>
    <row r="1209" spans="1:22">
      <c r="A1209" s="48">
        <v>3</v>
      </c>
      <c r="B1209" s="48">
        <v>9</v>
      </c>
      <c r="C1209" s="48">
        <v>19</v>
      </c>
      <c r="D1209" s="48">
        <v>0</v>
      </c>
      <c r="E1209" s="48">
        <v>250</v>
      </c>
      <c r="F1209" s="48">
        <v>8</v>
      </c>
      <c r="G1209" s="48" t="s">
        <v>268</v>
      </c>
      <c r="H1209" s="48">
        <v>8</v>
      </c>
      <c r="I1209" s="48">
        <f t="shared" si="163"/>
        <v>4</v>
      </c>
      <c r="J1209" s="57">
        <f t="shared" si="164"/>
        <v>1.2666666666666666E-2</v>
      </c>
      <c r="K1209" s="48">
        <f t="shared" si="169"/>
        <v>4000</v>
      </c>
      <c r="L1209" s="48">
        <f t="shared" si="169"/>
        <v>4000</v>
      </c>
      <c r="M1209" s="48">
        <f t="shared" si="169"/>
        <v>4400</v>
      </c>
      <c r="N1209" s="48">
        <f t="shared" si="169"/>
        <v>4400</v>
      </c>
      <c r="O1209" s="48">
        <f t="shared" si="169"/>
        <v>4400</v>
      </c>
      <c r="P1209" s="48">
        <f t="shared" si="169"/>
        <v>4400</v>
      </c>
      <c r="Q1209" s="48">
        <f t="shared" si="169"/>
        <v>5000</v>
      </c>
      <c r="R1209" s="48">
        <f t="shared" si="169"/>
        <v>5000</v>
      </c>
      <c r="S1209" s="48">
        <f t="shared" si="169"/>
        <v>5200</v>
      </c>
      <c r="T1209" s="48">
        <f t="shared" si="169"/>
        <v>5200</v>
      </c>
      <c r="U1209" s="48">
        <f t="shared" si="169"/>
        <v>5400</v>
      </c>
      <c r="V1209" s="48">
        <f t="shared" si="169"/>
        <v>5400</v>
      </c>
    </row>
    <row r="1210" spans="1:22">
      <c r="A1210" s="48">
        <v>3</v>
      </c>
      <c r="B1210" s="48">
        <v>9</v>
      </c>
      <c r="C1210" s="48">
        <v>19</v>
      </c>
      <c r="D1210" s="48">
        <v>0</v>
      </c>
      <c r="E1210" s="48">
        <v>250</v>
      </c>
      <c r="F1210" s="48">
        <v>9</v>
      </c>
      <c r="G1210" s="48" t="s">
        <v>271</v>
      </c>
      <c r="H1210" s="48">
        <v>2</v>
      </c>
      <c r="I1210" s="48">
        <f t="shared" si="163"/>
        <v>6</v>
      </c>
      <c r="J1210" s="57">
        <f t="shared" si="164"/>
        <v>1.2666666666666666E-2</v>
      </c>
      <c r="K1210" s="48">
        <f t="shared" si="169"/>
        <v>6600</v>
      </c>
      <c r="L1210" s="48">
        <f t="shared" si="169"/>
        <v>6600</v>
      </c>
      <c r="M1210" s="48">
        <f t="shared" si="169"/>
        <v>7400</v>
      </c>
      <c r="N1210" s="48">
        <f t="shared" si="169"/>
        <v>7400</v>
      </c>
      <c r="O1210" s="48">
        <f t="shared" si="169"/>
        <v>7400</v>
      </c>
      <c r="P1210" s="48">
        <f t="shared" si="169"/>
        <v>7400</v>
      </c>
      <c r="Q1210" s="48">
        <f t="shared" si="169"/>
        <v>8400</v>
      </c>
      <c r="R1210" s="48">
        <f t="shared" si="169"/>
        <v>8400</v>
      </c>
      <c r="S1210" s="48">
        <f t="shared" si="169"/>
        <v>8600</v>
      </c>
      <c r="T1210" s="48">
        <f t="shared" si="169"/>
        <v>8600</v>
      </c>
      <c r="U1210" s="48">
        <f t="shared" si="169"/>
        <v>9000</v>
      </c>
      <c r="V1210" s="48">
        <f t="shared" si="169"/>
        <v>9000</v>
      </c>
    </row>
    <row r="1211" spans="1:22">
      <c r="A1211" s="48">
        <v>3</v>
      </c>
      <c r="B1211" s="48">
        <v>9</v>
      </c>
      <c r="C1211" s="48">
        <v>19</v>
      </c>
      <c r="D1211" s="48">
        <v>0</v>
      </c>
      <c r="E1211" s="48">
        <v>250</v>
      </c>
      <c r="F1211" s="48">
        <v>10</v>
      </c>
      <c r="G1211" s="48" t="s">
        <v>270</v>
      </c>
      <c r="H1211" s="48">
        <v>6</v>
      </c>
      <c r="I1211" s="48">
        <f t="shared" si="163"/>
        <v>1</v>
      </c>
      <c r="J1211" s="57">
        <f t="shared" si="164"/>
        <v>1.2666666666666666E-2</v>
      </c>
      <c r="K1211" s="48">
        <f t="shared" si="169"/>
        <v>12000</v>
      </c>
      <c r="L1211" s="48">
        <f t="shared" si="169"/>
        <v>12000</v>
      </c>
      <c r="M1211" s="48">
        <f t="shared" si="169"/>
        <v>13200</v>
      </c>
      <c r="N1211" s="48">
        <f t="shared" si="169"/>
        <v>13200</v>
      </c>
      <c r="O1211" s="48">
        <f t="shared" si="169"/>
        <v>13200</v>
      </c>
      <c r="P1211" s="48">
        <f t="shared" si="169"/>
        <v>13200</v>
      </c>
      <c r="Q1211" s="48">
        <f t="shared" si="169"/>
        <v>15000</v>
      </c>
      <c r="R1211" s="48">
        <f t="shared" si="169"/>
        <v>15000</v>
      </c>
      <c r="S1211" s="48">
        <f t="shared" si="169"/>
        <v>15600</v>
      </c>
      <c r="T1211" s="48">
        <f t="shared" si="169"/>
        <v>15600</v>
      </c>
      <c r="U1211" s="48">
        <f t="shared" si="169"/>
        <v>16200</v>
      </c>
      <c r="V1211" s="48">
        <f t="shared" si="169"/>
        <v>16200</v>
      </c>
    </row>
    <row r="1212" spans="1:22">
      <c r="A1212" s="48">
        <v>3</v>
      </c>
      <c r="B1212" s="48">
        <v>9</v>
      </c>
      <c r="C1212" s="48">
        <v>19</v>
      </c>
      <c r="D1212" s="48">
        <v>0</v>
      </c>
      <c r="E1212" s="48">
        <v>250</v>
      </c>
      <c r="F1212" s="48">
        <v>11</v>
      </c>
      <c r="G1212" s="48" t="s">
        <v>272</v>
      </c>
      <c r="H1212" s="48">
        <v>1</v>
      </c>
      <c r="I1212" s="48">
        <f t="shared" si="163"/>
        <v>7</v>
      </c>
      <c r="J1212" s="57">
        <f t="shared" si="164"/>
        <v>1.2666666666666666E-2</v>
      </c>
      <c r="K1212" s="48">
        <f t="shared" ref="K1212:V1221" si="170">IF($I1212=0,$H1212,INDEX(levelCosts_1_v,MATCH(K$1,levelCosts_k,1),$I1212)*$H1212)</f>
        <v>4000</v>
      </c>
      <c r="L1212" s="48">
        <f t="shared" si="170"/>
        <v>4000</v>
      </c>
      <c r="M1212" s="48">
        <f t="shared" si="170"/>
        <v>4400</v>
      </c>
      <c r="N1212" s="48">
        <f t="shared" si="170"/>
        <v>4400</v>
      </c>
      <c r="O1212" s="48">
        <f t="shared" si="170"/>
        <v>4400</v>
      </c>
      <c r="P1212" s="48">
        <f t="shared" si="170"/>
        <v>4400</v>
      </c>
      <c r="Q1212" s="48">
        <f t="shared" si="170"/>
        <v>5000</v>
      </c>
      <c r="R1212" s="48">
        <f t="shared" si="170"/>
        <v>5000</v>
      </c>
      <c r="S1212" s="48">
        <f t="shared" si="170"/>
        <v>5200</v>
      </c>
      <c r="T1212" s="48">
        <f t="shared" si="170"/>
        <v>5200</v>
      </c>
      <c r="U1212" s="48">
        <f t="shared" si="170"/>
        <v>5400</v>
      </c>
      <c r="V1212" s="48">
        <f t="shared" si="170"/>
        <v>5400</v>
      </c>
    </row>
    <row r="1213" spans="1:22">
      <c r="A1213" s="48">
        <v>3</v>
      </c>
      <c r="B1213" s="48">
        <v>9</v>
      </c>
      <c r="C1213" s="48">
        <v>19</v>
      </c>
      <c r="D1213" s="48">
        <v>0</v>
      </c>
      <c r="E1213" s="48">
        <v>250</v>
      </c>
      <c r="F1213" s="48">
        <v>12</v>
      </c>
      <c r="G1213" s="48" t="s">
        <v>272</v>
      </c>
      <c r="H1213" s="48">
        <v>1</v>
      </c>
      <c r="I1213" s="48">
        <f t="shared" si="163"/>
        <v>7</v>
      </c>
      <c r="J1213" s="57">
        <f t="shared" si="164"/>
        <v>1.2666666666666666E-2</v>
      </c>
      <c r="K1213" s="48">
        <f t="shared" si="170"/>
        <v>4000</v>
      </c>
      <c r="L1213" s="48">
        <f t="shared" si="170"/>
        <v>4000</v>
      </c>
      <c r="M1213" s="48">
        <f t="shared" si="170"/>
        <v>4400</v>
      </c>
      <c r="N1213" s="48">
        <f t="shared" si="170"/>
        <v>4400</v>
      </c>
      <c r="O1213" s="48">
        <f t="shared" si="170"/>
        <v>4400</v>
      </c>
      <c r="P1213" s="48">
        <f t="shared" si="170"/>
        <v>4400</v>
      </c>
      <c r="Q1213" s="48">
        <f t="shared" si="170"/>
        <v>5000</v>
      </c>
      <c r="R1213" s="48">
        <f t="shared" si="170"/>
        <v>5000</v>
      </c>
      <c r="S1213" s="48">
        <f t="shared" si="170"/>
        <v>5200</v>
      </c>
      <c r="T1213" s="48">
        <f t="shared" si="170"/>
        <v>5200</v>
      </c>
      <c r="U1213" s="48">
        <f t="shared" si="170"/>
        <v>5400</v>
      </c>
      <c r="V1213" s="48">
        <f t="shared" si="170"/>
        <v>5400</v>
      </c>
    </row>
    <row r="1214" spans="1:22">
      <c r="A1214" s="48">
        <v>3</v>
      </c>
      <c r="B1214" s="48">
        <v>9</v>
      </c>
      <c r="C1214" s="48">
        <v>19</v>
      </c>
      <c r="D1214" s="48">
        <v>0</v>
      </c>
      <c r="E1214" s="48">
        <v>250</v>
      </c>
      <c r="F1214" s="48">
        <v>13</v>
      </c>
      <c r="G1214" s="48" t="s">
        <v>268</v>
      </c>
      <c r="H1214" s="48">
        <v>20</v>
      </c>
      <c r="I1214" s="48">
        <f t="shared" si="163"/>
        <v>4</v>
      </c>
      <c r="J1214" s="57">
        <f t="shared" si="164"/>
        <v>1.2666666666666666E-2</v>
      </c>
      <c r="K1214" s="48">
        <f t="shared" si="170"/>
        <v>10000</v>
      </c>
      <c r="L1214" s="48">
        <f t="shared" si="170"/>
        <v>10000</v>
      </c>
      <c r="M1214" s="48">
        <f t="shared" si="170"/>
        <v>11000</v>
      </c>
      <c r="N1214" s="48">
        <f t="shared" si="170"/>
        <v>11000</v>
      </c>
      <c r="O1214" s="48">
        <f t="shared" si="170"/>
        <v>11000</v>
      </c>
      <c r="P1214" s="48">
        <f t="shared" si="170"/>
        <v>11000</v>
      </c>
      <c r="Q1214" s="48">
        <f t="shared" si="170"/>
        <v>12500</v>
      </c>
      <c r="R1214" s="48">
        <f t="shared" si="170"/>
        <v>12500</v>
      </c>
      <c r="S1214" s="48">
        <f t="shared" si="170"/>
        <v>13000</v>
      </c>
      <c r="T1214" s="48">
        <f t="shared" si="170"/>
        <v>13000</v>
      </c>
      <c r="U1214" s="48">
        <f t="shared" si="170"/>
        <v>13500</v>
      </c>
      <c r="V1214" s="48">
        <f t="shared" si="170"/>
        <v>13500</v>
      </c>
    </row>
    <row r="1215" spans="1:22">
      <c r="A1215" s="48">
        <v>3</v>
      </c>
      <c r="B1215" s="48">
        <v>9</v>
      </c>
      <c r="C1215" s="48">
        <v>19</v>
      </c>
      <c r="D1215" s="48">
        <v>0</v>
      </c>
      <c r="E1215" s="48">
        <v>250</v>
      </c>
      <c r="F1215" s="48">
        <v>14</v>
      </c>
      <c r="G1215" s="48" t="s">
        <v>273</v>
      </c>
      <c r="H1215" s="48">
        <v>1</v>
      </c>
      <c r="I1215" s="48">
        <f t="shared" si="163"/>
        <v>5</v>
      </c>
      <c r="J1215" s="57">
        <f t="shared" si="164"/>
        <v>1.2666666666666666E-2</v>
      </c>
      <c r="K1215" s="48">
        <f t="shared" si="170"/>
        <v>4000</v>
      </c>
      <c r="L1215" s="48">
        <f t="shared" si="170"/>
        <v>4000</v>
      </c>
      <c r="M1215" s="48">
        <f t="shared" si="170"/>
        <v>4400</v>
      </c>
      <c r="N1215" s="48">
        <f t="shared" si="170"/>
        <v>4400</v>
      </c>
      <c r="O1215" s="48">
        <f t="shared" si="170"/>
        <v>4400</v>
      </c>
      <c r="P1215" s="48">
        <f t="shared" si="170"/>
        <v>4400</v>
      </c>
      <c r="Q1215" s="48">
        <f t="shared" si="170"/>
        <v>5000</v>
      </c>
      <c r="R1215" s="48">
        <f t="shared" si="170"/>
        <v>5000</v>
      </c>
      <c r="S1215" s="48">
        <f t="shared" si="170"/>
        <v>5200</v>
      </c>
      <c r="T1215" s="48">
        <f t="shared" si="170"/>
        <v>5200</v>
      </c>
      <c r="U1215" s="48">
        <f t="shared" si="170"/>
        <v>5400</v>
      </c>
      <c r="V1215" s="48">
        <f t="shared" si="170"/>
        <v>5400</v>
      </c>
    </row>
    <row r="1216" spans="1:22">
      <c r="A1216" s="48">
        <v>3</v>
      </c>
      <c r="B1216" s="48">
        <v>9</v>
      </c>
      <c r="C1216" s="48">
        <v>19</v>
      </c>
      <c r="D1216" s="48">
        <v>0</v>
      </c>
      <c r="E1216" s="48">
        <v>250</v>
      </c>
      <c r="F1216" s="48">
        <v>15</v>
      </c>
      <c r="G1216" s="48" t="s">
        <v>269</v>
      </c>
      <c r="H1216" s="48">
        <v>7000</v>
      </c>
      <c r="I1216" s="48">
        <f t="shared" si="163"/>
        <v>0</v>
      </c>
      <c r="J1216" s="57">
        <f t="shared" si="164"/>
        <v>1.2666666666666666E-2</v>
      </c>
      <c r="K1216" s="48">
        <f t="shared" si="170"/>
        <v>7000</v>
      </c>
      <c r="L1216" s="48">
        <f t="shared" si="170"/>
        <v>7000</v>
      </c>
      <c r="M1216" s="48">
        <f t="shared" si="170"/>
        <v>7000</v>
      </c>
      <c r="N1216" s="48">
        <f t="shared" si="170"/>
        <v>7000</v>
      </c>
      <c r="O1216" s="48">
        <f t="shared" si="170"/>
        <v>7000</v>
      </c>
      <c r="P1216" s="48">
        <f t="shared" si="170"/>
        <v>7000</v>
      </c>
      <c r="Q1216" s="48">
        <f t="shared" si="170"/>
        <v>7000</v>
      </c>
      <c r="R1216" s="48">
        <f t="shared" si="170"/>
        <v>7000</v>
      </c>
      <c r="S1216" s="48">
        <f t="shared" si="170"/>
        <v>7000</v>
      </c>
      <c r="T1216" s="48">
        <f t="shared" si="170"/>
        <v>7000</v>
      </c>
      <c r="U1216" s="48">
        <f t="shared" si="170"/>
        <v>7000</v>
      </c>
      <c r="V1216" s="48">
        <f t="shared" si="170"/>
        <v>7000</v>
      </c>
    </row>
    <row r="1217" spans="1:22">
      <c r="A1217" s="48">
        <v>3</v>
      </c>
      <c r="B1217" s="48">
        <v>1</v>
      </c>
      <c r="C1217" s="48">
        <v>18</v>
      </c>
      <c r="D1217" s="48">
        <v>251</v>
      </c>
      <c r="E1217" s="48">
        <v>500</v>
      </c>
      <c r="F1217" s="48">
        <v>1</v>
      </c>
      <c r="G1217" s="48" t="s">
        <v>268</v>
      </c>
      <c r="H1217" s="48">
        <v>12</v>
      </c>
      <c r="I1217" s="48">
        <f t="shared" si="163"/>
        <v>4</v>
      </c>
      <c r="J1217" s="57">
        <f t="shared" si="164"/>
        <v>1.2E-2</v>
      </c>
      <c r="K1217" s="48">
        <f t="shared" si="170"/>
        <v>6000</v>
      </c>
      <c r="L1217" s="48">
        <f t="shared" si="170"/>
        <v>6000</v>
      </c>
      <c r="M1217" s="48">
        <f t="shared" si="170"/>
        <v>6600</v>
      </c>
      <c r="N1217" s="48">
        <f t="shared" si="170"/>
        <v>6600</v>
      </c>
      <c r="O1217" s="48">
        <f t="shared" si="170"/>
        <v>6600</v>
      </c>
      <c r="P1217" s="48">
        <f t="shared" si="170"/>
        <v>6600</v>
      </c>
      <c r="Q1217" s="48">
        <f t="shared" si="170"/>
        <v>7500</v>
      </c>
      <c r="R1217" s="48">
        <f t="shared" si="170"/>
        <v>7500</v>
      </c>
      <c r="S1217" s="48">
        <f t="shared" si="170"/>
        <v>7800</v>
      </c>
      <c r="T1217" s="48">
        <f t="shared" si="170"/>
        <v>7800</v>
      </c>
      <c r="U1217" s="48">
        <f t="shared" si="170"/>
        <v>8100</v>
      </c>
      <c r="V1217" s="48">
        <f t="shared" si="170"/>
        <v>8100</v>
      </c>
    </row>
    <row r="1218" spans="1:22">
      <c r="A1218" s="48">
        <v>3</v>
      </c>
      <c r="B1218" s="48">
        <v>1</v>
      </c>
      <c r="C1218" s="48">
        <v>18</v>
      </c>
      <c r="D1218" s="48">
        <v>251</v>
      </c>
      <c r="E1218" s="48">
        <v>500</v>
      </c>
      <c r="F1218" s="48">
        <v>2</v>
      </c>
      <c r="G1218" s="48" t="s">
        <v>269</v>
      </c>
      <c r="H1218" s="48">
        <v>9000</v>
      </c>
      <c r="I1218" s="48">
        <f t="shared" ref="I1218:I1281" si="171">INDEX($AW$1:$AW$9,MATCH(G1218,$AV$1:$AV$9,0))</f>
        <v>0</v>
      </c>
      <c r="J1218" s="57">
        <f t="shared" si="164"/>
        <v>1.2E-2</v>
      </c>
      <c r="K1218" s="48">
        <f t="shared" si="170"/>
        <v>9000</v>
      </c>
      <c r="L1218" s="48">
        <f t="shared" si="170"/>
        <v>9000</v>
      </c>
      <c r="M1218" s="48">
        <f t="shared" si="170"/>
        <v>9000</v>
      </c>
      <c r="N1218" s="48">
        <f t="shared" si="170"/>
        <v>9000</v>
      </c>
      <c r="O1218" s="48">
        <f t="shared" si="170"/>
        <v>9000</v>
      </c>
      <c r="P1218" s="48">
        <f t="shared" si="170"/>
        <v>9000</v>
      </c>
      <c r="Q1218" s="48">
        <f t="shared" si="170"/>
        <v>9000</v>
      </c>
      <c r="R1218" s="48">
        <f t="shared" si="170"/>
        <v>9000</v>
      </c>
      <c r="S1218" s="48">
        <f t="shared" si="170"/>
        <v>9000</v>
      </c>
      <c r="T1218" s="48">
        <f t="shared" si="170"/>
        <v>9000</v>
      </c>
      <c r="U1218" s="48">
        <f t="shared" si="170"/>
        <v>9000</v>
      </c>
      <c r="V1218" s="48">
        <f t="shared" si="170"/>
        <v>9000</v>
      </c>
    </row>
    <row r="1219" spans="1:22">
      <c r="A1219" s="48">
        <v>3</v>
      </c>
      <c r="B1219" s="48">
        <v>1</v>
      </c>
      <c r="C1219" s="48">
        <v>18</v>
      </c>
      <c r="D1219" s="48">
        <v>251</v>
      </c>
      <c r="E1219" s="48">
        <v>500</v>
      </c>
      <c r="F1219" s="48">
        <v>3</v>
      </c>
      <c r="G1219" s="48" t="s">
        <v>270</v>
      </c>
      <c r="H1219" s="48">
        <v>1</v>
      </c>
      <c r="I1219" s="48">
        <f t="shared" si="171"/>
        <v>1</v>
      </c>
      <c r="J1219" s="57">
        <f t="shared" ref="J1219:J1282" si="172">C1219/100/15</f>
        <v>1.2E-2</v>
      </c>
      <c r="K1219" s="48">
        <f t="shared" si="170"/>
        <v>2000</v>
      </c>
      <c r="L1219" s="48">
        <f t="shared" si="170"/>
        <v>2000</v>
      </c>
      <c r="M1219" s="48">
        <f t="shared" si="170"/>
        <v>2200</v>
      </c>
      <c r="N1219" s="48">
        <f t="shared" si="170"/>
        <v>2200</v>
      </c>
      <c r="O1219" s="48">
        <f t="shared" si="170"/>
        <v>2200</v>
      </c>
      <c r="P1219" s="48">
        <f t="shared" si="170"/>
        <v>2200</v>
      </c>
      <c r="Q1219" s="48">
        <f t="shared" si="170"/>
        <v>2500</v>
      </c>
      <c r="R1219" s="48">
        <f t="shared" si="170"/>
        <v>2500</v>
      </c>
      <c r="S1219" s="48">
        <f t="shared" si="170"/>
        <v>2600</v>
      </c>
      <c r="T1219" s="48">
        <f t="shared" si="170"/>
        <v>2600</v>
      </c>
      <c r="U1219" s="48">
        <f t="shared" si="170"/>
        <v>2700</v>
      </c>
      <c r="V1219" s="48">
        <f t="shared" si="170"/>
        <v>2700</v>
      </c>
    </row>
    <row r="1220" spans="1:22">
      <c r="A1220" s="48">
        <v>3</v>
      </c>
      <c r="B1220" s="48">
        <v>1</v>
      </c>
      <c r="C1220" s="48">
        <v>18</v>
      </c>
      <c r="D1220" s="48">
        <v>251</v>
      </c>
      <c r="E1220" s="48">
        <v>500</v>
      </c>
      <c r="F1220" s="48">
        <v>4</v>
      </c>
      <c r="G1220" s="48" t="s">
        <v>275</v>
      </c>
      <c r="H1220" s="48">
        <v>3</v>
      </c>
      <c r="I1220" s="48">
        <f t="shared" si="171"/>
        <v>8</v>
      </c>
      <c r="J1220" s="57">
        <f t="shared" si="172"/>
        <v>1.2E-2</v>
      </c>
      <c r="K1220" s="48">
        <f t="shared" si="170"/>
        <v>15900</v>
      </c>
      <c r="L1220" s="48">
        <f t="shared" si="170"/>
        <v>15900</v>
      </c>
      <c r="M1220" s="48">
        <f t="shared" si="170"/>
        <v>17700</v>
      </c>
      <c r="N1220" s="48">
        <f t="shared" si="170"/>
        <v>17700</v>
      </c>
      <c r="O1220" s="48">
        <f t="shared" si="170"/>
        <v>17700</v>
      </c>
      <c r="P1220" s="48">
        <f t="shared" si="170"/>
        <v>17700</v>
      </c>
      <c r="Q1220" s="48">
        <f t="shared" si="170"/>
        <v>20100</v>
      </c>
      <c r="R1220" s="48">
        <f t="shared" si="170"/>
        <v>20100</v>
      </c>
      <c r="S1220" s="48">
        <f t="shared" si="170"/>
        <v>20700</v>
      </c>
      <c r="T1220" s="48">
        <f t="shared" si="170"/>
        <v>20700</v>
      </c>
      <c r="U1220" s="48">
        <f t="shared" si="170"/>
        <v>21600</v>
      </c>
      <c r="V1220" s="48">
        <f t="shared" si="170"/>
        <v>21600</v>
      </c>
    </row>
    <row r="1221" spans="1:22">
      <c r="A1221" s="48">
        <v>3</v>
      </c>
      <c r="B1221" s="48">
        <v>1</v>
      </c>
      <c r="C1221" s="48">
        <v>18</v>
      </c>
      <c r="D1221" s="48">
        <v>251</v>
      </c>
      <c r="E1221" s="48">
        <v>500</v>
      </c>
      <c r="F1221" s="48">
        <v>5</v>
      </c>
      <c r="G1221" s="48" t="s">
        <v>274</v>
      </c>
      <c r="H1221" s="48">
        <v>1</v>
      </c>
      <c r="I1221" s="48">
        <f t="shared" si="171"/>
        <v>3</v>
      </c>
      <c r="J1221" s="57">
        <f t="shared" si="172"/>
        <v>1.2E-2</v>
      </c>
      <c r="K1221" s="48">
        <f t="shared" si="170"/>
        <v>6000</v>
      </c>
      <c r="L1221" s="48">
        <f t="shared" si="170"/>
        <v>6000</v>
      </c>
      <c r="M1221" s="48">
        <f t="shared" si="170"/>
        <v>6600</v>
      </c>
      <c r="N1221" s="48">
        <f t="shared" si="170"/>
        <v>6600</v>
      </c>
      <c r="O1221" s="48">
        <f t="shared" si="170"/>
        <v>6600</v>
      </c>
      <c r="P1221" s="48">
        <f t="shared" si="170"/>
        <v>6600</v>
      </c>
      <c r="Q1221" s="48">
        <f t="shared" si="170"/>
        <v>7500</v>
      </c>
      <c r="R1221" s="48">
        <f t="shared" si="170"/>
        <v>7500</v>
      </c>
      <c r="S1221" s="48">
        <f t="shared" si="170"/>
        <v>7800</v>
      </c>
      <c r="T1221" s="48">
        <f t="shared" si="170"/>
        <v>7800</v>
      </c>
      <c r="U1221" s="48">
        <f t="shared" si="170"/>
        <v>8100</v>
      </c>
      <c r="V1221" s="48">
        <f t="shared" si="170"/>
        <v>8100</v>
      </c>
    </row>
    <row r="1222" spans="1:22">
      <c r="A1222" s="48">
        <v>3</v>
      </c>
      <c r="B1222" s="48">
        <v>1</v>
      </c>
      <c r="C1222" s="48">
        <v>18</v>
      </c>
      <c r="D1222" s="48">
        <v>251</v>
      </c>
      <c r="E1222" s="48">
        <v>500</v>
      </c>
      <c r="F1222" s="48">
        <v>6</v>
      </c>
      <c r="G1222" s="48" t="s">
        <v>270</v>
      </c>
      <c r="H1222" s="48">
        <v>1</v>
      </c>
      <c r="I1222" s="48">
        <f t="shared" si="171"/>
        <v>1</v>
      </c>
      <c r="J1222" s="57">
        <f t="shared" si="172"/>
        <v>1.2E-2</v>
      </c>
      <c r="K1222" s="48">
        <f t="shared" ref="K1222:V1231" si="173">IF($I1222=0,$H1222,INDEX(levelCosts_1_v,MATCH(K$1,levelCosts_k,1),$I1222)*$H1222)</f>
        <v>2000</v>
      </c>
      <c r="L1222" s="48">
        <f t="shared" si="173"/>
        <v>2000</v>
      </c>
      <c r="M1222" s="48">
        <f t="shared" si="173"/>
        <v>2200</v>
      </c>
      <c r="N1222" s="48">
        <f t="shared" si="173"/>
        <v>2200</v>
      </c>
      <c r="O1222" s="48">
        <f t="shared" si="173"/>
        <v>2200</v>
      </c>
      <c r="P1222" s="48">
        <f t="shared" si="173"/>
        <v>2200</v>
      </c>
      <c r="Q1222" s="48">
        <f t="shared" si="173"/>
        <v>2500</v>
      </c>
      <c r="R1222" s="48">
        <f t="shared" si="173"/>
        <v>2500</v>
      </c>
      <c r="S1222" s="48">
        <f t="shared" si="173"/>
        <v>2600</v>
      </c>
      <c r="T1222" s="48">
        <f t="shared" si="173"/>
        <v>2600</v>
      </c>
      <c r="U1222" s="48">
        <f t="shared" si="173"/>
        <v>2700</v>
      </c>
      <c r="V1222" s="48">
        <f t="shared" si="173"/>
        <v>2700</v>
      </c>
    </row>
    <row r="1223" spans="1:22">
      <c r="A1223" s="48">
        <v>3</v>
      </c>
      <c r="B1223" s="48">
        <v>1</v>
      </c>
      <c r="C1223" s="48">
        <v>18</v>
      </c>
      <c r="D1223" s="48">
        <v>251</v>
      </c>
      <c r="E1223" s="48">
        <v>500</v>
      </c>
      <c r="F1223" s="48">
        <v>7</v>
      </c>
      <c r="G1223" s="48" t="s">
        <v>268</v>
      </c>
      <c r="H1223" s="48">
        <v>20</v>
      </c>
      <c r="I1223" s="48">
        <f t="shared" si="171"/>
        <v>4</v>
      </c>
      <c r="J1223" s="57">
        <f t="shared" si="172"/>
        <v>1.2E-2</v>
      </c>
      <c r="K1223" s="48">
        <f t="shared" si="173"/>
        <v>10000</v>
      </c>
      <c r="L1223" s="48">
        <f t="shared" si="173"/>
        <v>10000</v>
      </c>
      <c r="M1223" s="48">
        <f t="shared" si="173"/>
        <v>11000</v>
      </c>
      <c r="N1223" s="48">
        <f t="shared" si="173"/>
        <v>11000</v>
      </c>
      <c r="O1223" s="48">
        <f t="shared" si="173"/>
        <v>11000</v>
      </c>
      <c r="P1223" s="48">
        <f t="shared" si="173"/>
        <v>11000</v>
      </c>
      <c r="Q1223" s="48">
        <f t="shared" si="173"/>
        <v>12500</v>
      </c>
      <c r="R1223" s="48">
        <f t="shared" si="173"/>
        <v>12500</v>
      </c>
      <c r="S1223" s="48">
        <f t="shared" si="173"/>
        <v>13000</v>
      </c>
      <c r="T1223" s="48">
        <f t="shared" si="173"/>
        <v>13000</v>
      </c>
      <c r="U1223" s="48">
        <f t="shared" si="173"/>
        <v>13500</v>
      </c>
      <c r="V1223" s="48">
        <f t="shared" si="173"/>
        <v>13500</v>
      </c>
    </row>
    <row r="1224" spans="1:22">
      <c r="A1224" s="48">
        <v>3</v>
      </c>
      <c r="B1224" s="48">
        <v>1</v>
      </c>
      <c r="C1224" s="48">
        <v>18</v>
      </c>
      <c r="D1224" s="48">
        <v>251</v>
      </c>
      <c r="E1224" s="48">
        <v>500</v>
      </c>
      <c r="F1224" s="48">
        <v>8</v>
      </c>
      <c r="G1224" s="48" t="s">
        <v>271</v>
      </c>
      <c r="H1224" s="48">
        <v>1</v>
      </c>
      <c r="I1224" s="48">
        <f t="shared" si="171"/>
        <v>6</v>
      </c>
      <c r="J1224" s="57">
        <f t="shared" si="172"/>
        <v>1.2E-2</v>
      </c>
      <c r="K1224" s="48">
        <f t="shared" si="173"/>
        <v>3300</v>
      </c>
      <c r="L1224" s="48">
        <f t="shared" si="173"/>
        <v>3300</v>
      </c>
      <c r="M1224" s="48">
        <f t="shared" si="173"/>
        <v>3700</v>
      </c>
      <c r="N1224" s="48">
        <f t="shared" si="173"/>
        <v>3700</v>
      </c>
      <c r="O1224" s="48">
        <f t="shared" si="173"/>
        <v>3700</v>
      </c>
      <c r="P1224" s="48">
        <f t="shared" si="173"/>
        <v>3700</v>
      </c>
      <c r="Q1224" s="48">
        <f t="shared" si="173"/>
        <v>4200</v>
      </c>
      <c r="R1224" s="48">
        <f t="shared" si="173"/>
        <v>4200</v>
      </c>
      <c r="S1224" s="48">
        <f t="shared" si="173"/>
        <v>4300</v>
      </c>
      <c r="T1224" s="48">
        <f t="shared" si="173"/>
        <v>4300</v>
      </c>
      <c r="U1224" s="48">
        <f t="shared" si="173"/>
        <v>4500</v>
      </c>
      <c r="V1224" s="48">
        <f t="shared" si="173"/>
        <v>4500</v>
      </c>
    </row>
    <row r="1225" spans="1:22">
      <c r="A1225" s="48">
        <v>3</v>
      </c>
      <c r="B1225" s="48">
        <v>1</v>
      </c>
      <c r="C1225" s="48">
        <v>18</v>
      </c>
      <c r="D1225" s="48">
        <v>251</v>
      </c>
      <c r="E1225" s="48">
        <v>500</v>
      </c>
      <c r="F1225" s="48">
        <v>9</v>
      </c>
      <c r="G1225" s="48" t="s">
        <v>274</v>
      </c>
      <c r="H1225" s="48">
        <v>1</v>
      </c>
      <c r="I1225" s="48">
        <f t="shared" si="171"/>
        <v>3</v>
      </c>
      <c r="J1225" s="57">
        <f t="shared" si="172"/>
        <v>1.2E-2</v>
      </c>
      <c r="K1225" s="48">
        <f t="shared" si="173"/>
        <v>6000</v>
      </c>
      <c r="L1225" s="48">
        <f t="shared" si="173"/>
        <v>6000</v>
      </c>
      <c r="M1225" s="48">
        <f t="shared" si="173"/>
        <v>6600</v>
      </c>
      <c r="N1225" s="48">
        <f t="shared" si="173"/>
        <v>6600</v>
      </c>
      <c r="O1225" s="48">
        <f t="shared" si="173"/>
        <v>6600</v>
      </c>
      <c r="P1225" s="48">
        <f t="shared" si="173"/>
        <v>6600</v>
      </c>
      <c r="Q1225" s="48">
        <f t="shared" si="173"/>
        <v>7500</v>
      </c>
      <c r="R1225" s="48">
        <f t="shared" si="173"/>
        <v>7500</v>
      </c>
      <c r="S1225" s="48">
        <f t="shared" si="173"/>
        <v>7800</v>
      </c>
      <c r="T1225" s="48">
        <f t="shared" si="173"/>
        <v>7800</v>
      </c>
      <c r="U1225" s="48">
        <f t="shared" si="173"/>
        <v>8100</v>
      </c>
      <c r="V1225" s="48">
        <f t="shared" si="173"/>
        <v>8100</v>
      </c>
    </row>
    <row r="1226" spans="1:22">
      <c r="A1226" s="48">
        <v>3</v>
      </c>
      <c r="B1226" s="48">
        <v>1</v>
      </c>
      <c r="C1226" s="48">
        <v>18</v>
      </c>
      <c r="D1226" s="48">
        <v>251</v>
      </c>
      <c r="E1226" s="48">
        <v>500</v>
      </c>
      <c r="F1226" s="48">
        <v>10</v>
      </c>
      <c r="G1226" s="48" t="s">
        <v>269</v>
      </c>
      <c r="H1226" s="48">
        <v>18000</v>
      </c>
      <c r="I1226" s="48">
        <f t="shared" si="171"/>
        <v>0</v>
      </c>
      <c r="J1226" s="57">
        <f t="shared" si="172"/>
        <v>1.2E-2</v>
      </c>
      <c r="K1226" s="48">
        <f t="shared" si="173"/>
        <v>18000</v>
      </c>
      <c r="L1226" s="48">
        <f t="shared" si="173"/>
        <v>18000</v>
      </c>
      <c r="M1226" s="48">
        <f t="shared" si="173"/>
        <v>18000</v>
      </c>
      <c r="N1226" s="48">
        <f t="shared" si="173"/>
        <v>18000</v>
      </c>
      <c r="O1226" s="48">
        <f t="shared" si="173"/>
        <v>18000</v>
      </c>
      <c r="P1226" s="48">
        <f t="shared" si="173"/>
        <v>18000</v>
      </c>
      <c r="Q1226" s="48">
        <f t="shared" si="173"/>
        <v>18000</v>
      </c>
      <c r="R1226" s="48">
        <f t="shared" si="173"/>
        <v>18000</v>
      </c>
      <c r="S1226" s="48">
        <f t="shared" si="173"/>
        <v>18000</v>
      </c>
      <c r="T1226" s="48">
        <f t="shared" si="173"/>
        <v>18000</v>
      </c>
      <c r="U1226" s="48">
        <f t="shared" si="173"/>
        <v>18000</v>
      </c>
      <c r="V1226" s="48">
        <f t="shared" si="173"/>
        <v>18000</v>
      </c>
    </row>
    <row r="1227" spans="1:22">
      <c r="A1227" s="48">
        <v>3</v>
      </c>
      <c r="B1227" s="48">
        <v>1</v>
      </c>
      <c r="C1227" s="48">
        <v>18</v>
      </c>
      <c r="D1227" s="48">
        <v>251</v>
      </c>
      <c r="E1227" s="48">
        <v>500</v>
      </c>
      <c r="F1227" s="48">
        <v>11</v>
      </c>
      <c r="G1227" s="48" t="s">
        <v>272</v>
      </c>
      <c r="H1227" s="48">
        <v>1</v>
      </c>
      <c r="I1227" s="48">
        <f t="shared" si="171"/>
        <v>7</v>
      </c>
      <c r="J1227" s="57">
        <f t="shared" si="172"/>
        <v>1.2E-2</v>
      </c>
      <c r="K1227" s="48">
        <f t="shared" si="173"/>
        <v>4000</v>
      </c>
      <c r="L1227" s="48">
        <f t="shared" si="173"/>
        <v>4000</v>
      </c>
      <c r="M1227" s="48">
        <f t="shared" si="173"/>
        <v>4400</v>
      </c>
      <c r="N1227" s="48">
        <f t="shared" si="173"/>
        <v>4400</v>
      </c>
      <c r="O1227" s="48">
        <f t="shared" si="173"/>
        <v>4400</v>
      </c>
      <c r="P1227" s="48">
        <f t="shared" si="173"/>
        <v>4400</v>
      </c>
      <c r="Q1227" s="48">
        <f t="shared" si="173"/>
        <v>5000</v>
      </c>
      <c r="R1227" s="48">
        <f t="shared" si="173"/>
        <v>5000</v>
      </c>
      <c r="S1227" s="48">
        <f t="shared" si="173"/>
        <v>5200</v>
      </c>
      <c r="T1227" s="48">
        <f t="shared" si="173"/>
        <v>5200</v>
      </c>
      <c r="U1227" s="48">
        <f t="shared" si="173"/>
        <v>5400</v>
      </c>
      <c r="V1227" s="48">
        <f t="shared" si="173"/>
        <v>5400</v>
      </c>
    </row>
    <row r="1228" spans="1:22">
      <c r="A1228" s="48">
        <v>3</v>
      </c>
      <c r="B1228" s="48">
        <v>1</v>
      </c>
      <c r="C1228" s="48">
        <v>18</v>
      </c>
      <c r="D1228" s="48">
        <v>251</v>
      </c>
      <c r="E1228" s="48">
        <v>500</v>
      </c>
      <c r="F1228" s="48">
        <v>12</v>
      </c>
      <c r="G1228" s="48" t="s">
        <v>269</v>
      </c>
      <c r="H1228" s="48">
        <v>6000</v>
      </c>
      <c r="I1228" s="48">
        <f t="shared" si="171"/>
        <v>0</v>
      </c>
      <c r="J1228" s="57">
        <f t="shared" si="172"/>
        <v>1.2E-2</v>
      </c>
      <c r="K1228" s="48">
        <f t="shared" si="173"/>
        <v>6000</v>
      </c>
      <c r="L1228" s="48">
        <f t="shared" si="173"/>
        <v>6000</v>
      </c>
      <c r="M1228" s="48">
        <f t="shared" si="173"/>
        <v>6000</v>
      </c>
      <c r="N1228" s="48">
        <f t="shared" si="173"/>
        <v>6000</v>
      </c>
      <c r="O1228" s="48">
        <f t="shared" si="173"/>
        <v>6000</v>
      </c>
      <c r="P1228" s="48">
        <f t="shared" si="173"/>
        <v>6000</v>
      </c>
      <c r="Q1228" s="48">
        <f t="shared" si="173"/>
        <v>6000</v>
      </c>
      <c r="R1228" s="48">
        <f t="shared" si="173"/>
        <v>6000</v>
      </c>
      <c r="S1228" s="48">
        <f t="shared" si="173"/>
        <v>6000</v>
      </c>
      <c r="T1228" s="48">
        <f t="shared" si="173"/>
        <v>6000</v>
      </c>
      <c r="U1228" s="48">
        <f t="shared" si="173"/>
        <v>6000</v>
      </c>
      <c r="V1228" s="48">
        <f t="shared" si="173"/>
        <v>6000</v>
      </c>
    </row>
    <row r="1229" spans="1:22">
      <c r="A1229" s="48">
        <v>3</v>
      </c>
      <c r="B1229" s="48">
        <v>1</v>
      </c>
      <c r="C1229" s="48">
        <v>18</v>
      </c>
      <c r="D1229" s="48">
        <v>251</v>
      </c>
      <c r="E1229" s="48">
        <v>500</v>
      </c>
      <c r="F1229" s="48">
        <v>13</v>
      </c>
      <c r="G1229" s="48" t="s">
        <v>273</v>
      </c>
      <c r="H1229" s="48">
        <v>3</v>
      </c>
      <c r="I1229" s="48">
        <f t="shared" si="171"/>
        <v>5</v>
      </c>
      <c r="J1229" s="57">
        <f t="shared" si="172"/>
        <v>1.2E-2</v>
      </c>
      <c r="K1229" s="48">
        <f t="shared" si="173"/>
        <v>12000</v>
      </c>
      <c r="L1229" s="48">
        <f t="shared" si="173"/>
        <v>12000</v>
      </c>
      <c r="M1229" s="48">
        <f t="shared" si="173"/>
        <v>13200</v>
      </c>
      <c r="N1229" s="48">
        <f t="shared" si="173"/>
        <v>13200</v>
      </c>
      <c r="O1229" s="48">
        <f t="shared" si="173"/>
        <v>13200</v>
      </c>
      <c r="P1229" s="48">
        <f t="shared" si="173"/>
        <v>13200</v>
      </c>
      <c r="Q1229" s="48">
        <f t="shared" si="173"/>
        <v>15000</v>
      </c>
      <c r="R1229" s="48">
        <f t="shared" si="173"/>
        <v>15000</v>
      </c>
      <c r="S1229" s="48">
        <f t="shared" si="173"/>
        <v>15600</v>
      </c>
      <c r="T1229" s="48">
        <f t="shared" si="173"/>
        <v>15600</v>
      </c>
      <c r="U1229" s="48">
        <f t="shared" si="173"/>
        <v>16200</v>
      </c>
      <c r="V1229" s="48">
        <f t="shared" si="173"/>
        <v>16200</v>
      </c>
    </row>
    <row r="1230" spans="1:22">
      <c r="A1230" s="48">
        <v>3</v>
      </c>
      <c r="B1230" s="48">
        <v>1</v>
      </c>
      <c r="C1230" s="48">
        <v>18</v>
      </c>
      <c r="D1230" s="48">
        <v>251</v>
      </c>
      <c r="E1230" s="48">
        <v>500</v>
      </c>
      <c r="F1230" s="48">
        <v>14</v>
      </c>
      <c r="G1230" s="48" t="s">
        <v>271</v>
      </c>
      <c r="H1230" s="48">
        <v>1</v>
      </c>
      <c r="I1230" s="48">
        <f t="shared" si="171"/>
        <v>6</v>
      </c>
      <c r="J1230" s="57">
        <f t="shared" si="172"/>
        <v>1.2E-2</v>
      </c>
      <c r="K1230" s="48">
        <f t="shared" si="173"/>
        <v>3300</v>
      </c>
      <c r="L1230" s="48">
        <f t="shared" si="173"/>
        <v>3300</v>
      </c>
      <c r="M1230" s="48">
        <f t="shared" si="173"/>
        <v>3700</v>
      </c>
      <c r="N1230" s="48">
        <f t="shared" si="173"/>
        <v>3700</v>
      </c>
      <c r="O1230" s="48">
        <f t="shared" si="173"/>
        <v>3700</v>
      </c>
      <c r="P1230" s="48">
        <f t="shared" si="173"/>
        <v>3700</v>
      </c>
      <c r="Q1230" s="48">
        <f t="shared" si="173"/>
        <v>4200</v>
      </c>
      <c r="R1230" s="48">
        <f t="shared" si="173"/>
        <v>4200</v>
      </c>
      <c r="S1230" s="48">
        <f t="shared" si="173"/>
        <v>4300</v>
      </c>
      <c r="T1230" s="48">
        <f t="shared" si="173"/>
        <v>4300</v>
      </c>
      <c r="U1230" s="48">
        <f t="shared" si="173"/>
        <v>4500</v>
      </c>
      <c r="V1230" s="48">
        <f t="shared" si="173"/>
        <v>4500</v>
      </c>
    </row>
    <row r="1231" spans="1:22">
      <c r="A1231" s="48">
        <v>3</v>
      </c>
      <c r="B1231" s="48">
        <v>1</v>
      </c>
      <c r="C1231" s="48">
        <v>18</v>
      </c>
      <c r="D1231" s="48">
        <v>251</v>
      </c>
      <c r="E1231" s="48">
        <v>500</v>
      </c>
      <c r="F1231" s="48">
        <v>15</v>
      </c>
      <c r="G1231" s="48" t="s">
        <v>274</v>
      </c>
      <c r="H1231" s="48">
        <v>1</v>
      </c>
      <c r="I1231" s="48">
        <f t="shared" si="171"/>
        <v>3</v>
      </c>
      <c r="J1231" s="57">
        <f t="shared" si="172"/>
        <v>1.2E-2</v>
      </c>
      <c r="K1231" s="48">
        <f t="shared" si="173"/>
        <v>6000</v>
      </c>
      <c r="L1231" s="48">
        <f t="shared" si="173"/>
        <v>6000</v>
      </c>
      <c r="M1231" s="48">
        <f t="shared" si="173"/>
        <v>6600</v>
      </c>
      <c r="N1231" s="48">
        <f t="shared" si="173"/>
        <v>6600</v>
      </c>
      <c r="O1231" s="48">
        <f t="shared" si="173"/>
        <v>6600</v>
      </c>
      <c r="P1231" s="48">
        <f t="shared" si="173"/>
        <v>6600</v>
      </c>
      <c r="Q1231" s="48">
        <f t="shared" si="173"/>
        <v>7500</v>
      </c>
      <c r="R1231" s="48">
        <f t="shared" si="173"/>
        <v>7500</v>
      </c>
      <c r="S1231" s="48">
        <f t="shared" si="173"/>
        <v>7800</v>
      </c>
      <c r="T1231" s="48">
        <f t="shared" si="173"/>
        <v>7800</v>
      </c>
      <c r="U1231" s="48">
        <f t="shared" si="173"/>
        <v>8100</v>
      </c>
      <c r="V1231" s="48">
        <f t="shared" si="173"/>
        <v>8100</v>
      </c>
    </row>
    <row r="1232" spans="1:22">
      <c r="A1232" s="48">
        <v>3</v>
      </c>
      <c r="B1232" s="48">
        <v>2</v>
      </c>
      <c r="C1232" s="48">
        <v>19</v>
      </c>
      <c r="D1232" s="48">
        <v>251</v>
      </c>
      <c r="E1232" s="48">
        <v>500</v>
      </c>
      <c r="F1232" s="48">
        <v>1</v>
      </c>
      <c r="G1232" s="48" t="s">
        <v>269</v>
      </c>
      <c r="H1232" s="48">
        <v>9000</v>
      </c>
      <c r="I1232" s="48">
        <f t="shared" si="171"/>
        <v>0</v>
      </c>
      <c r="J1232" s="57">
        <f t="shared" si="172"/>
        <v>1.2666666666666666E-2</v>
      </c>
      <c r="K1232" s="48">
        <f t="shared" ref="K1232:V1241" si="174">IF($I1232=0,$H1232,INDEX(levelCosts_1_v,MATCH(K$1,levelCosts_k,1),$I1232)*$H1232)</f>
        <v>9000</v>
      </c>
      <c r="L1232" s="48">
        <f t="shared" si="174"/>
        <v>9000</v>
      </c>
      <c r="M1232" s="48">
        <f t="shared" si="174"/>
        <v>9000</v>
      </c>
      <c r="N1232" s="48">
        <f t="shared" si="174"/>
        <v>9000</v>
      </c>
      <c r="O1232" s="48">
        <f t="shared" si="174"/>
        <v>9000</v>
      </c>
      <c r="P1232" s="48">
        <f t="shared" si="174"/>
        <v>9000</v>
      </c>
      <c r="Q1232" s="48">
        <f t="shared" si="174"/>
        <v>9000</v>
      </c>
      <c r="R1232" s="48">
        <f t="shared" si="174"/>
        <v>9000</v>
      </c>
      <c r="S1232" s="48">
        <f t="shared" si="174"/>
        <v>9000</v>
      </c>
      <c r="T1232" s="48">
        <f t="shared" si="174"/>
        <v>9000</v>
      </c>
      <c r="U1232" s="48">
        <f t="shared" si="174"/>
        <v>9000</v>
      </c>
      <c r="V1232" s="48">
        <f t="shared" si="174"/>
        <v>9000</v>
      </c>
    </row>
    <row r="1233" spans="1:22">
      <c r="A1233" s="48">
        <v>3</v>
      </c>
      <c r="B1233" s="48">
        <v>2</v>
      </c>
      <c r="C1233" s="48">
        <v>19</v>
      </c>
      <c r="D1233" s="48">
        <v>251</v>
      </c>
      <c r="E1233" s="48">
        <v>500</v>
      </c>
      <c r="F1233" s="48">
        <v>2</v>
      </c>
      <c r="G1233" s="48" t="s">
        <v>270</v>
      </c>
      <c r="H1233" s="48">
        <v>3</v>
      </c>
      <c r="I1233" s="48">
        <f t="shared" si="171"/>
        <v>1</v>
      </c>
      <c r="J1233" s="57">
        <f t="shared" si="172"/>
        <v>1.2666666666666666E-2</v>
      </c>
      <c r="K1233" s="48">
        <f t="shared" si="174"/>
        <v>6000</v>
      </c>
      <c r="L1233" s="48">
        <f t="shared" si="174"/>
        <v>6000</v>
      </c>
      <c r="M1233" s="48">
        <f t="shared" si="174"/>
        <v>6600</v>
      </c>
      <c r="N1233" s="48">
        <f t="shared" si="174"/>
        <v>6600</v>
      </c>
      <c r="O1233" s="48">
        <f t="shared" si="174"/>
        <v>6600</v>
      </c>
      <c r="P1233" s="48">
        <f t="shared" si="174"/>
        <v>6600</v>
      </c>
      <c r="Q1233" s="48">
        <f t="shared" si="174"/>
        <v>7500</v>
      </c>
      <c r="R1233" s="48">
        <f t="shared" si="174"/>
        <v>7500</v>
      </c>
      <c r="S1233" s="48">
        <f t="shared" si="174"/>
        <v>7800</v>
      </c>
      <c r="T1233" s="48">
        <f t="shared" si="174"/>
        <v>7800</v>
      </c>
      <c r="U1233" s="48">
        <f t="shared" si="174"/>
        <v>8100</v>
      </c>
      <c r="V1233" s="48">
        <f t="shared" si="174"/>
        <v>8100</v>
      </c>
    </row>
    <row r="1234" spans="1:22">
      <c r="A1234" s="48">
        <v>3</v>
      </c>
      <c r="B1234" s="48">
        <v>2</v>
      </c>
      <c r="C1234" s="48">
        <v>19</v>
      </c>
      <c r="D1234" s="48">
        <v>251</v>
      </c>
      <c r="E1234" s="48">
        <v>500</v>
      </c>
      <c r="F1234" s="48">
        <v>3</v>
      </c>
      <c r="G1234" s="48" t="s">
        <v>268</v>
      </c>
      <c r="H1234" s="48">
        <v>4</v>
      </c>
      <c r="I1234" s="48">
        <f t="shared" si="171"/>
        <v>4</v>
      </c>
      <c r="J1234" s="57">
        <f t="shared" si="172"/>
        <v>1.2666666666666666E-2</v>
      </c>
      <c r="K1234" s="48">
        <f t="shared" si="174"/>
        <v>2000</v>
      </c>
      <c r="L1234" s="48">
        <f t="shared" si="174"/>
        <v>2000</v>
      </c>
      <c r="M1234" s="48">
        <f t="shared" si="174"/>
        <v>2200</v>
      </c>
      <c r="N1234" s="48">
        <f t="shared" si="174"/>
        <v>2200</v>
      </c>
      <c r="O1234" s="48">
        <f t="shared" si="174"/>
        <v>2200</v>
      </c>
      <c r="P1234" s="48">
        <f t="shared" si="174"/>
        <v>2200</v>
      </c>
      <c r="Q1234" s="48">
        <f t="shared" si="174"/>
        <v>2500</v>
      </c>
      <c r="R1234" s="48">
        <f t="shared" si="174"/>
        <v>2500</v>
      </c>
      <c r="S1234" s="48">
        <f t="shared" si="174"/>
        <v>2600</v>
      </c>
      <c r="T1234" s="48">
        <f t="shared" si="174"/>
        <v>2600</v>
      </c>
      <c r="U1234" s="48">
        <f t="shared" si="174"/>
        <v>2700</v>
      </c>
      <c r="V1234" s="48">
        <f t="shared" si="174"/>
        <v>2700</v>
      </c>
    </row>
    <row r="1235" spans="1:22">
      <c r="A1235" s="48">
        <v>3</v>
      </c>
      <c r="B1235" s="48">
        <v>2</v>
      </c>
      <c r="C1235" s="48">
        <v>19</v>
      </c>
      <c r="D1235" s="48">
        <v>251</v>
      </c>
      <c r="E1235" s="48">
        <v>500</v>
      </c>
      <c r="F1235" s="48">
        <v>4</v>
      </c>
      <c r="G1235" s="48" t="s">
        <v>272</v>
      </c>
      <c r="H1235" s="48">
        <v>2</v>
      </c>
      <c r="I1235" s="48">
        <f t="shared" si="171"/>
        <v>7</v>
      </c>
      <c r="J1235" s="57">
        <f t="shared" si="172"/>
        <v>1.2666666666666666E-2</v>
      </c>
      <c r="K1235" s="48">
        <f t="shared" si="174"/>
        <v>8000</v>
      </c>
      <c r="L1235" s="48">
        <f t="shared" si="174"/>
        <v>8000</v>
      </c>
      <c r="M1235" s="48">
        <f t="shared" si="174"/>
        <v>8800</v>
      </c>
      <c r="N1235" s="48">
        <f t="shared" si="174"/>
        <v>8800</v>
      </c>
      <c r="O1235" s="48">
        <f t="shared" si="174"/>
        <v>8800</v>
      </c>
      <c r="P1235" s="48">
        <f t="shared" si="174"/>
        <v>8800</v>
      </c>
      <c r="Q1235" s="48">
        <f t="shared" si="174"/>
        <v>10000</v>
      </c>
      <c r="R1235" s="48">
        <f t="shared" si="174"/>
        <v>10000</v>
      </c>
      <c r="S1235" s="48">
        <f t="shared" si="174"/>
        <v>10400</v>
      </c>
      <c r="T1235" s="48">
        <f t="shared" si="174"/>
        <v>10400</v>
      </c>
      <c r="U1235" s="48">
        <f t="shared" si="174"/>
        <v>10800</v>
      </c>
      <c r="V1235" s="48">
        <f t="shared" si="174"/>
        <v>10800</v>
      </c>
    </row>
    <row r="1236" spans="1:22">
      <c r="A1236" s="48">
        <v>3</v>
      </c>
      <c r="B1236" s="48">
        <v>2</v>
      </c>
      <c r="C1236" s="48">
        <v>19</v>
      </c>
      <c r="D1236" s="48">
        <v>251</v>
      </c>
      <c r="E1236" s="48">
        <v>500</v>
      </c>
      <c r="F1236" s="48">
        <v>5</v>
      </c>
      <c r="G1236" s="48" t="s">
        <v>269</v>
      </c>
      <c r="H1236" s="48">
        <v>6000</v>
      </c>
      <c r="I1236" s="48">
        <f t="shared" si="171"/>
        <v>0</v>
      </c>
      <c r="J1236" s="57">
        <f t="shared" si="172"/>
        <v>1.2666666666666666E-2</v>
      </c>
      <c r="K1236" s="48">
        <f t="shared" si="174"/>
        <v>6000</v>
      </c>
      <c r="L1236" s="48">
        <f t="shared" si="174"/>
        <v>6000</v>
      </c>
      <c r="M1236" s="48">
        <f t="shared" si="174"/>
        <v>6000</v>
      </c>
      <c r="N1236" s="48">
        <f t="shared" si="174"/>
        <v>6000</v>
      </c>
      <c r="O1236" s="48">
        <f t="shared" si="174"/>
        <v>6000</v>
      </c>
      <c r="P1236" s="48">
        <f t="shared" si="174"/>
        <v>6000</v>
      </c>
      <c r="Q1236" s="48">
        <f t="shared" si="174"/>
        <v>6000</v>
      </c>
      <c r="R1236" s="48">
        <f t="shared" si="174"/>
        <v>6000</v>
      </c>
      <c r="S1236" s="48">
        <f t="shared" si="174"/>
        <v>6000</v>
      </c>
      <c r="T1236" s="48">
        <f t="shared" si="174"/>
        <v>6000</v>
      </c>
      <c r="U1236" s="48">
        <f t="shared" si="174"/>
        <v>6000</v>
      </c>
      <c r="V1236" s="48">
        <f t="shared" si="174"/>
        <v>6000</v>
      </c>
    </row>
    <row r="1237" spans="1:22">
      <c r="A1237" s="48">
        <v>3</v>
      </c>
      <c r="B1237" s="48">
        <v>2</v>
      </c>
      <c r="C1237" s="48">
        <v>19</v>
      </c>
      <c r="D1237" s="48">
        <v>251</v>
      </c>
      <c r="E1237" s="48">
        <v>500</v>
      </c>
      <c r="F1237" s="48">
        <v>6</v>
      </c>
      <c r="G1237" s="48" t="s">
        <v>275</v>
      </c>
      <c r="H1237" s="48">
        <v>1</v>
      </c>
      <c r="I1237" s="48">
        <f t="shared" si="171"/>
        <v>8</v>
      </c>
      <c r="J1237" s="57">
        <f t="shared" si="172"/>
        <v>1.2666666666666666E-2</v>
      </c>
      <c r="K1237" s="48">
        <f t="shared" si="174"/>
        <v>5300</v>
      </c>
      <c r="L1237" s="48">
        <f t="shared" si="174"/>
        <v>5300</v>
      </c>
      <c r="M1237" s="48">
        <f t="shared" si="174"/>
        <v>5900</v>
      </c>
      <c r="N1237" s="48">
        <f t="shared" si="174"/>
        <v>5900</v>
      </c>
      <c r="O1237" s="48">
        <f t="shared" si="174"/>
        <v>5900</v>
      </c>
      <c r="P1237" s="48">
        <f t="shared" si="174"/>
        <v>5900</v>
      </c>
      <c r="Q1237" s="48">
        <f t="shared" si="174"/>
        <v>6700</v>
      </c>
      <c r="R1237" s="48">
        <f t="shared" si="174"/>
        <v>6700</v>
      </c>
      <c r="S1237" s="48">
        <f t="shared" si="174"/>
        <v>6900</v>
      </c>
      <c r="T1237" s="48">
        <f t="shared" si="174"/>
        <v>6900</v>
      </c>
      <c r="U1237" s="48">
        <f t="shared" si="174"/>
        <v>7200</v>
      </c>
      <c r="V1237" s="48">
        <f t="shared" si="174"/>
        <v>7200</v>
      </c>
    </row>
    <row r="1238" spans="1:22">
      <c r="A1238" s="48">
        <v>3</v>
      </c>
      <c r="B1238" s="48">
        <v>2</v>
      </c>
      <c r="C1238" s="48">
        <v>19</v>
      </c>
      <c r="D1238" s="48">
        <v>251</v>
      </c>
      <c r="E1238" s="48">
        <v>500</v>
      </c>
      <c r="F1238" s="48">
        <v>7</v>
      </c>
      <c r="G1238" s="48" t="s">
        <v>270</v>
      </c>
      <c r="H1238" s="48">
        <v>5</v>
      </c>
      <c r="I1238" s="48">
        <f t="shared" si="171"/>
        <v>1</v>
      </c>
      <c r="J1238" s="57">
        <f t="shared" si="172"/>
        <v>1.2666666666666666E-2</v>
      </c>
      <c r="K1238" s="48">
        <f t="shared" si="174"/>
        <v>10000</v>
      </c>
      <c r="L1238" s="48">
        <f t="shared" si="174"/>
        <v>10000</v>
      </c>
      <c r="M1238" s="48">
        <f t="shared" si="174"/>
        <v>11000</v>
      </c>
      <c r="N1238" s="48">
        <f t="shared" si="174"/>
        <v>11000</v>
      </c>
      <c r="O1238" s="48">
        <f t="shared" si="174"/>
        <v>11000</v>
      </c>
      <c r="P1238" s="48">
        <f t="shared" si="174"/>
        <v>11000</v>
      </c>
      <c r="Q1238" s="48">
        <f t="shared" si="174"/>
        <v>12500</v>
      </c>
      <c r="R1238" s="48">
        <f t="shared" si="174"/>
        <v>12500</v>
      </c>
      <c r="S1238" s="48">
        <f t="shared" si="174"/>
        <v>13000</v>
      </c>
      <c r="T1238" s="48">
        <f t="shared" si="174"/>
        <v>13000</v>
      </c>
      <c r="U1238" s="48">
        <f t="shared" si="174"/>
        <v>13500</v>
      </c>
      <c r="V1238" s="48">
        <f t="shared" si="174"/>
        <v>13500</v>
      </c>
    </row>
    <row r="1239" spans="1:22">
      <c r="A1239" s="48">
        <v>3</v>
      </c>
      <c r="B1239" s="48">
        <v>2</v>
      </c>
      <c r="C1239" s="48">
        <v>19</v>
      </c>
      <c r="D1239" s="48">
        <v>251</v>
      </c>
      <c r="E1239" s="48">
        <v>500</v>
      </c>
      <c r="F1239" s="48">
        <v>8</v>
      </c>
      <c r="G1239" s="48" t="s">
        <v>273</v>
      </c>
      <c r="H1239" s="48">
        <v>1</v>
      </c>
      <c r="I1239" s="48">
        <f t="shared" si="171"/>
        <v>5</v>
      </c>
      <c r="J1239" s="57">
        <f t="shared" si="172"/>
        <v>1.2666666666666666E-2</v>
      </c>
      <c r="K1239" s="48">
        <f t="shared" si="174"/>
        <v>4000</v>
      </c>
      <c r="L1239" s="48">
        <f t="shared" si="174"/>
        <v>4000</v>
      </c>
      <c r="M1239" s="48">
        <f t="shared" si="174"/>
        <v>4400</v>
      </c>
      <c r="N1239" s="48">
        <f t="shared" si="174"/>
        <v>4400</v>
      </c>
      <c r="O1239" s="48">
        <f t="shared" si="174"/>
        <v>4400</v>
      </c>
      <c r="P1239" s="48">
        <f t="shared" si="174"/>
        <v>4400</v>
      </c>
      <c r="Q1239" s="48">
        <f t="shared" si="174"/>
        <v>5000</v>
      </c>
      <c r="R1239" s="48">
        <f t="shared" si="174"/>
        <v>5000</v>
      </c>
      <c r="S1239" s="48">
        <f t="shared" si="174"/>
        <v>5200</v>
      </c>
      <c r="T1239" s="48">
        <f t="shared" si="174"/>
        <v>5200</v>
      </c>
      <c r="U1239" s="48">
        <f t="shared" si="174"/>
        <v>5400</v>
      </c>
      <c r="V1239" s="48">
        <f t="shared" si="174"/>
        <v>5400</v>
      </c>
    </row>
    <row r="1240" spans="1:22">
      <c r="A1240" s="48">
        <v>3</v>
      </c>
      <c r="B1240" s="48">
        <v>2</v>
      </c>
      <c r="C1240" s="48">
        <v>19</v>
      </c>
      <c r="D1240" s="48">
        <v>251</v>
      </c>
      <c r="E1240" s="48">
        <v>500</v>
      </c>
      <c r="F1240" s="48">
        <v>9</v>
      </c>
      <c r="G1240" s="48" t="s">
        <v>268</v>
      </c>
      <c r="H1240" s="48">
        <v>12</v>
      </c>
      <c r="I1240" s="48">
        <f t="shared" si="171"/>
        <v>4</v>
      </c>
      <c r="J1240" s="57">
        <f t="shared" si="172"/>
        <v>1.2666666666666666E-2</v>
      </c>
      <c r="K1240" s="48">
        <f t="shared" si="174"/>
        <v>6000</v>
      </c>
      <c r="L1240" s="48">
        <f t="shared" si="174"/>
        <v>6000</v>
      </c>
      <c r="M1240" s="48">
        <f t="shared" si="174"/>
        <v>6600</v>
      </c>
      <c r="N1240" s="48">
        <f t="shared" si="174"/>
        <v>6600</v>
      </c>
      <c r="O1240" s="48">
        <f t="shared" si="174"/>
        <v>6600</v>
      </c>
      <c r="P1240" s="48">
        <f t="shared" si="174"/>
        <v>6600</v>
      </c>
      <c r="Q1240" s="48">
        <f t="shared" si="174"/>
        <v>7500</v>
      </c>
      <c r="R1240" s="48">
        <f t="shared" si="174"/>
        <v>7500</v>
      </c>
      <c r="S1240" s="48">
        <f t="shared" si="174"/>
        <v>7800</v>
      </c>
      <c r="T1240" s="48">
        <f t="shared" si="174"/>
        <v>7800</v>
      </c>
      <c r="U1240" s="48">
        <f t="shared" si="174"/>
        <v>8100</v>
      </c>
      <c r="V1240" s="48">
        <f t="shared" si="174"/>
        <v>8100</v>
      </c>
    </row>
    <row r="1241" spans="1:22">
      <c r="A1241" s="48">
        <v>3</v>
      </c>
      <c r="B1241" s="48">
        <v>2</v>
      </c>
      <c r="C1241" s="48">
        <v>19</v>
      </c>
      <c r="D1241" s="48">
        <v>251</v>
      </c>
      <c r="E1241" s="48">
        <v>500</v>
      </c>
      <c r="F1241" s="48">
        <v>10</v>
      </c>
      <c r="G1241" s="48" t="s">
        <v>274</v>
      </c>
      <c r="H1241" s="48">
        <v>2</v>
      </c>
      <c r="I1241" s="48">
        <f t="shared" si="171"/>
        <v>3</v>
      </c>
      <c r="J1241" s="57">
        <f t="shared" si="172"/>
        <v>1.2666666666666666E-2</v>
      </c>
      <c r="K1241" s="48">
        <f t="shared" si="174"/>
        <v>12000</v>
      </c>
      <c r="L1241" s="48">
        <f t="shared" si="174"/>
        <v>12000</v>
      </c>
      <c r="M1241" s="48">
        <f t="shared" si="174"/>
        <v>13200</v>
      </c>
      <c r="N1241" s="48">
        <f t="shared" si="174"/>
        <v>13200</v>
      </c>
      <c r="O1241" s="48">
        <f t="shared" si="174"/>
        <v>13200</v>
      </c>
      <c r="P1241" s="48">
        <f t="shared" si="174"/>
        <v>13200</v>
      </c>
      <c r="Q1241" s="48">
        <f t="shared" si="174"/>
        <v>15000</v>
      </c>
      <c r="R1241" s="48">
        <f t="shared" si="174"/>
        <v>15000</v>
      </c>
      <c r="S1241" s="48">
        <f t="shared" si="174"/>
        <v>15600</v>
      </c>
      <c r="T1241" s="48">
        <f t="shared" si="174"/>
        <v>15600</v>
      </c>
      <c r="U1241" s="48">
        <f t="shared" si="174"/>
        <v>16200</v>
      </c>
      <c r="V1241" s="48">
        <f t="shared" si="174"/>
        <v>16200</v>
      </c>
    </row>
    <row r="1242" spans="1:22">
      <c r="A1242" s="48">
        <v>3</v>
      </c>
      <c r="B1242" s="48">
        <v>2</v>
      </c>
      <c r="C1242" s="48">
        <v>19</v>
      </c>
      <c r="D1242" s="48">
        <v>251</v>
      </c>
      <c r="E1242" s="48">
        <v>500</v>
      </c>
      <c r="F1242" s="48">
        <v>11</v>
      </c>
      <c r="G1242" s="48" t="s">
        <v>271</v>
      </c>
      <c r="H1242" s="48">
        <v>1</v>
      </c>
      <c r="I1242" s="48">
        <f t="shared" si="171"/>
        <v>6</v>
      </c>
      <c r="J1242" s="57">
        <f t="shared" si="172"/>
        <v>1.2666666666666666E-2</v>
      </c>
      <c r="K1242" s="48">
        <f t="shared" ref="K1242:V1251" si="175">IF($I1242=0,$H1242,INDEX(levelCosts_1_v,MATCH(K$1,levelCosts_k,1),$I1242)*$H1242)</f>
        <v>3300</v>
      </c>
      <c r="L1242" s="48">
        <f t="shared" si="175"/>
        <v>3300</v>
      </c>
      <c r="M1242" s="48">
        <f t="shared" si="175"/>
        <v>3700</v>
      </c>
      <c r="N1242" s="48">
        <f t="shared" si="175"/>
        <v>3700</v>
      </c>
      <c r="O1242" s="48">
        <f t="shared" si="175"/>
        <v>3700</v>
      </c>
      <c r="P1242" s="48">
        <f t="shared" si="175"/>
        <v>3700</v>
      </c>
      <c r="Q1242" s="48">
        <f t="shared" si="175"/>
        <v>4200</v>
      </c>
      <c r="R1242" s="48">
        <f t="shared" si="175"/>
        <v>4200</v>
      </c>
      <c r="S1242" s="48">
        <f t="shared" si="175"/>
        <v>4300</v>
      </c>
      <c r="T1242" s="48">
        <f t="shared" si="175"/>
        <v>4300</v>
      </c>
      <c r="U1242" s="48">
        <f t="shared" si="175"/>
        <v>4500</v>
      </c>
      <c r="V1242" s="48">
        <f t="shared" si="175"/>
        <v>4500</v>
      </c>
    </row>
    <row r="1243" spans="1:22">
      <c r="A1243" s="48">
        <v>3</v>
      </c>
      <c r="B1243" s="48">
        <v>2</v>
      </c>
      <c r="C1243" s="48">
        <v>19</v>
      </c>
      <c r="D1243" s="48">
        <v>251</v>
      </c>
      <c r="E1243" s="48">
        <v>500</v>
      </c>
      <c r="F1243" s="48">
        <v>12</v>
      </c>
      <c r="G1243" s="48" t="s">
        <v>271</v>
      </c>
      <c r="H1243" s="48">
        <v>1</v>
      </c>
      <c r="I1243" s="48">
        <f t="shared" si="171"/>
        <v>6</v>
      </c>
      <c r="J1243" s="57">
        <f t="shared" si="172"/>
        <v>1.2666666666666666E-2</v>
      </c>
      <c r="K1243" s="48">
        <f t="shared" si="175"/>
        <v>3300</v>
      </c>
      <c r="L1243" s="48">
        <f t="shared" si="175"/>
        <v>3300</v>
      </c>
      <c r="M1243" s="48">
        <f t="shared" si="175"/>
        <v>3700</v>
      </c>
      <c r="N1243" s="48">
        <f t="shared" si="175"/>
        <v>3700</v>
      </c>
      <c r="O1243" s="48">
        <f t="shared" si="175"/>
        <v>3700</v>
      </c>
      <c r="P1243" s="48">
        <f t="shared" si="175"/>
        <v>3700</v>
      </c>
      <c r="Q1243" s="48">
        <f t="shared" si="175"/>
        <v>4200</v>
      </c>
      <c r="R1243" s="48">
        <f t="shared" si="175"/>
        <v>4200</v>
      </c>
      <c r="S1243" s="48">
        <f t="shared" si="175"/>
        <v>4300</v>
      </c>
      <c r="T1243" s="48">
        <f t="shared" si="175"/>
        <v>4300</v>
      </c>
      <c r="U1243" s="48">
        <f t="shared" si="175"/>
        <v>4500</v>
      </c>
      <c r="V1243" s="48">
        <f t="shared" si="175"/>
        <v>4500</v>
      </c>
    </row>
    <row r="1244" spans="1:22">
      <c r="A1244" s="48">
        <v>3</v>
      </c>
      <c r="B1244" s="48">
        <v>2</v>
      </c>
      <c r="C1244" s="48">
        <v>19</v>
      </c>
      <c r="D1244" s="48">
        <v>251</v>
      </c>
      <c r="E1244" s="48">
        <v>500</v>
      </c>
      <c r="F1244" s="48">
        <v>13</v>
      </c>
      <c r="G1244" s="48" t="s">
        <v>273</v>
      </c>
      <c r="H1244" s="48">
        <v>3</v>
      </c>
      <c r="I1244" s="48">
        <f t="shared" si="171"/>
        <v>5</v>
      </c>
      <c r="J1244" s="57">
        <f t="shared" si="172"/>
        <v>1.2666666666666666E-2</v>
      </c>
      <c r="K1244" s="48">
        <f t="shared" si="175"/>
        <v>12000</v>
      </c>
      <c r="L1244" s="48">
        <f t="shared" si="175"/>
        <v>12000</v>
      </c>
      <c r="M1244" s="48">
        <f t="shared" si="175"/>
        <v>13200</v>
      </c>
      <c r="N1244" s="48">
        <f t="shared" si="175"/>
        <v>13200</v>
      </c>
      <c r="O1244" s="48">
        <f t="shared" si="175"/>
        <v>13200</v>
      </c>
      <c r="P1244" s="48">
        <f t="shared" si="175"/>
        <v>13200</v>
      </c>
      <c r="Q1244" s="48">
        <f t="shared" si="175"/>
        <v>15000</v>
      </c>
      <c r="R1244" s="48">
        <f t="shared" si="175"/>
        <v>15000</v>
      </c>
      <c r="S1244" s="48">
        <f t="shared" si="175"/>
        <v>15600</v>
      </c>
      <c r="T1244" s="48">
        <f t="shared" si="175"/>
        <v>15600</v>
      </c>
      <c r="U1244" s="48">
        <f t="shared" si="175"/>
        <v>16200</v>
      </c>
      <c r="V1244" s="48">
        <f t="shared" si="175"/>
        <v>16200</v>
      </c>
    </row>
    <row r="1245" spans="1:22">
      <c r="A1245" s="48">
        <v>3</v>
      </c>
      <c r="B1245" s="48">
        <v>2</v>
      </c>
      <c r="C1245" s="48">
        <v>19</v>
      </c>
      <c r="D1245" s="48">
        <v>251</v>
      </c>
      <c r="E1245" s="48">
        <v>500</v>
      </c>
      <c r="F1245" s="48">
        <v>14</v>
      </c>
      <c r="G1245" s="48" t="s">
        <v>269</v>
      </c>
      <c r="H1245" s="48">
        <v>6000</v>
      </c>
      <c r="I1245" s="48">
        <f t="shared" si="171"/>
        <v>0</v>
      </c>
      <c r="J1245" s="57">
        <f t="shared" si="172"/>
        <v>1.2666666666666666E-2</v>
      </c>
      <c r="K1245" s="48">
        <f t="shared" si="175"/>
        <v>6000</v>
      </c>
      <c r="L1245" s="48">
        <f t="shared" si="175"/>
        <v>6000</v>
      </c>
      <c r="M1245" s="48">
        <f t="shared" si="175"/>
        <v>6000</v>
      </c>
      <c r="N1245" s="48">
        <f t="shared" si="175"/>
        <v>6000</v>
      </c>
      <c r="O1245" s="48">
        <f t="shared" si="175"/>
        <v>6000</v>
      </c>
      <c r="P1245" s="48">
        <f t="shared" si="175"/>
        <v>6000</v>
      </c>
      <c r="Q1245" s="48">
        <f t="shared" si="175"/>
        <v>6000</v>
      </c>
      <c r="R1245" s="48">
        <f t="shared" si="175"/>
        <v>6000</v>
      </c>
      <c r="S1245" s="48">
        <f t="shared" si="175"/>
        <v>6000</v>
      </c>
      <c r="T1245" s="48">
        <f t="shared" si="175"/>
        <v>6000</v>
      </c>
      <c r="U1245" s="48">
        <f t="shared" si="175"/>
        <v>6000</v>
      </c>
      <c r="V1245" s="48">
        <f t="shared" si="175"/>
        <v>6000</v>
      </c>
    </row>
    <row r="1246" spans="1:22">
      <c r="A1246" s="48">
        <v>3</v>
      </c>
      <c r="B1246" s="48">
        <v>2</v>
      </c>
      <c r="C1246" s="48">
        <v>19</v>
      </c>
      <c r="D1246" s="48">
        <v>251</v>
      </c>
      <c r="E1246" s="48">
        <v>500</v>
      </c>
      <c r="F1246" s="48">
        <v>15</v>
      </c>
      <c r="G1246" s="48" t="s">
        <v>270</v>
      </c>
      <c r="H1246" s="48">
        <v>3</v>
      </c>
      <c r="I1246" s="48">
        <f t="shared" si="171"/>
        <v>1</v>
      </c>
      <c r="J1246" s="57">
        <f t="shared" si="172"/>
        <v>1.2666666666666666E-2</v>
      </c>
      <c r="K1246" s="48">
        <f t="shared" si="175"/>
        <v>6000</v>
      </c>
      <c r="L1246" s="48">
        <f t="shared" si="175"/>
        <v>6000</v>
      </c>
      <c r="M1246" s="48">
        <f t="shared" si="175"/>
        <v>6600</v>
      </c>
      <c r="N1246" s="48">
        <f t="shared" si="175"/>
        <v>6600</v>
      </c>
      <c r="O1246" s="48">
        <f t="shared" si="175"/>
        <v>6600</v>
      </c>
      <c r="P1246" s="48">
        <f t="shared" si="175"/>
        <v>6600</v>
      </c>
      <c r="Q1246" s="48">
        <f t="shared" si="175"/>
        <v>7500</v>
      </c>
      <c r="R1246" s="48">
        <f t="shared" si="175"/>
        <v>7500</v>
      </c>
      <c r="S1246" s="48">
        <f t="shared" si="175"/>
        <v>7800</v>
      </c>
      <c r="T1246" s="48">
        <f t="shared" si="175"/>
        <v>7800</v>
      </c>
      <c r="U1246" s="48">
        <f t="shared" si="175"/>
        <v>8100</v>
      </c>
      <c r="V1246" s="48">
        <f t="shared" si="175"/>
        <v>8100</v>
      </c>
    </row>
    <row r="1247" spans="1:22">
      <c r="A1247" s="48">
        <v>3</v>
      </c>
      <c r="B1247" s="48">
        <v>3</v>
      </c>
      <c r="C1247" s="48">
        <v>18</v>
      </c>
      <c r="D1247" s="48">
        <v>251</v>
      </c>
      <c r="E1247" s="48">
        <v>500</v>
      </c>
      <c r="F1247" s="48">
        <v>1</v>
      </c>
      <c r="G1247" s="48" t="s">
        <v>270</v>
      </c>
      <c r="H1247" s="48">
        <v>3</v>
      </c>
      <c r="I1247" s="48">
        <f t="shared" si="171"/>
        <v>1</v>
      </c>
      <c r="J1247" s="57">
        <f t="shared" si="172"/>
        <v>1.2E-2</v>
      </c>
      <c r="K1247" s="48">
        <f t="shared" si="175"/>
        <v>6000</v>
      </c>
      <c r="L1247" s="48">
        <f t="shared" si="175"/>
        <v>6000</v>
      </c>
      <c r="M1247" s="48">
        <f t="shared" si="175"/>
        <v>6600</v>
      </c>
      <c r="N1247" s="48">
        <f t="shared" si="175"/>
        <v>6600</v>
      </c>
      <c r="O1247" s="48">
        <f t="shared" si="175"/>
        <v>6600</v>
      </c>
      <c r="P1247" s="48">
        <f t="shared" si="175"/>
        <v>6600</v>
      </c>
      <c r="Q1247" s="48">
        <f t="shared" si="175"/>
        <v>7500</v>
      </c>
      <c r="R1247" s="48">
        <f t="shared" si="175"/>
        <v>7500</v>
      </c>
      <c r="S1247" s="48">
        <f t="shared" si="175"/>
        <v>7800</v>
      </c>
      <c r="T1247" s="48">
        <f t="shared" si="175"/>
        <v>7800</v>
      </c>
      <c r="U1247" s="48">
        <f t="shared" si="175"/>
        <v>8100</v>
      </c>
      <c r="V1247" s="48">
        <f t="shared" si="175"/>
        <v>8100</v>
      </c>
    </row>
    <row r="1248" spans="1:22">
      <c r="A1248" s="48">
        <v>3</v>
      </c>
      <c r="B1248" s="48">
        <v>3</v>
      </c>
      <c r="C1248" s="48">
        <v>18</v>
      </c>
      <c r="D1248" s="48">
        <v>251</v>
      </c>
      <c r="E1248" s="48">
        <v>500</v>
      </c>
      <c r="F1248" s="48">
        <v>2</v>
      </c>
      <c r="G1248" s="48" t="s">
        <v>275</v>
      </c>
      <c r="H1248" s="48">
        <v>2</v>
      </c>
      <c r="I1248" s="48">
        <f t="shared" si="171"/>
        <v>8</v>
      </c>
      <c r="J1248" s="57">
        <f t="shared" si="172"/>
        <v>1.2E-2</v>
      </c>
      <c r="K1248" s="48">
        <f t="shared" si="175"/>
        <v>10600</v>
      </c>
      <c r="L1248" s="48">
        <f t="shared" si="175"/>
        <v>10600</v>
      </c>
      <c r="M1248" s="48">
        <f t="shared" si="175"/>
        <v>11800</v>
      </c>
      <c r="N1248" s="48">
        <f t="shared" si="175"/>
        <v>11800</v>
      </c>
      <c r="O1248" s="48">
        <f t="shared" si="175"/>
        <v>11800</v>
      </c>
      <c r="P1248" s="48">
        <f t="shared" si="175"/>
        <v>11800</v>
      </c>
      <c r="Q1248" s="48">
        <f t="shared" si="175"/>
        <v>13400</v>
      </c>
      <c r="R1248" s="48">
        <f t="shared" si="175"/>
        <v>13400</v>
      </c>
      <c r="S1248" s="48">
        <f t="shared" si="175"/>
        <v>13800</v>
      </c>
      <c r="T1248" s="48">
        <f t="shared" si="175"/>
        <v>13800</v>
      </c>
      <c r="U1248" s="48">
        <f t="shared" si="175"/>
        <v>14400</v>
      </c>
      <c r="V1248" s="48">
        <f t="shared" si="175"/>
        <v>14400</v>
      </c>
    </row>
    <row r="1249" spans="1:22">
      <c r="A1249" s="48">
        <v>3</v>
      </c>
      <c r="B1249" s="48">
        <v>3</v>
      </c>
      <c r="C1249" s="48">
        <v>18</v>
      </c>
      <c r="D1249" s="48">
        <v>251</v>
      </c>
      <c r="E1249" s="48">
        <v>500</v>
      </c>
      <c r="F1249" s="48">
        <v>3</v>
      </c>
      <c r="G1249" s="48" t="s">
        <v>268</v>
      </c>
      <c r="H1249" s="48">
        <v>4</v>
      </c>
      <c r="I1249" s="48">
        <f t="shared" si="171"/>
        <v>4</v>
      </c>
      <c r="J1249" s="57">
        <f t="shared" si="172"/>
        <v>1.2E-2</v>
      </c>
      <c r="K1249" s="48">
        <f t="shared" si="175"/>
        <v>2000</v>
      </c>
      <c r="L1249" s="48">
        <f t="shared" si="175"/>
        <v>2000</v>
      </c>
      <c r="M1249" s="48">
        <f t="shared" si="175"/>
        <v>2200</v>
      </c>
      <c r="N1249" s="48">
        <f t="shared" si="175"/>
        <v>2200</v>
      </c>
      <c r="O1249" s="48">
        <f t="shared" si="175"/>
        <v>2200</v>
      </c>
      <c r="P1249" s="48">
        <f t="shared" si="175"/>
        <v>2200</v>
      </c>
      <c r="Q1249" s="48">
        <f t="shared" si="175"/>
        <v>2500</v>
      </c>
      <c r="R1249" s="48">
        <f t="shared" si="175"/>
        <v>2500</v>
      </c>
      <c r="S1249" s="48">
        <f t="shared" si="175"/>
        <v>2600</v>
      </c>
      <c r="T1249" s="48">
        <f t="shared" si="175"/>
        <v>2600</v>
      </c>
      <c r="U1249" s="48">
        <f t="shared" si="175"/>
        <v>2700</v>
      </c>
      <c r="V1249" s="48">
        <f t="shared" si="175"/>
        <v>2700</v>
      </c>
    </row>
    <row r="1250" spans="1:22">
      <c r="A1250" s="48">
        <v>3</v>
      </c>
      <c r="B1250" s="48">
        <v>3</v>
      </c>
      <c r="C1250" s="48">
        <v>18</v>
      </c>
      <c r="D1250" s="48">
        <v>251</v>
      </c>
      <c r="E1250" s="48">
        <v>500</v>
      </c>
      <c r="F1250" s="48">
        <v>4</v>
      </c>
      <c r="G1250" s="48" t="s">
        <v>269</v>
      </c>
      <c r="H1250" s="48">
        <v>12000</v>
      </c>
      <c r="I1250" s="48">
        <f t="shared" si="171"/>
        <v>0</v>
      </c>
      <c r="J1250" s="57">
        <f t="shared" si="172"/>
        <v>1.2E-2</v>
      </c>
      <c r="K1250" s="48">
        <f t="shared" si="175"/>
        <v>12000</v>
      </c>
      <c r="L1250" s="48">
        <f t="shared" si="175"/>
        <v>12000</v>
      </c>
      <c r="M1250" s="48">
        <f t="shared" si="175"/>
        <v>12000</v>
      </c>
      <c r="N1250" s="48">
        <f t="shared" si="175"/>
        <v>12000</v>
      </c>
      <c r="O1250" s="48">
        <f t="shared" si="175"/>
        <v>12000</v>
      </c>
      <c r="P1250" s="48">
        <f t="shared" si="175"/>
        <v>12000</v>
      </c>
      <c r="Q1250" s="48">
        <f t="shared" si="175"/>
        <v>12000</v>
      </c>
      <c r="R1250" s="48">
        <f t="shared" si="175"/>
        <v>12000</v>
      </c>
      <c r="S1250" s="48">
        <f t="shared" si="175"/>
        <v>12000</v>
      </c>
      <c r="T1250" s="48">
        <f t="shared" si="175"/>
        <v>12000</v>
      </c>
      <c r="U1250" s="48">
        <f t="shared" si="175"/>
        <v>12000</v>
      </c>
      <c r="V1250" s="48">
        <f t="shared" si="175"/>
        <v>12000</v>
      </c>
    </row>
    <row r="1251" spans="1:22">
      <c r="A1251" s="48">
        <v>3</v>
      </c>
      <c r="B1251" s="48">
        <v>3</v>
      </c>
      <c r="C1251" s="48">
        <v>18</v>
      </c>
      <c r="D1251" s="48">
        <v>251</v>
      </c>
      <c r="E1251" s="48">
        <v>500</v>
      </c>
      <c r="F1251" s="48">
        <v>5</v>
      </c>
      <c r="G1251" s="48" t="s">
        <v>274</v>
      </c>
      <c r="H1251" s="48">
        <v>1</v>
      </c>
      <c r="I1251" s="48">
        <f t="shared" si="171"/>
        <v>3</v>
      </c>
      <c r="J1251" s="57">
        <f t="shared" si="172"/>
        <v>1.2E-2</v>
      </c>
      <c r="K1251" s="48">
        <f t="shared" si="175"/>
        <v>6000</v>
      </c>
      <c r="L1251" s="48">
        <f t="shared" si="175"/>
        <v>6000</v>
      </c>
      <c r="M1251" s="48">
        <f t="shared" si="175"/>
        <v>6600</v>
      </c>
      <c r="N1251" s="48">
        <f t="shared" si="175"/>
        <v>6600</v>
      </c>
      <c r="O1251" s="48">
        <f t="shared" si="175"/>
        <v>6600</v>
      </c>
      <c r="P1251" s="48">
        <f t="shared" si="175"/>
        <v>6600</v>
      </c>
      <c r="Q1251" s="48">
        <f t="shared" si="175"/>
        <v>7500</v>
      </c>
      <c r="R1251" s="48">
        <f t="shared" si="175"/>
        <v>7500</v>
      </c>
      <c r="S1251" s="48">
        <f t="shared" si="175"/>
        <v>7800</v>
      </c>
      <c r="T1251" s="48">
        <f t="shared" si="175"/>
        <v>7800</v>
      </c>
      <c r="U1251" s="48">
        <f t="shared" si="175"/>
        <v>8100</v>
      </c>
      <c r="V1251" s="48">
        <f t="shared" si="175"/>
        <v>8100</v>
      </c>
    </row>
    <row r="1252" spans="1:22">
      <c r="A1252" s="48">
        <v>3</v>
      </c>
      <c r="B1252" s="48">
        <v>3</v>
      </c>
      <c r="C1252" s="48">
        <v>18</v>
      </c>
      <c r="D1252" s="48">
        <v>251</v>
      </c>
      <c r="E1252" s="48">
        <v>500</v>
      </c>
      <c r="F1252" s="48">
        <v>6</v>
      </c>
      <c r="G1252" s="48" t="s">
        <v>273</v>
      </c>
      <c r="H1252" s="48">
        <v>1</v>
      </c>
      <c r="I1252" s="48">
        <f t="shared" si="171"/>
        <v>5</v>
      </c>
      <c r="J1252" s="57">
        <f t="shared" si="172"/>
        <v>1.2E-2</v>
      </c>
      <c r="K1252" s="48">
        <f t="shared" ref="K1252:V1261" si="176">IF($I1252=0,$H1252,INDEX(levelCosts_1_v,MATCH(K$1,levelCosts_k,1),$I1252)*$H1252)</f>
        <v>4000</v>
      </c>
      <c r="L1252" s="48">
        <f t="shared" si="176"/>
        <v>4000</v>
      </c>
      <c r="M1252" s="48">
        <f t="shared" si="176"/>
        <v>4400</v>
      </c>
      <c r="N1252" s="48">
        <f t="shared" si="176"/>
        <v>4400</v>
      </c>
      <c r="O1252" s="48">
        <f t="shared" si="176"/>
        <v>4400</v>
      </c>
      <c r="P1252" s="48">
        <f t="shared" si="176"/>
        <v>4400</v>
      </c>
      <c r="Q1252" s="48">
        <f t="shared" si="176"/>
        <v>5000</v>
      </c>
      <c r="R1252" s="48">
        <f t="shared" si="176"/>
        <v>5000</v>
      </c>
      <c r="S1252" s="48">
        <f t="shared" si="176"/>
        <v>5200</v>
      </c>
      <c r="T1252" s="48">
        <f t="shared" si="176"/>
        <v>5200</v>
      </c>
      <c r="U1252" s="48">
        <f t="shared" si="176"/>
        <v>5400</v>
      </c>
      <c r="V1252" s="48">
        <f t="shared" si="176"/>
        <v>5400</v>
      </c>
    </row>
    <row r="1253" spans="1:22">
      <c r="A1253" s="48">
        <v>3</v>
      </c>
      <c r="B1253" s="48">
        <v>3</v>
      </c>
      <c r="C1253" s="48">
        <v>18</v>
      </c>
      <c r="D1253" s="48">
        <v>251</v>
      </c>
      <c r="E1253" s="48">
        <v>500</v>
      </c>
      <c r="F1253" s="48">
        <v>7</v>
      </c>
      <c r="G1253" s="48" t="s">
        <v>271</v>
      </c>
      <c r="H1253" s="48">
        <v>3</v>
      </c>
      <c r="I1253" s="48">
        <f t="shared" si="171"/>
        <v>6</v>
      </c>
      <c r="J1253" s="57">
        <f t="shared" si="172"/>
        <v>1.2E-2</v>
      </c>
      <c r="K1253" s="48">
        <f t="shared" si="176"/>
        <v>9900</v>
      </c>
      <c r="L1253" s="48">
        <f t="shared" si="176"/>
        <v>9900</v>
      </c>
      <c r="M1253" s="48">
        <f t="shared" si="176"/>
        <v>11100</v>
      </c>
      <c r="N1253" s="48">
        <f t="shared" si="176"/>
        <v>11100</v>
      </c>
      <c r="O1253" s="48">
        <f t="shared" si="176"/>
        <v>11100</v>
      </c>
      <c r="P1253" s="48">
        <f t="shared" si="176"/>
        <v>11100</v>
      </c>
      <c r="Q1253" s="48">
        <f t="shared" si="176"/>
        <v>12600</v>
      </c>
      <c r="R1253" s="48">
        <f t="shared" si="176"/>
        <v>12600</v>
      </c>
      <c r="S1253" s="48">
        <f t="shared" si="176"/>
        <v>12900</v>
      </c>
      <c r="T1253" s="48">
        <f t="shared" si="176"/>
        <v>12900</v>
      </c>
      <c r="U1253" s="48">
        <f t="shared" si="176"/>
        <v>13500</v>
      </c>
      <c r="V1253" s="48">
        <f t="shared" si="176"/>
        <v>13500</v>
      </c>
    </row>
    <row r="1254" spans="1:22">
      <c r="A1254" s="48">
        <v>3</v>
      </c>
      <c r="B1254" s="48">
        <v>3</v>
      </c>
      <c r="C1254" s="48">
        <v>18</v>
      </c>
      <c r="D1254" s="48">
        <v>251</v>
      </c>
      <c r="E1254" s="48">
        <v>500</v>
      </c>
      <c r="F1254" s="48">
        <v>8</v>
      </c>
      <c r="G1254" s="48" t="s">
        <v>272</v>
      </c>
      <c r="H1254" s="48">
        <v>1</v>
      </c>
      <c r="I1254" s="48">
        <f t="shared" si="171"/>
        <v>7</v>
      </c>
      <c r="J1254" s="57">
        <f t="shared" si="172"/>
        <v>1.2E-2</v>
      </c>
      <c r="K1254" s="48">
        <f t="shared" si="176"/>
        <v>4000</v>
      </c>
      <c r="L1254" s="48">
        <f t="shared" si="176"/>
        <v>4000</v>
      </c>
      <c r="M1254" s="48">
        <f t="shared" si="176"/>
        <v>4400</v>
      </c>
      <c r="N1254" s="48">
        <f t="shared" si="176"/>
        <v>4400</v>
      </c>
      <c r="O1254" s="48">
        <f t="shared" si="176"/>
        <v>4400</v>
      </c>
      <c r="P1254" s="48">
        <f t="shared" si="176"/>
        <v>4400</v>
      </c>
      <c r="Q1254" s="48">
        <f t="shared" si="176"/>
        <v>5000</v>
      </c>
      <c r="R1254" s="48">
        <f t="shared" si="176"/>
        <v>5000</v>
      </c>
      <c r="S1254" s="48">
        <f t="shared" si="176"/>
        <v>5200</v>
      </c>
      <c r="T1254" s="48">
        <f t="shared" si="176"/>
        <v>5200</v>
      </c>
      <c r="U1254" s="48">
        <f t="shared" si="176"/>
        <v>5400</v>
      </c>
      <c r="V1254" s="48">
        <f t="shared" si="176"/>
        <v>5400</v>
      </c>
    </row>
    <row r="1255" spans="1:22">
      <c r="A1255" s="48">
        <v>3</v>
      </c>
      <c r="B1255" s="48">
        <v>3</v>
      </c>
      <c r="C1255" s="48">
        <v>18</v>
      </c>
      <c r="D1255" s="48">
        <v>251</v>
      </c>
      <c r="E1255" s="48">
        <v>500</v>
      </c>
      <c r="F1255" s="48">
        <v>9</v>
      </c>
      <c r="G1255" s="48" t="s">
        <v>269</v>
      </c>
      <c r="H1255" s="48">
        <v>9000</v>
      </c>
      <c r="I1255" s="48">
        <f t="shared" si="171"/>
        <v>0</v>
      </c>
      <c r="J1255" s="57">
        <f t="shared" si="172"/>
        <v>1.2E-2</v>
      </c>
      <c r="K1255" s="48">
        <f t="shared" si="176"/>
        <v>9000</v>
      </c>
      <c r="L1255" s="48">
        <f t="shared" si="176"/>
        <v>9000</v>
      </c>
      <c r="M1255" s="48">
        <f t="shared" si="176"/>
        <v>9000</v>
      </c>
      <c r="N1255" s="48">
        <f t="shared" si="176"/>
        <v>9000</v>
      </c>
      <c r="O1255" s="48">
        <f t="shared" si="176"/>
        <v>9000</v>
      </c>
      <c r="P1255" s="48">
        <f t="shared" si="176"/>
        <v>9000</v>
      </c>
      <c r="Q1255" s="48">
        <f t="shared" si="176"/>
        <v>9000</v>
      </c>
      <c r="R1255" s="48">
        <f t="shared" si="176"/>
        <v>9000</v>
      </c>
      <c r="S1255" s="48">
        <f t="shared" si="176"/>
        <v>9000</v>
      </c>
      <c r="T1255" s="48">
        <f t="shared" si="176"/>
        <v>9000</v>
      </c>
      <c r="U1255" s="48">
        <f t="shared" si="176"/>
        <v>9000</v>
      </c>
      <c r="V1255" s="48">
        <f t="shared" si="176"/>
        <v>9000</v>
      </c>
    </row>
    <row r="1256" spans="1:22">
      <c r="A1256" s="48">
        <v>3</v>
      </c>
      <c r="B1256" s="48">
        <v>3</v>
      </c>
      <c r="C1256" s="48">
        <v>18</v>
      </c>
      <c r="D1256" s="48">
        <v>251</v>
      </c>
      <c r="E1256" s="48">
        <v>500</v>
      </c>
      <c r="F1256" s="48">
        <v>10</v>
      </c>
      <c r="G1256" s="48" t="s">
        <v>270</v>
      </c>
      <c r="H1256" s="48">
        <v>6</v>
      </c>
      <c r="I1256" s="48">
        <f t="shared" si="171"/>
        <v>1</v>
      </c>
      <c r="J1256" s="57">
        <f t="shared" si="172"/>
        <v>1.2E-2</v>
      </c>
      <c r="K1256" s="48">
        <f t="shared" si="176"/>
        <v>12000</v>
      </c>
      <c r="L1256" s="48">
        <f t="shared" si="176"/>
        <v>12000</v>
      </c>
      <c r="M1256" s="48">
        <f t="shared" si="176"/>
        <v>13200</v>
      </c>
      <c r="N1256" s="48">
        <f t="shared" si="176"/>
        <v>13200</v>
      </c>
      <c r="O1256" s="48">
        <f t="shared" si="176"/>
        <v>13200</v>
      </c>
      <c r="P1256" s="48">
        <f t="shared" si="176"/>
        <v>13200</v>
      </c>
      <c r="Q1256" s="48">
        <f t="shared" si="176"/>
        <v>15000</v>
      </c>
      <c r="R1256" s="48">
        <f t="shared" si="176"/>
        <v>15000</v>
      </c>
      <c r="S1256" s="48">
        <f t="shared" si="176"/>
        <v>15600</v>
      </c>
      <c r="T1256" s="48">
        <f t="shared" si="176"/>
        <v>15600</v>
      </c>
      <c r="U1256" s="48">
        <f t="shared" si="176"/>
        <v>16200</v>
      </c>
      <c r="V1256" s="48">
        <f t="shared" si="176"/>
        <v>16200</v>
      </c>
    </row>
    <row r="1257" spans="1:22">
      <c r="A1257" s="48">
        <v>3</v>
      </c>
      <c r="B1257" s="48">
        <v>3</v>
      </c>
      <c r="C1257" s="48">
        <v>18</v>
      </c>
      <c r="D1257" s="48">
        <v>251</v>
      </c>
      <c r="E1257" s="48">
        <v>500</v>
      </c>
      <c r="F1257" s="48">
        <v>11</v>
      </c>
      <c r="G1257" s="48" t="s">
        <v>272</v>
      </c>
      <c r="H1257" s="48">
        <v>1</v>
      </c>
      <c r="I1257" s="48">
        <f t="shared" si="171"/>
        <v>7</v>
      </c>
      <c r="J1257" s="57">
        <f t="shared" si="172"/>
        <v>1.2E-2</v>
      </c>
      <c r="K1257" s="48">
        <f t="shared" si="176"/>
        <v>4000</v>
      </c>
      <c r="L1257" s="48">
        <f t="shared" si="176"/>
        <v>4000</v>
      </c>
      <c r="M1257" s="48">
        <f t="shared" si="176"/>
        <v>4400</v>
      </c>
      <c r="N1257" s="48">
        <f t="shared" si="176"/>
        <v>4400</v>
      </c>
      <c r="O1257" s="48">
        <f t="shared" si="176"/>
        <v>4400</v>
      </c>
      <c r="P1257" s="48">
        <f t="shared" si="176"/>
        <v>4400</v>
      </c>
      <c r="Q1257" s="48">
        <f t="shared" si="176"/>
        <v>5000</v>
      </c>
      <c r="R1257" s="48">
        <f t="shared" si="176"/>
        <v>5000</v>
      </c>
      <c r="S1257" s="48">
        <f t="shared" si="176"/>
        <v>5200</v>
      </c>
      <c r="T1257" s="48">
        <f t="shared" si="176"/>
        <v>5200</v>
      </c>
      <c r="U1257" s="48">
        <f t="shared" si="176"/>
        <v>5400</v>
      </c>
      <c r="V1257" s="48">
        <f t="shared" si="176"/>
        <v>5400</v>
      </c>
    </row>
    <row r="1258" spans="1:22">
      <c r="A1258" s="48">
        <v>3</v>
      </c>
      <c r="B1258" s="48">
        <v>3</v>
      </c>
      <c r="C1258" s="48">
        <v>18</v>
      </c>
      <c r="D1258" s="48">
        <v>251</v>
      </c>
      <c r="E1258" s="48">
        <v>500</v>
      </c>
      <c r="F1258" s="48">
        <v>12</v>
      </c>
      <c r="G1258" s="48" t="s">
        <v>268</v>
      </c>
      <c r="H1258" s="48">
        <v>8</v>
      </c>
      <c r="I1258" s="48">
        <f t="shared" si="171"/>
        <v>4</v>
      </c>
      <c r="J1258" s="57">
        <f t="shared" si="172"/>
        <v>1.2E-2</v>
      </c>
      <c r="K1258" s="48">
        <f t="shared" si="176"/>
        <v>4000</v>
      </c>
      <c r="L1258" s="48">
        <f t="shared" si="176"/>
        <v>4000</v>
      </c>
      <c r="M1258" s="48">
        <f t="shared" si="176"/>
        <v>4400</v>
      </c>
      <c r="N1258" s="48">
        <f t="shared" si="176"/>
        <v>4400</v>
      </c>
      <c r="O1258" s="48">
        <f t="shared" si="176"/>
        <v>4400</v>
      </c>
      <c r="P1258" s="48">
        <f t="shared" si="176"/>
        <v>4400</v>
      </c>
      <c r="Q1258" s="48">
        <f t="shared" si="176"/>
        <v>5000</v>
      </c>
      <c r="R1258" s="48">
        <f t="shared" si="176"/>
        <v>5000</v>
      </c>
      <c r="S1258" s="48">
        <f t="shared" si="176"/>
        <v>5200</v>
      </c>
      <c r="T1258" s="48">
        <f t="shared" si="176"/>
        <v>5200</v>
      </c>
      <c r="U1258" s="48">
        <f t="shared" si="176"/>
        <v>5400</v>
      </c>
      <c r="V1258" s="48">
        <f t="shared" si="176"/>
        <v>5400</v>
      </c>
    </row>
    <row r="1259" spans="1:22">
      <c r="A1259" s="48">
        <v>3</v>
      </c>
      <c r="B1259" s="48">
        <v>3</v>
      </c>
      <c r="C1259" s="48">
        <v>18</v>
      </c>
      <c r="D1259" s="48">
        <v>251</v>
      </c>
      <c r="E1259" s="48">
        <v>500</v>
      </c>
      <c r="F1259" s="48">
        <v>13</v>
      </c>
      <c r="G1259" s="48" t="s">
        <v>269</v>
      </c>
      <c r="H1259" s="48">
        <v>15000</v>
      </c>
      <c r="I1259" s="48">
        <f t="shared" si="171"/>
        <v>0</v>
      </c>
      <c r="J1259" s="57">
        <f t="shared" si="172"/>
        <v>1.2E-2</v>
      </c>
      <c r="K1259" s="48">
        <f t="shared" si="176"/>
        <v>15000</v>
      </c>
      <c r="L1259" s="48">
        <f t="shared" si="176"/>
        <v>15000</v>
      </c>
      <c r="M1259" s="48">
        <f t="shared" si="176"/>
        <v>15000</v>
      </c>
      <c r="N1259" s="48">
        <f t="shared" si="176"/>
        <v>15000</v>
      </c>
      <c r="O1259" s="48">
        <f t="shared" si="176"/>
        <v>15000</v>
      </c>
      <c r="P1259" s="48">
        <f t="shared" si="176"/>
        <v>15000</v>
      </c>
      <c r="Q1259" s="48">
        <f t="shared" si="176"/>
        <v>15000</v>
      </c>
      <c r="R1259" s="48">
        <f t="shared" si="176"/>
        <v>15000</v>
      </c>
      <c r="S1259" s="48">
        <f t="shared" si="176"/>
        <v>15000</v>
      </c>
      <c r="T1259" s="48">
        <f t="shared" si="176"/>
        <v>15000</v>
      </c>
      <c r="U1259" s="48">
        <f t="shared" si="176"/>
        <v>15000</v>
      </c>
      <c r="V1259" s="48">
        <f t="shared" si="176"/>
        <v>15000</v>
      </c>
    </row>
    <row r="1260" spans="1:22">
      <c r="A1260" s="48">
        <v>3</v>
      </c>
      <c r="B1260" s="48">
        <v>3</v>
      </c>
      <c r="C1260" s="48">
        <v>18</v>
      </c>
      <c r="D1260" s="48">
        <v>251</v>
      </c>
      <c r="E1260" s="48">
        <v>500</v>
      </c>
      <c r="F1260" s="48">
        <v>14</v>
      </c>
      <c r="G1260" s="48" t="s">
        <v>274</v>
      </c>
      <c r="H1260" s="48">
        <v>1</v>
      </c>
      <c r="I1260" s="48">
        <f t="shared" si="171"/>
        <v>3</v>
      </c>
      <c r="J1260" s="57">
        <f t="shared" si="172"/>
        <v>1.2E-2</v>
      </c>
      <c r="K1260" s="48">
        <f t="shared" si="176"/>
        <v>6000</v>
      </c>
      <c r="L1260" s="48">
        <f t="shared" si="176"/>
        <v>6000</v>
      </c>
      <c r="M1260" s="48">
        <f t="shared" si="176"/>
        <v>6600</v>
      </c>
      <c r="N1260" s="48">
        <f t="shared" si="176"/>
        <v>6600</v>
      </c>
      <c r="O1260" s="48">
        <f t="shared" si="176"/>
        <v>6600</v>
      </c>
      <c r="P1260" s="48">
        <f t="shared" si="176"/>
        <v>6600</v>
      </c>
      <c r="Q1260" s="48">
        <f t="shared" si="176"/>
        <v>7500</v>
      </c>
      <c r="R1260" s="48">
        <f t="shared" si="176"/>
        <v>7500</v>
      </c>
      <c r="S1260" s="48">
        <f t="shared" si="176"/>
        <v>7800</v>
      </c>
      <c r="T1260" s="48">
        <f t="shared" si="176"/>
        <v>7800</v>
      </c>
      <c r="U1260" s="48">
        <f t="shared" si="176"/>
        <v>8100</v>
      </c>
      <c r="V1260" s="48">
        <f t="shared" si="176"/>
        <v>8100</v>
      </c>
    </row>
    <row r="1261" spans="1:22">
      <c r="A1261" s="48">
        <v>3</v>
      </c>
      <c r="B1261" s="48">
        <v>3</v>
      </c>
      <c r="C1261" s="48">
        <v>18</v>
      </c>
      <c r="D1261" s="48">
        <v>251</v>
      </c>
      <c r="E1261" s="48">
        <v>500</v>
      </c>
      <c r="F1261" s="48">
        <v>15</v>
      </c>
      <c r="G1261" s="48" t="s">
        <v>270</v>
      </c>
      <c r="H1261" s="48">
        <v>3</v>
      </c>
      <c r="I1261" s="48">
        <f t="shared" si="171"/>
        <v>1</v>
      </c>
      <c r="J1261" s="57">
        <f t="shared" si="172"/>
        <v>1.2E-2</v>
      </c>
      <c r="K1261" s="48">
        <f t="shared" si="176"/>
        <v>6000</v>
      </c>
      <c r="L1261" s="48">
        <f t="shared" si="176"/>
        <v>6000</v>
      </c>
      <c r="M1261" s="48">
        <f t="shared" si="176"/>
        <v>6600</v>
      </c>
      <c r="N1261" s="48">
        <f t="shared" si="176"/>
        <v>6600</v>
      </c>
      <c r="O1261" s="48">
        <f t="shared" si="176"/>
        <v>6600</v>
      </c>
      <c r="P1261" s="48">
        <f t="shared" si="176"/>
        <v>6600</v>
      </c>
      <c r="Q1261" s="48">
        <f t="shared" si="176"/>
        <v>7500</v>
      </c>
      <c r="R1261" s="48">
        <f t="shared" si="176"/>
        <v>7500</v>
      </c>
      <c r="S1261" s="48">
        <f t="shared" si="176"/>
        <v>7800</v>
      </c>
      <c r="T1261" s="48">
        <f t="shared" si="176"/>
        <v>7800</v>
      </c>
      <c r="U1261" s="48">
        <f t="shared" si="176"/>
        <v>8100</v>
      </c>
      <c r="V1261" s="48">
        <f t="shared" si="176"/>
        <v>8100</v>
      </c>
    </row>
    <row r="1262" spans="1:22">
      <c r="A1262" s="48">
        <v>3</v>
      </c>
      <c r="B1262" s="48">
        <v>4</v>
      </c>
      <c r="C1262" s="48">
        <v>7</v>
      </c>
      <c r="D1262" s="48">
        <v>251</v>
      </c>
      <c r="E1262" s="48">
        <v>500</v>
      </c>
      <c r="F1262" s="48">
        <v>1</v>
      </c>
      <c r="G1262" s="48" t="s">
        <v>275</v>
      </c>
      <c r="H1262" s="48">
        <v>2</v>
      </c>
      <c r="I1262" s="48">
        <f t="shared" si="171"/>
        <v>8</v>
      </c>
      <c r="J1262" s="57">
        <f t="shared" si="172"/>
        <v>4.6666666666666671E-3</v>
      </c>
      <c r="K1262" s="48">
        <f t="shared" ref="K1262:V1271" si="177">IF($I1262=0,$H1262,INDEX(levelCosts_1_v,MATCH(K$1,levelCosts_k,1),$I1262)*$H1262)</f>
        <v>10600</v>
      </c>
      <c r="L1262" s="48">
        <f t="shared" si="177"/>
        <v>10600</v>
      </c>
      <c r="M1262" s="48">
        <f t="shared" si="177"/>
        <v>11800</v>
      </c>
      <c r="N1262" s="48">
        <f t="shared" si="177"/>
        <v>11800</v>
      </c>
      <c r="O1262" s="48">
        <f t="shared" si="177"/>
        <v>11800</v>
      </c>
      <c r="P1262" s="48">
        <f t="shared" si="177"/>
        <v>11800</v>
      </c>
      <c r="Q1262" s="48">
        <f t="shared" si="177"/>
        <v>13400</v>
      </c>
      <c r="R1262" s="48">
        <f t="shared" si="177"/>
        <v>13400</v>
      </c>
      <c r="S1262" s="48">
        <f t="shared" si="177"/>
        <v>13800</v>
      </c>
      <c r="T1262" s="48">
        <f t="shared" si="177"/>
        <v>13800</v>
      </c>
      <c r="U1262" s="48">
        <f t="shared" si="177"/>
        <v>14400</v>
      </c>
      <c r="V1262" s="48">
        <f t="shared" si="177"/>
        <v>14400</v>
      </c>
    </row>
    <row r="1263" spans="1:22">
      <c r="A1263" s="48">
        <v>3</v>
      </c>
      <c r="B1263" s="48">
        <v>4</v>
      </c>
      <c r="C1263" s="48">
        <v>7</v>
      </c>
      <c r="D1263" s="48">
        <v>251</v>
      </c>
      <c r="E1263" s="48">
        <v>500</v>
      </c>
      <c r="F1263" s="48">
        <v>2</v>
      </c>
      <c r="G1263" s="48" t="s">
        <v>268</v>
      </c>
      <c r="H1263" s="48">
        <v>12</v>
      </c>
      <c r="I1263" s="48">
        <f t="shared" si="171"/>
        <v>4</v>
      </c>
      <c r="J1263" s="57">
        <f t="shared" si="172"/>
        <v>4.6666666666666671E-3</v>
      </c>
      <c r="K1263" s="48">
        <f t="shared" si="177"/>
        <v>6000</v>
      </c>
      <c r="L1263" s="48">
        <f t="shared" si="177"/>
        <v>6000</v>
      </c>
      <c r="M1263" s="48">
        <f t="shared" si="177"/>
        <v>6600</v>
      </c>
      <c r="N1263" s="48">
        <f t="shared" si="177"/>
        <v>6600</v>
      </c>
      <c r="O1263" s="48">
        <f t="shared" si="177"/>
        <v>6600</v>
      </c>
      <c r="P1263" s="48">
        <f t="shared" si="177"/>
        <v>6600</v>
      </c>
      <c r="Q1263" s="48">
        <f t="shared" si="177"/>
        <v>7500</v>
      </c>
      <c r="R1263" s="48">
        <f t="shared" si="177"/>
        <v>7500</v>
      </c>
      <c r="S1263" s="48">
        <f t="shared" si="177"/>
        <v>7800</v>
      </c>
      <c r="T1263" s="48">
        <f t="shared" si="177"/>
        <v>7800</v>
      </c>
      <c r="U1263" s="48">
        <f t="shared" si="177"/>
        <v>8100</v>
      </c>
      <c r="V1263" s="48">
        <f t="shared" si="177"/>
        <v>8100</v>
      </c>
    </row>
    <row r="1264" spans="1:22">
      <c r="A1264" s="48">
        <v>3</v>
      </c>
      <c r="B1264" s="48">
        <v>4</v>
      </c>
      <c r="C1264" s="48">
        <v>7</v>
      </c>
      <c r="D1264" s="48">
        <v>251</v>
      </c>
      <c r="E1264" s="48">
        <v>500</v>
      </c>
      <c r="F1264" s="48">
        <v>3</v>
      </c>
      <c r="G1264" s="48" t="s">
        <v>269</v>
      </c>
      <c r="H1264" s="48">
        <v>3000</v>
      </c>
      <c r="I1264" s="48">
        <f t="shared" si="171"/>
        <v>0</v>
      </c>
      <c r="J1264" s="57">
        <f t="shared" si="172"/>
        <v>4.6666666666666671E-3</v>
      </c>
      <c r="K1264" s="48">
        <f t="shared" si="177"/>
        <v>3000</v>
      </c>
      <c r="L1264" s="48">
        <f t="shared" si="177"/>
        <v>3000</v>
      </c>
      <c r="M1264" s="48">
        <f t="shared" si="177"/>
        <v>3000</v>
      </c>
      <c r="N1264" s="48">
        <f t="shared" si="177"/>
        <v>3000</v>
      </c>
      <c r="O1264" s="48">
        <f t="shared" si="177"/>
        <v>3000</v>
      </c>
      <c r="P1264" s="48">
        <f t="shared" si="177"/>
        <v>3000</v>
      </c>
      <c r="Q1264" s="48">
        <f t="shared" si="177"/>
        <v>3000</v>
      </c>
      <c r="R1264" s="48">
        <f t="shared" si="177"/>
        <v>3000</v>
      </c>
      <c r="S1264" s="48">
        <f t="shared" si="177"/>
        <v>3000</v>
      </c>
      <c r="T1264" s="48">
        <f t="shared" si="177"/>
        <v>3000</v>
      </c>
      <c r="U1264" s="48">
        <f t="shared" si="177"/>
        <v>3000</v>
      </c>
      <c r="V1264" s="48">
        <f t="shared" si="177"/>
        <v>3000</v>
      </c>
    </row>
    <row r="1265" spans="1:22">
      <c r="A1265" s="48">
        <v>3</v>
      </c>
      <c r="B1265" s="48">
        <v>4</v>
      </c>
      <c r="C1265" s="48">
        <v>7</v>
      </c>
      <c r="D1265" s="48">
        <v>251</v>
      </c>
      <c r="E1265" s="48">
        <v>500</v>
      </c>
      <c r="F1265" s="48">
        <v>4</v>
      </c>
      <c r="G1265" s="48" t="s">
        <v>270</v>
      </c>
      <c r="H1265" s="48">
        <v>4</v>
      </c>
      <c r="I1265" s="48">
        <f t="shared" si="171"/>
        <v>1</v>
      </c>
      <c r="J1265" s="57">
        <f t="shared" si="172"/>
        <v>4.6666666666666671E-3</v>
      </c>
      <c r="K1265" s="48">
        <f t="shared" si="177"/>
        <v>8000</v>
      </c>
      <c r="L1265" s="48">
        <f t="shared" si="177"/>
        <v>8000</v>
      </c>
      <c r="M1265" s="48">
        <f t="shared" si="177"/>
        <v>8800</v>
      </c>
      <c r="N1265" s="48">
        <f t="shared" si="177"/>
        <v>8800</v>
      </c>
      <c r="O1265" s="48">
        <f t="shared" si="177"/>
        <v>8800</v>
      </c>
      <c r="P1265" s="48">
        <f t="shared" si="177"/>
        <v>8800</v>
      </c>
      <c r="Q1265" s="48">
        <f t="shared" si="177"/>
        <v>10000</v>
      </c>
      <c r="R1265" s="48">
        <f t="shared" si="177"/>
        <v>10000</v>
      </c>
      <c r="S1265" s="48">
        <f t="shared" si="177"/>
        <v>10400</v>
      </c>
      <c r="T1265" s="48">
        <f t="shared" si="177"/>
        <v>10400</v>
      </c>
      <c r="U1265" s="48">
        <f t="shared" si="177"/>
        <v>10800</v>
      </c>
      <c r="V1265" s="48">
        <f t="shared" si="177"/>
        <v>10800</v>
      </c>
    </row>
    <row r="1266" spans="1:22">
      <c r="A1266" s="48">
        <v>3</v>
      </c>
      <c r="B1266" s="48">
        <v>4</v>
      </c>
      <c r="C1266" s="48">
        <v>7</v>
      </c>
      <c r="D1266" s="48">
        <v>251</v>
      </c>
      <c r="E1266" s="48">
        <v>500</v>
      </c>
      <c r="F1266" s="48">
        <v>5</v>
      </c>
      <c r="G1266" s="48" t="s">
        <v>271</v>
      </c>
      <c r="H1266" s="48">
        <v>1</v>
      </c>
      <c r="I1266" s="48">
        <f t="shared" si="171"/>
        <v>6</v>
      </c>
      <c r="J1266" s="57">
        <f t="shared" si="172"/>
        <v>4.6666666666666671E-3</v>
      </c>
      <c r="K1266" s="48">
        <f t="shared" si="177"/>
        <v>3300</v>
      </c>
      <c r="L1266" s="48">
        <f t="shared" si="177"/>
        <v>3300</v>
      </c>
      <c r="M1266" s="48">
        <f t="shared" si="177"/>
        <v>3700</v>
      </c>
      <c r="N1266" s="48">
        <f t="shared" si="177"/>
        <v>3700</v>
      </c>
      <c r="O1266" s="48">
        <f t="shared" si="177"/>
        <v>3700</v>
      </c>
      <c r="P1266" s="48">
        <f t="shared" si="177"/>
        <v>3700</v>
      </c>
      <c r="Q1266" s="48">
        <f t="shared" si="177"/>
        <v>4200</v>
      </c>
      <c r="R1266" s="48">
        <f t="shared" si="177"/>
        <v>4200</v>
      </c>
      <c r="S1266" s="48">
        <f t="shared" si="177"/>
        <v>4300</v>
      </c>
      <c r="T1266" s="48">
        <f t="shared" si="177"/>
        <v>4300</v>
      </c>
      <c r="U1266" s="48">
        <f t="shared" si="177"/>
        <v>4500</v>
      </c>
      <c r="V1266" s="48">
        <f t="shared" si="177"/>
        <v>4500</v>
      </c>
    </row>
    <row r="1267" spans="1:22">
      <c r="A1267" s="48">
        <v>3</v>
      </c>
      <c r="B1267" s="48">
        <v>4</v>
      </c>
      <c r="C1267" s="48">
        <v>7</v>
      </c>
      <c r="D1267" s="48">
        <v>251</v>
      </c>
      <c r="E1267" s="48">
        <v>500</v>
      </c>
      <c r="F1267" s="48">
        <v>6</v>
      </c>
      <c r="G1267" s="48" t="s">
        <v>268</v>
      </c>
      <c r="H1267" s="48">
        <v>4</v>
      </c>
      <c r="I1267" s="48">
        <f t="shared" si="171"/>
        <v>4</v>
      </c>
      <c r="J1267" s="57">
        <f t="shared" si="172"/>
        <v>4.6666666666666671E-3</v>
      </c>
      <c r="K1267" s="48">
        <f t="shared" si="177"/>
        <v>2000</v>
      </c>
      <c r="L1267" s="48">
        <f t="shared" si="177"/>
        <v>2000</v>
      </c>
      <c r="M1267" s="48">
        <f t="shared" si="177"/>
        <v>2200</v>
      </c>
      <c r="N1267" s="48">
        <f t="shared" si="177"/>
        <v>2200</v>
      </c>
      <c r="O1267" s="48">
        <f t="shared" si="177"/>
        <v>2200</v>
      </c>
      <c r="P1267" s="48">
        <f t="shared" si="177"/>
        <v>2200</v>
      </c>
      <c r="Q1267" s="48">
        <f t="shared" si="177"/>
        <v>2500</v>
      </c>
      <c r="R1267" s="48">
        <f t="shared" si="177"/>
        <v>2500</v>
      </c>
      <c r="S1267" s="48">
        <f t="shared" si="177"/>
        <v>2600</v>
      </c>
      <c r="T1267" s="48">
        <f t="shared" si="177"/>
        <v>2600</v>
      </c>
      <c r="U1267" s="48">
        <f t="shared" si="177"/>
        <v>2700</v>
      </c>
      <c r="V1267" s="48">
        <f t="shared" si="177"/>
        <v>2700</v>
      </c>
    </row>
    <row r="1268" spans="1:22">
      <c r="A1268" s="48">
        <v>3</v>
      </c>
      <c r="B1268" s="48">
        <v>4</v>
      </c>
      <c r="C1268" s="48">
        <v>7</v>
      </c>
      <c r="D1268" s="48">
        <v>251</v>
      </c>
      <c r="E1268" s="48">
        <v>500</v>
      </c>
      <c r="F1268" s="48">
        <v>7</v>
      </c>
      <c r="G1268" s="48" t="s">
        <v>273</v>
      </c>
      <c r="H1268" s="48">
        <v>3</v>
      </c>
      <c r="I1268" s="48">
        <f t="shared" si="171"/>
        <v>5</v>
      </c>
      <c r="J1268" s="57">
        <f t="shared" si="172"/>
        <v>4.6666666666666671E-3</v>
      </c>
      <c r="K1268" s="48">
        <f t="shared" si="177"/>
        <v>12000</v>
      </c>
      <c r="L1268" s="48">
        <f t="shared" si="177"/>
        <v>12000</v>
      </c>
      <c r="M1268" s="48">
        <f t="shared" si="177"/>
        <v>13200</v>
      </c>
      <c r="N1268" s="48">
        <f t="shared" si="177"/>
        <v>13200</v>
      </c>
      <c r="O1268" s="48">
        <f t="shared" si="177"/>
        <v>13200</v>
      </c>
      <c r="P1268" s="48">
        <f t="shared" si="177"/>
        <v>13200</v>
      </c>
      <c r="Q1268" s="48">
        <f t="shared" si="177"/>
        <v>15000</v>
      </c>
      <c r="R1268" s="48">
        <f t="shared" si="177"/>
        <v>15000</v>
      </c>
      <c r="S1268" s="48">
        <f t="shared" si="177"/>
        <v>15600</v>
      </c>
      <c r="T1268" s="48">
        <f t="shared" si="177"/>
        <v>15600</v>
      </c>
      <c r="U1268" s="48">
        <f t="shared" si="177"/>
        <v>16200</v>
      </c>
      <c r="V1268" s="48">
        <f t="shared" si="177"/>
        <v>16200</v>
      </c>
    </row>
    <row r="1269" spans="1:22">
      <c r="A1269" s="48">
        <v>3</v>
      </c>
      <c r="B1269" s="48">
        <v>4</v>
      </c>
      <c r="C1269" s="48">
        <v>7</v>
      </c>
      <c r="D1269" s="48">
        <v>251</v>
      </c>
      <c r="E1269" s="48">
        <v>500</v>
      </c>
      <c r="F1269" s="48">
        <v>8</v>
      </c>
      <c r="G1269" s="48" t="s">
        <v>269</v>
      </c>
      <c r="H1269" s="48">
        <v>6000</v>
      </c>
      <c r="I1269" s="48">
        <f t="shared" si="171"/>
        <v>0</v>
      </c>
      <c r="J1269" s="57">
        <f t="shared" si="172"/>
        <v>4.6666666666666671E-3</v>
      </c>
      <c r="K1269" s="48">
        <f t="shared" si="177"/>
        <v>6000</v>
      </c>
      <c r="L1269" s="48">
        <f t="shared" si="177"/>
        <v>6000</v>
      </c>
      <c r="M1269" s="48">
        <f t="shared" si="177"/>
        <v>6000</v>
      </c>
      <c r="N1269" s="48">
        <f t="shared" si="177"/>
        <v>6000</v>
      </c>
      <c r="O1269" s="48">
        <f t="shared" si="177"/>
        <v>6000</v>
      </c>
      <c r="P1269" s="48">
        <f t="shared" si="177"/>
        <v>6000</v>
      </c>
      <c r="Q1269" s="48">
        <f t="shared" si="177"/>
        <v>6000</v>
      </c>
      <c r="R1269" s="48">
        <f t="shared" si="177"/>
        <v>6000</v>
      </c>
      <c r="S1269" s="48">
        <f t="shared" si="177"/>
        <v>6000</v>
      </c>
      <c r="T1269" s="48">
        <f t="shared" si="177"/>
        <v>6000</v>
      </c>
      <c r="U1269" s="48">
        <f t="shared" si="177"/>
        <v>6000</v>
      </c>
      <c r="V1269" s="48">
        <f t="shared" si="177"/>
        <v>6000</v>
      </c>
    </row>
    <row r="1270" spans="1:22">
      <c r="A1270" s="48">
        <v>3</v>
      </c>
      <c r="B1270" s="48">
        <v>4</v>
      </c>
      <c r="C1270" s="48">
        <v>7</v>
      </c>
      <c r="D1270" s="48">
        <v>251</v>
      </c>
      <c r="E1270" s="48">
        <v>500</v>
      </c>
      <c r="F1270" s="48">
        <v>9</v>
      </c>
      <c r="G1270" s="48" t="s">
        <v>274</v>
      </c>
      <c r="H1270" s="48">
        <v>1</v>
      </c>
      <c r="I1270" s="48">
        <f t="shared" si="171"/>
        <v>3</v>
      </c>
      <c r="J1270" s="57">
        <f t="shared" si="172"/>
        <v>4.6666666666666671E-3</v>
      </c>
      <c r="K1270" s="48">
        <f t="shared" si="177"/>
        <v>6000</v>
      </c>
      <c r="L1270" s="48">
        <f t="shared" si="177"/>
        <v>6000</v>
      </c>
      <c r="M1270" s="48">
        <f t="shared" si="177"/>
        <v>6600</v>
      </c>
      <c r="N1270" s="48">
        <f t="shared" si="177"/>
        <v>6600</v>
      </c>
      <c r="O1270" s="48">
        <f t="shared" si="177"/>
        <v>6600</v>
      </c>
      <c r="P1270" s="48">
        <f t="shared" si="177"/>
        <v>6600</v>
      </c>
      <c r="Q1270" s="48">
        <f t="shared" si="177"/>
        <v>7500</v>
      </c>
      <c r="R1270" s="48">
        <f t="shared" si="177"/>
        <v>7500</v>
      </c>
      <c r="S1270" s="48">
        <f t="shared" si="177"/>
        <v>7800</v>
      </c>
      <c r="T1270" s="48">
        <f t="shared" si="177"/>
        <v>7800</v>
      </c>
      <c r="U1270" s="48">
        <f t="shared" si="177"/>
        <v>8100</v>
      </c>
      <c r="V1270" s="48">
        <f t="shared" si="177"/>
        <v>8100</v>
      </c>
    </row>
    <row r="1271" spans="1:22">
      <c r="A1271" s="48">
        <v>3</v>
      </c>
      <c r="B1271" s="48">
        <v>4</v>
      </c>
      <c r="C1271" s="48">
        <v>7</v>
      </c>
      <c r="D1271" s="48">
        <v>251</v>
      </c>
      <c r="E1271" s="48">
        <v>500</v>
      </c>
      <c r="F1271" s="48">
        <v>10</v>
      </c>
      <c r="G1271" s="48" t="s">
        <v>275</v>
      </c>
      <c r="H1271" s="48">
        <v>4</v>
      </c>
      <c r="I1271" s="48">
        <f t="shared" si="171"/>
        <v>8</v>
      </c>
      <c r="J1271" s="57">
        <f t="shared" si="172"/>
        <v>4.6666666666666671E-3</v>
      </c>
      <c r="K1271" s="48">
        <f t="shared" si="177"/>
        <v>21200</v>
      </c>
      <c r="L1271" s="48">
        <f t="shared" si="177"/>
        <v>21200</v>
      </c>
      <c r="M1271" s="48">
        <f t="shared" si="177"/>
        <v>23600</v>
      </c>
      <c r="N1271" s="48">
        <f t="shared" si="177"/>
        <v>23600</v>
      </c>
      <c r="O1271" s="48">
        <f t="shared" si="177"/>
        <v>23600</v>
      </c>
      <c r="P1271" s="48">
        <f t="shared" si="177"/>
        <v>23600</v>
      </c>
      <c r="Q1271" s="48">
        <f t="shared" si="177"/>
        <v>26800</v>
      </c>
      <c r="R1271" s="48">
        <f t="shared" si="177"/>
        <v>26800</v>
      </c>
      <c r="S1271" s="48">
        <f t="shared" si="177"/>
        <v>27600</v>
      </c>
      <c r="T1271" s="48">
        <f t="shared" si="177"/>
        <v>27600</v>
      </c>
      <c r="U1271" s="48">
        <f t="shared" si="177"/>
        <v>28800</v>
      </c>
      <c r="V1271" s="48">
        <f t="shared" si="177"/>
        <v>28800</v>
      </c>
    </row>
    <row r="1272" spans="1:22">
      <c r="A1272" s="48">
        <v>3</v>
      </c>
      <c r="B1272" s="48">
        <v>4</v>
      </c>
      <c r="C1272" s="48">
        <v>7</v>
      </c>
      <c r="D1272" s="48">
        <v>251</v>
      </c>
      <c r="E1272" s="48">
        <v>500</v>
      </c>
      <c r="F1272" s="48">
        <v>11</v>
      </c>
      <c r="G1272" s="48" t="s">
        <v>272</v>
      </c>
      <c r="H1272" s="48">
        <v>1</v>
      </c>
      <c r="I1272" s="48">
        <f t="shared" si="171"/>
        <v>7</v>
      </c>
      <c r="J1272" s="57">
        <f t="shared" si="172"/>
        <v>4.6666666666666671E-3</v>
      </c>
      <c r="K1272" s="48">
        <f t="shared" ref="K1272:V1281" si="178">IF($I1272=0,$H1272,INDEX(levelCosts_1_v,MATCH(K$1,levelCosts_k,1),$I1272)*$H1272)</f>
        <v>4000</v>
      </c>
      <c r="L1272" s="48">
        <f t="shared" si="178"/>
        <v>4000</v>
      </c>
      <c r="M1272" s="48">
        <f t="shared" si="178"/>
        <v>4400</v>
      </c>
      <c r="N1272" s="48">
        <f t="shared" si="178"/>
        <v>4400</v>
      </c>
      <c r="O1272" s="48">
        <f t="shared" si="178"/>
        <v>4400</v>
      </c>
      <c r="P1272" s="48">
        <f t="shared" si="178"/>
        <v>4400</v>
      </c>
      <c r="Q1272" s="48">
        <f t="shared" si="178"/>
        <v>5000</v>
      </c>
      <c r="R1272" s="48">
        <f t="shared" si="178"/>
        <v>5000</v>
      </c>
      <c r="S1272" s="48">
        <f t="shared" si="178"/>
        <v>5200</v>
      </c>
      <c r="T1272" s="48">
        <f t="shared" si="178"/>
        <v>5200</v>
      </c>
      <c r="U1272" s="48">
        <f t="shared" si="178"/>
        <v>5400</v>
      </c>
      <c r="V1272" s="48">
        <f t="shared" si="178"/>
        <v>5400</v>
      </c>
    </row>
    <row r="1273" spans="1:22">
      <c r="A1273" s="48">
        <v>3</v>
      </c>
      <c r="B1273" s="48">
        <v>4</v>
      </c>
      <c r="C1273" s="48">
        <v>7</v>
      </c>
      <c r="D1273" s="48">
        <v>251</v>
      </c>
      <c r="E1273" s="48">
        <v>500</v>
      </c>
      <c r="F1273" s="48">
        <v>12</v>
      </c>
      <c r="G1273" s="48" t="s">
        <v>274</v>
      </c>
      <c r="H1273" s="48">
        <v>1</v>
      </c>
      <c r="I1273" s="48">
        <f t="shared" si="171"/>
        <v>3</v>
      </c>
      <c r="J1273" s="57">
        <f t="shared" si="172"/>
        <v>4.6666666666666671E-3</v>
      </c>
      <c r="K1273" s="48">
        <f t="shared" si="178"/>
        <v>6000</v>
      </c>
      <c r="L1273" s="48">
        <f t="shared" si="178"/>
        <v>6000</v>
      </c>
      <c r="M1273" s="48">
        <f t="shared" si="178"/>
        <v>6600</v>
      </c>
      <c r="N1273" s="48">
        <f t="shared" si="178"/>
        <v>6600</v>
      </c>
      <c r="O1273" s="48">
        <f t="shared" si="178"/>
        <v>6600</v>
      </c>
      <c r="P1273" s="48">
        <f t="shared" si="178"/>
        <v>6600</v>
      </c>
      <c r="Q1273" s="48">
        <f t="shared" si="178"/>
        <v>7500</v>
      </c>
      <c r="R1273" s="48">
        <f t="shared" si="178"/>
        <v>7500</v>
      </c>
      <c r="S1273" s="48">
        <f t="shared" si="178"/>
        <v>7800</v>
      </c>
      <c r="T1273" s="48">
        <f t="shared" si="178"/>
        <v>7800</v>
      </c>
      <c r="U1273" s="48">
        <f t="shared" si="178"/>
        <v>8100</v>
      </c>
      <c r="V1273" s="48">
        <f t="shared" si="178"/>
        <v>8100</v>
      </c>
    </row>
    <row r="1274" spans="1:22">
      <c r="A1274" s="48">
        <v>3</v>
      </c>
      <c r="B1274" s="48">
        <v>4</v>
      </c>
      <c r="C1274" s="48">
        <v>7</v>
      </c>
      <c r="D1274" s="48">
        <v>251</v>
      </c>
      <c r="E1274" s="48">
        <v>500</v>
      </c>
      <c r="F1274" s="48">
        <v>13</v>
      </c>
      <c r="G1274" s="48" t="s">
        <v>268</v>
      </c>
      <c r="H1274" s="48">
        <v>20</v>
      </c>
      <c r="I1274" s="48">
        <f t="shared" si="171"/>
        <v>4</v>
      </c>
      <c r="J1274" s="57">
        <f t="shared" si="172"/>
        <v>4.6666666666666671E-3</v>
      </c>
      <c r="K1274" s="48">
        <f t="shared" si="178"/>
        <v>10000</v>
      </c>
      <c r="L1274" s="48">
        <f t="shared" si="178"/>
        <v>10000</v>
      </c>
      <c r="M1274" s="48">
        <f t="shared" si="178"/>
        <v>11000</v>
      </c>
      <c r="N1274" s="48">
        <f t="shared" si="178"/>
        <v>11000</v>
      </c>
      <c r="O1274" s="48">
        <f t="shared" si="178"/>
        <v>11000</v>
      </c>
      <c r="P1274" s="48">
        <f t="shared" si="178"/>
        <v>11000</v>
      </c>
      <c r="Q1274" s="48">
        <f t="shared" si="178"/>
        <v>12500</v>
      </c>
      <c r="R1274" s="48">
        <f t="shared" si="178"/>
        <v>12500</v>
      </c>
      <c r="S1274" s="48">
        <f t="shared" si="178"/>
        <v>13000</v>
      </c>
      <c r="T1274" s="48">
        <f t="shared" si="178"/>
        <v>13000</v>
      </c>
      <c r="U1274" s="48">
        <f t="shared" si="178"/>
        <v>13500</v>
      </c>
      <c r="V1274" s="48">
        <f t="shared" si="178"/>
        <v>13500</v>
      </c>
    </row>
    <row r="1275" spans="1:22">
      <c r="A1275" s="48">
        <v>3</v>
      </c>
      <c r="B1275" s="48">
        <v>4</v>
      </c>
      <c r="C1275" s="48">
        <v>7</v>
      </c>
      <c r="D1275" s="48">
        <v>251</v>
      </c>
      <c r="E1275" s="48">
        <v>500</v>
      </c>
      <c r="F1275" s="48">
        <v>14</v>
      </c>
      <c r="G1275" s="48" t="s">
        <v>269</v>
      </c>
      <c r="H1275" s="48">
        <v>6000</v>
      </c>
      <c r="I1275" s="48">
        <f t="shared" si="171"/>
        <v>0</v>
      </c>
      <c r="J1275" s="57">
        <f t="shared" si="172"/>
        <v>4.6666666666666671E-3</v>
      </c>
      <c r="K1275" s="48">
        <f t="shared" si="178"/>
        <v>6000</v>
      </c>
      <c r="L1275" s="48">
        <f t="shared" si="178"/>
        <v>6000</v>
      </c>
      <c r="M1275" s="48">
        <f t="shared" si="178"/>
        <v>6000</v>
      </c>
      <c r="N1275" s="48">
        <f t="shared" si="178"/>
        <v>6000</v>
      </c>
      <c r="O1275" s="48">
        <f t="shared" si="178"/>
        <v>6000</v>
      </c>
      <c r="P1275" s="48">
        <f t="shared" si="178"/>
        <v>6000</v>
      </c>
      <c r="Q1275" s="48">
        <f t="shared" si="178"/>
        <v>6000</v>
      </c>
      <c r="R1275" s="48">
        <f t="shared" si="178"/>
        <v>6000</v>
      </c>
      <c r="S1275" s="48">
        <f t="shared" si="178"/>
        <v>6000</v>
      </c>
      <c r="T1275" s="48">
        <f t="shared" si="178"/>
        <v>6000</v>
      </c>
      <c r="U1275" s="48">
        <f t="shared" si="178"/>
        <v>6000</v>
      </c>
      <c r="V1275" s="48">
        <f t="shared" si="178"/>
        <v>6000</v>
      </c>
    </row>
    <row r="1276" spans="1:22">
      <c r="A1276" s="48">
        <v>3</v>
      </c>
      <c r="B1276" s="48">
        <v>4</v>
      </c>
      <c r="C1276" s="48">
        <v>7</v>
      </c>
      <c r="D1276" s="48">
        <v>251</v>
      </c>
      <c r="E1276" s="48">
        <v>500</v>
      </c>
      <c r="F1276" s="48">
        <v>15</v>
      </c>
      <c r="G1276" s="48" t="s">
        <v>269</v>
      </c>
      <c r="H1276" s="48">
        <v>9000</v>
      </c>
      <c r="I1276" s="48">
        <f t="shared" si="171"/>
        <v>0</v>
      </c>
      <c r="J1276" s="57">
        <f t="shared" si="172"/>
        <v>4.6666666666666671E-3</v>
      </c>
      <c r="K1276" s="48">
        <f t="shared" si="178"/>
        <v>9000</v>
      </c>
      <c r="L1276" s="48">
        <f t="shared" si="178"/>
        <v>9000</v>
      </c>
      <c r="M1276" s="48">
        <f t="shared" si="178"/>
        <v>9000</v>
      </c>
      <c r="N1276" s="48">
        <f t="shared" si="178"/>
        <v>9000</v>
      </c>
      <c r="O1276" s="48">
        <f t="shared" si="178"/>
        <v>9000</v>
      </c>
      <c r="P1276" s="48">
        <f t="shared" si="178"/>
        <v>9000</v>
      </c>
      <c r="Q1276" s="48">
        <f t="shared" si="178"/>
        <v>9000</v>
      </c>
      <c r="R1276" s="48">
        <f t="shared" si="178"/>
        <v>9000</v>
      </c>
      <c r="S1276" s="48">
        <f t="shared" si="178"/>
        <v>9000</v>
      </c>
      <c r="T1276" s="48">
        <f t="shared" si="178"/>
        <v>9000</v>
      </c>
      <c r="U1276" s="48">
        <f t="shared" si="178"/>
        <v>9000</v>
      </c>
      <c r="V1276" s="48">
        <f t="shared" si="178"/>
        <v>9000</v>
      </c>
    </row>
    <row r="1277" spans="1:22">
      <c r="A1277" s="48">
        <v>3</v>
      </c>
      <c r="B1277" s="48">
        <v>5</v>
      </c>
      <c r="C1277" s="48">
        <v>5</v>
      </c>
      <c r="D1277" s="48">
        <v>251</v>
      </c>
      <c r="E1277" s="48">
        <v>500</v>
      </c>
      <c r="F1277" s="48">
        <v>1</v>
      </c>
      <c r="G1277" s="48" t="s">
        <v>271</v>
      </c>
      <c r="H1277" s="48">
        <v>2</v>
      </c>
      <c r="I1277" s="48">
        <f t="shared" si="171"/>
        <v>6</v>
      </c>
      <c r="J1277" s="57">
        <f t="shared" si="172"/>
        <v>3.3333333333333335E-3</v>
      </c>
      <c r="K1277" s="48">
        <f t="shared" si="178"/>
        <v>6600</v>
      </c>
      <c r="L1277" s="48">
        <f t="shared" si="178"/>
        <v>6600</v>
      </c>
      <c r="M1277" s="48">
        <f t="shared" si="178"/>
        <v>7400</v>
      </c>
      <c r="N1277" s="48">
        <f t="shared" si="178"/>
        <v>7400</v>
      </c>
      <c r="O1277" s="48">
        <f t="shared" si="178"/>
        <v>7400</v>
      </c>
      <c r="P1277" s="48">
        <f t="shared" si="178"/>
        <v>7400</v>
      </c>
      <c r="Q1277" s="48">
        <f t="shared" si="178"/>
        <v>8400</v>
      </c>
      <c r="R1277" s="48">
        <f t="shared" si="178"/>
        <v>8400</v>
      </c>
      <c r="S1277" s="48">
        <f t="shared" si="178"/>
        <v>8600</v>
      </c>
      <c r="T1277" s="48">
        <f t="shared" si="178"/>
        <v>8600</v>
      </c>
      <c r="U1277" s="48">
        <f t="shared" si="178"/>
        <v>9000</v>
      </c>
      <c r="V1277" s="48">
        <f t="shared" si="178"/>
        <v>9000</v>
      </c>
    </row>
    <row r="1278" spans="1:22">
      <c r="A1278" s="48">
        <v>3</v>
      </c>
      <c r="B1278" s="48">
        <v>5</v>
      </c>
      <c r="C1278" s="48">
        <v>5</v>
      </c>
      <c r="D1278" s="48">
        <v>251</v>
      </c>
      <c r="E1278" s="48">
        <v>500</v>
      </c>
      <c r="F1278" s="48">
        <v>2</v>
      </c>
      <c r="G1278" s="48" t="s">
        <v>274</v>
      </c>
      <c r="H1278" s="48">
        <v>1</v>
      </c>
      <c r="I1278" s="48">
        <f t="shared" si="171"/>
        <v>3</v>
      </c>
      <c r="J1278" s="57">
        <f t="shared" si="172"/>
        <v>3.3333333333333335E-3</v>
      </c>
      <c r="K1278" s="48">
        <f t="shared" si="178"/>
        <v>6000</v>
      </c>
      <c r="L1278" s="48">
        <f t="shared" si="178"/>
        <v>6000</v>
      </c>
      <c r="M1278" s="48">
        <f t="shared" si="178"/>
        <v>6600</v>
      </c>
      <c r="N1278" s="48">
        <f t="shared" si="178"/>
        <v>6600</v>
      </c>
      <c r="O1278" s="48">
        <f t="shared" si="178"/>
        <v>6600</v>
      </c>
      <c r="P1278" s="48">
        <f t="shared" si="178"/>
        <v>6600</v>
      </c>
      <c r="Q1278" s="48">
        <f t="shared" si="178"/>
        <v>7500</v>
      </c>
      <c r="R1278" s="48">
        <f t="shared" si="178"/>
        <v>7500</v>
      </c>
      <c r="S1278" s="48">
        <f t="shared" si="178"/>
        <v>7800</v>
      </c>
      <c r="T1278" s="48">
        <f t="shared" si="178"/>
        <v>7800</v>
      </c>
      <c r="U1278" s="48">
        <f t="shared" si="178"/>
        <v>8100</v>
      </c>
      <c r="V1278" s="48">
        <f t="shared" si="178"/>
        <v>8100</v>
      </c>
    </row>
    <row r="1279" spans="1:22">
      <c r="A1279" s="48">
        <v>3</v>
      </c>
      <c r="B1279" s="48">
        <v>5</v>
      </c>
      <c r="C1279" s="48">
        <v>5</v>
      </c>
      <c r="D1279" s="48">
        <v>251</v>
      </c>
      <c r="E1279" s="48">
        <v>500</v>
      </c>
      <c r="F1279" s="48">
        <v>3</v>
      </c>
      <c r="G1279" s="48" t="s">
        <v>270</v>
      </c>
      <c r="H1279" s="48">
        <v>1</v>
      </c>
      <c r="I1279" s="48">
        <f t="shared" si="171"/>
        <v>1</v>
      </c>
      <c r="J1279" s="57">
        <f t="shared" si="172"/>
        <v>3.3333333333333335E-3</v>
      </c>
      <c r="K1279" s="48">
        <f t="shared" si="178"/>
        <v>2000</v>
      </c>
      <c r="L1279" s="48">
        <f t="shared" si="178"/>
        <v>2000</v>
      </c>
      <c r="M1279" s="48">
        <f t="shared" si="178"/>
        <v>2200</v>
      </c>
      <c r="N1279" s="48">
        <f t="shared" si="178"/>
        <v>2200</v>
      </c>
      <c r="O1279" s="48">
        <f t="shared" si="178"/>
        <v>2200</v>
      </c>
      <c r="P1279" s="48">
        <f t="shared" si="178"/>
        <v>2200</v>
      </c>
      <c r="Q1279" s="48">
        <f t="shared" si="178"/>
        <v>2500</v>
      </c>
      <c r="R1279" s="48">
        <f t="shared" si="178"/>
        <v>2500</v>
      </c>
      <c r="S1279" s="48">
        <f t="shared" si="178"/>
        <v>2600</v>
      </c>
      <c r="T1279" s="48">
        <f t="shared" si="178"/>
        <v>2600</v>
      </c>
      <c r="U1279" s="48">
        <f t="shared" si="178"/>
        <v>2700</v>
      </c>
      <c r="V1279" s="48">
        <f t="shared" si="178"/>
        <v>2700</v>
      </c>
    </row>
    <row r="1280" spans="1:22">
      <c r="A1280" s="48">
        <v>3</v>
      </c>
      <c r="B1280" s="48">
        <v>5</v>
      </c>
      <c r="C1280" s="48">
        <v>5</v>
      </c>
      <c r="D1280" s="48">
        <v>251</v>
      </c>
      <c r="E1280" s="48">
        <v>500</v>
      </c>
      <c r="F1280" s="48">
        <v>4</v>
      </c>
      <c r="G1280" s="48" t="s">
        <v>269</v>
      </c>
      <c r="H1280" s="48">
        <v>12000</v>
      </c>
      <c r="I1280" s="48">
        <f t="shared" si="171"/>
        <v>0</v>
      </c>
      <c r="J1280" s="57">
        <f t="shared" si="172"/>
        <v>3.3333333333333335E-3</v>
      </c>
      <c r="K1280" s="48">
        <f t="shared" si="178"/>
        <v>12000</v>
      </c>
      <c r="L1280" s="48">
        <f t="shared" si="178"/>
        <v>12000</v>
      </c>
      <c r="M1280" s="48">
        <f t="shared" si="178"/>
        <v>12000</v>
      </c>
      <c r="N1280" s="48">
        <f t="shared" si="178"/>
        <v>12000</v>
      </c>
      <c r="O1280" s="48">
        <f t="shared" si="178"/>
        <v>12000</v>
      </c>
      <c r="P1280" s="48">
        <f t="shared" si="178"/>
        <v>12000</v>
      </c>
      <c r="Q1280" s="48">
        <f t="shared" si="178"/>
        <v>12000</v>
      </c>
      <c r="R1280" s="48">
        <f t="shared" si="178"/>
        <v>12000</v>
      </c>
      <c r="S1280" s="48">
        <f t="shared" si="178"/>
        <v>12000</v>
      </c>
      <c r="T1280" s="48">
        <f t="shared" si="178"/>
        <v>12000</v>
      </c>
      <c r="U1280" s="48">
        <f t="shared" si="178"/>
        <v>12000</v>
      </c>
      <c r="V1280" s="48">
        <f t="shared" si="178"/>
        <v>12000</v>
      </c>
    </row>
    <row r="1281" spans="1:22">
      <c r="A1281" s="48">
        <v>3</v>
      </c>
      <c r="B1281" s="48">
        <v>5</v>
      </c>
      <c r="C1281" s="48">
        <v>5</v>
      </c>
      <c r="D1281" s="48">
        <v>251</v>
      </c>
      <c r="E1281" s="48">
        <v>500</v>
      </c>
      <c r="F1281" s="48">
        <v>5</v>
      </c>
      <c r="G1281" s="48" t="s">
        <v>268</v>
      </c>
      <c r="H1281" s="48">
        <v>8</v>
      </c>
      <c r="I1281" s="48">
        <f t="shared" si="171"/>
        <v>4</v>
      </c>
      <c r="J1281" s="57">
        <f t="shared" si="172"/>
        <v>3.3333333333333335E-3</v>
      </c>
      <c r="K1281" s="48">
        <f t="shared" si="178"/>
        <v>4000</v>
      </c>
      <c r="L1281" s="48">
        <f t="shared" si="178"/>
        <v>4000</v>
      </c>
      <c r="M1281" s="48">
        <f t="shared" si="178"/>
        <v>4400</v>
      </c>
      <c r="N1281" s="48">
        <f t="shared" si="178"/>
        <v>4400</v>
      </c>
      <c r="O1281" s="48">
        <f t="shared" si="178"/>
        <v>4400</v>
      </c>
      <c r="P1281" s="48">
        <f t="shared" si="178"/>
        <v>4400</v>
      </c>
      <c r="Q1281" s="48">
        <f t="shared" si="178"/>
        <v>5000</v>
      </c>
      <c r="R1281" s="48">
        <f t="shared" si="178"/>
        <v>5000</v>
      </c>
      <c r="S1281" s="48">
        <f t="shared" si="178"/>
        <v>5200</v>
      </c>
      <c r="T1281" s="48">
        <f t="shared" si="178"/>
        <v>5200</v>
      </c>
      <c r="U1281" s="48">
        <f t="shared" si="178"/>
        <v>5400</v>
      </c>
      <c r="V1281" s="48">
        <f t="shared" si="178"/>
        <v>5400</v>
      </c>
    </row>
    <row r="1282" spans="1:22">
      <c r="A1282" s="48">
        <v>3</v>
      </c>
      <c r="B1282" s="48">
        <v>5</v>
      </c>
      <c r="C1282" s="48">
        <v>5</v>
      </c>
      <c r="D1282" s="48">
        <v>251</v>
      </c>
      <c r="E1282" s="48">
        <v>500</v>
      </c>
      <c r="F1282" s="48">
        <v>6</v>
      </c>
      <c r="G1282" s="48" t="s">
        <v>270</v>
      </c>
      <c r="H1282" s="48">
        <v>1</v>
      </c>
      <c r="I1282" s="48">
        <f t="shared" ref="I1282:I1345" si="179">INDEX($AW$1:$AW$9,MATCH(G1282,$AV$1:$AV$9,0))</f>
        <v>1</v>
      </c>
      <c r="J1282" s="57">
        <f t="shared" si="172"/>
        <v>3.3333333333333335E-3</v>
      </c>
      <c r="K1282" s="48">
        <f t="shared" ref="K1282:V1291" si="180">IF($I1282=0,$H1282,INDEX(levelCosts_1_v,MATCH(K$1,levelCosts_k,1),$I1282)*$H1282)</f>
        <v>2000</v>
      </c>
      <c r="L1282" s="48">
        <f t="shared" si="180"/>
        <v>2000</v>
      </c>
      <c r="M1282" s="48">
        <f t="shared" si="180"/>
        <v>2200</v>
      </c>
      <c r="N1282" s="48">
        <f t="shared" si="180"/>
        <v>2200</v>
      </c>
      <c r="O1282" s="48">
        <f t="shared" si="180"/>
        <v>2200</v>
      </c>
      <c r="P1282" s="48">
        <f t="shared" si="180"/>
        <v>2200</v>
      </c>
      <c r="Q1282" s="48">
        <f t="shared" si="180"/>
        <v>2500</v>
      </c>
      <c r="R1282" s="48">
        <f t="shared" si="180"/>
        <v>2500</v>
      </c>
      <c r="S1282" s="48">
        <f t="shared" si="180"/>
        <v>2600</v>
      </c>
      <c r="T1282" s="48">
        <f t="shared" si="180"/>
        <v>2600</v>
      </c>
      <c r="U1282" s="48">
        <f t="shared" si="180"/>
        <v>2700</v>
      </c>
      <c r="V1282" s="48">
        <f t="shared" si="180"/>
        <v>2700</v>
      </c>
    </row>
    <row r="1283" spans="1:22">
      <c r="A1283" s="48">
        <v>3</v>
      </c>
      <c r="B1283" s="48">
        <v>5</v>
      </c>
      <c r="C1283" s="48">
        <v>5</v>
      </c>
      <c r="D1283" s="48">
        <v>251</v>
      </c>
      <c r="E1283" s="48">
        <v>500</v>
      </c>
      <c r="F1283" s="48">
        <v>7</v>
      </c>
      <c r="G1283" s="48" t="s">
        <v>268</v>
      </c>
      <c r="H1283" s="48">
        <v>20</v>
      </c>
      <c r="I1283" s="48">
        <f t="shared" si="179"/>
        <v>4</v>
      </c>
      <c r="J1283" s="57">
        <f t="shared" ref="J1283:J1346" si="181">C1283/100/15</f>
        <v>3.3333333333333335E-3</v>
      </c>
      <c r="K1283" s="48">
        <f t="shared" si="180"/>
        <v>10000</v>
      </c>
      <c r="L1283" s="48">
        <f t="shared" si="180"/>
        <v>10000</v>
      </c>
      <c r="M1283" s="48">
        <f t="shared" si="180"/>
        <v>11000</v>
      </c>
      <c r="N1283" s="48">
        <f t="shared" si="180"/>
        <v>11000</v>
      </c>
      <c r="O1283" s="48">
        <f t="shared" si="180"/>
        <v>11000</v>
      </c>
      <c r="P1283" s="48">
        <f t="shared" si="180"/>
        <v>11000</v>
      </c>
      <c r="Q1283" s="48">
        <f t="shared" si="180"/>
        <v>12500</v>
      </c>
      <c r="R1283" s="48">
        <f t="shared" si="180"/>
        <v>12500</v>
      </c>
      <c r="S1283" s="48">
        <f t="shared" si="180"/>
        <v>13000</v>
      </c>
      <c r="T1283" s="48">
        <f t="shared" si="180"/>
        <v>13000</v>
      </c>
      <c r="U1283" s="48">
        <f t="shared" si="180"/>
        <v>13500</v>
      </c>
      <c r="V1283" s="48">
        <f t="shared" si="180"/>
        <v>13500</v>
      </c>
    </row>
    <row r="1284" spans="1:22">
      <c r="A1284" s="48">
        <v>3</v>
      </c>
      <c r="B1284" s="48">
        <v>5</v>
      </c>
      <c r="C1284" s="48">
        <v>5</v>
      </c>
      <c r="D1284" s="48">
        <v>251</v>
      </c>
      <c r="E1284" s="48">
        <v>500</v>
      </c>
      <c r="F1284" s="48">
        <v>8</v>
      </c>
      <c r="G1284" s="48" t="s">
        <v>275</v>
      </c>
      <c r="H1284" s="48">
        <v>2</v>
      </c>
      <c r="I1284" s="48">
        <f t="shared" si="179"/>
        <v>8</v>
      </c>
      <c r="J1284" s="57">
        <f t="shared" si="181"/>
        <v>3.3333333333333335E-3</v>
      </c>
      <c r="K1284" s="48">
        <f t="shared" si="180"/>
        <v>10600</v>
      </c>
      <c r="L1284" s="48">
        <f t="shared" si="180"/>
        <v>10600</v>
      </c>
      <c r="M1284" s="48">
        <f t="shared" si="180"/>
        <v>11800</v>
      </c>
      <c r="N1284" s="48">
        <f t="shared" si="180"/>
        <v>11800</v>
      </c>
      <c r="O1284" s="48">
        <f t="shared" si="180"/>
        <v>11800</v>
      </c>
      <c r="P1284" s="48">
        <f t="shared" si="180"/>
        <v>11800</v>
      </c>
      <c r="Q1284" s="48">
        <f t="shared" si="180"/>
        <v>13400</v>
      </c>
      <c r="R1284" s="48">
        <f t="shared" si="180"/>
        <v>13400</v>
      </c>
      <c r="S1284" s="48">
        <f t="shared" si="180"/>
        <v>13800</v>
      </c>
      <c r="T1284" s="48">
        <f t="shared" si="180"/>
        <v>13800</v>
      </c>
      <c r="U1284" s="48">
        <f t="shared" si="180"/>
        <v>14400</v>
      </c>
      <c r="V1284" s="48">
        <f t="shared" si="180"/>
        <v>14400</v>
      </c>
    </row>
    <row r="1285" spans="1:22">
      <c r="A1285" s="48">
        <v>3</v>
      </c>
      <c r="B1285" s="48">
        <v>5</v>
      </c>
      <c r="C1285" s="48">
        <v>5</v>
      </c>
      <c r="D1285" s="48">
        <v>251</v>
      </c>
      <c r="E1285" s="48">
        <v>500</v>
      </c>
      <c r="F1285" s="48">
        <v>9</v>
      </c>
      <c r="G1285" s="48" t="s">
        <v>269</v>
      </c>
      <c r="H1285" s="48">
        <v>9000</v>
      </c>
      <c r="I1285" s="48">
        <f t="shared" si="179"/>
        <v>0</v>
      </c>
      <c r="J1285" s="57">
        <f t="shared" si="181"/>
        <v>3.3333333333333335E-3</v>
      </c>
      <c r="K1285" s="48">
        <f t="shared" si="180"/>
        <v>9000</v>
      </c>
      <c r="L1285" s="48">
        <f t="shared" si="180"/>
        <v>9000</v>
      </c>
      <c r="M1285" s="48">
        <f t="shared" si="180"/>
        <v>9000</v>
      </c>
      <c r="N1285" s="48">
        <f t="shared" si="180"/>
        <v>9000</v>
      </c>
      <c r="O1285" s="48">
        <f t="shared" si="180"/>
        <v>9000</v>
      </c>
      <c r="P1285" s="48">
        <f t="shared" si="180"/>
        <v>9000</v>
      </c>
      <c r="Q1285" s="48">
        <f t="shared" si="180"/>
        <v>9000</v>
      </c>
      <c r="R1285" s="48">
        <f t="shared" si="180"/>
        <v>9000</v>
      </c>
      <c r="S1285" s="48">
        <f t="shared" si="180"/>
        <v>9000</v>
      </c>
      <c r="T1285" s="48">
        <f t="shared" si="180"/>
        <v>9000</v>
      </c>
      <c r="U1285" s="48">
        <f t="shared" si="180"/>
        <v>9000</v>
      </c>
      <c r="V1285" s="48">
        <f t="shared" si="180"/>
        <v>9000</v>
      </c>
    </row>
    <row r="1286" spans="1:22">
      <c r="A1286" s="48">
        <v>3</v>
      </c>
      <c r="B1286" s="48">
        <v>5</v>
      </c>
      <c r="C1286" s="48">
        <v>5</v>
      </c>
      <c r="D1286" s="48">
        <v>251</v>
      </c>
      <c r="E1286" s="48">
        <v>500</v>
      </c>
      <c r="F1286" s="48">
        <v>10</v>
      </c>
      <c r="G1286" s="48" t="s">
        <v>269</v>
      </c>
      <c r="H1286" s="48">
        <v>18000</v>
      </c>
      <c r="I1286" s="48">
        <f t="shared" si="179"/>
        <v>0</v>
      </c>
      <c r="J1286" s="57">
        <f t="shared" si="181"/>
        <v>3.3333333333333335E-3</v>
      </c>
      <c r="K1286" s="48">
        <f t="shared" si="180"/>
        <v>18000</v>
      </c>
      <c r="L1286" s="48">
        <f t="shared" si="180"/>
        <v>18000</v>
      </c>
      <c r="M1286" s="48">
        <f t="shared" si="180"/>
        <v>18000</v>
      </c>
      <c r="N1286" s="48">
        <f t="shared" si="180"/>
        <v>18000</v>
      </c>
      <c r="O1286" s="48">
        <f t="shared" si="180"/>
        <v>18000</v>
      </c>
      <c r="P1286" s="48">
        <f t="shared" si="180"/>
        <v>18000</v>
      </c>
      <c r="Q1286" s="48">
        <f t="shared" si="180"/>
        <v>18000</v>
      </c>
      <c r="R1286" s="48">
        <f t="shared" si="180"/>
        <v>18000</v>
      </c>
      <c r="S1286" s="48">
        <f t="shared" si="180"/>
        <v>18000</v>
      </c>
      <c r="T1286" s="48">
        <f t="shared" si="180"/>
        <v>18000</v>
      </c>
      <c r="U1286" s="48">
        <f t="shared" si="180"/>
        <v>18000</v>
      </c>
      <c r="V1286" s="48">
        <f t="shared" si="180"/>
        <v>18000</v>
      </c>
    </row>
    <row r="1287" spans="1:22">
      <c r="A1287" s="48">
        <v>3</v>
      </c>
      <c r="B1287" s="48">
        <v>5</v>
      </c>
      <c r="C1287" s="48">
        <v>5</v>
      </c>
      <c r="D1287" s="48">
        <v>251</v>
      </c>
      <c r="E1287" s="48">
        <v>500</v>
      </c>
      <c r="F1287" s="48">
        <v>11</v>
      </c>
      <c r="G1287" s="48" t="s">
        <v>273</v>
      </c>
      <c r="H1287" s="48">
        <v>1</v>
      </c>
      <c r="I1287" s="48">
        <f t="shared" si="179"/>
        <v>5</v>
      </c>
      <c r="J1287" s="57">
        <f t="shared" si="181"/>
        <v>3.3333333333333335E-3</v>
      </c>
      <c r="K1287" s="48">
        <f t="shared" si="180"/>
        <v>4000</v>
      </c>
      <c r="L1287" s="48">
        <f t="shared" si="180"/>
        <v>4000</v>
      </c>
      <c r="M1287" s="48">
        <f t="shared" si="180"/>
        <v>4400</v>
      </c>
      <c r="N1287" s="48">
        <f t="shared" si="180"/>
        <v>4400</v>
      </c>
      <c r="O1287" s="48">
        <f t="shared" si="180"/>
        <v>4400</v>
      </c>
      <c r="P1287" s="48">
        <f t="shared" si="180"/>
        <v>4400</v>
      </c>
      <c r="Q1287" s="48">
        <f t="shared" si="180"/>
        <v>5000</v>
      </c>
      <c r="R1287" s="48">
        <f t="shared" si="180"/>
        <v>5000</v>
      </c>
      <c r="S1287" s="48">
        <f t="shared" si="180"/>
        <v>5200</v>
      </c>
      <c r="T1287" s="48">
        <f t="shared" si="180"/>
        <v>5200</v>
      </c>
      <c r="U1287" s="48">
        <f t="shared" si="180"/>
        <v>5400</v>
      </c>
      <c r="V1287" s="48">
        <f t="shared" si="180"/>
        <v>5400</v>
      </c>
    </row>
    <row r="1288" spans="1:22">
      <c r="A1288" s="48">
        <v>3</v>
      </c>
      <c r="B1288" s="48">
        <v>5</v>
      </c>
      <c r="C1288" s="48">
        <v>5</v>
      </c>
      <c r="D1288" s="48">
        <v>251</v>
      </c>
      <c r="E1288" s="48">
        <v>500</v>
      </c>
      <c r="F1288" s="48">
        <v>12</v>
      </c>
      <c r="G1288" s="48" t="s">
        <v>268</v>
      </c>
      <c r="H1288" s="48">
        <v>8</v>
      </c>
      <c r="I1288" s="48">
        <f t="shared" si="179"/>
        <v>4</v>
      </c>
      <c r="J1288" s="57">
        <f t="shared" si="181"/>
        <v>3.3333333333333335E-3</v>
      </c>
      <c r="K1288" s="48">
        <f t="shared" si="180"/>
        <v>4000</v>
      </c>
      <c r="L1288" s="48">
        <f t="shared" si="180"/>
        <v>4000</v>
      </c>
      <c r="M1288" s="48">
        <f t="shared" si="180"/>
        <v>4400</v>
      </c>
      <c r="N1288" s="48">
        <f t="shared" si="180"/>
        <v>4400</v>
      </c>
      <c r="O1288" s="48">
        <f t="shared" si="180"/>
        <v>4400</v>
      </c>
      <c r="P1288" s="48">
        <f t="shared" si="180"/>
        <v>4400</v>
      </c>
      <c r="Q1288" s="48">
        <f t="shared" si="180"/>
        <v>5000</v>
      </c>
      <c r="R1288" s="48">
        <f t="shared" si="180"/>
        <v>5000</v>
      </c>
      <c r="S1288" s="48">
        <f t="shared" si="180"/>
        <v>5200</v>
      </c>
      <c r="T1288" s="48">
        <f t="shared" si="180"/>
        <v>5200</v>
      </c>
      <c r="U1288" s="48">
        <f t="shared" si="180"/>
        <v>5400</v>
      </c>
      <c r="V1288" s="48">
        <f t="shared" si="180"/>
        <v>5400</v>
      </c>
    </row>
    <row r="1289" spans="1:22">
      <c r="A1289" s="48">
        <v>3</v>
      </c>
      <c r="B1289" s="48">
        <v>5</v>
      </c>
      <c r="C1289" s="48">
        <v>5</v>
      </c>
      <c r="D1289" s="48">
        <v>251</v>
      </c>
      <c r="E1289" s="48">
        <v>500</v>
      </c>
      <c r="F1289" s="48">
        <v>13</v>
      </c>
      <c r="G1289" s="48" t="s">
        <v>269</v>
      </c>
      <c r="H1289" s="48">
        <v>15000</v>
      </c>
      <c r="I1289" s="48">
        <f t="shared" si="179"/>
        <v>0</v>
      </c>
      <c r="J1289" s="57">
        <f t="shared" si="181"/>
        <v>3.3333333333333335E-3</v>
      </c>
      <c r="K1289" s="48">
        <f t="shared" si="180"/>
        <v>15000</v>
      </c>
      <c r="L1289" s="48">
        <f t="shared" si="180"/>
        <v>15000</v>
      </c>
      <c r="M1289" s="48">
        <f t="shared" si="180"/>
        <v>15000</v>
      </c>
      <c r="N1289" s="48">
        <f t="shared" si="180"/>
        <v>15000</v>
      </c>
      <c r="O1289" s="48">
        <f t="shared" si="180"/>
        <v>15000</v>
      </c>
      <c r="P1289" s="48">
        <f t="shared" si="180"/>
        <v>15000</v>
      </c>
      <c r="Q1289" s="48">
        <f t="shared" si="180"/>
        <v>15000</v>
      </c>
      <c r="R1289" s="48">
        <f t="shared" si="180"/>
        <v>15000</v>
      </c>
      <c r="S1289" s="48">
        <f t="shared" si="180"/>
        <v>15000</v>
      </c>
      <c r="T1289" s="48">
        <f t="shared" si="180"/>
        <v>15000</v>
      </c>
      <c r="U1289" s="48">
        <f t="shared" si="180"/>
        <v>15000</v>
      </c>
      <c r="V1289" s="48">
        <f t="shared" si="180"/>
        <v>15000</v>
      </c>
    </row>
    <row r="1290" spans="1:22">
      <c r="A1290" s="48">
        <v>3</v>
      </c>
      <c r="B1290" s="48">
        <v>5</v>
      </c>
      <c r="C1290" s="48">
        <v>5</v>
      </c>
      <c r="D1290" s="48">
        <v>251</v>
      </c>
      <c r="E1290" s="48">
        <v>500</v>
      </c>
      <c r="F1290" s="48">
        <v>14</v>
      </c>
      <c r="G1290" s="48" t="s">
        <v>272</v>
      </c>
      <c r="H1290" s="48">
        <v>1</v>
      </c>
      <c r="I1290" s="48">
        <f t="shared" si="179"/>
        <v>7</v>
      </c>
      <c r="J1290" s="57">
        <f t="shared" si="181"/>
        <v>3.3333333333333335E-3</v>
      </c>
      <c r="K1290" s="48">
        <f t="shared" si="180"/>
        <v>4000</v>
      </c>
      <c r="L1290" s="48">
        <f t="shared" si="180"/>
        <v>4000</v>
      </c>
      <c r="M1290" s="48">
        <f t="shared" si="180"/>
        <v>4400</v>
      </c>
      <c r="N1290" s="48">
        <f t="shared" si="180"/>
        <v>4400</v>
      </c>
      <c r="O1290" s="48">
        <f t="shared" si="180"/>
        <v>4400</v>
      </c>
      <c r="P1290" s="48">
        <f t="shared" si="180"/>
        <v>4400</v>
      </c>
      <c r="Q1290" s="48">
        <f t="shared" si="180"/>
        <v>5000</v>
      </c>
      <c r="R1290" s="48">
        <f t="shared" si="180"/>
        <v>5000</v>
      </c>
      <c r="S1290" s="48">
        <f t="shared" si="180"/>
        <v>5200</v>
      </c>
      <c r="T1290" s="48">
        <f t="shared" si="180"/>
        <v>5200</v>
      </c>
      <c r="U1290" s="48">
        <f t="shared" si="180"/>
        <v>5400</v>
      </c>
      <c r="V1290" s="48">
        <f t="shared" si="180"/>
        <v>5400</v>
      </c>
    </row>
    <row r="1291" spans="1:22">
      <c r="A1291" s="48">
        <v>3</v>
      </c>
      <c r="B1291" s="48">
        <v>5</v>
      </c>
      <c r="C1291" s="48">
        <v>5</v>
      </c>
      <c r="D1291" s="48">
        <v>251</v>
      </c>
      <c r="E1291" s="48">
        <v>500</v>
      </c>
      <c r="F1291" s="48">
        <v>15</v>
      </c>
      <c r="G1291" s="48" t="s">
        <v>275</v>
      </c>
      <c r="H1291" s="48">
        <v>2</v>
      </c>
      <c r="I1291" s="48">
        <f t="shared" si="179"/>
        <v>8</v>
      </c>
      <c r="J1291" s="57">
        <f t="shared" si="181"/>
        <v>3.3333333333333335E-3</v>
      </c>
      <c r="K1291" s="48">
        <f t="shared" si="180"/>
        <v>10600</v>
      </c>
      <c r="L1291" s="48">
        <f t="shared" si="180"/>
        <v>10600</v>
      </c>
      <c r="M1291" s="48">
        <f t="shared" si="180"/>
        <v>11800</v>
      </c>
      <c r="N1291" s="48">
        <f t="shared" si="180"/>
        <v>11800</v>
      </c>
      <c r="O1291" s="48">
        <f t="shared" si="180"/>
        <v>11800</v>
      </c>
      <c r="P1291" s="48">
        <f t="shared" si="180"/>
        <v>11800</v>
      </c>
      <c r="Q1291" s="48">
        <f t="shared" si="180"/>
        <v>13400</v>
      </c>
      <c r="R1291" s="48">
        <f t="shared" si="180"/>
        <v>13400</v>
      </c>
      <c r="S1291" s="48">
        <f t="shared" si="180"/>
        <v>13800</v>
      </c>
      <c r="T1291" s="48">
        <f t="shared" si="180"/>
        <v>13800</v>
      </c>
      <c r="U1291" s="48">
        <f t="shared" si="180"/>
        <v>14400</v>
      </c>
      <c r="V1291" s="48">
        <f t="shared" si="180"/>
        <v>14400</v>
      </c>
    </row>
    <row r="1292" spans="1:22">
      <c r="A1292" s="48">
        <v>3</v>
      </c>
      <c r="B1292" s="48">
        <v>6</v>
      </c>
      <c r="C1292" s="48">
        <v>4</v>
      </c>
      <c r="D1292" s="48">
        <v>251</v>
      </c>
      <c r="E1292" s="48">
        <v>500</v>
      </c>
      <c r="F1292" s="48">
        <v>1</v>
      </c>
      <c r="G1292" s="48" t="s">
        <v>272</v>
      </c>
      <c r="H1292" s="48">
        <v>2</v>
      </c>
      <c r="I1292" s="48">
        <f t="shared" si="179"/>
        <v>7</v>
      </c>
      <c r="J1292" s="57">
        <f t="shared" si="181"/>
        <v>2.6666666666666666E-3</v>
      </c>
      <c r="K1292" s="48">
        <f t="shared" ref="K1292:V1301" si="182">IF($I1292=0,$H1292,INDEX(levelCosts_1_v,MATCH(K$1,levelCosts_k,1),$I1292)*$H1292)</f>
        <v>8000</v>
      </c>
      <c r="L1292" s="48">
        <f t="shared" si="182"/>
        <v>8000</v>
      </c>
      <c r="M1292" s="48">
        <f t="shared" si="182"/>
        <v>8800</v>
      </c>
      <c r="N1292" s="48">
        <f t="shared" si="182"/>
        <v>8800</v>
      </c>
      <c r="O1292" s="48">
        <f t="shared" si="182"/>
        <v>8800</v>
      </c>
      <c r="P1292" s="48">
        <f t="shared" si="182"/>
        <v>8800</v>
      </c>
      <c r="Q1292" s="48">
        <f t="shared" si="182"/>
        <v>10000</v>
      </c>
      <c r="R1292" s="48">
        <f t="shared" si="182"/>
        <v>10000</v>
      </c>
      <c r="S1292" s="48">
        <f t="shared" si="182"/>
        <v>10400</v>
      </c>
      <c r="T1292" s="48">
        <f t="shared" si="182"/>
        <v>10400</v>
      </c>
      <c r="U1292" s="48">
        <f t="shared" si="182"/>
        <v>10800</v>
      </c>
      <c r="V1292" s="48">
        <f t="shared" si="182"/>
        <v>10800</v>
      </c>
    </row>
    <row r="1293" spans="1:22">
      <c r="A1293" s="48">
        <v>3</v>
      </c>
      <c r="B1293" s="48">
        <v>6</v>
      </c>
      <c r="C1293" s="48">
        <v>4</v>
      </c>
      <c r="D1293" s="48">
        <v>251</v>
      </c>
      <c r="E1293" s="48">
        <v>500</v>
      </c>
      <c r="F1293" s="48">
        <v>2</v>
      </c>
      <c r="G1293" s="48" t="s">
        <v>273</v>
      </c>
      <c r="H1293" s="48">
        <v>3</v>
      </c>
      <c r="I1293" s="48">
        <f t="shared" si="179"/>
        <v>5</v>
      </c>
      <c r="J1293" s="57">
        <f t="shared" si="181"/>
        <v>2.6666666666666666E-3</v>
      </c>
      <c r="K1293" s="48">
        <f t="shared" si="182"/>
        <v>12000</v>
      </c>
      <c r="L1293" s="48">
        <f t="shared" si="182"/>
        <v>12000</v>
      </c>
      <c r="M1293" s="48">
        <f t="shared" si="182"/>
        <v>13200</v>
      </c>
      <c r="N1293" s="48">
        <f t="shared" si="182"/>
        <v>13200</v>
      </c>
      <c r="O1293" s="48">
        <f t="shared" si="182"/>
        <v>13200</v>
      </c>
      <c r="P1293" s="48">
        <f t="shared" si="182"/>
        <v>13200</v>
      </c>
      <c r="Q1293" s="48">
        <f t="shared" si="182"/>
        <v>15000</v>
      </c>
      <c r="R1293" s="48">
        <f t="shared" si="182"/>
        <v>15000</v>
      </c>
      <c r="S1293" s="48">
        <f t="shared" si="182"/>
        <v>15600</v>
      </c>
      <c r="T1293" s="48">
        <f t="shared" si="182"/>
        <v>15600</v>
      </c>
      <c r="U1293" s="48">
        <f t="shared" si="182"/>
        <v>16200</v>
      </c>
      <c r="V1293" s="48">
        <f t="shared" si="182"/>
        <v>16200</v>
      </c>
    </row>
    <row r="1294" spans="1:22">
      <c r="A1294" s="48">
        <v>3</v>
      </c>
      <c r="B1294" s="48">
        <v>6</v>
      </c>
      <c r="C1294" s="48">
        <v>4</v>
      </c>
      <c r="D1294" s="48">
        <v>251</v>
      </c>
      <c r="E1294" s="48">
        <v>500</v>
      </c>
      <c r="F1294" s="48">
        <v>3</v>
      </c>
      <c r="G1294" s="48" t="s">
        <v>268</v>
      </c>
      <c r="H1294" s="48">
        <v>4</v>
      </c>
      <c r="I1294" s="48">
        <f t="shared" si="179"/>
        <v>4</v>
      </c>
      <c r="J1294" s="57">
        <f t="shared" si="181"/>
        <v>2.6666666666666666E-3</v>
      </c>
      <c r="K1294" s="48">
        <f t="shared" si="182"/>
        <v>2000</v>
      </c>
      <c r="L1294" s="48">
        <f t="shared" si="182"/>
        <v>2000</v>
      </c>
      <c r="M1294" s="48">
        <f t="shared" si="182"/>
        <v>2200</v>
      </c>
      <c r="N1294" s="48">
        <f t="shared" si="182"/>
        <v>2200</v>
      </c>
      <c r="O1294" s="48">
        <f t="shared" si="182"/>
        <v>2200</v>
      </c>
      <c r="P1294" s="48">
        <f t="shared" si="182"/>
        <v>2200</v>
      </c>
      <c r="Q1294" s="48">
        <f t="shared" si="182"/>
        <v>2500</v>
      </c>
      <c r="R1294" s="48">
        <f t="shared" si="182"/>
        <v>2500</v>
      </c>
      <c r="S1294" s="48">
        <f t="shared" si="182"/>
        <v>2600</v>
      </c>
      <c r="T1294" s="48">
        <f t="shared" si="182"/>
        <v>2600</v>
      </c>
      <c r="U1294" s="48">
        <f t="shared" si="182"/>
        <v>2700</v>
      </c>
      <c r="V1294" s="48">
        <f t="shared" si="182"/>
        <v>2700</v>
      </c>
    </row>
    <row r="1295" spans="1:22">
      <c r="A1295" s="48">
        <v>3</v>
      </c>
      <c r="B1295" s="48">
        <v>6</v>
      </c>
      <c r="C1295" s="48">
        <v>4</v>
      </c>
      <c r="D1295" s="48">
        <v>251</v>
      </c>
      <c r="E1295" s="48">
        <v>500</v>
      </c>
      <c r="F1295" s="48">
        <v>4</v>
      </c>
      <c r="G1295" s="48" t="s">
        <v>270</v>
      </c>
      <c r="H1295" s="48">
        <v>4</v>
      </c>
      <c r="I1295" s="48">
        <f t="shared" si="179"/>
        <v>1</v>
      </c>
      <c r="J1295" s="57">
        <f t="shared" si="181"/>
        <v>2.6666666666666666E-3</v>
      </c>
      <c r="K1295" s="48">
        <f t="shared" si="182"/>
        <v>8000</v>
      </c>
      <c r="L1295" s="48">
        <f t="shared" si="182"/>
        <v>8000</v>
      </c>
      <c r="M1295" s="48">
        <f t="shared" si="182"/>
        <v>8800</v>
      </c>
      <c r="N1295" s="48">
        <f t="shared" si="182"/>
        <v>8800</v>
      </c>
      <c r="O1295" s="48">
        <f t="shared" si="182"/>
        <v>8800</v>
      </c>
      <c r="P1295" s="48">
        <f t="shared" si="182"/>
        <v>8800</v>
      </c>
      <c r="Q1295" s="48">
        <f t="shared" si="182"/>
        <v>10000</v>
      </c>
      <c r="R1295" s="48">
        <f t="shared" si="182"/>
        <v>10000</v>
      </c>
      <c r="S1295" s="48">
        <f t="shared" si="182"/>
        <v>10400</v>
      </c>
      <c r="T1295" s="48">
        <f t="shared" si="182"/>
        <v>10400</v>
      </c>
      <c r="U1295" s="48">
        <f t="shared" si="182"/>
        <v>10800</v>
      </c>
      <c r="V1295" s="48">
        <f t="shared" si="182"/>
        <v>10800</v>
      </c>
    </row>
    <row r="1296" spans="1:22">
      <c r="A1296" s="48">
        <v>3</v>
      </c>
      <c r="B1296" s="48">
        <v>6</v>
      </c>
      <c r="C1296" s="48">
        <v>4</v>
      </c>
      <c r="D1296" s="48">
        <v>251</v>
      </c>
      <c r="E1296" s="48">
        <v>500</v>
      </c>
      <c r="F1296" s="48">
        <v>5</v>
      </c>
      <c r="G1296" s="48" t="s">
        <v>273</v>
      </c>
      <c r="H1296" s="48">
        <v>1</v>
      </c>
      <c r="I1296" s="48">
        <f t="shared" si="179"/>
        <v>5</v>
      </c>
      <c r="J1296" s="57">
        <f t="shared" si="181"/>
        <v>2.6666666666666666E-3</v>
      </c>
      <c r="K1296" s="48">
        <f t="shared" si="182"/>
        <v>4000</v>
      </c>
      <c r="L1296" s="48">
        <f t="shared" si="182"/>
        <v>4000</v>
      </c>
      <c r="M1296" s="48">
        <f t="shared" si="182"/>
        <v>4400</v>
      </c>
      <c r="N1296" s="48">
        <f t="shared" si="182"/>
        <v>4400</v>
      </c>
      <c r="O1296" s="48">
        <f t="shared" si="182"/>
        <v>4400</v>
      </c>
      <c r="P1296" s="48">
        <f t="shared" si="182"/>
        <v>4400</v>
      </c>
      <c r="Q1296" s="48">
        <f t="shared" si="182"/>
        <v>5000</v>
      </c>
      <c r="R1296" s="48">
        <f t="shared" si="182"/>
        <v>5000</v>
      </c>
      <c r="S1296" s="48">
        <f t="shared" si="182"/>
        <v>5200</v>
      </c>
      <c r="T1296" s="48">
        <f t="shared" si="182"/>
        <v>5200</v>
      </c>
      <c r="U1296" s="48">
        <f t="shared" si="182"/>
        <v>5400</v>
      </c>
      <c r="V1296" s="48">
        <f t="shared" si="182"/>
        <v>5400</v>
      </c>
    </row>
    <row r="1297" spans="1:22">
      <c r="A1297" s="48">
        <v>3</v>
      </c>
      <c r="B1297" s="48">
        <v>6</v>
      </c>
      <c r="C1297" s="48">
        <v>4</v>
      </c>
      <c r="D1297" s="48">
        <v>251</v>
      </c>
      <c r="E1297" s="48">
        <v>500</v>
      </c>
      <c r="F1297" s="48">
        <v>6</v>
      </c>
      <c r="G1297" s="48" t="s">
        <v>268</v>
      </c>
      <c r="H1297" s="48">
        <v>4</v>
      </c>
      <c r="I1297" s="48">
        <f t="shared" si="179"/>
        <v>4</v>
      </c>
      <c r="J1297" s="57">
        <f t="shared" si="181"/>
        <v>2.6666666666666666E-3</v>
      </c>
      <c r="K1297" s="48">
        <f t="shared" si="182"/>
        <v>2000</v>
      </c>
      <c r="L1297" s="48">
        <f t="shared" si="182"/>
        <v>2000</v>
      </c>
      <c r="M1297" s="48">
        <f t="shared" si="182"/>
        <v>2200</v>
      </c>
      <c r="N1297" s="48">
        <f t="shared" si="182"/>
        <v>2200</v>
      </c>
      <c r="O1297" s="48">
        <f t="shared" si="182"/>
        <v>2200</v>
      </c>
      <c r="P1297" s="48">
        <f t="shared" si="182"/>
        <v>2200</v>
      </c>
      <c r="Q1297" s="48">
        <f t="shared" si="182"/>
        <v>2500</v>
      </c>
      <c r="R1297" s="48">
        <f t="shared" si="182"/>
        <v>2500</v>
      </c>
      <c r="S1297" s="48">
        <f t="shared" si="182"/>
        <v>2600</v>
      </c>
      <c r="T1297" s="48">
        <f t="shared" si="182"/>
        <v>2600</v>
      </c>
      <c r="U1297" s="48">
        <f t="shared" si="182"/>
        <v>2700</v>
      </c>
      <c r="V1297" s="48">
        <f t="shared" si="182"/>
        <v>2700</v>
      </c>
    </row>
    <row r="1298" spans="1:22">
      <c r="A1298" s="48">
        <v>3</v>
      </c>
      <c r="B1298" s="48">
        <v>6</v>
      </c>
      <c r="C1298" s="48">
        <v>4</v>
      </c>
      <c r="D1298" s="48">
        <v>251</v>
      </c>
      <c r="E1298" s="48">
        <v>500</v>
      </c>
      <c r="F1298" s="48">
        <v>7</v>
      </c>
      <c r="G1298" s="48" t="s">
        <v>271</v>
      </c>
      <c r="H1298" s="48">
        <v>3</v>
      </c>
      <c r="I1298" s="48">
        <f t="shared" si="179"/>
        <v>6</v>
      </c>
      <c r="J1298" s="57">
        <f t="shared" si="181"/>
        <v>2.6666666666666666E-3</v>
      </c>
      <c r="K1298" s="48">
        <f t="shared" si="182"/>
        <v>9900</v>
      </c>
      <c r="L1298" s="48">
        <f t="shared" si="182"/>
        <v>9900</v>
      </c>
      <c r="M1298" s="48">
        <f t="shared" si="182"/>
        <v>11100</v>
      </c>
      <c r="N1298" s="48">
        <f t="shared" si="182"/>
        <v>11100</v>
      </c>
      <c r="O1298" s="48">
        <f t="shared" si="182"/>
        <v>11100</v>
      </c>
      <c r="P1298" s="48">
        <f t="shared" si="182"/>
        <v>11100</v>
      </c>
      <c r="Q1298" s="48">
        <f t="shared" si="182"/>
        <v>12600</v>
      </c>
      <c r="R1298" s="48">
        <f t="shared" si="182"/>
        <v>12600</v>
      </c>
      <c r="S1298" s="48">
        <f t="shared" si="182"/>
        <v>12900</v>
      </c>
      <c r="T1298" s="48">
        <f t="shared" si="182"/>
        <v>12900</v>
      </c>
      <c r="U1298" s="48">
        <f t="shared" si="182"/>
        <v>13500</v>
      </c>
      <c r="V1298" s="48">
        <f t="shared" si="182"/>
        <v>13500</v>
      </c>
    </row>
    <row r="1299" spans="1:22">
      <c r="A1299" s="48">
        <v>3</v>
      </c>
      <c r="B1299" s="48">
        <v>6</v>
      </c>
      <c r="C1299" s="48">
        <v>4</v>
      </c>
      <c r="D1299" s="48">
        <v>251</v>
      </c>
      <c r="E1299" s="48">
        <v>500</v>
      </c>
      <c r="F1299" s="48">
        <v>8</v>
      </c>
      <c r="G1299" s="48" t="s">
        <v>275</v>
      </c>
      <c r="H1299" s="48">
        <v>2</v>
      </c>
      <c r="I1299" s="48">
        <f t="shared" si="179"/>
        <v>8</v>
      </c>
      <c r="J1299" s="57">
        <f t="shared" si="181"/>
        <v>2.6666666666666666E-3</v>
      </c>
      <c r="K1299" s="48">
        <f t="shared" si="182"/>
        <v>10600</v>
      </c>
      <c r="L1299" s="48">
        <f t="shared" si="182"/>
        <v>10600</v>
      </c>
      <c r="M1299" s="48">
        <f t="shared" si="182"/>
        <v>11800</v>
      </c>
      <c r="N1299" s="48">
        <f t="shared" si="182"/>
        <v>11800</v>
      </c>
      <c r="O1299" s="48">
        <f t="shared" si="182"/>
        <v>11800</v>
      </c>
      <c r="P1299" s="48">
        <f t="shared" si="182"/>
        <v>11800</v>
      </c>
      <c r="Q1299" s="48">
        <f t="shared" si="182"/>
        <v>13400</v>
      </c>
      <c r="R1299" s="48">
        <f t="shared" si="182"/>
        <v>13400</v>
      </c>
      <c r="S1299" s="48">
        <f t="shared" si="182"/>
        <v>13800</v>
      </c>
      <c r="T1299" s="48">
        <f t="shared" si="182"/>
        <v>13800</v>
      </c>
      <c r="U1299" s="48">
        <f t="shared" si="182"/>
        <v>14400</v>
      </c>
      <c r="V1299" s="48">
        <f t="shared" si="182"/>
        <v>14400</v>
      </c>
    </row>
    <row r="1300" spans="1:22">
      <c r="A1300" s="48">
        <v>3</v>
      </c>
      <c r="B1300" s="48">
        <v>6</v>
      </c>
      <c r="C1300" s="48">
        <v>4</v>
      </c>
      <c r="D1300" s="48">
        <v>251</v>
      </c>
      <c r="E1300" s="48">
        <v>500</v>
      </c>
      <c r="F1300" s="48">
        <v>9</v>
      </c>
      <c r="G1300" s="48" t="s">
        <v>269</v>
      </c>
      <c r="H1300" s="48">
        <v>9000</v>
      </c>
      <c r="I1300" s="48">
        <f t="shared" si="179"/>
        <v>0</v>
      </c>
      <c r="J1300" s="57">
        <f t="shared" si="181"/>
        <v>2.6666666666666666E-3</v>
      </c>
      <c r="K1300" s="48">
        <f t="shared" si="182"/>
        <v>9000</v>
      </c>
      <c r="L1300" s="48">
        <f t="shared" si="182"/>
        <v>9000</v>
      </c>
      <c r="M1300" s="48">
        <f t="shared" si="182"/>
        <v>9000</v>
      </c>
      <c r="N1300" s="48">
        <f t="shared" si="182"/>
        <v>9000</v>
      </c>
      <c r="O1300" s="48">
        <f t="shared" si="182"/>
        <v>9000</v>
      </c>
      <c r="P1300" s="48">
        <f t="shared" si="182"/>
        <v>9000</v>
      </c>
      <c r="Q1300" s="48">
        <f t="shared" si="182"/>
        <v>9000</v>
      </c>
      <c r="R1300" s="48">
        <f t="shared" si="182"/>
        <v>9000</v>
      </c>
      <c r="S1300" s="48">
        <f t="shared" si="182"/>
        <v>9000</v>
      </c>
      <c r="T1300" s="48">
        <f t="shared" si="182"/>
        <v>9000</v>
      </c>
      <c r="U1300" s="48">
        <f t="shared" si="182"/>
        <v>9000</v>
      </c>
      <c r="V1300" s="48">
        <f t="shared" si="182"/>
        <v>9000</v>
      </c>
    </row>
    <row r="1301" spans="1:22">
      <c r="A1301" s="48">
        <v>3</v>
      </c>
      <c r="B1301" s="48">
        <v>6</v>
      </c>
      <c r="C1301" s="48">
        <v>4</v>
      </c>
      <c r="D1301" s="48">
        <v>251</v>
      </c>
      <c r="E1301" s="48">
        <v>500</v>
      </c>
      <c r="F1301" s="48">
        <v>10</v>
      </c>
      <c r="G1301" s="48" t="s">
        <v>270</v>
      </c>
      <c r="H1301" s="48">
        <v>6</v>
      </c>
      <c r="I1301" s="48">
        <f t="shared" si="179"/>
        <v>1</v>
      </c>
      <c r="J1301" s="57">
        <f t="shared" si="181"/>
        <v>2.6666666666666666E-3</v>
      </c>
      <c r="K1301" s="48">
        <f t="shared" si="182"/>
        <v>12000</v>
      </c>
      <c r="L1301" s="48">
        <f t="shared" si="182"/>
        <v>12000</v>
      </c>
      <c r="M1301" s="48">
        <f t="shared" si="182"/>
        <v>13200</v>
      </c>
      <c r="N1301" s="48">
        <f t="shared" si="182"/>
        <v>13200</v>
      </c>
      <c r="O1301" s="48">
        <f t="shared" si="182"/>
        <v>13200</v>
      </c>
      <c r="P1301" s="48">
        <f t="shared" si="182"/>
        <v>13200</v>
      </c>
      <c r="Q1301" s="48">
        <f t="shared" si="182"/>
        <v>15000</v>
      </c>
      <c r="R1301" s="48">
        <f t="shared" si="182"/>
        <v>15000</v>
      </c>
      <c r="S1301" s="48">
        <f t="shared" si="182"/>
        <v>15600</v>
      </c>
      <c r="T1301" s="48">
        <f t="shared" si="182"/>
        <v>15600</v>
      </c>
      <c r="U1301" s="48">
        <f t="shared" si="182"/>
        <v>16200</v>
      </c>
      <c r="V1301" s="48">
        <f t="shared" si="182"/>
        <v>16200</v>
      </c>
    </row>
    <row r="1302" spans="1:22">
      <c r="A1302" s="48">
        <v>3</v>
      </c>
      <c r="B1302" s="48">
        <v>6</v>
      </c>
      <c r="C1302" s="48">
        <v>4</v>
      </c>
      <c r="D1302" s="48">
        <v>251</v>
      </c>
      <c r="E1302" s="48">
        <v>500</v>
      </c>
      <c r="F1302" s="48">
        <v>11</v>
      </c>
      <c r="G1302" s="48" t="s">
        <v>269</v>
      </c>
      <c r="H1302" s="48">
        <v>6000</v>
      </c>
      <c r="I1302" s="48">
        <f t="shared" si="179"/>
        <v>0</v>
      </c>
      <c r="J1302" s="57">
        <f t="shared" si="181"/>
        <v>2.6666666666666666E-3</v>
      </c>
      <c r="K1302" s="48">
        <f t="shared" ref="K1302:V1311" si="183">IF($I1302=0,$H1302,INDEX(levelCosts_1_v,MATCH(K$1,levelCosts_k,1),$I1302)*$H1302)</f>
        <v>6000</v>
      </c>
      <c r="L1302" s="48">
        <f t="shared" si="183"/>
        <v>6000</v>
      </c>
      <c r="M1302" s="48">
        <f t="shared" si="183"/>
        <v>6000</v>
      </c>
      <c r="N1302" s="48">
        <f t="shared" si="183"/>
        <v>6000</v>
      </c>
      <c r="O1302" s="48">
        <f t="shared" si="183"/>
        <v>6000</v>
      </c>
      <c r="P1302" s="48">
        <f t="shared" si="183"/>
        <v>6000</v>
      </c>
      <c r="Q1302" s="48">
        <f t="shared" si="183"/>
        <v>6000</v>
      </c>
      <c r="R1302" s="48">
        <f t="shared" si="183"/>
        <v>6000</v>
      </c>
      <c r="S1302" s="48">
        <f t="shared" si="183"/>
        <v>6000</v>
      </c>
      <c r="T1302" s="48">
        <f t="shared" si="183"/>
        <v>6000</v>
      </c>
      <c r="U1302" s="48">
        <f t="shared" si="183"/>
        <v>6000</v>
      </c>
      <c r="V1302" s="48">
        <f t="shared" si="183"/>
        <v>6000</v>
      </c>
    </row>
    <row r="1303" spans="1:22">
      <c r="A1303" s="48">
        <v>3</v>
      </c>
      <c r="B1303" s="48">
        <v>6</v>
      </c>
      <c r="C1303" s="48">
        <v>4</v>
      </c>
      <c r="D1303" s="48">
        <v>251</v>
      </c>
      <c r="E1303" s="48">
        <v>500</v>
      </c>
      <c r="F1303" s="48">
        <v>12</v>
      </c>
      <c r="G1303" s="48" t="s">
        <v>272</v>
      </c>
      <c r="H1303" s="48">
        <v>1</v>
      </c>
      <c r="I1303" s="48">
        <f t="shared" si="179"/>
        <v>7</v>
      </c>
      <c r="J1303" s="57">
        <f t="shared" si="181"/>
        <v>2.6666666666666666E-3</v>
      </c>
      <c r="K1303" s="48">
        <f t="shared" si="183"/>
        <v>4000</v>
      </c>
      <c r="L1303" s="48">
        <f t="shared" si="183"/>
        <v>4000</v>
      </c>
      <c r="M1303" s="48">
        <f t="shared" si="183"/>
        <v>4400</v>
      </c>
      <c r="N1303" s="48">
        <f t="shared" si="183"/>
        <v>4400</v>
      </c>
      <c r="O1303" s="48">
        <f t="shared" si="183"/>
        <v>4400</v>
      </c>
      <c r="P1303" s="48">
        <f t="shared" si="183"/>
        <v>4400</v>
      </c>
      <c r="Q1303" s="48">
        <f t="shared" si="183"/>
        <v>5000</v>
      </c>
      <c r="R1303" s="48">
        <f t="shared" si="183"/>
        <v>5000</v>
      </c>
      <c r="S1303" s="48">
        <f t="shared" si="183"/>
        <v>5200</v>
      </c>
      <c r="T1303" s="48">
        <f t="shared" si="183"/>
        <v>5200</v>
      </c>
      <c r="U1303" s="48">
        <f t="shared" si="183"/>
        <v>5400</v>
      </c>
      <c r="V1303" s="48">
        <f t="shared" si="183"/>
        <v>5400</v>
      </c>
    </row>
    <row r="1304" spans="1:22">
      <c r="A1304" s="48">
        <v>3</v>
      </c>
      <c r="B1304" s="48">
        <v>6</v>
      </c>
      <c r="C1304" s="48">
        <v>4</v>
      </c>
      <c r="D1304" s="48">
        <v>251</v>
      </c>
      <c r="E1304" s="48">
        <v>500</v>
      </c>
      <c r="F1304" s="48">
        <v>13</v>
      </c>
      <c r="G1304" s="48" t="s">
        <v>275</v>
      </c>
      <c r="H1304" s="48">
        <v>3</v>
      </c>
      <c r="I1304" s="48">
        <f t="shared" si="179"/>
        <v>8</v>
      </c>
      <c r="J1304" s="57">
        <f t="shared" si="181"/>
        <v>2.6666666666666666E-3</v>
      </c>
      <c r="K1304" s="48">
        <f t="shared" si="183"/>
        <v>15900</v>
      </c>
      <c r="L1304" s="48">
        <f t="shared" si="183"/>
        <v>15900</v>
      </c>
      <c r="M1304" s="48">
        <f t="shared" si="183"/>
        <v>17700</v>
      </c>
      <c r="N1304" s="48">
        <f t="shared" si="183"/>
        <v>17700</v>
      </c>
      <c r="O1304" s="48">
        <f t="shared" si="183"/>
        <v>17700</v>
      </c>
      <c r="P1304" s="48">
        <f t="shared" si="183"/>
        <v>17700</v>
      </c>
      <c r="Q1304" s="48">
        <f t="shared" si="183"/>
        <v>20100</v>
      </c>
      <c r="R1304" s="48">
        <f t="shared" si="183"/>
        <v>20100</v>
      </c>
      <c r="S1304" s="48">
        <f t="shared" si="183"/>
        <v>20700</v>
      </c>
      <c r="T1304" s="48">
        <f t="shared" si="183"/>
        <v>20700</v>
      </c>
      <c r="U1304" s="48">
        <f t="shared" si="183"/>
        <v>21600</v>
      </c>
      <c r="V1304" s="48">
        <f t="shared" si="183"/>
        <v>21600</v>
      </c>
    </row>
    <row r="1305" spans="1:22">
      <c r="A1305" s="48">
        <v>3</v>
      </c>
      <c r="B1305" s="48">
        <v>6</v>
      </c>
      <c r="C1305" s="48">
        <v>4</v>
      </c>
      <c r="D1305" s="48">
        <v>251</v>
      </c>
      <c r="E1305" s="48">
        <v>500</v>
      </c>
      <c r="F1305" s="48">
        <v>14</v>
      </c>
      <c r="G1305" s="48" t="s">
        <v>274</v>
      </c>
      <c r="H1305" s="48">
        <v>1</v>
      </c>
      <c r="I1305" s="48">
        <f t="shared" si="179"/>
        <v>3</v>
      </c>
      <c r="J1305" s="57">
        <f t="shared" si="181"/>
        <v>2.6666666666666666E-3</v>
      </c>
      <c r="K1305" s="48">
        <f t="shared" si="183"/>
        <v>6000</v>
      </c>
      <c r="L1305" s="48">
        <f t="shared" si="183"/>
        <v>6000</v>
      </c>
      <c r="M1305" s="48">
        <f t="shared" si="183"/>
        <v>6600</v>
      </c>
      <c r="N1305" s="48">
        <f t="shared" si="183"/>
        <v>6600</v>
      </c>
      <c r="O1305" s="48">
        <f t="shared" si="183"/>
        <v>6600</v>
      </c>
      <c r="P1305" s="48">
        <f t="shared" si="183"/>
        <v>6600</v>
      </c>
      <c r="Q1305" s="48">
        <f t="shared" si="183"/>
        <v>7500</v>
      </c>
      <c r="R1305" s="48">
        <f t="shared" si="183"/>
        <v>7500</v>
      </c>
      <c r="S1305" s="48">
        <f t="shared" si="183"/>
        <v>7800</v>
      </c>
      <c r="T1305" s="48">
        <f t="shared" si="183"/>
        <v>7800</v>
      </c>
      <c r="U1305" s="48">
        <f t="shared" si="183"/>
        <v>8100</v>
      </c>
      <c r="V1305" s="48">
        <f t="shared" si="183"/>
        <v>8100</v>
      </c>
    </row>
    <row r="1306" spans="1:22">
      <c r="A1306" s="48">
        <v>3</v>
      </c>
      <c r="B1306" s="48">
        <v>6</v>
      </c>
      <c r="C1306" s="48">
        <v>4</v>
      </c>
      <c r="D1306" s="48">
        <v>251</v>
      </c>
      <c r="E1306" s="48">
        <v>500</v>
      </c>
      <c r="F1306" s="48">
        <v>15</v>
      </c>
      <c r="G1306" s="48" t="s">
        <v>274</v>
      </c>
      <c r="H1306" s="48">
        <v>1</v>
      </c>
      <c r="I1306" s="48">
        <f t="shared" si="179"/>
        <v>3</v>
      </c>
      <c r="J1306" s="57">
        <f t="shared" si="181"/>
        <v>2.6666666666666666E-3</v>
      </c>
      <c r="K1306" s="48">
        <f t="shared" si="183"/>
        <v>6000</v>
      </c>
      <c r="L1306" s="48">
        <f t="shared" si="183"/>
        <v>6000</v>
      </c>
      <c r="M1306" s="48">
        <f t="shared" si="183"/>
        <v>6600</v>
      </c>
      <c r="N1306" s="48">
        <f t="shared" si="183"/>
        <v>6600</v>
      </c>
      <c r="O1306" s="48">
        <f t="shared" si="183"/>
        <v>6600</v>
      </c>
      <c r="P1306" s="48">
        <f t="shared" si="183"/>
        <v>6600</v>
      </c>
      <c r="Q1306" s="48">
        <f t="shared" si="183"/>
        <v>7500</v>
      </c>
      <c r="R1306" s="48">
        <f t="shared" si="183"/>
        <v>7500</v>
      </c>
      <c r="S1306" s="48">
        <f t="shared" si="183"/>
        <v>7800</v>
      </c>
      <c r="T1306" s="48">
        <f t="shared" si="183"/>
        <v>7800</v>
      </c>
      <c r="U1306" s="48">
        <f t="shared" si="183"/>
        <v>8100</v>
      </c>
      <c r="V1306" s="48">
        <f t="shared" si="183"/>
        <v>8100</v>
      </c>
    </row>
    <row r="1307" spans="1:22">
      <c r="A1307" s="48">
        <v>3</v>
      </c>
      <c r="B1307" s="48">
        <v>7</v>
      </c>
      <c r="C1307" s="48">
        <v>6</v>
      </c>
      <c r="D1307" s="48">
        <v>251</v>
      </c>
      <c r="E1307" s="48">
        <v>500</v>
      </c>
      <c r="F1307" s="48">
        <v>1</v>
      </c>
      <c r="G1307" s="48" t="s">
        <v>273</v>
      </c>
      <c r="H1307" s="48">
        <v>2</v>
      </c>
      <c r="I1307" s="48">
        <f t="shared" si="179"/>
        <v>5</v>
      </c>
      <c r="J1307" s="57">
        <f t="shared" si="181"/>
        <v>4.0000000000000001E-3</v>
      </c>
      <c r="K1307" s="48">
        <f t="shared" si="183"/>
        <v>8000</v>
      </c>
      <c r="L1307" s="48">
        <f t="shared" si="183"/>
        <v>8000</v>
      </c>
      <c r="M1307" s="48">
        <f t="shared" si="183"/>
        <v>8800</v>
      </c>
      <c r="N1307" s="48">
        <f t="shared" si="183"/>
        <v>8800</v>
      </c>
      <c r="O1307" s="48">
        <f t="shared" si="183"/>
        <v>8800</v>
      </c>
      <c r="P1307" s="48">
        <f t="shared" si="183"/>
        <v>8800</v>
      </c>
      <c r="Q1307" s="48">
        <f t="shared" si="183"/>
        <v>10000</v>
      </c>
      <c r="R1307" s="48">
        <f t="shared" si="183"/>
        <v>10000</v>
      </c>
      <c r="S1307" s="48">
        <f t="shared" si="183"/>
        <v>10400</v>
      </c>
      <c r="T1307" s="48">
        <f t="shared" si="183"/>
        <v>10400</v>
      </c>
      <c r="U1307" s="48">
        <f t="shared" si="183"/>
        <v>10800</v>
      </c>
      <c r="V1307" s="48">
        <f t="shared" si="183"/>
        <v>10800</v>
      </c>
    </row>
    <row r="1308" spans="1:22">
      <c r="A1308" s="48">
        <v>3</v>
      </c>
      <c r="B1308" s="48">
        <v>7</v>
      </c>
      <c r="C1308" s="48">
        <v>6</v>
      </c>
      <c r="D1308" s="48">
        <v>251</v>
      </c>
      <c r="E1308" s="48">
        <v>500</v>
      </c>
      <c r="F1308" s="48">
        <v>2</v>
      </c>
      <c r="G1308" s="48" t="s">
        <v>269</v>
      </c>
      <c r="H1308" s="48">
        <v>9000</v>
      </c>
      <c r="I1308" s="48">
        <f t="shared" si="179"/>
        <v>0</v>
      </c>
      <c r="J1308" s="57">
        <f t="shared" si="181"/>
        <v>4.0000000000000001E-3</v>
      </c>
      <c r="K1308" s="48">
        <f t="shared" si="183"/>
        <v>9000</v>
      </c>
      <c r="L1308" s="48">
        <f t="shared" si="183"/>
        <v>9000</v>
      </c>
      <c r="M1308" s="48">
        <f t="shared" si="183"/>
        <v>9000</v>
      </c>
      <c r="N1308" s="48">
        <f t="shared" si="183"/>
        <v>9000</v>
      </c>
      <c r="O1308" s="48">
        <f t="shared" si="183"/>
        <v>9000</v>
      </c>
      <c r="P1308" s="48">
        <f t="shared" si="183"/>
        <v>9000</v>
      </c>
      <c r="Q1308" s="48">
        <f t="shared" si="183"/>
        <v>9000</v>
      </c>
      <c r="R1308" s="48">
        <f t="shared" si="183"/>
        <v>9000</v>
      </c>
      <c r="S1308" s="48">
        <f t="shared" si="183"/>
        <v>9000</v>
      </c>
      <c r="T1308" s="48">
        <f t="shared" si="183"/>
        <v>9000</v>
      </c>
      <c r="U1308" s="48">
        <f t="shared" si="183"/>
        <v>9000</v>
      </c>
      <c r="V1308" s="48">
        <f t="shared" si="183"/>
        <v>9000</v>
      </c>
    </row>
    <row r="1309" spans="1:22">
      <c r="A1309" s="48">
        <v>3</v>
      </c>
      <c r="B1309" s="48">
        <v>7</v>
      </c>
      <c r="C1309" s="48">
        <v>6</v>
      </c>
      <c r="D1309" s="48">
        <v>251</v>
      </c>
      <c r="E1309" s="48">
        <v>500</v>
      </c>
      <c r="F1309" s="48">
        <v>3</v>
      </c>
      <c r="G1309" s="48" t="s">
        <v>268</v>
      </c>
      <c r="H1309" s="48">
        <v>4</v>
      </c>
      <c r="I1309" s="48">
        <f t="shared" si="179"/>
        <v>4</v>
      </c>
      <c r="J1309" s="57">
        <f t="shared" si="181"/>
        <v>4.0000000000000001E-3</v>
      </c>
      <c r="K1309" s="48">
        <f t="shared" si="183"/>
        <v>2000</v>
      </c>
      <c r="L1309" s="48">
        <f t="shared" si="183"/>
        <v>2000</v>
      </c>
      <c r="M1309" s="48">
        <f t="shared" si="183"/>
        <v>2200</v>
      </c>
      <c r="N1309" s="48">
        <f t="shared" si="183"/>
        <v>2200</v>
      </c>
      <c r="O1309" s="48">
        <f t="shared" si="183"/>
        <v>2200</v>
      </c>
      <c r="P1309" s="48">
        <f t="shared" si="183"/>
        <v>2200</v>
      </c>
      <c r="Q1309" s="48">
        <f t="shared" si="183"/>
        <v>2500</v>
      </c>
      <c r="R1309" s="48">
        <f t="shared" si="183"/>
        <v>2500</v>
      </c>
      <c r="S1309" s="48">
        <f t="shared" si="183"/>
        <v>2600</v>
      </c>
      <c r="T1309" s="48">
        <f t="shared" si="183"/>
        <v>2600</v>
      </c>
      <c r="U1309" s="48">
        <f t="shared" si="183"/>
        <v>2700</v>
      </c>
      <c r="V1309" s="48">
        <f t="shared" si="183"/>
        <v>2700</v>
      </c>
    </row>
    <row r="1310" spans="1:22">
      <c r="A1310" s="48">
        <v>3</v>
      </c>
      <c r="B1310" s="48">
        <v>7</v>
      </c>
      <c r="C1310" s="48">
        <v>6</v>
      </c>
      <c r="D1310" s="48">
        <v>251</v>
      </c>
      <c r="E1310" s="48">
        <v>500</v>
      </c>
      <c r="F1310" s="48">
        <v>4</v>
      </c>
      <c r="G1310" s="48" t="s">
        <v>271</v>
      </c>
      <c r="H1310" s="48">
        <v>2</v>
      </c>
      <c r="I1310" s="48">
        <f t="shared" si="179"/>
        <v>6</v>
      </c>
      <c r="J1310" s="57">
        <f t="shared" si="181"/>
        <v>4.0000000000000001E-3</v>
      </c>
      <c r="K1310" s="48">
        <f t="shared" si="183"/>
        <v>6600</v>
      </c>
      <c r="L1310" s="48">
        <f t="shared" si="183"/>
        <v>6600</v>
      </c>
      <c r="M1310" s="48">
        <f t="shared" si="183"/>
        <v>7400</v>
      </c>
      <c r="N1310" s="48">
        <f t="shared" si="183"/>
        <v>7400</v>
      </c>
      <c r="O1310" s="48">
        <f t="shared" si="183"/>
        <v>7400</v>
      </c>
      <c r="P1310" s="48">
        <f t="shared" si="183"/>
        <v>7400</v>
      </c>
      <c r="Q1310" s="48">
        <f t="shared" si="183"/>
        <v>8400</v>
      </c>
      <c r="R1310" s="48">
        <f t="shared" si="183"/>
        <v>8400</v>
      </c>
      <c r="S1310" s="48">
        <f t="shared" si="183"/>
        <v>8600</v>
      </c>
      <c r="T1310" s="48">
        <f t="shared" si="183"/>
        <v>8600</v>
      </c>
      <c r="U1310" s="48">
        <f t="shared" si="183"/>
        <v>9000</v>
      </c>
      <c r="V1310" s="48">
        <f t="shared" si="183"/>
        <v>9000</v>
      </c>
    </row>
    <row r="1311" spans="1:22">
      <c r="A1311" s="48">
        <v>3</v>
      </c>
      <c r="B1311" s="48">
        <v>7</v>
      </c>
      <c r="C1311" s="48">
        <v>6</v>
      </c>
      <c r="D1311" s="48">
        <v>251</v>
      </c>
      <c r="E1311" s="48">
        <v>500</v>
      </c>
      <c r="F1311" s="48">
        <v>5</v>
      </c>
      <c r="G1311" s="48" t="s">
        <v>274</v>
      </c>
      <c r="H1311" s="48">
        <v>1</v>
      </c>
      <c r="I1311" s="48">
        <f t="shared" si="179"/>
        <v>3</v>
      </c>
      <c r="J1311" s="57">
        <f t="shared" si="181"/>
        <v>4.0000000000000001E-3</v>
      </c>
      <c r="K1311" s="48">
        <f t="shared" si="183"/>
        <v>6000</v>
      </c>
      <c r="L1311" s="48">
        <f t="shared" si="183"/>
        <v>6000</v>
      </c>
      <c r="M1311" s="48">
        <f t="shared" si="183"/>
        <v>6600</v>
      </c>
      <c r="N1311" s="48">
        <f t="shared" si="183"/>
        <v>6600</v>
      </c>
      <c r="O1311" s="48">
        <f t="shared" si="183"/>
        <v>6600</v>
      </c>
      <c r="P1311" s="48">
        <f t="shared" si="183"/>
        <v>6600</v>
      </c>
      <c r="Q1311" s="48">
        <f t="shared" si="183"/>
        <v>7500</v>
      </c>
      <c r="R1311" s="48">
        <f t="shared" si="183"/>
        <v>7500</v>
      </c>
      <c r="S1311" s="48">
        <f t="shared" si="183"/>
        <v>7800</v>
      </c>
      <c r="T1311" s="48">
        <f t="shared" si="183"/>
        <v>7800</v>
      </c>
      <c r="U1311" s="48">
        <f t="shared" si="183"/>
        <v>8100</v>
      </c>
      <c r="V1311" s="48">
        <f t="shared" si="183"/>
        <v>8100</v>
      </c>
    </row>
    <row r="1312" spans="1:22">
      <c r="A1312" s="48">
        <v>3</v>
      </c>
      <c r="B1312" s="48">
        <v>7</v>
      </c>
      <c r="C1312" s="48">
        <v>6</v>
      </c>
      <c r="D1312" s="48">
        <v>251</v>
      </c>
      <c r="E1312" s="48">
        <v>500</v>
      </c>
      <c r="F1312" s="48">
        <v>6</v>
      </c>
      <c r="G1312" s="48" t="s">
        <v>268</v>
      </c>
      <c r="H1312" s="48">
        <v>4</v>
      </c>
      <c r="I1312" s="48">
        <f t="shared" si="179"/>
        <v>4</v>
      </c>
      <c r="J1312" s="57">
        <f t="shared" si="181"/>
        <v>4.0000000000000001E-3</v>
      </c>
      <c r="K1312" s="48">
        <f t="shared" ref="K1312:V1321" si="184">IF($I1312=0,$H1312,INDEX(levelCosts_1_v,MATCH(K$1,levelCosts_k,1),$I1312)*$H1312)</f>
        <v>2000</v>
      </c>
      <c r="L1312" s="48">
        <f t="shared" si="184"/>
        <v>2000</v>
      </c>
      <c r="M1312" s="48">
        <f t="shared" si="184"/>
        <v>2200</v>
      </c>
      <c r="N1312" s="48">
        <f t="shared" si="184"/>
        <v>2200</v>
      </c>
      <c r="O1312" s="48">
        <f t="shared" si="184"/>
        <v>2200</v>
      </c>
      <c r="P1312" s="48">
        <f t="shared" si="184"/>
        <v>2200</v>
      </c>
      <c r="Q1312" s="48">
        <f t="shared" si="184"/>
        <v>2500</v>
      </c>
      <c r="R1312" s="48">
        <f t="shared" si="184"/>
        <v>2500</v>
      </c>
      <c r="S1312" s="48">
        <f t="shared" si="184"/>
        <v>2600</v>
      </c>
      <c r="T1312" s="48">
        <f t="shared" si="184"/>
        <v>2600</v>
      </c>
      <c r="U1312" s="48">
        <f t="shared" si="184"/>
        <v>2700</v>
      </c>
      <c r="V1312" s="48">
        <f t="shared" si="184"/>
        <v>2700</v>
      </c>
    </row>
    <row r="1313" spans="1:22">
      <c r="A1313" s="48">
        <v>3</v>
      </c>
      <c r="B1313" s="48">
        <v>7</v>
      </c>
      <c r="C1313" s="48">
        <v>6</v>
      </c>
      <c r="D1313" s="48">
        <v>251</v>
      </c>
      <c r="E1313" s="48">
        <v>500</v>
      </c>
      <c r="F1313" s="48">
        <v>7</v>
      </c>
      <c r="G1313" s="48" t="s">
        <v>275</v>
      </c>
      <c r="H1313" s="48">
        <v>3</v>
      </c>
      <c r="I1313" s="48">
        <f t="shared" si="179"/>
        <v>8</v>
      </c>
      <c r="J1313" s="57">
        <f t="shared" si="181"/>
        <v>4.0000000000000001E-3</v>
      </c>
      <c r="K1313" s="48">
        <f t="shared" si="184"/>
        <v>15900</v>
      </c>
      <c r="L1313" s="48">
        <f t="shared" si="184"/>
        <v>15900</v>
      </c>
      <c r="M1313" s="48">
        <f t="shared" si="184"/>
        <v>17700</v>
      </c>
      <c r="N1313" s="48">
        <f t="shared" si="184"/>
        <v>17700</v>
      </c>
      <c r="O1313" s="48">
        <f t="shared" si="184"/>
        <v>17700</v>
      </c>
      <c r="P1313" s="48">
        <f t="shared" si="184"/>
        <v>17700</v>
      </c>
      <c r="Q1313" s="48">
        <f t="shared" si="184"/>
        <v>20100</v>
      </c>
      <c r="R1313" s="48">
        <f t="shared" si="184"/>
        <v>20100</v>
      </c>
      <c r="S1313" s="48">
        <f t="shared" si="184"/>
        <v>20700</v>
      </c>
      <c r="T1313" s="48">
        <f t="shared" si="184"/>
        <v>20700</v>
      </c>
      <c r="U1313" s="48">
        <f t="shared" si="184"/>
        <v>21600</v>
      </c>
      <c r="V1313" s="48">
        <f t="shared" si="184"/>
        <v>21600</v>
      </c>
    </row>
    <row r="1314" spans="1:22">
      <c r="A1314" s="48">
        <v>3</v>
      </c>
      <c r="B1314" s="48">
        <v>7</v>
      </c>
      <c r="C1314" s="48">
        <v>6</v>
      </c>
      <c r="D1314" s="48">
        <v>251</v>
      </c>
      <c r="E1314" s="48">
        <v>500</v>
      </c>
      <c r="F1314" s="48">
        <v>8</v>
      </c>
      <c r="G1314" s="48" t="s">
        <v>273</v>
      </c>
      <c r="H1314" s="48">
        <v>1</v>
      </c>
      <c r="I1314" s="48">
        <f t="shared" si="179"/>
        <v>5</v>
      </c>
      <c r="J1314" s="57">
        <f t="shared" si="181"/>
        <v>4.0000000000000001E-3</v>
      </c>
      <c r="K1314" s="48">
        <f t="shared" si="184"/>
        <v>4000</v>
      </c>
      <c r="L1314" s="48">
        <f t="shared" si="184"/>
        <v>4000</v>
      </c>
      <c r="M1314" s="48">
        <f t="shared" si="184"/>
        <v>4400</v>
      </c>
      <c r="N1314" s="48">
        <f t="shared" si="184"/>
        <v>4400</v>
      </c>
      <c r="O1314" s="48">
        <f t="shared" si="184"/>
        <v>4400</v>
      </c>
      <c r="P1314" s="48">
        <f t="shared" si="184"/>
        <v>4400</v>
      </c>
      <c r="Q1314" s="48">
        <f t="shared" si="184"/>
        <v>5000</v>
      </c>
      <c r="R1314" s="48">
        <f t="shared" si="184"/>
        <v>5000</v>
      </c>
      <c r="S1314" s="48">
        <f t="shared" si="184"/>
        <v>5200</v>
      </c>
      <c r="T1314" s="48">
        <f t="shared" si="184"/>
        <v>5200</v>
      </c>
      <c r="U1314" s="48">
        <f t="shared" si="184"/>
        <v>5400</v>
      </c>
      <c r="V1314" s="48">
        <f t="shared" si="184"/>
        <v>5400</v>
      </c>
    </row>
    <row r="1315" spans="1:22">
      <c r="A1315" s="48">
        <v>3</v>
      </c>
      <c r="B1315" s="48">
        <v>7</v>
      </c>
      <c r="C1315" s="48">
        <v>6</v>
      </c>
      <c r="D1315" s="48">
        <v>251</v>
      </c>
      <c r="E1315" s="48">
        <v>500</v>
      </c>
      <c r="F1315" s="48">
        <v>9</v>
      </c>
      <c r="G1315" s="48" t="s">
        <v>274</v>
      </c>
      <c r="H1315" s="48">
        <v>1</v>
      </c>
      <c r="I1315" s="48">
        <f t="shared" si="179"/>
        <v>3</v>
      </c>
      <c r="J1315" s="57">
        <f t="shared" si="181"/>
        <v>4.0000000000000001E-3</v>
      </c>
      <c r="K1315" s="48">
        <f t="shared" si="184"/>
        <v>6000</v>
      </c>
      <c r="L1315" s="48">
        <f t="shared" si="184"/>
        <v>6000</v>
      </c>
      <c r="M1315" s="48">
        <f t="shared" si="184"/>
        <v>6600</v>
      </c>
      <c r="N1315" s="48">
        <f t="shared" si="184"/>
        <v>6600</v>
      </c>
      <c r="O1315" s="48">
        <f t="shared" si="184"/>
        <v>6600</v>
      </c>
      <c r="P1315" s="48">
        <f t="shared" si="184"/>
        <v>6600</v>
      </c>
      <c r="Q1315" s="48">
        <f t="shared" si="184"/>
        <v>7500</v>
      </c>
      <c r="R1315" s="48">
        <f t="shared" si="184"/>
        <v>7500</v>
      </c>
      <c r="S1315" s="48">
        <f t="shared" si="184"/>
        <v>7800</v>
      </c>
      <c r="T1315" s="48">
        <f t="shared" si="184"/>
        <v>7800</v>
      </c>
      <c r="U1315" s="48">
        <f t="shared" si="184"/>
        <v>8100</v>
      </c>
      <c r="V1315" s="48">
        <f t="shared" si="184"/>
        <v>8100</v>
      </c>
    </row>
    <row r="1316" spans="1:22">
      <c r="A1316" s="48">
        <v>3</v>
      </c>
      <c r="B1316" s="48">
        <v>7</v>
      </c>
      <c r="C1316" s="48">
        <v>6</v>
      </c>
      <c r="D1316" s="48">
        <v>251</v>
      </c>
      <c r="E1316" s="48">
        <v>500</v>
      </c>
      <c r="F1316" s="48">
        <v>10</v>
      </c>
      <c r="G1316" s="48" t="s">
        <v>269</v>
      </c>
      <c r="H1316" s="48">
        <v>18000</v>
      </c>
      <c r="I1316" s="48">
        <f t="shared" si="179"/>
        <v>0</v>
      </c>
      <c r="J1316" s="57">
        <f t="shared" si="181"/>
        <v>4.0000000000000001E-3</v>
      </c>
      <c r="K1316" s="48">
        <f t="shared" si="184"/>
        <v>18000</v>
      </c>
      <c r="L1316" s="48">
        <f t="shared" si="184"/>
        <v>18000</v>
      </c>
      <c r="M1316" s="48">
        <f t="shared" si="184"/>
        <v>18000</v>
      </c>
      <c r="N1316" s="48">
        <f t="shared" si="184"/>
        <v>18000</v>
      </c>
      <c r="O1316" s="48">
        <f t="shared" si="184"/>
        <v>18000</v>
      </c>
      <c r="P1316" s="48">
        <f t="shared" si="184"/>
        <v>18000</v>
      </c>
      <c r="Q1316" s="48">
        <f t="shared" si="184"/>
        <v>18000</v>
      </c>
      <c r="R1316" s="48">
        <f t="shared" si="184"/>
        <v>18000</v>
      </c>
      <c r="S1316" s="48">
        <f t="shared" si="184"/>
        <v>18000</v>
      </c>
      <c r="T1316" s="48">
        <f t="shared" si="184"/>
        <v>18000</v>
      </c>
      <c r="U1316" s="48">
        <f t="shared" si="184"/>
        <v>18000</v>
      </c>
      <c r="V1316" s="48">
        <f t="shared" si="184"/>
        <v>18000</v>
      </c>
    </row>
    <row r="1317" spans="1:22">
      <c r="A1317" s="48">
        <v>3</v>
      </c>
      <c r="B1317" s="48">
        <v>7</v>
      </c>
      <c r="C1317" s="48">
        <v>6</v>
      </c>
      <c r="D1317" s="48">
        <v>251</v>
      </c>
      <c r="E1317" s="48">
        <v>500</v>
      </c>
      <c r="F1317" s="48">
        <v>11</v>
      </c>
      <c r="G1317" s="48" t="s">
        <v>268</v>
      </c>
      <c r="H1317" s="48">
        <v>8</v>
      </c>
      <c r="I1317" s="48">
        <f t="shared" si="179"/>
        <v>4</v>
      </c>
      <c r="J1317" s="57">
        <f t="shared" si="181"/>
        <v>4.0000000000000001E-3</v>
      </c>
      <c r="K1317" s="48">
        <f t="shared" si="184"/>
        <v>4000</v>
      </c>
      <c r="L1317" s="48">
        <f t="shared" si="184"/>
        <v>4000</v>
      </c>
      <c r="M1317" s="48">
        <f t="shared" si="184"/>
        <v>4400</v>
      </c>
      <c r="N1317" s="48">
        <f t="shared" si="184"/>
        <v>4400</v>
      </c>
      <c r="O1317" s="48">
        <f t="shared" si="184"/>
        <v>4400</v>
      </c>
      <c r="P1317" s="48">
        <f t="shared" si="184"/>
        <v>4400</v>
      </c>
      <c r="Q1317" s="48">
        <f t="shared" si="184"/>
        <v>5000</v>
      </c>
      <c r="R1317" s="48">
        <f t="shared" si="184"/>
        <v>5000</v>
      </c>
      <c r="S1317" s="48">
        <f t="shared" si="184"/>
        <v>5200</v>
      </c>
      <c r="T1317" s="48">
        <f t="shared" si="184"/>
        <v>5200</v>
      </c>
      <c r="U1317" s="48">
        <f t="shared" si="184"/>
        <v>5400</v>
      </c>
      <c r="V1317" s="48">
        <f t="shared" si="184"/>
        <v>5400</v>
      </c>
    </row>
    <row r="1318" spans="1:22">
      <c r="A1318" s="48">
        <v>3</v>
      </c>
      <c r="B1318" s="48">
        <v>7</v>
      </c>
      <c r="C1318" s="48">
        <v>6</v>
      </c>
      <c r="D1318" s="48">
        <v>251</v>
      </c>
      <c r="E1318" s="48">
        <v>500</v>
      </c>
      <c r="F1318" s="48">
        <v>12</v>
      </c>
      <c r="G1318" s="48" t="s">
        <v>272</v>
      </c>
      <c r="H1318" s="48">
        <v>1</v>
      </c>
      <c r="I1318" s="48">
        <f t="shared" si="179"/>
        <v>7</v>
      </c>
      <c r="J1318" s="57">
        <f t="shared" si="181"/>
        <v>4.0000000000000001E-3</v>
      </c>
      <c r="K1318" s="48">
        <f t="shared" si="184"/>
        <v>4000</v>
      </c>
      <c r="L1318" s="48">
        <f t="shared" si="184"/>
        <v>4000</v>
      </c>
      <c r="M1318" s="48">
        <f t="shared" si="184"/>
        <v>4400</v>
      </c>
      <c r="N1318" s="48">
        <f t="shared" si="184"/>
        <v>4400</v>
      </c>
      <c r="O1318" s="48">
        <f t="shared" si="184"/>
        <v>4400</v>
      </c>
      <c r="P1318" s="48">
        <f t="shared" si="184"/>
        <v>4400</v>
      </c>
      <c r="Q1318" s="48">
        <f t="shared" si="184"/>
        <v>5000</v>
      </c>
      <c r="R1318" s="48">
        <f t="shared" si="184"/>
        <v>5000</v>
      </c>
      <c r="S1318" s="48">
        <f t="shared" si="184"/>
        <v>5200</v>
      </c>
      <c r="T1318" s="48">
        <f t="shared" si="184"/>
        <v>5200</v>
      </c>
      <c r="U1318" s="48">
        <f t="shared" si="184"/>
        <v>5400</v>
      </c>
      <c r="V1318" s="48">
        <f t="shared" si="184"/>
        <v>5400</v>
      </c>
    </row>
    <row r="1319" spans="1:22">
      <c r="A1319" s="48">
        <v>3</v>
      </c>
      <c r="B1319" s="48">
        <v>7</v>
      </c>
      <c r="C1319" s="48">
        <v>6</v>
      </c>
      <c r="D1319" s="48">
        <v>251</v>
      </c>
      <c r="E1319" s="48">
        <v>500</v>
      </c>
      <c r="F1319" s="48">
        <v>13</v>
      </c>
      <c r="G1319" s="48" t="s">
        <v>275</v>
      </c>
      <c r="H1319" s="48">
        <v>3</v>
      </c>
      <c r="I1319" s="48">
        <f t="shared" si="179"/>
        <v>8</v>
      </c>
      <c r="J1319" s="57">
        <f t="shared" si="181"/>
        <v>4.0000000000000001E-3</v>
      </c>
      <c r="K1319" s="48">
        <f t="shared" si="184"/>
        <v>15900</v>
      </c>
      <c r="L1319" s="48">
        <f t="shared" si="184"/>
        <v>15900</v>
      </c>
      <c r="M1319" s="48">
        <f t="shared" si="184"/>
        <v>17700</v>
      </c>
      <c r="N1319" s="48">
        <f t="shared" si="184"/>
        <v>17700</v>
      </c>
      <c r="O1319" s="48">
        <f t="shared" si="184"/>
        <v>17700</v>
      </c>
      <c r="P1319" s="48">
        <f t="shared" si="184"/>
        <v>17700</v>
      </c>
      <c r="Q1319" s="48">
        <f t="shared" si="184"/>
        <v>20100</v>
      </c>
      <c r="R1319" s="48">
        <f t="shared" si="184"/>
        <v>20100</v>
      </c>
      <c r="S1319" s="48">
        <f t="shared" si="184"/>
        <v>20700</v>
      </c>
      <c r="T1319" s="48">
        <f t="shared" si="184"/>
        <v>20700</v>
      </c>
      <c r="U1319" s="48">
        <f t="shared" si="184"/>
        <v>21600</v>
      </c>
      <c r="V1319" s="48">
        <f t="shared" si="184"/>
        <v>21600</v>
      </c>
    </row>
    <row r="1320" spans="1:22">
      <c r="A1320" s="48">
        <v>3</v>
      </c>
      <c r="B1320" s="48">
        <v>7</v>
      </c>
      <c r="C1320" s="48">
        <v>6</v>
      </c>
      <c r="D1320" s="48">
        <v>251</v>
      </c>
      <c r="E1320" s="48">
        <v>500</v>
      </c>
      <c r="F1320" s="48">
        <v>14</v>
      </c>
      <c r="G1320" s="48" t="s">
        <v>273</v>
      </c>
      <c r="H1320" s="48">
        <v>1</v>
      </c>
      <c r="I1320" s="48">
        <f t="shared" si="179"/>
        <v>5</v>
      </c>
      <c r="J1320" s="57">
        <f t="shared" si="181"/>
        <v>4.0000000000000001E-3</v>
      </c>
      <c r="K1320" s="48">
        <f t="shared" si="184"/>
        <v>4000</v>
      </c>
      <c r="L1320" s="48">
        <f t="shared" si="184"/>
        <v>4000</v>
      </c>
      <c r="M1320" s="48">
        <f t="shared" si="184"/>
        <v>4400</v>
      </c>
      <c r="N1320" s="48">
        <f t="shared" si="184"/>
        <v>4400</v>
      </c>
      <c r="O1320" s="48">
        <f t="shared" si="184"/>
        <v>4400</v>
      </c>
      <c r="P1320" s="48">
        <f t="shared" si="184"/>
        <v>4400</v>
      </c>
      <c r="Q1320" s="48">
        <f t="shared" si="184"/>
        <v>5000</v>
      </c>
      <c r="R1320" s="48">
        <f t="shared" si="184"/>
        <v>5000</v>
      </c>
      <c r="S1320" s="48">
        <f t="shared" si="184"/>
        <v>5200</v>
      </c>
      <c r="T1320" s="48">
        <f t="shared" si="184"/>
        <v>5200</v>
      </c>
      <c r="U1320" s="48">
        <f t="shared" si="184"/>
        <v>5400</v>
      </c>
      <c r="V1320" s="48">
        <f t="shared" si="184"/>
        <v>5400</v>
      </c>
    </row>
    <row r="1321" spans="1:22">
      <c r="A1321" s="48">
        <v>3</v>
      </c>
      <c r="B1321" s="48">
        <v>7</v>
      </c>
      <c r="C1321" s="48">
        <v>6</v>
      </c>
      <c r="D1321" s="48">
        <v>251</v>
      </c>
      <c r="E1321" s="48">
        <v>500</v>
      </c>
      <c r="F1321" s="48">
        <v>15</v>
      </c>
      <c r="G1321" s="48" t="s">
        <v>269</v>
      </c>
      <c r="H1321" s="48">
        <v>9000</v>
      </c>
      <c r="I1321" s="48">
        <f t="shared" si="179"/>
        <v>0</v>
      </c>
      <c r="J1321" s="57">
        <f t="shared" si="181"/>
        <v>4.0000000000000001E-3</v>
      </c>
      <c r="K1321" s="48">
        <f t="shared" si="184"/>
        <v>9000</v>
      </c>
      <c r="L1321" s="48">
        <f t="shared" si="184"/>
        <v>9000</v>
      </c>
      <c r="M1321" s="48">
        <f t="shared" si="184"/>
        <v>9000</v>
      </c>
      <c r="N1321" s="48">
        <f t="shared" si="184"/>
        <v>9000</v>
      </c>
      <c r="O1321" s="48">
        <f t="shared" si="184"/>
        <v>9000</v>
      </c>
      <c r="P1321" s="48">
        <f t="shared" si="184"/>
        <v>9000</v>
      </c>
      <c r="Q1321" s="48">
        <f t="shared" si="184"/>
        <v>9000</v>
      </c>
      <c r="R1321" s="48">
        <f t="shared" si="184"/>
        <v>9000</v>
      </c>
      <c r="S1321" s="48">
        <f t="shared" si="184"/>
        <v>9000</v>
      </c>
      <c r="T1321" s="48">
        <f t="shared" si="184"/>
        <v>9000</v>
      </c>
      <c r="U1321" s="48">
        <f t="shared" si="184"/>
        <v>9000</v>
      </c>
      <c r="V1321" s="48">
        <f t="shared" si="184"/>
        <v>9000</v>
      </c>
    </row>
    <row r="1322" spans="1:22">
      <c r="A1322" s="48">
        <v>3</v>
      </c>
      <c r="B1322" s="48">
        <v>8</v>
      </c>
      <c r="C1322" s="48">
        <v>4</v>
      </c>
      <c r="D1322" s="48">
        <v>251</v>
      </c>
      <c r="E1322" s="48">
        <v>500</v>
      </c>
      <c r="F1322" s="48">
        <v>1</v>
      </c>
      <c r="G1322" s="48" t="s">
        <v>274</v>
      </c>
      <c r="H1322" s="48">
        <v>1</v>
      </c>
      <c r="I1322" s="48">
        <f t="shared" si="179"/>
        <v>3</v>
      </c>
      <c r="J1322" s="57">
        <f t="shared" si="181"/>
        <v>2.6666666666666666E-3</v>
      </c>
      <c r="K1322" s="48">
        <f t="shared" ref="K1322:V1331" si="185">IF($I1322=0,$H1322,INDEX(levelCosts_1_v,MATCH(K$1,levelCosts_k,1),$I1322)*$H1322)</f>
        <v>6000</v>
      </c>
      <c r="L1322" s="48">
        <f t="shared" si="185"/>
        <v>6000</v>
      </c>
      <c r="M1322" s="48">
        <f t="shared" si="185"/>
        <v>6600</v>
      </c>
      <c r="N1322" s="48">
        <f t="shared" si="185"/>
        <v>6600</v>
      </c>
      <c r="O1322" s="48">
        <f t="shared" si="185"/>
        <v>6600</v>
      </c>
      <c r="P1322" s="48">
        <f t="shared" si="185"/>
        <v>6600</v>
      </c>
      <c r="Q1322" s="48">
        <f t="shared" si="185"/>
        <v>7500</v>
      </c>
      <c r="R1322" s="48">
        <f t="shared" si="185"/>
        <v>7500</v>
      </c>
      <c r="S1322" s="48">
        <f t="shared" si="185"/>
        <v>7800</v>
      </c>
      <c r="T1322" s="48">
        <f t="shared" si="185"/>
        <v>7800</v>
      </c>
      <c r="U1322" s="48">
        <f t="shared" si="185"/>
        <v>8100</v>
      </c>
      <c r="V1322" s="48">
        <f t="shared" si="185"/>
        <v>8100</v>
      </c>
    </row>
    <row r="1323" spans="1:22">
      <c r="A1323" s="48">
        <v>3</v>
      </c>
      <c r="B1323" s="48">
        <v>8</v>
      </c>
      <c r="C1323" s="48">
        <v>4</v>
      </c>
      <c r="D1323" s="48">
        <v>251</v>
      </c>
      <c r="E1323" s="48">
        <v>500</v>
      </c>
      <c r="F1323" s="48">
        <v>2</v>
      </c>
      <c r="G1323" s="48" t="s">
        <v>268</v>
      </c>
      <c r="H1323" s="48">
        <v>20</v>
      </c>
      <c r="I1323" s="48">
        <f t="shared" si="179"/>
        <v>4</v>
      </c>
      <c r="J1323" s="57">
        <f t="shared" si="181"/>
        <v>2.6666666666666666E-3</v>
      </c>
      <c r="K1323" s="48">
        <f t="shared" si="185"/>
        <v>10000</v>
      </c>
      <c r="L1323" s="48">
        <f t="shared" si="185"/>
        <v>10000</v>
      </c>
      <c r="M1323" s="48">
        <f t="shared" si="185"/>
        <v>11000</v>
      </c>
      <c r="N1323" s="48">
        <f t="shared" si="185"/>
        <v>11000</v>
      </c>
      <c r="O1323" s="48">
        <f t="shared" si="185"/>
        <v>11000</v>
      </c>
      <c r="P1323" s="48">
        <f t="shared" si="185"/>
        <v>11000</v>
      </c>
      <c r="Q1323" s="48">
        <f t="shared" si="185"/>
        <v>12500</v>
      </c>
      <c r="R1323" s="48">
        <f t="shared" si="185"/>
        <v>12500</v>
      </c>
      <c r="S1323" s="48">
        <f t="shared" si="185"/>
        <v>13000</v>
      </c>
      <c r="T1323" s="48">
        <f t="shared" si="185"/>
        <v>13000</v>
      </c>
      <c r="U1323" s="48">
        <f t="shared" si="185"/>
        <v>13500</v>
      </c>
      <c r="V1323" s="48">
        <f t="shared" si="185"/>
        <v>13500</v>
      </c>
    </row>
    <row r="1324" spans="1:22">
      <c r="A1324" s="48">
        <v>3</v>
      </c>
      <c r="B1324" s="48">
        <v>8</v>
      </c>
      <c r="C1324" s="48">
        <v>4</v>
      </c>
      <c r="D1324" s="48">
        <v>251</v>
      </c>
      <c r="E1324" s="48">
        <v>500</v>
      </c>
      <c r="F1324" s="48">
        <v>3</v>
      </c>
      <c r="G1324" s="48" t="s">
        <v>270</v>
      </c>
      <c r="H1324" s="48">
        <v>1</v>
      </c>
      <c r="I1324" s="48">
        <f t="shared" si="179"/>
        <v>1</v>
      </c>
      <c r="J1324" s="57">
        <f t="shared" si="181"/>
        <v>2.6666666666666666E-3</v>
      </c>
      <c r="K1324" s="48">
        <f t="shared" si="185"/>
        <v>2000</v>
      </c>
      <c r="L1324" s="48">
        <f t="shared" si="185"/>
        <v>2000</v>
      </c>
      <c r="M1324" s="48">
        <f t="shared" si="185"/>
        <v>2200</v>
      </c>
      <c r="N1324" s="48">
        <f t="shared" si="185"/>
        <v>2200</v>
      </c>
      <c r="O1324" s="48">
        <f t="shared" si="185"/>
        <v>2200</v>
      </c>
      <c r="P1324" s="48">
        <f t="shared" si="185"/>
        <v>2200</v>
      </c>
      <c r="Q1324" s="48">
        <f t="shared" si="185"/>
        <v>2500</v>
      </c>
      <c r="R1324" s="48">
        <f t="shared" si="185"/>
        <v>2500</v>
      </c>
      <c r="S1324" s="48">
        <f t="shared" si="185"/>
        <v>2600</v>
      </c>
      <c r="T1324" s="48">
        <f t="shared" si="185"/>
        <v>2600</v>
      </c>
      <c r="U1324" s="48">
        <f t="shared" si="185"/>
        <v>2700</v>
      </c>
      <c r="V1324" s="48">
        <f t="shared" si="185"/>
        <v>2700</v>
      </c>
    </row>
    <row r="1325" spans="1:22">
      <c r="A1325" s="48">
        <v>3</v>
      </c>
      <c r="B1325" s="48">
        <v>8</v>
      </c>
      <c r="C1325" s="48">
        <v>4</v>
      </c>
      <c r="D1325" s="48">
        <v>251</v>
      </c>
      <c r="E1325" s="48">
        <v>500</v>
      </c>
      <c r="F1325" s="48">
        <v>4</v>
      </c>
      <c r="G1325" s="48" t="s">
        <v>271</v>
      </c>
      <c r="H1325" s="48">
        <v>2</v>
      </c>
      <c r="I1325" s="48">
        <f t="shared" si="179"/>
        <v>6</v>
      </c>
      <c r="J1325" s="57">
        <f t="shared" si="181"/>
        <v>2.6666666666666666E-3</v>
      </c>
      <c r="K1325" s="48">
        <f t="shared" si="185"/>
        <v>6600</v>
      </c>
      <c r="L1325" s="48">
        <f t="shared" si="185"/>
        <v>6600</v>
      </c>
      <c r="M1325" s="48">
        <f t="shared" si="185"/>
        <v>7400</v>
      </c>
      <c r="N1325" s="48">
        <f t="shared" si="185"/>
        <v>7400</v>
      </c>
      <c r="O1325" s="48">
        <f t="shared" si="185"/>
        <v>7400</v>
      </c>
      <c r="P1325" s="48">
        <f t="shared" si="185"/>
        <v>7400</v>
      </c>
      <c r="Q1325" s="48">
        <f t="shared" si="185"/>
        <v>8400</v>
      </c>
      <c r="R1325" s="48">
        <f t="shared" si="185"/>
        <v>8400</v>
      </c>
      <c r="S1325" s="48">
        <f t="shared" si="185"/>
        <v>8600</v>
      </c>
      <c r="T1325" s="48">
        <f t="shared" si="185"/>
        <v>8600</v>
      </c>
      <c r="U1325" s="48">
        <f t="shared" si="185"/>
        <v>9000</v>
      </c>
      <c r="V1325" s="48">
        <f t="shared" si="185"/>
        <v>9000</v>
      </c>
    </row>
    <row r="1326" spans="1:22">
      <c r="A1326" s="48">
        <v>3</v>
      </c>
      <c r="B1326" s="48">
        <v>8</v>
      </c>
      <c r="C1326" s="48">
        <v>4</v>
      </c>
      <c r="D1326" s="48">
        <v>251</v>
      </c>
      <c r="E1326" s="48">
        <v>500</v>
      </c>
      <c r="F1326" s="48">
        <v>5</v>
      </c>
      <c r="G1326" s="48" t="s">
        <v>273</v>
      </c>
      <c r="H1326" s="48">
        <v>1</v>
      </c>
      <c r="I1326" s="48">
        <f t="shared" si="179"/>
        <v>5</v>
      </c>
      <c r="J1326" s="57">
        <f t="shared" si="181"/>
        <v>2.6666666666666666E-3</v>
      </c>
      <c r="K1326" s="48">
        <f t="shared" si="185"/>
        <v>4000</v>
      </c>
      <c r="L1326" s="48">
        <f t="shared" si="185"/>
        <v>4000</v>
      </c>
      <c r="M1326" s="48">
        <f t="shared" si="185"/>
        <v>4400</v>
      </c>
      <c r="N1326" s="48">
        <f t="shared" si="185"/>
        <v>4400</v>
      </c>
      <c r="O1326" s="48">
        <f t="shared" si="185"/>
        <v>4400</v>
      </c>
      <c r="P1326" s="48">
        <f t="shared" si="185"/>
        <v>4400</v>
      </c>
      <c r="Q1326" s="48">
        <f t="shared" si="185"/>
        <v>5000</v>
      </c>
      <c r="R1326" s="48">
        <f t="shared" si="185"/>
        <v>5000</v>
      </c>
      <c r="S1326" s="48">
        <f t="shared" si="185"/>
        <v>5200</v>
      </c>
      <c r="T1326" s="48">
        <f t="shared" si="185"/>
        <v>5200</v>
      </c>
      <c r="U1326" s="48">
        <f t="shared" si="185"/>
        <v>5400</v>
      </c>
      <c r="V1326" s="48">
        <f t="shared" si="185"/>
        <v>5400</v>
      </c>
    </row>
    <row r="1327" spans="1:22">
      <c r="A1327" s="48">
        <v>3</v>
      </c>
      <c r="B1327" s="48">
        <v>8</v>
      </c>
      <c r="C1327" s="48">
        <v>4</v>
      </c>
      <c r="D1327" s="48">
        <v>251</v>
      </c>
      <c r="E1327" s="48">
        <v>500</v>
      </c>
      <c r="F1327" s="48">
        <v>6</v>
      </c>
      <c r="G1327" s="48" t="s">
        <v>275</v>
      </c>
      <c r="H1327" s="48">
        <v>1</v>
      </c>
      <c r="I1327" s="48">
        <f t="shared" si="179"/>
        <v>8</v>
      </c>
      <c r="J1327" s="57">
        <f t="shared" si="181"/>
        <v>2.6666666666666666E-3</v>
      </c>
      <c r="K1327" s="48">
        <f t="shared" si="185"/>
        <v>5300</v>
      </c>
      <c r="L1327" s="48">
        <f t="shared" si="185"/>
        <v>5300</v>
      </c>
      <c r="M1327" s="48">
        <f t="shared" si="185"/>
        <v>5900</v>
      </c>
      <c r="N1327" s="48">
        <f t="shared" si="185"/>
        <v>5900</v>
      </c>
      <c r="O1327" s="48">
        <f t="shared" si="185"/>
        <v>5900</v>
      </c>
      <c r="P1327" s="48">
        <f t="shared" si="185"/>
        <v>5900</v>
      </c>
      <c r="Q1327" s="48">
        <f t="shared" si="185"/>
        <v>6700</v>
      </c>
      <c r="R1327" s="48">
        <f t="shared" si="185"/>
        <v>6700</v>
      </c>
      <c r="S1327" s="48">
        <f t="shared" si="185"/>
        <v>6900</v>
      </c>
      <c r="T1327" s="48">
        <f t="shared" si="185"/>
        <v>6900</v>
      </c>
      <c r="U1327" s="48">
        <f t="shared" si="185"/>
        <v>7200</v>
      </c>
      <c r="V1327" s="48">
        <f t="shared" si="185"/>
        <v>7200</v>
      </c>
    </row>
    <row r="1328" spans="1:22">
      <c r="A1328" s="48">
        <v>3</v>
      </c>
      <c r="B1328" s="48">
        <v>8</v>
      </c>
      <c r="C1328" s="48">
        <v>4</v>
      </c>
      <c r="D1328" s="48">
        <v>251</v>
      </c>
      <c r="E1328" s="48">
        <v>500</v>
      </c>
      <c r="F1328" s="48">
        <v>7</v>
      </c>
      <c r="G1328" s="48" t="s">
        <v>269</v>
      </c>
      <c r="H1328" s="48">
        <v>15000</v>
      </c>
      <c r="I1328" s="48">
        <f t="shared" si="179"/>
        <v>0</v>
      </c>
      <c r="J1328" s="57">
        <f t="shared" si="181"/>
        <v>2.6666666666666666E-3</v>
      </c>
      <c r="K1328" s="48">
        <f t="shared" si="185"/>
        <v>15000</v>
      </c>
      <c r="L1328" s="48">
        <f t="shared" si="185"/>
        <v>15000</v>
      </c>
      <c r="M1328" s="48">
        <f t="shared" si="185"/>
        <v>15000</v>
      </c>
      <c r="N1328" s="48">
        <f t="shared" si="185"/>
        <v>15000</v>
      </c>
      <c r="O1328" s="48">
        <f t="shared" si="185"/>
        <v>15000</v>
      </c>
      <c r="P1328" s="48">
        <f t="shared" si="185"/>
        <v>15000</v>
      </c>
      <c r="Q1328" s="48">
        <f t="shared" si="185"/>
        <v>15000</v>
      </c>
      <c r="R1328" s="48">
        <f t="shared" si="185"/>
        <v>15000</v>
      </c>
      <c r="S1328" s="48">
        <f t="shared" si="185"/>
        <v>15000</v>
      </c>
      <c r="T1328" s="48">
        <f t="shared" si="185"/>
        <v>15000</v>
      </c>
      <c r="U1328" s="48">
        <f t="shared" si="185"/>
        <v>15000</v>
      </c>
      <c r="V1328" s="48">
        <f t="shared" si="185"/>
        <v>15000</v>
      </c>
    </row>
    <row r="1329" spans="1:22">
      <c r="A1329" s="48">
        <v>3</v>
      </c>
      <c r="B1329" s="48">
        <v>8</v>
      </c>
      <c r="C1329" s="48">
        <v>4</v>
      </c>
      <c r="D1329" s="48">
        <v>251</v>
      </c>
      <c r="E1329" s="48">
        <v>500</v>
      </c>
      <c r="F1329" s="48">
        <v>8</v>
      </c>
      <c r="G1329" s="48" t="s">
        <v>269</v>
      </c>
      <c r="H1329" s="48">
        <v>6000</v>
      </c>
      <c r="I1329" s="48">
        <f t="shared" si="179"/>
        <v>0</v>
      </c>
      <c r="J1329" s="57">
        <f t="shared" si="181"/>
        <v>2.6666666666666666E-3</v>
      </c>
      <c r="K1329" s="48">
        <f t="shared" si="185"/>
        <v>6000</v>
      </c>
      <c r="L1329" s="48">
        <f t="shared" si="185"/>
        <v>6000</v>
      </c>
      <c r="M1329" s="48">
        <f t="shared" si="185"/>
        <v>6000</v>
      </c>
      <c r="N1329" s="48">
        <f t="shared" si="185"/>
        <v>6000</v>
      </c>
      <c r="O1329" s="48">
        <f t="shared" si="185"/>
        <v>6000</v>
      </c>
      <c r="P1329" s="48">
        <f t="shared" si="185"/>
        <v>6000</v>
      </c>
      <c r="Q1329" s="48">
        <f t="shared" si="185"/>
        <v>6000</v>
      </c>
      <c r="R1329" s="48">
        <f t="shared" si="185"/>
        <v>6000</v>
      </c>
      <c r="S1329" s="48">
        <f t="shared" si="185"/>
        <v>6000</v>
      </c>
      <c r="T1329" s="48">
        <f t="shared" si="185"/>
        <v>6000</v>
      </c>
      <c r="U1329" s="48">
        <f t="shared" si="185"/>
        <v>6000</v>
      </c>
      <c r="V1329" s="48">
        <f t="shared" si="185"/>
        <v>6000</v>
      </c>
    </row>
    <row r="1330" spans="1:22">
      <c r="A1330" s="48">
        <v>3</v>
      </c>
      <c r="B1330" s="48">
        <v>8</v>
      </c>
      <c r="C1330" s="48">
        <v>4</v>
      </c>
      <c r="D1330" s="48">
        <v>251</v>
      </c>
      <c r="E1330" s="48">
        <v>500</v>
      </c>
      <c r="F1330" s="48">
        <v>9</v>
      </c>
      <c r="G1330" s="48" t="s">
        <v>275</v>
      </c>
      <c r="H1330" s="48">
        <v>2</v>
      </c>
      <c r="I1330" s="48">
        <f t="shared" si="179"/>
        <v>8</v>
      </c>
      <c r="J1330" s="57">
        <f t="shared" si="181"/>
        <v>2.6666666666666666E-3</v>
      </c>
      <c r="K1330" s="48">
        <f t="shared" si="185"/>
        <v>10600</v>
      </c>
      <c r="L1330" s="48">
        <f t="shared" si="185"/>
        <v>10600</v>
      </c>
      <c r="M1330" s="48">
        <f t="shared" si="185"/>
        <v>11800</v>
      </c>
      <c r="N1330" s="48">
        <f t="shared" si="185"/>
        <v>11800</v>
      </c>
      <c r="O1330" s="48">
        <f t="shared" si="185"/>
        <v>11800</v>
      </c>
      <c r="P1330" s="48">
        <f t="shared" si="185"/>
        <v>11800</v>
      </c>
      <c r="Q1330" s="48">
        <f t="shared" si="185"/>
        <v>13400</v>
      </c>
      <c r="R1330" s="48">
        <f t="shared" si="185"/>
        <v>13400</v>
      </c>
      <c r="S1330" s="48">
        <f t="shared" si="185"/>
        <v>13800</v>
      </c>
      <c r="T1330" s="48">
        <f t="shared" si="185"/>
        <v>13800</v>
      </c>
      <c r="U1330" s="48">
        <f t="shared" si="185"/>
        <v>14400</v>
      </c>
      <c r="V1330" s="48">
        <f t="shared" si="185"/>
        <v>14400</v>
      </c>
    </row>
    <row r="1331" spans="1:22">
      <c r="A1331" s="48">
        <v>3</v>
      </c>
      <c r="B1331" s="48">
        <v>8</v>
      </c>
      <c r="C1331" s="48">
        <v>4</v>
      </c>
      <c r="D1331" s="48">
        <v>251</v>
      </c>
      <c r="E1331" s="48">
        <v>500</v>
      </c>
      <c r="F1331" s="48">
        <v>10</v>
      </c>
      <c r="G1331" s="48" t="s">
        <v>274</v>
      </c>
      <c r="H1331" s="48">
        <v>2</v>
      </c>
      <c r="I1331" s="48">
        <f t="shared" si="179"/>
        <v>3</v>
      </c>
      <c r="J1331" s="57">
        <f t="shared" si="181"/>
        <v>2.6666666666666666E-3</v>
      </c>
      <c r="K1331" s="48">
        <f t="shared" si="185"/>
        <v>12000</v>
      </c>
      <c r="L1331" s="48">
        <f t="shared" si="185"/>
        <v>12000</v>
      </c>
      <c r="M1331" s="48">
        <f t="shared" si="185"/>
        <v>13200</v>
      </c>
      <c r="N1331" s="48">
        <f t="shared" si="185"/>
        <v>13200</v>
      </c>
      <c r="O1331" s="48">
        <f t="shared" si="185"/>
        <v>13200</v>
      </c>
      <c r="P1331" s="48">
        <f t="shared" si="185"/>
        <v>13200</v>
      </c>
      <c r="Q1331" s="48">
        <f t="shared" si="185"/>
        <v>15000</v>
      </c>
      <c r="R1331" s="48">
        <f t="shared" si="185"/>
        <v>15000</v>
      </c>
      <c r="S1331" s="48">
        <f t="shared" si="185"/>
        <v>15600</v>
      </c>
      <c r="T1331" s="48">
        <f t="shared" si="185"/>
        <v>15600</v>
      </c>
      <c r="U1331" s="48">
        <f t="shared" si="185"/>
        <v>16200</v>
      </c>
      <c r="V1331" s="48">
        <f t="shared" si="185"/>
        <v>16200</v>
      </c>
    </row>
    <row r="1332" spans="1:22">
      <c r="A1332" s="48">
        <v>3</v>
      </c>
      <c r="B1332" s="48">
        <v>8</v>
      </c>
      <c r="C1332" s="48">
        <v>4</v>
      </c>
      <c r="D1332" s="48">
        <v>251</v>
      </c>
      <c r="E1332" s="48">
        <v>500</v>
      </c>
      <c r="F1332" s="48">
        <v>11</v>
      </c>
      <c r="G1332" s="48" t="s">
        <v>274</v>
      </c>
      <c r="H1332" s="48">
        <v>1</v>
      </c>
      <c r="I1332" s="48">
        <f t="shared" si="179"/>
        <v>3</v>
      </c>
      <c r="J1332" s="57">
        <f t="shared" si="181"/>
        <v>2.6666666666666666E-3</v>
      </c>
      <c r="K1332" s="48">
        <f t="shared" ref="K1332:V1341" si="186">IF($I1332=0,$H1332,INDEX(levelCosts_1_v,MATCH(K$1,levelCosts_k,1),$I1332)*$H1332)</f>
        <v>6000</v>
      </c>
      <c r="L1332" s="48">
        <f t="shared" si="186"/>
        <v>6000</v>
      </c>
      <c r="M1332" s="48">
        <f t="shared" si="186"/>
        <v>6600</v>
      </c>
      <c r="N1332" s="48">
        <f t="shared" si="186"/>
        <v>6600</v>
      </c>
      <c r="O1332" s="48">
        <f t="shared" si="186"/>
        <v>6600</v>
      </c>
      <c r="P1332" s="48">
        <f t="shared" si="186"/>
        <v>6600</v>
      </c>
      <c r="Q1332" s="48">
        <f t="shared" si="186"/>
        <v>7500</v>
      </c>
      <c r="R1332" s="48">
        <f t="shared" si="186"/>
        <v>7500</v>
      </c>
      <c r="S1332" s="48">
        <f t="shared" si="186"/>
        <v>7800</v>
      </c>
      <c r="T1332" s="48">
        <f t="shared" si="186"/>
        <v>7800</v>
      </c>
      <c r="U1332" s="48">
        <f t="shared" si="186"/>
        <v>8100</v>
      </c>
      <c r="V1332" s="48">
        <f t="shared" si="186"/>
        <v>8100</v>
      </c>
    </row>
    <row r="1333" spans="1:22">
      <c r="A1333" s="48">
        <v>3</v>
      </c>
      <c r="B1333" s="48">
        <v>8</v>
      </c>
      <c r="C1333" s="48">
        <v>4</v>
      </c>
      <c r="D1333" s="48">
        <v>251</v>
      </c>
      <c r="E1333" s="48">
        <v>500</v>
      </c>
      <c r="F1333" s="48">
        <v>12</v>
      </c>
      <c r="G1333" s="48" t="s">
        <v>268</v>
      </c>
      <c r="H1333" s="48">
        <v>8</v>
      </c>
      <c r="I1333" s="48">
        <f t="shared" si="179"/>
        <v>4</v>
      </c>
      <c r="J1333" s="57">
        <f t="shared" si="181"/>
        <v>2.6666666666666666E-3</v>
      </c>
      <c r="K1333" s="48">
        <f t="shared" si="186"/>
        <v>4000</v>
      </c>
      <c r="L1333" s="48">
        <f t="shared" si="186"/>
        <v>4000</v>
      </c>
      <c r="M1333" s="48">
        <f t="shared" si="186"/>
        <v>4400</v>
      </c>
      <c r="N1333" s="48">
        <f t="shared" si="186"/>
        <v>4400</v>
      </c>
      <c r="O1333" s="48">
        <f t="shared" si="186"/>
        <v>4400</v>
      </c>
      <c r="P1333" s="48">
        <f t="shared" si="186"/>
        <v>4400</v>
      </c>
      <c r="Q1333" s="48">
        <f t="shared" si="186"/>
        <v>5000</v>
      </c>
      <c r="R1333" s="48">
        <f t="shared" si="186"/>
        <v>5000</v>
      </c>
      <c r="S1333" s="48">
        <f t="shared" si="186"/>
        <v>5200</v>
      </c>
      <c r="T1333" s="48">
        <f t="shared" si="186"/>
        <v>5200</v>
      </c>
      <c r="U1333" s="48">
        <f t="shared" si="186"/>
        <v>5400</v>
      </c>
      <c r="V1333" s="48">
        <f t="shared" si="186"/>
        <v>5400</v>
      </c>
    </row>
    <row r="1334" spans="1:22">
      <c r="A1334" s="48">
        <v>3</v>
      </c>
      <c r="B1334" s="48">
        <v>8</v>
      </c>
      <c r="C1334" s="48">
        <v>4</v>
      </c>
      <c r="D1334" s="48">
        <v>251</v>
      </c>
      <c r="E1334" s="48">
        <v>500</v>
      </c>
      <c r="F1334" s="48">
        <v>13</v>
      </c>
      <c r="G1334" s="48" t="s">
        <v>272</v>
      </c>
      <c r="H1334" s="48">
        <v>2</v>
      </c>
      <c r="I1334" s="48">
        <f t="shared" si="179"/>
        <v>7</v>
      </c>
      <c r="J1334" s="57">
        <f t="shared" si="181"/>
        <v>2.6666666666666666E-3</v>
      </c>
      <c r="K1334" s="48">
        <f t="shared" si="186"/>
        <v>8000</v>
      </c>
      <c r="L1334" s="48">
        <f t="shared" si="186"/>
        <v>8000</v>
      </c>
      <c r="M1334" s="48">
        <f t="shared" si="186"/>
        <v>8800</v>
      </c>
      <c r="N1334" s="48">
        <f t="shared" si="186"/>
        <v>8800</v>
      </c>
      <c r="O1334" s="48">
        <f t="shared" si="186"/>
        <v>8800</v>
      </c>
      <c r="P1334" s="48">
        <f t="shared" si="186"/>
        <v>8800</v>
      </c>
      <c r="Q1334" s="48">
        <f t="shared" si="186"/>
        <v>10000</v>
      </c>
      <c r="R1334" s="48">
        <f t="shared" si="186"/>
        <v>10000</v>
      </c>
      <c r="S1334" s="48">
        <f t="shared" si="186"/>
        <v>10400</v>
      </c>
      <c r="T1334" s="48">
        <f t="shared" si="186"/>
        <v>10400</v>
      </c>
      <c r="U1334" s="48">
        <f t="shared" si="186"/>
        <v>10800</v>
      </c>
      <c r="V1334" s="48">
        <f t="shared" si="186"/>
        <v>10800</v>
      </c>
    </row>
    <row r="1335" spans="1:22">
      <c r="A1335" s="48">
        <v>3</v>
      </c>
      <c r="B1335" s="48">
        <v>8</v>
      </c>
      <c r="C1335" s="48">
        <v>4</v>
      </c>
      <c r="D1335" s="48">
        <v>251</v>
      </c>
      <c r="E1335" s="48">
        <v>500</v>
      </c>
      <c r="F1335" s="48">
        <v>14</v>
      </c>
      <c r="G1335" s="48" t="s">
        <v>269</v>
      </c>
      <c r="H1335" s="48">
        <v>6000</v>
      </c>
      <c r="I1335" s="48">
        <f t="shared" si="179"/>
        <v>0</v>
      </c>
      <c r="J1335" s="57">
        <f t="shared" si="181"/>
        <v>2.6666666666666666E-3</v>
      </c>
      <c r="K1335" s="48">
        <f t="shared" si="186"/>
        <v>6000</v>
      </c>
      <c r="L1335" s="48">
        <f t="shared" si="186"/>
        <v>6000</v>
      </c>
      <c r="M1335" s="48">
        <f t="shared" si="186"/>
        <v>6000</v>
      </c>
      <c r="N1335" s="48">
        <f t="shared" si="186"/>
        <v>6000</v>
      </c>
      <c r="O1335" s="48">
        <f t="shared" si="186"/>
        <v>6000</v>
      </c>
      <c r="P1335" s="48">
        <f t="shared" si="186"/>
        <v>6000</v>
      </c>
      <c r="Q1335" s="48">
        <f t="shared" si="186"/>
        <v>6000</v>
      </c>
      <c r="R1335" s="48">
        <f t="shared" si="186"/>
        <v>6000</v>
      </c>
      <c r="S1335" s="48">
        <f t="shared" si="186"/>
        <v>6000</v>
      </c>
      <c r="T1335" s="48">
        <f t="shared" si="186"/>
        <v>6000</v>
      </c>
      <c r="U1335" s="48">
        <f t="shared" si="186"/>
        <v>6000</v>
      </c>
      <c r="V1335" s="48">
        <f t="shared" si="186"/>
        <v>6000</v>
      </c>
    </row>
    <row r="1336" spans="1:22">
      <c r="A1336" s="48">
        <v>3</v>
      </c>
      <c r="B1336" s="48">
        <v>8</v>
      </c>
      <c r="C1336" s="48">
        <v>4</v>
      </c>
      <c r="D1336" s="48">
        <v>251</v>
      </c>
      <c r="E1336" s="48">
        <v>500</v>
      </c>
      <c r="F1336" s="48">
        <v>15</v>
      </c>
      <c r="G1336" s="48" t="s">
        <v>273</v>
      </c>
      <c r="H1336" s="48">
        <v>2</v>
      </c>
      <c r="I1336" s="48">
        <f t="shared" si="179"/>
        <v>5</v>
      </c>
      <c r="J1336" s="57">
        <f t="shared" si="181"/>
        <v>2.6666666666666666E-3</v>
      </c>
      <c r="K1336" s="48">
        <f t="shared" si="186"/>
        <v>8000</v>
      </c>
      <c r="L1336" s="48">
        <f t="shared" si="186"/>
        <v>8000</v>
      </c>
      <c r="M1336" s="48">
        <f t="shared" si="186"/>
        <v>8800</v>
      </c>
      <c r="N1336" s="48">
        <f t="shared" si="186"/>
        <v>8800</v>
      </c>
      <c r="O1336" s="48">
        <f t="shared" si="186"/>
        <v>8800</v>
      </c>
      <c r="P1336" s="48">
        <f t="shared" si="186"/>
        <v>8800</v>
      </c>
      <c r="Q1336" s="48">
        <f t="shared" si="186"/>
        <v>10000</v>
      </c>
      <c r="R1336" s="48">
        <f t="shared" si="186"/>
        <v>10000</v>
      </c>
      <c r="S1336" s="48">
        <f t="shared" si="186"/>
        <v>10400</v>
      </c>
      <c r="T1336" s="48">
        <f t="shared" si="186"/>
        <v>10400</v>
      </c>
      <c r="U1336" s="48">
        <f t="shared" si="186"/>
        <v>10800</v>
      </c>
      <c r="V1336" s="48">
        <f t="shared" si="186"/>
        <v>10800</v>
      </c>
    </row>
    <row r="1337" spans="1:22">
      <c r="A1337" s="48">
        <v>3</v>
      </c>
      <c r="B1337" s="48">
        <v>9</v>
      </c>
      <c r="C1337" s="48">
        <v>19</v>
      </c>
      <c r="D1337" s="48">
        <v>251</v>
      </c>
      <c r="E1337" s="48">
        <v>500</v>
      </c>
      <c r="F1337" s="48">
        <v>1</v>
      </c>
      <c r="G1337" s="48" t="s">
        <v>269</v>
      </c>
      <c r="H1337" s="48">
        <v>9000</v>
      </c>
      <c r="I1337" s="48">
        <f t="shared" si="179"/>
        <v>0</v>
      </c>
      <c r="J1337" s="57">
        <f t="shared" si="181"/>
        <v>1.2666666666666666E-2</v>
      </c>
      <c r="K1337" s="48">
        <f t="shared" si="186"/>
        <v>9000</v>
      </c>
      <c r="L1337" s="48">
        <f t="shared" si="186"/>
        <v>9000</v>
      </c>
      <c r="M1337" s="48">
        <f t="shared" si="186"/>
        <v>9000</v>
      </c>
      <c r="N1337" s="48">
        <f t="shared" si="186"/>
        <v>9000</v>
      </c>
      <c r="O1337" s="48">
        <f t="shared" si="186"/>
        <v>9000</v>
      </c>
      <c r="P1337" s="48">
        <f t="shared" si="186"/>
        <v>9000</v>
      </c>
      <c r="Q1337" s="48">
        <f t="shared" si="186"/>
        <v>9000</v>
      </c>
      <c r="R1337" s="48">
        <f t="shared" si="186"/>
        <v>9000</v>
      </c>
      <c r="S1337" s="48">
        <f t="shared" si="186"/>
        <v>9000</v>
      </c>
      <c r="T1337" s="48">
        <f t="shared" si="186"/>
        <v>9000</v>
      </c>
      <c r="U1337" s="48">
        <f t="shared" si="186"/>
        <v>9000</v>
      </c>
      <c r="V1337" s="48">
        <f t="shared" si="186"/>
        <v>9000</v>
      </c>
    </row>
    <row r="1338" spans="1:22">
      <c r="A1338" s="48">
        <v>3</v>
      </c>
      <c r="B1338" s="48">
        <v>9</v>
      </c>
      <c r="C1338" s="48">
        <v>19</v>
      </c>
      <c r="D1338" s="48">
        <v>251</v>
      </c>
      <c r="E1338" s="48">
        <v>500</v>
      </c>
      <c r="F1338" s="48">
        <v>2</v>
      </c>
      <c r="G1338" s="48" t="s">
        <v>270</v>
      </c>
      <c r="H1338" s="48">
        <v>3</v>
      </c>
      <c r="I1338" s="48">
        <f t="shared" si="179"/>
        <v>1</v>
      </c>
      <c r="J1338" s="57">
        <f t="shared" si="181"/>
        <v>1.2666666666666666E-2</v>
      </c>
      <c r="K1338" s="48">
        <f t="shared" si="186"/>
        <v>6000</v>
      </c>
      <c r="L1338" s="48">
        <f t="shared" si="186"/>
        <v>6000</v>
      </c>
      <c r="M1338" s="48">
        <f t="shared" si="186"/>
        <v>6600</v>
      </c>
      <c r="N1338" s="48">
        <f t="shared" si="186"/>
        <v>6600</v>
      </c>
      <c r="O1338" s="48">
        <f t="shared" si="186"/>
        <v>6600</v>
      </c>
      <c r="P1338" s="48">
        <f t="shared" si="186"/>
        <v>6600</v>
      </c>
      <c r="Q1338" s="48">
        <f t="shared" si="186"/>
        <v>7500</v>
      </c>
      <c r="R1338" s="48">
        <f t="shared" si="186"/>
        <v>7500</v>
      </c>
      <c r="S1338" s="48">
        <f t="shared" si="186"/>
        <v>7800</v>
      </c>
      <c r="T1338" s="48">
        <f t="shared" si="186"/>
        <v>7800</v>
      </c>
      <c r="U1338" s="48">
        <f t="shared" si="186"/>
        <v>8100</v>
      </c>
      <c r="V1338" s="48">
        <f t="shared" si="186"/>
        <v>8100</v>
      </c>
    </row>
    <row r="1339" spans="1:22">
      <c r="A1339" s="48">
        <v>3</v>
      </c>
      <c r="B1339" s="48">
        <v>9</v>
      </c>
      <c r="C1339" s="48">
        <v>19</v>
      </c>
      <c r="D1339" s="48">
        <v>251</v>
      </c>
      <c r="E1339" s="48">
        <v>500</v>
      </c>
      <c r="F1339" s="48">
        <v>3</v>
      </c>
      <c r="G1339" s="48" t="s">
        <v>273</v>
      </c>
      <c r="H1339" s="48">
        <v>1</v>
      </c>
      <c r="I1339" s="48">
        <f t="shared" si="179"/>
        <v>5</v>
      </c>
      <c r="J1339" s="57">
        <f t="shared" si="181"/>
        <v>1.2666666666666666E-2</v>
      </c>
      <c r="K1339" s="48">
        <f t="shared" si="186"/>
        <v>4000</v>
      </c>
      <c r="L1339" s="48">
        <f t="shared" si="186"/>
        <v>4000</v>
      </c>
      <c r="M1339" s="48">
        <f t="shared" si="186"/>
        <v>4400</v>
      </c>
      <c r="N1339" s="48">
        <f t="shared" si="186"/>
        <v>4400</v>
      </c>
      <c r="O1339" s="48">
        <f t="shared" si="186"/>
        <v>4400</v>
      </c>
      <c r="P1339" s="48">
        <f t="shared" si="186"/>
        <v>4400</v>
      </c>
      <c r="Q1339" s="48">
        <f t="shared" si="186"/>
        <v>5000</v>
      </c>
      <c r="R1339" s="48">
        <f t="shared" si="186"/>
        <v>5000</v>
      </c>
      <c r="S1339" s="48">
        <f t="shared" si="186"/>
        <v>5200</v>
      </c>
      <c r="T1339" s="48">
        <f t="shared" si="186"/>
        <v>5200</v>
      </c>
      <c r="U1339" s="48">
        <f t="shared" si="186"/>
        <v>5400</v>
      </c>
      <c r="V1339" s="48">
        <f t="shared" si="186"/>
        <v>5400</v>
      </c>
    </row>
    <row r="1340" spans="1:22">
      <c r="A1340" s="48">
        <v>3</v>
      </c>
      <c r="B1340" s="48">
        <v>9</v>
      </c>
      <c r="C1340" s="48">
        <v>19</v>
      </c>
      <c r="D1340" s="48">
        <v>251</v>
      </c>
      <c r="E1340" s="48">
        <v>500</v>
      </c>
      <c r="F1340" s="48">
        <v>4</v>
      </c>
      <c r="G1340" s="48" t="s">
        <v>274</v>
      </c>
      <c r="H1340" s="48">
        <v>2</v>
      </c>
      <c r="I1340" s="48">
        <f t="shared" si="179"/>
        <v>3</v>
      </c>
      <c r="J1340" s="57">
        <f t="shared" si="181"/>
        <v>1.2666666666666666E-2</v>
      </c>
      <c r="K1340" s="48">
        <f t="shared" si="186"/>
        <v>12000</v>
      </c>
      <c r="L1340" s="48">
        <f t="shared" si="186"/>
        <v>12000</v>
      </c>
      <c r="M1340" s="48">
        <f t="shared" si="186"/>
        <v>13200</v>
      </c>
      <c r="N1340" s="48">
        <f t="shared" si="186"/>
        <v>13200</v>
      </c>
      <c r="O1340" s="48">
        <f t="shared" si="186"/>
        <v>13200</v>
      </c>
      <c r="P1340" s="48">
        <f t="shared" si="186"/>
        <v>13200</v>
      </c>
      <c r="Q1340" s="48">
        <f t="shared" si="186"/>
        <v>15000</v>
      </c>
      <c r="R1340" s="48">
        <f t="shared" si="186"/>
        <v>15000</v>
      </c>
      <c r="S1340" s="48">
        <f t="shared" si="186"/>
        <v>15600</v>
      </c>
      <c r="T1340" s="48">
        <f t="shared" si="186"/>
        <v>15600</v>
      </c>
      <c r="U1340" s="48">
        <f t="shared" si="186"/>
        <v>16200</v>
      </c>
      <c r="V1340" s="48">
        <f t="shared" si="186"/>
        <v>16200</v>
      </c>
    </row>
    <row r="1341" spans="1:22">
      <c r="A1341" s="48">
        <v>3</v>
      </c>
      <c r="B1341" s="48">
        <v>9</v>
      </c>
      <c r="C1341" s="48">
        <v>19</v>
      </c>
      <c r="D1341" s="48">
        <v>251</v>
      </c>
      <c r="E1341" s="48">
        <v>500</v>
      </c>
      <c r="F1341" s="48">
        <v>5</v>
      </c>
      <c r="G1341" s="48" t="s">
        <v>273</v>
      </c>
      <c r="H1341" s="48">
        <v>1</v>
      </c>
      <c r="I1341" s="48">
        <f t="shared" si="179"/>
        <v>5</v>
      </c>
      <c r="J1341" s="57">
        <f t="shared" si="181"/>
        <v>1.2666666666666666E-2</v>
      </c>
      <c r="K1341" s="48">
        <f t="shared" si="186"/>
        <v>4000</v>
      </c>
      <c r="L1341" s="48">
        <f t="shared" si="186"/>
        <v>4000</v>
      </c>
      <c r="M1341" s="48">
        <f t="shared" si="186"/>
        <v>4400</v>
      </c>
      <c r="N1341" s="48">
        <f t="shared" si="186"/>
        <v>4400</v>
      </c>
      <c r="O1341" s="48">
        <f t="shared" si="186"/>
        <v>4400</v>
      </c>
      <c r="P1341" s="48">
        <f t="shared" si="186"/>
        <v>4400</v>
      </c>
      <c r="Q1341" s="48">
        <f t="shared" si="186"/>
        <v>5000</v>
      </c>
      <c r="R1341" s="48">
        <f t="shared" si="186"/>
        <v>5000</v>
      </c>
      <c r="S1341" s="48">
        <f t="shared" si="186"/>
        <v>5200</v>
      </c>
      <c r="T1341" s="48">
        <f t="shared" si="186"/>
        <v>5200</v>
      </c>
      <c r="U1341" s="48">
        <f t="shared" si="186"/>
        <v>5400</v>
      </c>
      <c r="V1341" s="48">
        <f t="shared" si="186"/>
        <v>5400</v>
      </c>
    </row>
    <row r="1342" spans="1:22">
      <c r="A1342" s="48">
        <v>3</v>
      </c>
      <c r="B1342" s="48">
        <v>9</v>
      </c>
      <c r="C1342" s="48">
        <v>19</v>
      </c>
      <c r="D1342" s="48">
        <v>251</v>
      </c>
      <c r="E1342" s="48">
        <v>500</v>
      </c>
      <c r="F1342" s="48">
        <v>6</v>
      </c>
      <c r="G1342" s="48" t="s">
        <v>269</v>
      </c>
      <c r="H1342" s="48">
        <v>3000</v>
      </c>
      <c r="I1342" s="48">
        <f t="shared" si="179"/>
        <v>0</v>
      </c>
      <c r="J1342" s="57">
        <f t="shared" si="181"/>
        <v>1.2666666666666666E-2</v>
      </c>
      <c r="K1342" s="48">
        <f t="shared" ref="K1342:V1351" si="187">IF($I1342=0,$H1342,INDEX(levelCosts_1_v,MATCH(K$1,levelCosts_k,1),$I1342)*$H1342)</f>
        <v>3000</v>
      </c>
      <c r="L1342" s="48">
        <f t="shared" si="187"/>
        <v>3000</v>
      </c>
      <c r="M1342" s="48">
        <f t="shared" si="187"/>
        <v>3000</v>
      </c>
      <c r="N1342" s="48">
        <f t="shared" si="187"/>
        <v>3000</v>
      </c>
      <c r="O1342" s="48">
        <f t="shared" si="187"/>
        <v>3000</v>
      </c>
      <c r="P1342" s="48">
        <f t="shared" si="187"/>
        <v>3000</v>
      </c>
      <c r="Q1342" s="48">
        <f t="shared" si="187"/>
        <v>3000</v>
      </c>
      <c r="R1342" s="48">
        <f t="shared" si="187"/>
        <v>3000</v>
      </c>
      <c r="S1342" s="48">
        <f t="shared" si="187"/>
        <v>3000</v>
      </c>
      <c r="T1342" s="48">
        <f t="shared" si="187"/>
        <v>3000</v>
      </c>
      <c r="U1342" s="48">
        <f t="shared" si="187"/>
        <v>3000</v>
      </c>
      <c r="V1342" s="48">
        <f t="shared" si="187"/>
        <v>3000</v>
      </c>
    </row>
    <row r="1343" spans="1:22">
      <c r="A1343" s="48">
        <v>3</v>
      </c>
      <c r="B1343" s="48">
        <v>9</v>
      </c>
      <c r="C1343" s="48">
        <v>19</v>
      </c>
      <c r="D1343" s="48">
        <v>251</v>
      </c>
      <c r="E1343" s="48">
        <v>500</v>
      </c>
      <c r="F1343" s="48">
        <v>7</v>
      </c>
      <c r="G1343" s="48" t="s">
        <v>275</v>
      </c>
      <c r="H1343" s="48">
        <v>3</v>
      </c>
      <c r="I1343" s="48">
        <f t="shared" si="179"/>
        <v>8</v>
      </c>
      <c r="J1343" s="57">
        <f t="shared" si="181"/>
        <v>1.2666666666666666E-2</v>
      </c>
      <c r="K1343" s="48">
        <f t="shared" si="187"/>
        <v>15900</v>
      </c>
      <c r="L1343" s="48">
        <f t="shared" si="187"/>
        <v>15900</v>
      </c>
      <c r="M1343" s="48">
        <f t="shared" si="187"/>
        <v>17700</v>
      </c>
      <c r="N1343" s="48">
        <f t="shared" si="187"/>
        <v>17700</v>
      </c>
      <c r="O1343" s="48">
        <f t="shared" si="187"/>
        <v>17700</v>
      </c>
      <c r="P1343" s="48">
        <f t="shared" si="187"/>
        <v>17700</v>
      </c>
      <c r="Q1343" s="48">
        <f t="shared" si="187"/>
        <v>20100</v>
      </c>
      <c r="R1343" s="48">
        <f t="shared" si="187"/>
        <v>20100</v>
      </c>
      <c r="S1343" s="48">
        <f t="shared" si="187"/>
        <v>20700</v>
      </c>
      <c r="T1343" s="48">
        <f t="shared" si="187"/>
        <v>20700</v>
      </c>
      <c r="U1343" s="48">
        <f t="shared" si="187"/>
        <v>21600</v>
      </c>
      <c r="V1343" s="48">
        <f t="shared" si="187"/>
        <v>21600</v>
      </c>
    </row>
    <row r="1344" spans="1:22">
      <c r="A1344" s="48">
        <v>3</v>
      </c>
      <c r="B1344" s="48">
        <v>9</v>
      </c>
      <c r="C1344" s="48">
        <v>19</v>
      </c>
      <c r="D1344" s="48">
        <v>251</v>
      </c>
      <c r="E1344" s="48">
        <v>500</v>
      </c>
      <c r="F1344" s="48">
        <v>8</v>
      </c>
      <c r="G1344" s="48" t="s">
        <v>268</v>
      </c>
      <c r="H1344" s="48">
        <v>8</v>
      </c>
      <c r="I1344" s="48">
        <f t="shared" si="179"/>
        <v>4</v>
      </c>
      <c r="J1344" s="57">
        <f t="shared" si="181"/>
        <v>1.2666666666666666E-2</v>
      </c>
      <c r="K1344" s="48">
        <f t="shared" si="187"/>
        <v>4000</v>
      </c>
      <c r="L1344" s="48">
        <f t="shared" si="187"/>
        <v>4000</v>
      </c>
      <c r="M1344" s="48">
        <f t="shared" si="187"/>
        <v>4400</v>
      </c>
      <c r="N1344" s="48">
        <f t="shared" si="187"/>
        <v>4400</v>
      </c>
      <c r="O1344" s="48">
        <f t="shared" si="187"/>
        <v>4400</v>
      </c>
      <c r="P1344" s="48">
        <f t="shared" si="187"/>
        <v>4400</v>
      </c>
      <c r="Q1344" s="48">
        <f t="shared" si="187"/>
        <v>5000</v>
      </c>
      <c r="R1344" s="48">
        <f t="shared" si="187"/>
        <v>5000</v>
      </c>
      <c r="S1344" s="48">
        <f t="shared" si="187"/>
        <v>5200</v>
      </c>
      <c r="T1344" s="48">
        <f t="shared" si="187"/>
        <v>5200</v>
      </c>
      <c r="U1344" s="48">
        <f t="shared" si="187"/>
        <v>5400</v>
      </c>
      <c r="V1344" s="48">
        <f t="shared" si="187"/>
        <v>5400</v>
      </c>
    </row>
    <row r="1345" spans="1:22">
      <c r="A1345" s="48">
        <v>3</v>
      </c>
      <c r="B1345" s="48">
        <v>9</v>
      </c>
      <c r="C1345" s="48">
        <v>19</v>
      </c>
      <c r="D1345" s="48">
        <v>251</v>
      </c>
      <c r="E1345" s="48">
        <v>500</v>
      </c>
      <c r="F1345" s="48">
        <v>9</v>
      </c>
      <c r="G1345" s="48" t="s">
        <v>271</v>
      </c>
      <c r="H1345" s="48">
        <v>2</v>
      </c>
      <c r="I1345" s="48">
        <f t="shared" si="179"/>
        <v>6</v>
      </c>
      <c r="J1345" s="57">
        <f t="shared" si="181"/>
        <v>1.2666666666666666E-2</v>
      </c>
      <c r="K1345" s="48">
        <f t="shared" si="187"/>
        <v>6600</v>
      </c>
      <c r="L1345" s="48">
        <f t="shared" si="187"/>
        <v>6600</v>
      </c>
      <c r="M1345" s="48">
        <f t="shared" si="187"/>
        <v>7400</v>
      </c>
      <c r="N1345" s="48">
        <f t="shared" si="187"/>
        <v>7400</v>
      </c>
      <c r="O1345" s="48">
        <f t="shared" si="187"/>
        <v>7400</v>
      </c>
      <c r="P1345" s="48">
        <f t="shared" si="187"/>
        <v>7400</v>
      </c>
      <c r="Q1345" s="48">
        <f t="shared" si="187"/>
        <v>8400</v>
      </c>
      <c r="R1345" s="48">
        <f t="shared" si="187"/>
        <v>8400</v>
      </c>
      <c r="S1345" s="48">
        <f t="shared" si="187"/>
        <v>8600</v>
      </c>
      <c r="T1345" s="48">
        <f t="shared" si="187"/>
        <v>8600</v>
      </c>
      <c r="U1345" s="48">
        <f t="shared" si="187"/>
        <v>9000</v>
      </c>
      <c r="V1345" s="48">
        <f t="shared" si="187"/>
        <v>9000</v>
      </c>
    </row>
    <row r="1346" spans="1:22">
      <c r="A1346" s="48">
        <v>3</v>
      </c>
      <c r="B1346" s="48">
        <v>9</v>
      </c>
      <c r="C1346" s="48">
        <v>19</v>
      </c>
      <c r="D1346" s="48">
        <v>251</v>
      </c>
      <c r="E1346" s="48">
        <v>500</v>
      </c>
      <c r="F1346" s="48">
        <v>10</v>
      </c>
      <c r="G1346" s="48" t="s">
        <v>270</v>
      </c>
      <c r="H1346" s="48">
        <v>6</v>
      </c>
      <c r="I1346" s="48">
        <f t="shared" ref="I1346:I1409" si="188">INDEX($AW$1:$AW$9,MATCH(G1346,$AV$1:$AV$9,0))</f>
        <v>1</v>
      </c>
      <c r="J1346" s="57">
        <f t="shared" si="181"/>
        <v>1.2666666666666666E-2</v>
      </c>
      <c r="K1346" s="48">
        <f t="shared" si="187"/>
        <v>12000</v>
      </c>
      <c r="L1346" s="48">
        <f t="shared" si="187"/>
        <v>12000</v>
      </c>
      <c r="M1346" s="48">
        <f t="shared" si="187"/>
        <v>13200</v>
      </c>
      <c r="N1346" s="48">
        <f t="shared" si="187"/>
        <v>13200</v>
      </c>
      <c r="O1346" s="48">
        <f t="shared" si="187"/>
        <v>13200</v>
      </c>
      <c r="P1346" s="48">
        <f t="shared" si="187"/>
        <v>13200</v>
      </c>
      <c r="Q1346" s="48">
        <f t="shared" si="187"/>
        <v>15000</v>
      </c>
      <c r="R1346" s="48">
        <f t="shared" si="187"/>
        <v>15000</v>
      </c>
      <c r="S1346" s="48">
        <f t="shared" si="187"/>
        <v>15600</v>
      </c>
      <c r="T1346" s="48">
        <f t="shared" si="187"/>
        <v>15600</v>
      </c>
      <c r="U1346" s="48">
        <f t="shared" si="187"/>
        <v>16200</v>
      </c>
      <c r="V1346" s="48">
        <f t="shared" si="187"/>
        <v>16200</v>
      </c>
    </row>
    <row r="1347" spans="1:22">
      <c r="A1347" s="48">
        <v>3</v>
      </c>
      <c r="B1347" s="48">
        <v>9</v>
      </c>
      <c r="C1347" s="48">
        <v>19</v>
      </c>
      <c r="D1347" s="48">
        <v>251</v>
      </c>
      <c r="E1347" s="48">
        <v>500</v>
      </c>
      <c r="F1347" s="48">
        <v>11</v>
      </c>
      <c r="G1347" s="48" t="s">
        <v>272</v>
      </c>
      <c r="H1347" s="48">
        <v>1</v>
      </c>
      <c r="I1347" s="48">
        <f t="shared" si="188"/>
        <v>7</v>
      </c>
      <c r="J1347" s="57">
        <f t="shared" ref="J1347:J1410" si="189">C1347/100/15</f>
        <v>1.2666666666666666E-2</v>
      </c>
      <c r="K1347" s="48">
        <f t="shared" si="187"/>
        <v>4000</v>
      </c>
      <c r="L1347" s="48">
        <f t="shared" si="187"/>
        <v>4000</v>
      </c>
      <c r="M1347" s="48">
        <f t="shared" si="187"/>
        <v>4400</v>
      </c>
      <c r="N1347" s="48">
        <f t="shared" si="187"/>
        <v>4400</v>
      </c>
      <c r="O1347" s="48">
        <f t="shared" si="187"/>
        <v>4400</v>
      </c>
      <c r="P1347" s="48">
        <f t="shared" si="187"/>
        <v>4400</v>
      </c>
      <c r="Q1347" s="48">
        <f t="shared" si="187"/>
        <v>5000</v>
      </c>
      <c r="R1347" s="48">
        <f t="shared" si="187"/>
        <v>5000</v>
      </c>
      <c r="S1347" s="48">
        <f t="shared" si="187"/>
        <v>5200</v>
      </c>
      <c r="T1347" s="48">
        <f t="shared" si="187"/>
        <v>5200</v>
      </c>
      <c r="U1347" s="48">
        <f t="shared" si="187"/>
        <v>5400</v>
      </c>
      <c r="V1347" s="48">
        <f t="shared" si="187"/>
        <v>5400</v>
      </c>
    </row>
    <row r="1348" spans="1:22">
      <c r="A1348" s="48">
        <v>3</v>
      </c>
      <c r="B1348" s="48">
        <v>9</v>
      </c>
      <c r="C1348" s="48">
        <v>19</v>
      </c>
      <c r="D1348" s="48">
        <v>251</v>
      </c>
      <c r="E1348" s="48">
        <v>500</v>
      </c>
      <c r="F1348" s="48">
        <v>12</v>
      </c>
      <c r="G1348" s="48" t="s">
        <v>272</v>
      </c>
      <c r="H1348" s="48">
        <v>1</v>
      </c>
      <c r="I1348" s="48">
        <f t="shared" si="188"/>
        <v>7</v>
      </c>
      <c r="J1348" s="57">
        <f t="shared" si="189"/>
        <v>1.2666666666666666E-2</v>
      </c>
      <c r="K1348" s="48">
        <f t="shared" si="187"/>
        <v>4000</v>
      </c>
      <c r="L1348" s="48">
        <f t="shared" si="187"/>
        <v>4000</v>
      </c>
      <c r="M1348" s="48">
        <f t="shared" si="187"/>
        <v>4400</v>
      </c>
      <c r="N1348" s="48">
        <f t="shared" si="187"/>
        <v>4400</v>
      </c>
      <c r="O1348" s="48">
        <f t="shared" si="187"/>
        <v>4400</v>
      </c>
      <c r="P1348" s="48">
        <f t="shared" si="187"/>
        <v>4400</v>
      </c>
      <c r="Q1348" s="48">
        <f t="shared" si="187"/>
        <v>5000</v>
      </c>
      <c r="R1348" s="48">
        <f t="shared" si="187"/>
        <v>5000</v>
      </c>
      <c r="S1348" s="48">
        <f t="shared" si="187"/>
        <v>5200</v>
      </c>
      <c r="T1348" s="48">
        <f t="shared" si="187"/>
        <v>5200</v>
      </c>
      <c r="U1348" s="48">
        <f t="shared" si="187"/>
        <v>5400</v>
      </c>
      <c r="V1348" s="48">
        <f t="shared" si="187"/>
        <v>5400</v>
      </c>
    </row>
    <row r="1349" spans="1:22">
      <c r="A1349" s="48">
        <v>3</v>
      </c>
      <c r="B1349" s="48">
        <v>9</v>
      </c>
      <c r="C1349" s="48">
        <v>19</v>
      </c>
      <c r="D1349" s="48">
        <v>251</v>
      </c>
      <c r="E1349" s="48">
        <v>500</v>
      </c>
      <c r="F1349" s="48">
        <v>13</v>
      </c>
      <c r="G1349" s="48" t="s">
        <v>268</v>
      </c>
      <c r="H1349" s="48">
        <v>20</v>
      </c>
      <c r="I1349" s="48">
        <f t="shared" si="188"/>
        <v>4</v>
      </c>
      <c r="J1349" s="57">
        <f t="shared" si="189"/>
        <v>1.2666666666666666E-2</v>
      </c>
      <c r="K1349" s="48">
        <f t="shared" si="187"/>
        <v>10000</v>
      </c>
      <c r="L1349" s="48">
        <f t="shared" si="187"/>
        <v>10000</v>
      </c>
      <c r="M1349" s="48">
        <f t="shared" si="187"/>
        <v>11000</v>
      </c>
      <c r="N1349" s="48">
        <f t="shared" si="187"/>
        <v>11000</v>
      </c>
      <c r="O1349" s="48">
        <f t="shared" si="187"/>
        <v>11000</v>
      </c>
      <c r="P1349" s="48">
        <f t="shared" si="187"/>
        <v>11000</v>
      </c>
      <c r="Q1349" s="48">
        <f t="shared" si="187"/>
        <v>12500</v>
      </c>
      <c r="R1349" s="48">
        <f t="shared" si="187"/>
        <v>12500</v>
      </c>
      <c r="S1349" s="48">
        <f t="shared" si="187"/>
        <v>13000</v>
      </c>
      <c r="T1349" s="48">
        <f t="shared" si="187"/>
        <v>13000</v>
      </c>
      <c r="U1349" s="48">
        <f t="shared" si="187"/>
        <v>13500</v>
      </c>
      <c r="V1349" s="48">
        <f t="shared" si="187"/>
        <v>13500</v>
      </c>
    </row>
    <row r="1350" spans="1:22">
      <c r="A1350" s="48">
        <v>3</v>
      </c>
      <c r="B1350" s="48">
        <v>9</v>
      </c>
      <c r="C1350" s="48">
        <v>19</v>
      </c>
      <c r="D1350" s="48">
        <v>251</v>
      </c>
      <c r="E1350" s="48">
        <v>500</v>
      </c>
      <c r="F1350" s="48">
        <v>14</v>
      </c>
      <c r="G1350" s="48" t="s">
        <v>273</v>
      </c>
      <c r="H1350" s="48">
        <v>1</v>
      </c>
      <c r="I1350" s="48">
        <f t="shared" si="188"/>
        <v>5</v>
      </c>
      <c r="J1350" s="57">
        <f t="shared" si="189"/>
        <v>1.2666666666666666E-2</v>
      </c>
      <c r="K1350" s="48">
        <f t="shared" si="187"/>
        <v>4000</v>
      </c>
      <c r="L1350" s="48">
        <f t="shared" si="187"/>
        <v>4000</v>
      </c>
      <c r="M1350" s="48">
        <f t="shared" si="187"/>
        <v>4400</v>
      </c>
      <c r="N1350" s="48">
        <f t="shared" si="187"/>
        <v>4400</v>
      </c>
      <c r="O1350" s="48">
        <f t="shared" si="187"/>
        <v>4400</v>
      </c>
      <c r="P1350" s="48">
        <f t="shared" si="187"/>
        <v>4400</v>
      </c>
      <c r="Q1350" s="48">
        <f t="shared" si="187"/>
        <v>5000</v>
      </c>
      <c r="R1350" s="48">
        <f t="shared" si="187"/>
        <v>5000</v>
      </c>
      <c r="S1350" s="48">
        <f t="shared" si="187"/>
        <v>5200</v>
      </c>
      <c r="T1350" s="48">
        <f t="shared" si="187"/>
        <v>5200</v>
      </c>
      <c r="U1350" s="48">
        <f t="shared" si="187"/>
        <v>5400</v>
      </c>
      <c r="V1350" s="48">
        <f t="shared" si="187"/>
        <v>5400</v>
      </c>
    </row>
    <row r="1351" spans="1:22">
      <c r="A1351" s="48">
        <v>3</v>
      </c>
      <c r="B1351" s="48">
        <v>9</v>
      </c>
      <c r="C1351" s="48">
        <v>19</v>
      </c>
      <c r="D1351" s="48">
        <v>251</v>
      </c>
      <c r="E1351" s="48">
        <v>500</v>
      </c>
      <c r="F1351" s="48">
        <v>15</v>
      </c>
      <c r="G1351" s="48" t="s">
        <v>269</v>
      </c>
      <c r="H1351" s="48">
        <v>9000</v>
      </c>
      <c r="I1351" s="48">
        <f t="shared" si="188"/>
        <v>0</v>
      </c>
      <c r="J1351" s="57">
        <f t="shared" si="189"/>
        <v>1.2666666666666666E-2</v>
      </c>
      <c r="K1351" s="48">
        <f t="shared" si="187"/>
        <v>9000</v>
      </c>
      <c r="L1351" s="48">
        <f t="shared" si="187"/>
        <v>9000</v>
      </c>
      <c r="M1351" s="48">
        <f t="shared" si="187"/>
        <v>9000</v>
      </c>
      <c r="N1351" s="48">
        <f t="shared" si="187"/>
        <v>9000</v>
      </c>
      <c r="O1351" s="48">
        <f t="shared" si="187"/>
        <v>9000</v>
      </c>
      <c r="P1351" s="48">
        <f t="shared" si="187"/>
        <v>9000</v>
      </c>
      <c r="Q1351" s="48">
        <f t="shared" si="187"/>
        <v>9000</v>
      </c>
      <c r="R1351" s="48">
        <f t="shared" si="187"/>
        <v>9000</v>
      </c>
      <c r="S1351" s="48">
        <f t="shared" si="187"/>
        <v>9000</v>
      </c>
      <c r="T1351" s="48">
        <f t="shared" si="187"/>
        <v>9000</v>
      </c>
      <c r="U1351" s="48">
        <f t="shared" si="187"/>
        <v>9000</v>
      </c>
      <c r="V1351" s="48">
        <f t="shared" si="187"/>
        <v>9000</v>
      </c>
    </row>
    <row r="1352" spans="1:22">
      <c r="A1352" s="48">
        <v>3</v>
      </c>
      <c r="B1352" s="48">
        <v>1</v>
      </c>
      <c r="C1352" s="48">
        <v>18</v>
      </c>
      <c r="D1352" s="48">
        <v>501</v>
      </c>
      <c r="E1352" s="48">
        <v>1000</v>
      </c>
      <c r="F1352" s="48">
        <v>1</v>
      </c>
      <c r="G1352" s="48" t="s">
        <v>268</v>
      </c>
      <c r="H1352" s="48">
        <v>12</v>
      </c>
      <c r="I1352" s="48">
        <f t="shared" si="188"/>
        <v>4</v>
      </c>
      <c r="J1352" s="57">
        <f t="shared" si="189"/>
        <v>1.2E-2</v>
      </c>
      <c r="K1352" s="48">
        <f t="shared" ref="K1352:V1361" si="190">IF($I1352=0,$H1352,INDEX(levelCosts_1_v,MATCH(K$1,levelCosts_k,1),$I1352)*$H1352)</f>
        <v>6000</v>
      </c>
      <c r="L1352" s="48">
        <f t="shared" si="190"/>
        <v>6000</v>
      </c>
      <c r="M1352" s="48">
        <f t="shared" si="190"/>
        <v>6600</v>
      </c>
      <c r="N1352" s="48">
        <f t="shared" si="190"/>
        <v>6600</v>
      </c>
      <c r="O1352" s="48">
        <f t="shared" si="190"/>
        <v>6600</v>
      </c>
      <c r="P1352" s="48">
        <f t="shared" si="190"/>
        <v>6600</v>
      </c>
      <c r="Q1352" s="48">
        <f t="shared" si="190"/>
        <v>7500</v>
      </c>
      <c r="R1352" s="48">
        <f t="shared" si="190"/>
        <v>7500</v>
      </c>
      <c r="S1352" s="48">
        <f t="shared" si="190"/>
        <v>7800</v>
      </c>
      <c r="T1352" s="48">
        <f t="shared" si="190"/>
        <v>7800</v>
      </c>
      <c r="U1352" s="48">
        <f t="shared" si="190"/>
        <v>8100</v>
      </c>
      <c r="V1352" s="48">
        <f t="shared" si="190"/>
        <v>8100</v>
      </c>
    </row>
    <row r="1353" spans="1:22">
      <c r="A1353" s="48">
        <v>3</v>
      </c>
      <c r="B1353" s="48">
        <v>1</v>
      </c>
      <c r="C1353" s="48">
        <v>18</v>
      </c>
      <c r="D1353" s="48">
        <v>501</v>
      </c>
      <c r="E1353" s="48">
        <v>1000</v>
      </c>
      <c r="F1353" s="48">
        <v>2</v>
      </c>
      <c r="G1353" s="48" t="s">
        <v>269</v>
      </c>
      <c r="H1353" s="48">
        <v>11500</v>
      </c>
      <c r="I1353" s="48">
        <f t="shared" si="188"/>
        <v>0</v>
      </c>
      <c r="J1353" s="57">
        <f t="shared" si="189"/>
        <v>1.2E-2</v>
      </c>
      <c r="K1353" s="48">
        <f t="shared" si="190"/>
        <v>11500</v>
      </c>
      <c r="L1353" s="48">
        <f t="shared" si="190"/>
        <v>11500</v>
      </c>
      <c r="M1353" s="48">
        <f t="shared" si="190"/>
        <v>11500</v>
      </c>
      <c r="N1353" s="48">
        <f t="shared" si="190"/>
        <v>11500</v>
      </c>
      <c r="O1353" s="48">
        <f t="shared" si="190"/>
        <v>11500</v>
      </c>
      <c r="P1353" s="48">
        <f t="shared" si="190"/>
        <v>11500</v>
      </c>
      <c r="Q1353" s="48">
        <f t="shared" si="190"/>
        <v>11500</v>
      </c>
      <c r="R1353" s="48">
        <f t="shared" si="190"/>
        <v>11500</v>
      </c>
      <c r="S1353" s="48">
        <f t="shared" si="190"/>
        <v>11500</v>
      </c>
      <c r="T1353" s="48">
        <f t="shared" si="190"/>
        <v>11500</v>
      </c>
      <c r="U1353" s="48">
        <f t="shared" si="190"/>
        <v>11500</v>
      </c>
      <c r="V1353" s="48">
        <f t="shared" si="190"/>
        <v>11500</v>
      </c>
    </row>
    <row r="1354" spans="1:22">
      <c r="A1354" s="48">
        <v>3</v>
      </c>
      <c r="B1354" s="48">
        <v>1</v>
      </c>
      <c r="C1354" s="48">
        <v>18</v>
      </c>
      <c r="D1354" s="48">
        <v>501</v>
      </c>
      <c r="E1354" s="48">
        <v>1000</v>
      </c>
      <c r="F1354" s="48">
        <v>3</v>
      </c>
      <c r="G1354" s="48" t="s">
        <v>270</v>
      </c>
      <c r="H1354" s="48">
        <v>1</v>
      </c>
      <c r="I1354" s="48">
        <f t="shared" si="188"/>
        <v>1</v>
      </c>
      <c r="J1354" s="57">
        <f t="shared" si="189"/>
        <v>1.2E-2</v>
      </c>
      <c r="K1354" s="48">
        <f t="shared" si="190"/>
        <v>2000</v>
      </c>
      <c r="L1354" s="48">
        <f t="shared" si="190"/>
        <v>2000</v>
      </c>
      <c r="M1354" s="48">
        <f t="shared" si="190"/>
        <v>2200</v>
      </c>
      <c r="N1354" s="48">
        <f t="shared" si="190"/>
        <v>2200</v>
      </c>
      <c r="O1354" s="48">
        <f t="shared" si="190"/>
        <v>2200</v>
      </c>
      <c r="P1354" s="48">
        <f t="shared" si="190"/>
        <v>2200</v>
      </c>
      <c r="Q1354" s="48">
        <f t="shared" si="190"/>
        <v>2500</v>
      </c>
      <c r="R1354" s="48">
        <f t="shared" si="190"/>
        <v>2500</v>
      </c>
      <c r="S1354" s="48">
        <f t="shared" si="190"/>
        <v>2600</v>
      </c>
      <c r="T1354" s="48">
        <f t="shared" si="190"/>
        <v>2600</v>
      </c>
      <c r="U1354" s="48">
        <f t="shared" si="190"/>
        <v>2700</v>
      </c>
      <c r="V1354" s="48">
        <f t="shared" si="190"/>
        <v>2700</v>
      </c>
    </row>
    <row r="1355" spans="1:22">
      <c r="A1355" s="48">
        <v>3</v>
      </c>
      <c r="B1355" s="48">
        <v>1</v>
      </c>
      <c r="C1355" s="48">
        <v>18</v>
      </c>
      <c r="D1355" s="48">
        <v>501</v>
      </c>
      <c r="E1355" s="48">
        <v>1000</v>
      </c>
      <c r="F1355" s="48">
        <v>4</v>
      </c>
      <c r="G1355" s="48" t="s">
        <v>275</v>
      </c>
      <c r="H1355" s="48">
        <v>3</v>
      </c>
      <c r="I1355" s="48">
        <f t="shared" si="188"/>
        <v>8</v>
      </c>
      <c r="J1355" s="57">
        <f t="shared" si="189"/>
        <v>1.2E-2</v>
      </c>
      <c r="K1355" s="48">
        <f t="shared" si="190"/>
        <v>15900</v>
      </c>
      <c r="L1355" s="48">
        <f t="shared" si="190"/>
        <v>15900</v>
      </c>
      <c r="M1355" s="48">
        <f t="shared" si="190"/>
        <v>17700</v>
      </c>
      <c r="N1355" s="48">
        <f t="shared" si="190"/>
        <v>17700</v>
      </c>
      <c r="O1355" s="48">
        <f t="shared" si="190"/>
        <v>17700</v>
      </c>
      <c r="P1355" s="48">
        <f t="shared" si="190"/>
        <v>17700</v>
      </c>
      <c r="Q1355" s="48">
        <f t="shared" si="190"/>
        <v>20100</v>
      </c>
      <c r="R1355" s="48">
        <f t="shared" si="190"/>
        <v>20100</v>
      </c>
      <c r="S1355" s="48">
        <f t="shared" si="190"/>
        <v>20700</v>
      </c>
      <c r="T1355" s="48">
        <f t="shared" si="190"/>
        <v>20700</v>
      </c>
      <c r="U1355" s="48">
        <f t="shared" si="190"/>
        <v>21600</v>
      </c>
      <c r="V1355" s="48">
        <f t="shared" si="190"/>
        <v>21600</v>
      </c>
    </row>
    <row r="1356" spans="1:22">
      <c r="A1356" s="48">
        <v>3</v>
      </c>
      <c r="B1356" s="48">
        <v>1</v>
      </c>
      <c r="C1356" s="48">
        <v>18</v>
      </c>
      <c r="D1356" s="48">
        <v>501</v>
      </c>
      <c r="E1356" s="48">
        <v>1000</v>
      </c>
      <c r="F1356" s="48">
        <v>5</v>
      </c>
      <c r="G1356" s="48" t="s">
        <v>274</v>
      </c>
      <c r="H1356" s="48">
        <v>1</v>
      </c>
      <c r="I1356" s="48">
        <f t="shared" si="188"/>
        <v>3</v>
      </c>
      <c r="J1356" s="57">
        <f t="shared" si="189"/>
        <v>1.2E-2</v>
      </c>
      <c r="K1356" s="48">
        <f t="shared" si="190"/>
        <v>6000</v>
      </c>
      <c r="L1356" s="48">
        <f t="shared" si="190"/>
        <v>6000</v>
      </c>
      <c r="M1356" s="48">
        <f t="shared" si="190"/>
        <v>6600</v>
      </c>
      <c r="N1356" s="48">
        <f t="shared" si="190"/>
        <v>6600</v>
      </c>
      <c r="O1356" s="48">
        <f t="shared" si="190"/>
        <v>6600</v>
      </c>
      <c r="P1356" s="48">
        <f t="shared" si="190"/>
        <v>6600</v>
      </c>
      <c r="Q1356" s="48">
        <f t="shared" si="190"/>
        <v>7500</v>
      </c>
      <c r="R1356" s="48">
        <f t="shared" si="190"/>
        <v>7500</v>
      </c>
      <c r="S1356" s="48">
        <f t="shared" si="190"/>
        <v>7800</v>
      </c>
      <c r="T1356" s="48">
        <f t="shared" si="190"/>
        <v>7800</v>
      </c>
      <c r="U1356" s="48">
        <f t="shared" si="190"/>
        <v>8100</v>
      </c>
      <c r="V1356" s="48">
        <f t="shared" si="190"/>
        <v>8100</v>
      </c>
    </row>
    <row r="1357" spans="1:22">
      <c r="A1357" s="48">
        <v>3</v>
      </c>
      <c r="B1357" s="48">
        <v>1</v>
      </c>
      <c r="C1357" s="48">
        <v>18</v>
      </c>
      <c r="D1357" s="48">
        <v>501</v>
      </c>
      <c r="E1357" s="48">
        <v>1000</v>
      </c>
      <c r="F1357" s="48">
        <v>6</v>
      </c>
      <c r="G1357" s="48" t="s">
        <v>270</v>
      </c>
      <c r="H1357" s="48">
        <v>1</v>
      </c>
      <c r="I1357" s="48">
        <f t="shared" si="188"/>
        <v>1</v>
      </c>
      <c r="J1357" s="57">
        <f t="shared" si="189"/>
        <v>1.2E-2</v>
      </c>
      <c r="K1357" s="48">
        <f t="shared" si="190"/>
        <v>2000</v>
      </c>
      <c r="L1357" s="48">
        <f t="shared" si="190"/>
        <v>2000</v>
      </c>
      <c r="M1357" s="48">
        <f t="shared" si="190"/>
        <v>2200</v>
      </c>
      <c r="N1357" s="48">
        <f t="shared" si="190"/>
        <v>2200</v>
      </c>
      <c r="O1357" s="48">
        <f t="shared" si="190"/>
        <v>2200</v>
      </c>
      <c r="P1357" s="48">
        <f t="shared" si="190"/>
        <v>2200</v>
      </c>
      <c r="Q1357" s="48">
        <f t="shared" si="190"/>
        <v>2500</v>
      </c>
      <c r="R1357" s="48">
        <f t="shared" si="190"/>
        <v>2500</v>
      </c>
      <c r="S1357" s="48">
        <f t="shared" si="190"/>
        <v>2600</v>
      </c>
      <c r="T1357" s="48">
        <f t="shared" si="190"/>
        <v>2600</v>
      </c>
      <c r="U1357" s="48">
        <f t="shared" si="190"/>
        <v>2700</v>
      </c>
      <c r="V1357" s="48">
        <f t="shared" si="190"/>
        <v>2700</v>
      </c>
    </row>
    <row r="1358" spans="1:22">
      <c r="A1358" s="48">
        <v>3</v>
      </c>
      <c r="B1358" s="48">
        <v>1</v>
      </c>
      <c r="C1358" s="48">
        <v>18</v>
      </c>
      <c r="D1358" s="48">
        <v>501</v>
      </c>
      <c r="E1358" s="48">
        <v>1000</v>
      </c>
      <c r="F1358" s="48">
        <v>7</v>
      </c>
      <c r="G1358" s="48" t="s">
        <v>268</v>
      </c>
      <c r="H1358" s="48">
        <v>20</v>
      </c>
      <c r="I1358" s="48">
        <f t="shared" si="188"/>
        <v>4</v>
      </c>
      <c r="J1358" s="57">
        <f t="shared" si="189"/>
        <v>1.2E-2</v>
      </c>
      <c r="K1358" s="48">
        <f t="shared" si="190"/>
        <v>10000</v>
      </c>
      <c r="L1358" s="48">
        <f t="shared" si="190"/>
        <v>10000</v>
      </c>
      <c r="M1358" s="48">
        <f t="shared" si="190"/>
        <v>11000</v>
      </c>
      <c r="N1358" s="48">
        <f t="shared" si="190"/>
        <v>11000</v>
      </c>
      <c r="O1358" s="48">
        <f t="shared" si="190"/>
        <v>11000</v>
      </c>
      <c r="P1358" s="48">
        <f t="shared" si="190"/>
        <v>11000</v>
      </c>
      <c r="Q1358" s="48">
        <f t="shared" si="190"/>
        <v>12500</v>
      </c>
      <c r="R1358" s="48">
        <f t="shared" si="190"/>
        <v>12500</v>
      </c>
      <c r="S1358" s="48">
        <f t="shared" si="190"/>
        <v>13000</v>
      </c>
      <c r="T1358" s="48">
        <f t="shared" si="190"/>
        <v>13000</v>
      </c>
      <c r="U1358" s="48">
        <f t="shared" si="190"/>
        <v>13500</v>
      </c>
      <c r="V1358" s="48">
        <f t="shared" si="190"/>
        <v>13500</v>
      </c>
    </row>
    <row r="1359" spans="1:22">
      <c r="A1359" s="48">
        <v>3</v>
      </c>
      <c r="B1359" s="48">
        <v>1</v>
      </c>
      <c r="C1359" s="48">
        <v>18</v>
      </c>
      <c r="D1359" s="48">
        <v>501</v>
      </c>
      <c r="E1359" s="48">
        <v>1000</v>
      </c>
      <c r="F1359" s="48">
        <v>8</v>
      </c>
      <c r="G1359" s="48" t="s">
        <v>271</v>
      </c>
      <c r="H1359" s="48">
        <v>1</v>
      </c>
      <c r="I1359" s="48">
        <f t="shared" si="188"/>
        <v>6</v>
      </c>
      <c r="J1359" s="57">
        <f t="shared" si="189"/>
        <v>1.2E-2</v>
      </c>
      <c r="K1359" s="48">
        <f t="shared" si="190"/>
        <v>3300</v>
      </c>
      <c r="L1359" s="48">
        <f t="shared" si="190"/>
        <v>3300</v>
      </c>
      <c r="M1359" s="48">
        <f t="shared" si="190"/>
        <v>3700</v>
      </c>
      <c r="N1359" s="48">
        <f t="shared" si="190"/>
        <v>3700</v>
      </c>
      <c r="O1359" s="48">
        <f t="shared" si="190"/>
        <v>3700</v>
      </c>
      <c r="P1359" s="48">
        <f t="shared" si="190"/>
        <v>3700</v>
      </c>
      <c r="Q1359" s="48">
        <f t="shared" si="190"/>
        <v>4200</v>
      </c>
      <c r="R1359" s="48">
        <f t="shared" si="190"/>
        <v>4200</v>
      </c>
      <c r="S1359" s="48">
        <f t="shared" si="190"/>
        <v>4300</v>
      </c>
      <c r="T1359" s="48">
        <f t="shared" si="190"/>
        <v>4300</v>
      </c>
      <c r="U1359" s="48">
        <f t="shared" si="190"/>
        <v>4500</v>
      </c>
      <c r="V1359" s="48">
        <f t="shared" si="190"/>
        <v>4500</v>
      </c>
    </row>
    <row r="1360" spans="1:22">
      <c r="A1360" s="48">
        <v>3</v>
      </c>
      <c r="B1360" s="48">
        <v>1</v>
      </c>
      <c r="C1360" s="48">
        <v>18</v>
      </c>
      <c r="D1360" s="48">
        <v>501</v>
      </c>
      <c r="E1360" s="48">
        <v>1000</v>
      </c>
      <c r="F1360" s="48">
        <v>9</v>
      </c>
      <c r="G1360" s="48" t="s">
        <v>274</v>
      </c>
      <c r="H1360" s="48">
        <v>1</v>
      </c>
      <c r="I1360" s="48">
        <f t="shared" si="188"/>
        <v>3</v>
      </c>
      <c r="J1360" s="57">
        <f t="shared" si="189"/>
        <v>1.2E-2</v>
      </c>
      <c r="K1360" s="48">
        <f t="shared" si="190"/>
        <v>6000</v>
      </c>
      <c r="L1360" s="48">
        <f t="shared" si="190"/>
        <v>6000</v>
      </c>
      <c r="M1360" s="48">
        <f t="shared" si="190"/>
        <v>6600</v>
      </c>
      <c r="N1360" s="48">
        <f t="shared" si="190"/>
        <v>6600</v>
      </c>
      <c r="O1360" s="48">
        <f t="shared" si="190"/>
        <v>6600</v>
      </c>
      <c r="P1360" s="48">
        <f t="shared" si="190"/>
        <v>6600</v>
      </c>
      <c r="Q1360" s="48">
        <f t="shared" si="190"/>
        <v>7500</v>
      </c>
      <c r="R1360" s="48">
        <f t="shared" si="190"/>
        <v>7500</v>
      </c>
      <c r="S1360" s="48">
        <f t="shared" si="190"/>
        <v>7800</v>
      </c>
      <c r="T1360" s="48">
        <f t="shared" si="190"/>
        <v>7800</v>
      </c>
      <c r="U1360" s="48">
        <f t="shared" si="190"/>
        <v>8100</v>
      </c>
      <c r="V1360" s="48">
        <f t="shared" si="190"/>
        <v>8100</v>
      </c>
    </row>
    <row r="1361" spans="1:22">
      <c r="A1361" s="48">
        <v>3</v>
      </c>
      <c r="B1361" s="48">
        <v>1</v>
      </c>
      <c r="C1361" s="48">
        <v>18</v>
      </c>
      <c r="D1361" s="48">
        <v>501</v>
      </c>
      <c r="E1361" s="48">
        <v>1000</v>
      </c>
      <c r="F1361" s="48">
        <v>10</v>
      </c>
      <c r="G1361" s="48" t="s">
        <v>269</v>
      </c>
      <c r="H1361" s="48">
        <v>22500</v>
      </c>
      <c r="I1361" s="48">
        <f t="shared" si="188"/>
        <v>0</v>
      </c>
      <c r="J1361" s="57">
        <f t="shared" si="189"/>
        <v>1.2E-2</v>
      </c>
      <c r="K1361" s="48">
        <f t="shared" si="190"/>
        <v>22500</v>
      </c>
      <c r="L1361" s="48">
        <f t="shared" si="190"/>
        <v>22500</v>
      </c>
      <c r="M1361" s="48">
        <f t="shared" si="190"/>
        <v>22500</v>
      </c>
      <c r="N1361" s="48">
        <f t="shared" si="190"/>
        <v>22500</v>
      </c>
      <c r="O1361" s="48">
        <f t="shared" si="190"/>
        <v>22500</v>
      </c>
      <c r="P1361" s="48">
        <f t="shared" si="190"/>
        <v>22500</v>
      </c>
      <c r="Q1361" s="48">
        <f t="shared" si="190"/>
        <v>22500</v>
      </c>
      <c r="R1361" s="48">
        <f t="shared" si="190"/>
        <v>22500</v>
      </c>
      <c r="S1361" s="48">
        <f t="shared" si="190"/>
        <v>22500</v>
      </c>
      <c r="T1361" s="48">
        <f t="shared" si="190"/>
        <v>22500</v>
      </c>
      <c r="U1361" s="48">
        <f t="shared" si="190"/>
        <v>22500</v>
      </c>
      <c r="V1361" s="48">
        <f t="shared" si="190"/>
        <v>22500</v>
      </c>
    </row>
    <row r="1362" spans="1:22">
      <c r="A1362" s="48">
        <v>3</v>
      </c>
      <c r="B1362" s="48">
        <v>1</v>
      </c>
      <c r="C1362" s="48">
        <v>18</v>
      </c>
      <c r="D1362" s="48">
        <v>501</v>
      </c>
      <c r="E1362" s="48">
        <v>1000</v>
      </c>
      <c r="F1362" s="48">
        <v>11</v>
      </c>
      <c r="G1362" s="48" t="s">
        <v>272</v>
      </c>
      <c r="H1362" s="48">
        <v>1</v>
      </c>
      <c r="I1362" s="48">
        <f t="shared" si="188"/>
        <v>7</v>
      </c>
      <c r="J1362" s="57">
        <f t="shared" si="189"/>
        <v>1.2E-2</v>
      </c>
      <c r="K1362" s="48">
        <f t="shared" ref="K1362:V1371" si="191">IF($I1362=0,$H1362,INDEX(levelCosts_1_v,MATCH(K$1,levelCosts_k,1),$I1362)*$H1362)</f>
        <v>4000</v>
      </c>
      <c r="L1362" s="48">
        <f t="shared" si="191"/>
        <v>4000</v>
      </c>
      <c r="M1362" s="48">
        <f t="shared" si="191"/>
        <v>4400</v>
      </c>
      <c r="N1362" s="48">
        <f t="shared" si="191"/>
        <v>4400</v>
      </c>
      <c r="O1362" s="48">
        <f t="shared" si="191"/>
        <v>4400</v>
      </c>
      <c r="P1362" s="48">
        <f t="shared" si="191"/>
        <v>4400</v>
      </c>
      <c r="Q1362" s="48">
        <f t="shared" si="191"/>
        <v>5000</v>
      </c>
      <c r="R1362" s="48">
        <f t="shared" si="191"/>
        <v>5000</v>
      </c>
      <c r="S1362" s="48">
        <f t="shared" si="191"/>
        <v>5200</v>
      </c>
      <c r="T1362" s="48">
        <f t="shared" si="191"/>
        <v>5200</v>
      </c>
      <c r="U1362" s="48">
        <f t="shared" si="191"/>
        <v>5400</v>
      </c>
      <c r="V1362" s="48">
        <f t="shared" si="191"/>
        <v>5400</v>
      </c>
    </row>
    <row r="1363" spans="1:22">
      <c r="A1363" s="48">
        <v>3</v>
      </c>
      <c r="B1363" s="48">
        <v>1</v>
      </c>
      <c r="C1363" s="48">
        <v>18</v>
      </c>
      <c r="D1363" s="48">
        <v>501</v>
      </c>
      <c r="E1363" s="48">
        <v>1000</v>
      </c>
      <c r="F1363" s="48">
        <v>12</v>
      </c>
      <c r="G1363" s="48" t="s">
        <v>269</v>
      </c>
      <c r="H1363" s="48">
        <v>7500</v>
      </c>
      <c r="I1363" s="48">
        <f t="shared" si="188"/>
        <v>0</v>
      </c>
      <c r="J1363" s="57">
        <f t="shared" si="189"/>
        <v>1.2E-2</v>
      </c>
      <c r="K1363" s="48">
        <f t="shared" si="191"/>
        <v>7500</v>
      </c>
      <c r="L1363" s="48">
        <f t="shared" si="191"/>
        <v>7500</v>
      </c>
      <c r="M1363" s="48">
        <f t="shared" si="191"/>
        <v>7500</v>
      </c>
      <c r="N1363" s="48">
        <f t="shared" si="191"/>
        <v>7500</v>
      </c>
      <c r="O1363" s="48">
        <f t="shared" si="191"/>
        <v>7500</v>
      </c>
      <c r="P1363" s="48">
        <f t="shared" si="191"/>
        <v>7500</v>
      </c>
      <c r="Q1363" s="48">
        <f t="shared" si="191"/>
        <v>7500</v>
      </c>
      <c r="R1363" s="48">
        <f t="shared" si="191"/>
        <v>7500</v>
      </c>
      <c r="S1363" s="48">
        <f t="shared" si="191"/>
        <v>7500</v>
      </c>
      <c r="T1363" s="48">
        <f t="shared" si="191"/>
        <v>7500</v>
      </c>
      <c r="U1363" s="48">
        <f t="shared" si="191"/>
        <v>7500</v>
      </c>
      <c r="V1363" s="48">
        <f t="shared" si="191"/>
        <v>7500</v>
      </c>
    </row>
    <row r="1364" spans="1:22">
      <c r="A1364" s="48">
        <v>3</v>
      </c>
      <c r="B1364" s="48">
        <v>1</v>
      </c>
      <c r="C1364" s="48">
        <v>18</v>
      </c>
      <c r="D1364" s="48">
        <v>501</v>
      </c>
      <c r="E1364" s="48">
        <v>1000</v>
      </c>
      <c r="F1364" s="48">
        <v>13</v>
      </c>
      <c r="G1364" s="48" t="s">
        <v>273</v>
      </c>
      <c r="H1364" s="48">
        <v>3</v>
      </c>
      <c r="I1364" s="48">
        <f t="shared" si="188"/>
        <v>5</v>
      </c>
      <c r="J1364" s="57">
        <f t="shared" si="189"/>
        <v>1.2E-2</v>
      </c>
      <c r="K1364" s="48">
        <f t="shared" si="191"/>
        <v>12000</v>
      </c>
      <c r="L1364" s="48">
        <f t="shared" si="191"/>
        <v>12000</v>
      </c>
      <c r="M1364" s="48">
        <f t="shared" si="191"/>
        <v>13200</v>
      </c>
      <c r="N1364" s="48">
        <f t="shared" si="191"/>
        <v>13200</v>
      </c>
      <c r="O1364" s="48">
        <f t="shared" si="191"/>
        <v>13200</v>
      </c>
      <c r="P1364" s="48">
        <f t="shared" si="191"/>
        <v>13200</v>
      </c>
      <c r="Q1364" s="48">
        <f t="shared" si="191"/>
        <v>15000</v>
      </c>
      <c r="R1364" s="48">
        <f t="shared" si="191"/>
        <v>15000</v>
      </c>
      <c r="S1364" s="48">
        <f t="shared" si="191"/>
        <v>15600</v>
      </c>
      <c r="T1364" s="48">
        <f t="shared" si="191"/>
        <v>15600</v>
      </c>
      <c r="U1364" s="48">
        <f t="shared" si="191"/>
        <v>16200</v>
      </c>
      <c r="V1364" s="48">
        <f t="shared" si="191"/>
        <v>16200</v>
      </c>
    </row>
    <row r="1365" spans="1:22">
      <c r="A1365" s="48">
        <v>3</v>
      </c>
      <c r="B1365" s="48">
        <v>1</v>
      </c>
      <c r="C1365" s="48">
        <v>18</v>
      </c>
      <c r="D1365" s="48">
        <v>501</v>
      </c>
      <c r="E1365" s="48">
        <v>1000</v>
      </c>
      <c r="F1365" s="48">
        <v>14</v>
      </c>
      <c r="G1365" s="48" t="s">
        <v>271</v>
      </c>
      <c r="H1365" s="48">
        <v>1</v>
      </c>
      <c r="I1365" s="48">
        <f t="shared" si="188"/>
        <v>6</v>
      </c>
      <c r="J1365" s="57">
        <f t="shared" si="189"/>
        <v>1.2E-2</v>
      </c>
      <c r="K1365" s="48">
        <f t="shared" si="191"/>
        <v>3300</v>
      </c>
      <c r="L1365" s="48">
        <f t="shared" si="191"/>
        <v>3300</v>
      </c>
      <c r="M1365" s="48">
        <f t="shared" si="191"/>
        <v>3700</v>
      </c>
      <c r="N1365" s="48">
        <f t="shared" si="191"/>
        <v>3700</v>
      </c>
      <c r="O1365" s="48">
        <f t="shared" si="191"/>
        <v>3700</v>
      </c>
      <c r="P1365" s="48">
        <f t="shared" si="191"/>
        <v>3700</v>
      </c>
      <c r="Q1365" s="48">
        <f t="shared" si="191"/>
        <v>4200</v>
      </c>
      <c r="R1365" s="48">
        <f t="shared" si="191"/>
        <v>4200</v>
      </c>
      <c r="S1365" s="48">
        <f t="shared" si="191"/>
        <v>4300</v>
      </c>
      <c r="T1365" s="48">
        <f t="shared" si="191"/>
        <v>4300</v>
      </c>
      <c r="U1365" s="48">
        <f t="shared" si="191"/>
        <v>4500</v>
      </c>
      <c r="V1365" s="48">
        <f t="shared" si="191"/>
        <v>4500</v>
      </c>
    </row>
    <row r="1366" spans="1:22">
      <c r="A1366" s="48">
        <v>3</v>
      </c>
      <c r="B1366" s="48">
        <v>1</v>
      </c>
      <c r="C1366" s="48">
        <v>18</v>
      </c>
      <c r="D1366" s="48">
        <v>501</v>
      </c>
      <c r="E1366" s="48">
        <v>1000</v>
      </c>
      <c r="F1366" s="48">
        <v>15</v>
      </c>
      <c r="G1366" s="48" t="s">
        <v>274</v>
      </c>
      <c r="H1366" s="48">
        <v>1</v>
      </c>
      <c r="I1366" s="48">
        <f t="shared" si="188"/>
        <v>3</v>
      </c>
      <c r="J1366" s="57">
        <f t="shared" si="189"/>
        <v>1.2E-2</v>
      </c>
      <c r="K1366" s="48">
        <f t="shared" si="191"/>
        <v>6000</v>
      </c>
      <c r="L1366" s="48">
        <f t="shared" si="191"/>
        <v>6000</v>
      </c>
      <c r="M1366" s="48">
        <f t="shared" si="191"/>
        <v>6600</v>
      </c>
      <c r="N1366" s="48">
        <f t="shared" si="191"/>
        <v>6600</v>
      </c>
      <c r="O1366" s="48">
        <f t="shared" si="191"/>
        <v>6600</v>
      </c>
      <c r="P1366" s="48">
        <f t="shared" si="191"/>
        <v>6600</v>
      </c>
      <c r="Q1366" s="48">
        <f t="shared" si="191"/>
        <v>7500</v>
      </c>
      <c r="R1366" s="48">
        <f t="shared" si="191"/>
        <v>7500</v>
      </c>
      <c r="S1366" s="48">
        <f t="shared" si="191"/>
        <v>7800</v>
      </c>
      <c r="T1366" s="48">
        <f t="shared" si="191"/>
        <v>7800</v>
      </c>
      <c r="U1366" s="48">
        <f t="shared" si="191"/>
        <v>8100</v>
      </c>
      <c r="V1366" s="48">
        <f t="shared" si="191"/>
        <v>8100</v>
      </c>
    </row>
    <row r="1367" spans="1:22">
      <c r="A1367" s="48">
        <v>3</v>
      </c>
      <c r="B1367" s="48">
        <v>2</v>
      </c>
      <c r="C1367" s="48">
        <v>19</v>
      </c>
      <c r="D1367" s="48">
        <v>501</v>
      </c>
      <c r="E1367" s="48">
        <v>1000</v>
      </c>
      <c r="F1367" s="48">
        <v>1</v>
      </c>
      <c r="G1367" s="48" t="s">
        <v>269</v>
      </c>
      <c r="H1367" s="48">
        <v>11500</v>
      </c>
      <c r="I1367" s="48">
        <f t="shared" si="188"/>
        <v>0</v>
      </c>
      <c r="J1367" s="57">
        <f t="shared" si="189"/>
        <v>1.2666666666666666E-2</v>
      </c>
      <c r="K1367" s="48">
        <f t="shared" si="191"/>
        <v>11500</v>
      </c>
      <c r="L1367" s="48">
        <f t="shared" si="191"/>
        <v>11500</v>
      </c>
      <c r="M1367" s="48">
        <f t="shared" si="191"/>
        <v>11500</v>
      </c>
      <c r="N1367" s="48">
        <f t="shared" si="191"/>
        <v>11500</v>
      </c>
      <c r="O1367" s="48">
        <f t="shared" si="191"/>
        <v>11500</v>
      </c>
      <c r="P1367" s="48">
        <f t="shared" si="191"/>
        <v>11500</v>
      </c>
      <c r="Q1367" s="48">
        <f t="shared" si="191"/>
        <v>11500</v>
      </c>
      <c r="R1367" s="48">
        <f t="shared" si="191"/>
        <v>11500</v>
      </c>
      <c r="S1367" s="48">
        <f t="shared" si="191"/>
        <v>11500</v>
      </c>
      <c r="T1367" s="48">
        <f t="shared" si="191"/>
        <v>11500</v>
      </c>
      <c r="U1367" s="48">
        <f t="shared" si="191"/>
        <v>11500</v>
      </c>
      <c r="V1367" s="48">
        <f t="shared" si="191"/>
        <v>11500</v>
      </c>
    </row>
    <row r="1368" spans="1:22">
      <c r="A1368" s="48">
        <v>3</v>
      </c>
      <c r="B1368" s="48">
        <v>2</v>
      </c>
      <c r="C1368" s="48">
        <v>19</v>
      </c>
      <c r="D1368" s="48">
        <v>501</v>
      </c>
      <c r="E1368" s="48">
        <v>1000</v>
      </c>
      <c r="F1368" s="48">
        <v>2</v>
      </c>
      <c r="G1368" s="48" t="s">
        <v>270</v>
      </c>
      <c r="H1368" s="48">
        <v>3</v>
      </c>
      <c r="I1368" s="48">
        <f t="shared" si="188"/>
        <v>1</v>
      </c>
      <c r="J1368" s="57">
        <f t="shared" si="189"/>
        <v>1.2666666666666666E-2</v>
      </c>
      <c r="K1368" s="48">
        <f t="shared" si="191"/>
        <v>6000</v>
      </c>
      <c r="L1368" s="48">
        <f t="shared" si="191"/>
        <v>6000</v>
      </c>
      <c r="M1368" s="48">
        <f t="shared" si="191"/>
        <v>6600</v>
      </c>
      <c r="N1368" s="48">
        <f t="shared" si="191"/>
        <v>6600</v>
      </c>
      <c r="O1368" s="48">
        <f t="shared" si="191"/>
        <v>6600</v>
      </c>
      <c r="P1368" s="48">
        <f t="shared" si="191"/>
        <v>6600</v>
      </c>
      <c r="Q1368" s="48">
        <f t="shared" si="191"/>
        <v>7500</v>
      </c>
      <c r="R1368" s="48">
        <f t="shared" si="191"/>
        <v>7500</v>
      </c>
      <c r="S1368" s="48">
        <f t="shared" si="191"/>
        <v>7800</v>
      </c>
      <c r="T1368" s="48">
        <f t="shared" si="191"/>
        <v>7800</v>
      </c>
      <c r="U1368" s="48">
        <f t="shared" si="191"/>
        <v>8100</v>
      </c>
      <c r="V1368" s="48">
        <f t="shared" si="191"/>
        <v>8100</v>
      </c>
    </row>
    <row r="1369" spans="1:22">
      <c r="A1369" s="48">
        <v>3</v>
      </c>
      <c r="B1369" s="48">
        <v>2</v>
      </c>
      <c r="C1369" s="48">
        <v>19</v>
      </c>
      <c r="D1369" s="48">
        <v>501</v>
      </c>
      <c r="E1369" s="48">
        <v>1000</v>
      </c>
      <c r="F1369" s="48">
        <v>3</v>
      </c>
      <c r="G1369" s="48" t="s">
        <v>268</v>
      </c>
      <c r="H1369" s="48">
        <v>4</v>
      </c>
      <c r="I1369" s="48">
        <f t="shared" si="188"/>
        <v>4</v>
      </c>
      <c r="J1369" s="57">
        <f t="shared" si="189"/>
        <v>1.2666666666666666E-2</v>
      </c>
      <c r="K1369" s="48">
        <f t="shared" si="191"/>
        <v>2000</v>
      </c>
      <c r="L1369" s="48">
        <f t="shared" si="191"/>
        <v>2000</v>
      </c>
      <c r="M1369" s="48">
        <f t="shared" si="191"/>
        <v>2200</v>
      </c>
      <c r="N1369" s="48">
        <f t="shared" si="191"/>
        <v>2200</v>
      </c>
      <c r="O1369" s="48">
        <f t="shared" si="191"/>
        <v>2200</v>
      </c>
      <c r="P1369" s="48">
        <f t="shared" si="191"/>
        <v>2200</v>
      </c>
      <c r="Q1369" s="48">
        <f t="shared" si="191"/>
        <v>2500</v>
      </c>
      <c r="R1369" s="48">
        <f t="shared" si="191"/>
        <v>2500</v>
      </c>
      <c r="S1369" s="48">
        <f t="shared" si="191"/>
        <v>2600</v>
      </c>
      <c r="T1369" s="48">
        <f t="shared" si="191"/>
        <v>2600</v>
      </c>
      <c r="U1369" s="48">
        <f t="shared" si="191"/>
        <v>2700</v>
      </c>
      <c r="V1369" s="48">
        <f t="shared" si="191"/>
        <v>2700</v>
      </c>
    </row>
    <row r="1370" spans="1:22">
      <c r="A1370" s="48">
        <v>3</v>
      </c>
      <c r="B1370" s="48">
        <v>2</v>
      </c>
      <c r="C1370" s="48">
        <v>19</v>
      </c>
      <c r="D1370" s="48">
        <v>501</v>
      </c>
      <c r="E1370" s="48">
        <v>1000</v>
      </c>
      <c r="F1370" s="48">
        <v>4</v>
      </c>
      <c r="G1370" s="48" t="s">
        <v>272</v>
      </c>
      <c r="H1370" s="48">
        <v>2</v>
      </c>
      <c r="I1370" s="48">
        <f t="shared" si="188"/>
        <v>7</v>
      </c>
      <c r="J1370" s="57">
        <f t="shared" si="189"/>
        <v>1.2666666666666666E-2</v>
      </c>
      <c r="K1370" s="48">
        <f t="shared" si="191"/>
        <v>8000</v>
      </c>
      <c r="L1370" s="48">
        <f t="shared" si="191"/>
        <v>8000</v>
      </c>
      <c r="M1370" s="48">
        <f t="shared" si="191"/>
        <v>8800</v>
      </c>
      <c r="N1370" s="48">
        <f t="shared" si="191"/>
        <v>8800</v>
      </c>
      <c r="O1370" s="48">
        <f t="shared" si="191"/>
        <v>8800</v>
      </c>
      <c r="P1370" s="48">
        <f t="shared" si="191"/>
        <v>8800</v>
      </c>
      <c r="Q1370" s="48">
        <f t="shared" si="191"/>
        <v>10000</v>
      </c>
      <c r="R1370" s="48">
        <f t="shared" si="191"/>
        <v>10000</v>
      </c>
      <c r="S1370" s="48">
        <f t="shared" si="191"/>
        <v>10400</v>
      </c>
      <c r="T1370" s="48">
        <f t="shared" si="191"/>
        <v>10400</v>
      </c>
      <c r="U1370" s="48">
        <f t="shared" si="191"/>
        <v>10800</v>
      </c>
      <c r="V1370" s="48">
        <f t="shared" si="191"/>
        <v>10800</v>
      </c>
    </row>
    <row r="1371" spans="1:22">
      <c r="A1371" s="48">
        <v>3</v>
      </c>
      <c r="B1371" s="48">
        <v>2</v>
      </c>
      <c r="C1371" s="48">
        <v>19</v>
      </c>
      <c r="D1371" s="48">
        <v>501</v>
      </c>
      <c r="E1371" s="48">
        <v>1000</v>
      </c>
      <c r="F1371" s="48">
        <v>5</v>
      </c>
      <c r="G1371" s="48" t="s">
        <v>269</v>
      </c>
      <c r="H1371" s="48">
        <v>7500</v>
      </c>
      <c r="I1371" s="48">
        <f t="shared" si="188"/>
        <v>0</v>
      </c>
      <c r="J1371" s="57">
        <f t="shared" si="189"/>
        <v>1.2666666666666666E-2</v>
      </c>
      <c r="K1371" s="48">
        <f t="shared" si="191"/>
        <v>7500</v>
      </c>
      <c r="L1371" s="48">
        <f t="shared" si="191"/>
        <v>7500</v>
      </c>
      <c r="M1371" s="48">
        <f t="shared" si="191"/>
        <v>7500</v>
      </c>
      <c r="N1371" s="48">
        <f t="shared" si="191"/>
        <v>7500</v>
      </c>
      <c r="O1371" s="48">
        <f t="shared" si="191"/>
        <v>7500</v>
      </c>
      <c r="P1371" s="48">
        <f t="shared" si="191"/>
        <v>7500</v>
      </c>
      <c r="Q1371" s="48">
        <f t="shared" si="191"/>
        <v>7500</v>
      </c>
      <c r="R1371" s="48">
        <f t="shared" si="191"/>
        <v>7500</v>
      </c>
      <c r="S1371" s="48">
        <f t="shared" si="191"/>
        <v>7500</v>
      </c>
      <c r="T1371" s="48">
        <f t="shared" si="191"/>
        <v>7500</v>
      </c>
      <c r="U1371" s="48">
        <f t="shared" si="191"/>
        <v>7500</v>
      </c>
      <c r="V1371" s="48">
        <f t="shared" si="191"/>
        <v>7500</v>
      </c>
    </row>
    <row r="1372" spans="1:22">
      <c r="A1372" s="48">
        <v>3</v>
      </c>
      <c r="B1372" s="48">
        <v>2</v>
      </c>
      <c r="C1372" s="48">
        <v>19</v>
      </c>
      <c r="D1372" s="48">
        <v>501</v>
      </c>
      <c r="E1372" s="48">
        <v>1000</v>
      </c>
      <c r="F1372" s="48">
        <v>6</v>
      </c>
      <c r="G1372" s="48" t="s">
        <v>275</v>
      </c>
      <c r="H1372" s="48">
        <v>1</v>
      </c>
      <c r="I1372" s="48">
        <f t="shared" si="188"/>
        <v>8</v>
      </c>
      <c r="J1372" s="57">
        <f t="shared" si="189"/>
        <v>1.2666666666666666E-2</v>
      </c>
      <c r="K1372" s="48">
        <f t="shared" ref="K1372:V1381" si="192">IF($I1372=0,$H1372,INDEX(levelCosts_1_v,MATCH(K$1,levelCosts_k,1),$I1372)*$H1372)</f>
        <v>5300</v>
      </c>
      <c r="L1372" s="48">
        <f t="shared" si="192"/>
        <v>5300</v>
      </c>
      <c r="M1372" s="48">
        <f t="shared" si="192"/>
        <v>5900</v>
      </c>
      <c r="N1372" s="48">
        <f t="shared" si="192"/>
        <v>5900</v>
      </c>
      <c r="O1372" s="48">
        <f t="shared" si="192"/>
        <v>5900</v>
      </c>
      <c r="P1372" s="48">
        <f t="shared" si="192"/>
        <v>5900</v>
      </c>
      <c r="Q1372" s="48">
        <f t="shared" si="192"/>
        <v>6700</v>
      </c>
      <c r="R1372" s="48">
        <f t="shared" si="192"/>
        <v>6700</v>
      </c>
      <c r="S1372" s="48">
        <f t="shared" si="192"/>
        <v>6900</v>
      </c>
      <c r="T1372" s="48">
        <f t="shared" si="192"/>
        <v>6900</v>
      </c>
      <c r="U1372" s="48">
        <f t="shared" si="192"/>
        <v>7200</v>
      </c>
      <c r="V1372" s="48">
        <f t="shared" si="192"/>
        <v>7200</v>
      </c>
    </row>
    <row r="1373" spans="1:22">
      <c r="A1373" s="48">
        <v>3</v>
      </c>
      <c r="B1373" s="48">
        <v>2</v>
      </c>
      <c r="C1373" s="48">
        <v>19</v>
      </c>
      <c r="D1373" s="48">
        <v>501</v>
      </c>
      <c r="E1373" s="48">
        <v>1000</v>
      </c>
      <c r="F1373" s="48">
        <v>7</v>
      </c>
      <c r="G1373" s="48" t="s">
        <v>270</v>
      </c>
      <c r="H1373" s="48">
        <v>5</v>
      </c>
      <c r="I1373" s="48">
        <f t="shared" si="188"/>
        <v>1</v>
      </c>
      <c r="J1373" s="57">
        <f t="shared" si="189"/>
        <v>1.2666666666666666E-2</v>
      </c>
      <c r="K1373" s="48">
        <f t="shared" si="192"/>
        <v>10000</v>
      </c>
      <c r="L1373" s="48">
        <f t="shared" si="192"/>
        <v>10000</v>
      </c>
      <c r="M1373" s="48">
        <f t="shared" si="192"/>
        <v>11000</v>
      </c>
      <c r="N1373" s="48">
        <f t="shared" si="192"/>
        <v>11000</v>
      </c>
      <c r="O1373" s="48">
        <f t="shared" si="192"/>
        <v>11000</v>
      </c>
      <c r="P1373" s="48">
        <f t="shared" si="192"/>
        <v>11000</v>
      </c>
      <c r="Q1373" s="48">
        <f t="shared" si="192"/>
        <v>12500</v>
      </c>
      <c r="R1373" s="48">
        <f t="shared" si="192"/>
        <v>12500</v>
      </c>
      <c r="S1373" s="48">
        <f t="shared" si="192"/>
        <v>13000</v>
      </c>
      <c r="T1373" s="48">
        <f t="shared" si="192"/>
        <v>13000</v>
      </c>
      <c r="U1373" s="48">
        <f t="shared" si="192"/>
        <v>13500</v>
      </c>
      <c r="V1373" s="48">
        <f t="shared" si="192"/>
        <v>13500</v>
      </c>
    </row>
    <row r="1374" spans="1:22">
      <c r="A1374" s="48">
        <v>3</v>
      </c>
      <c r="B1374" s="48">
        <v>2</v>
      </c>
      <c r="C1374" s="48">
        <v>19</v>
      </c>
      <c r="D1374" s="48">
        <v>501</v>
      </c>
      <c r="E1374" s="48">
        <v>1000</v>
      </c>
      <c r="F1374" s="48">
        <v>8</v>
      </c>
      <c r="G1374" s="48" t="s">
        <v>273</v>
      </c>
      <c r="H1374" s="48">
        <v>1</v>
      </c>
      <c r="I1374" s="48">
        <f t="shared" si="188"/>
        <v>5</v>
      </c>
      <c r="J1374" s="57">
        <f t="shared" si="189"/>
        <v>1.2666666666666666E-2</v>
      </c>
      <c r="K1374" s="48">
        <f t="shared" si="192"/>
        <v>4000</v>
      </c>
      <c r="L1374" s="48">
        <f t="shared" si="192"/>
        <v>4000</v>
      </c>
      <c r="M1374" s="48">
        <f t="shared" si="192"/>
        <v>4400</v>
      </c>
      <c r="N1374" s="48">
        <f t="shared" si="192"/>
        <v>4400</v>
      </c>
      <c r="O1374" s="48">
        <f t="shared" si="192"/>
        <v>4400</v>
      </c>
      <c r="P1374" s="48">
        <f t="shared" si="192"/>
        <v>4400</v>
      </c>
      <c r="Q1374" s="48">
        <f t="shared" si="192"/>
        <v>5000</v>
      </c>
      <c r="R1374" s="48">
        <f t="shared" si="192"/>
        <v>5000</v>
      </c>
      <c r="S1374" s="48">
        <f t="shared" si="192"/>
        <v>5200</v>
      </c>
      <c r="T1374" s="48">
        <f t="shared" si="192"/>
        <v>5200</v>
      </c>
      <c r="U1374" s="48">
        <f t="shared" si="192"/>
        <v>5400</v>
      </c>
      <c r="V1374" s="48">
        <f t="shared" si="192"/>
        <v>5400</v>
      </c>
    </row>
    <row r="1375" spans="1:22">
      <c r="A1375" s="48">
        <v>3</v>
      </c>
      <c r="B1375" s="48">
        <v>2</v>
      </c>
      <c r="C1375" s="48">
        <v>19</v>
      </c>
      <c r="D1375" s="48">
        <v>501</v>
      </c>
      <c r="E1375" s="48">
        <v>1000</v>
      </c>
      <c r="F1375" s="48">
        <v>9</v>
      </c>
      <c r="G1375" s="48" t="s">
        <v>268</v>
      </c>
      <c r="H1375" s="48">
        <v>12</v>
      </c>
      <c r="I1375" s="48">
        <f t="shared" si="188"/>
        <v>4</v>
      </c>
      <c r="J1375" s="57">
        <f t="shared" si="189"/>
        <v>1.2666666666666666E-2</v>
      </c>
      <c r="K1375" s="48">
        <f t="shared" si="192"/>
        <v>6000</v>
      </c>
      <c r="L1375" s="48">
        <f t="shared" si="192"/>
        <v>6000</v>
      </c>
      <c r="M1375" s="48">
        <f t="shared" si="192"/>
        <v>6600</v>
      </c>
      <c r="N1375" s="48">
        <f t="shared" si="192"/>
        <v>6600</v>
      </c>
      <c r="O1375" s="48">
        <f t="shared" si="192"/>
        <v>6600</v>
      </c>
      <c r="P1375" s="48">
        <f t="shared" si="192"/>
        <v>6600</v>
      </c>
      <c r="Q1375" s="48">
        <f t="shared" si="192"/>
        <v>7500</v>
      </c>
      <c r="R1375" s="48">
        <f t="shared" si="192"/>
        <v>7500</v>
      </c>
      <c r="S1375" s="48">
        <f t="shared" si="192"/>
        <v>7800</v>
      </c>
      <c r="T1375" s="48">
        <f t="shared" si="192"/>
        <v>7800</v>
      </c>
      <c r="U1375" s="48">
        <f t="shared" si="192"/>
        <v>8100</v>
      </c>
      <c r="V1375" s="48">
        <f t="shared" si="192"/>
        <v>8100</v>
      </c>
    </row>
    <row r="1376" spans="1:22">
      <c r="A1376" s="48">
        <v>3</v>
      </c>
      <c r="B1376" s="48">
        <v>2</v>
      </c>
      <c r="C1376" s="48">
        <v>19</v>
      </c>
      <c r="D1376" s="48">
        <v>501</v>
      </c>
      <c r="E1376" s="48">
        <v>1000</v>
      </c>
      <c r="F1376" s="48">
        <v>10</v>
      </c>
      <c r="G1376" s="48" t="s">
        <v>274</v>
      </c>
      <c r="H1376" s="48">
        <v>2</v>
      </c>
      <c r="I1376" s="48">
        <f t="shared" si="188"/>
        <v>3</v>
      </c>
      <c r="J1376" s="57">
        <f t="shared" si="189"/>
        <v>1.2666666666666666E-2</v>
      </c>
      <c r="K1376" s="48">
        <f t="shared" si="192"/>
        <v>12000</v>
      </c>
      <c r="L1376" s="48">
        <f t="shared" si="192"/>
        <v>12000</v>
      </c>
      <c r="M1376" s="48">
        <f t="shared" si="192"/>
        <v>13200</v>
      </c>
      <c r="N1376" s="48">
        <f t="shared" si="192"/>
        <v>13200</v>
      </c>
      <c r="O1376" s="48">
        <f t="shared" si="192"/>
        <v>13200</v>
      </c>
      <c r="P1376" s="48">
        <f t="shared" si="192"/>
        <v>13200</v>
      </c>
      <c r="Q1376" s="48">
        <f t="shared" si="192"/>
        <v>15000</v>
      </c>
      <c r="R1376" s="48">
        <f t="shared" si="192"/>
        <v>15000</v>
      </c>
      <c r="S1376" s="48">
        <f t="shared" si="192"/>
        <v>15600</v>
      </c>
      <c r="T1376" s="48">
        <f t="shared" si="192"/>
        <v>15600</v>
      </c>
      <c r="U1376" s="48">
        <f t="shared" si="192"/>
        <v>16200</v>
      </c>
      <c r="V1376" s="48">
        <f t="shared" si="192"/>
        <v>16200</v>
      </c>
    </row>
    <row r="1377" spans="1:22">
      <c r="A1377" s="48">
        <v>3</v>
      </c>
      <c r="B1377" s="48">
        <v>2</v>
      </c>
      <c r="C1377" s="48">
        <v>19</v>
      </c>
      <c r="D1377" s="48">
        <v>501</v>
      </c>
      <c r="E1377" s="48">
        <v>1000</v>
      </c>
      <c r="F1377" s="48">
        <v>11</v>
      </c>
      <c r="G1377" s="48" t="s">
        <v>271</v>
      </c>
      <c r="H1377" s="48">
        <v>1</v>
      </c>
      <c r="I1377" s="48">
        <f t="shared" si="188"/>
        <v>6</v>
      </c>
      <c r="J1377" s="57">
        <f t="shared" si="189"/>
        <v>1.2666666666666666E-2</v>
      </c>
      <c r="K1377" s="48">
        <f t="shared" si="192"/>
        <v>3300</v>
      </c>
      <c r="L1377" s="48">
        <f t="shared" si="192"/>
        <v>3300</v>
      </c>
      <c r="M1377" s="48">
        <f t="shared" si="192"/>
        <v>3700</v>
      </c>
      <c r="N1377" s="48">
        <f t="shared" si="192"/>
        <v>3700</v>
      </c>
      <c r="O1377" s="48">
        <f t="shared" si="192"/>
        <v>3700</v>
      </c>
      <c r="P1377" s="48">
        <f t="shared" si="192"/>
        <v>3700</v>
      </c>
      <c r="Q1377" s="48">
        <f t="shared" si="192"/>
        <v>4200</v>
      </c>
      <c r="R1377" s="48">
        <f t="shared" si="192"/>
        <v>4200</v>
      </c>
      <c r="S1377" s="48">
        <f t="shared" si="192"/>
        <v>4300</v>
      </c>
      <c r="T1377" s="48">
        <f t="shared" si="192"/>
        <v>4300</v>
      </c>
      <c r="U1377" s="48">
        <f t="shared" si="192"/>
        <v>4500</v>
      </c>
      <c r="V1377" s="48">
        <f t="shared" si="192"/>
        <v>4500</v>
      </c>
    </row>
    <row r="1378" spans="1:22">
      <c r="A1378" s="48">
        <v>3</v>
      </c>
      <c r="B1378" s="48">
        <v>2</v>
      </c>
      <c r="C1378" s="48">
        <v>19</v>
      </c>
      <c r="D1378" s="48">
        <v>501</v>
      </c>
      <c r="E1378" s="48">
        <v>1000</v>
      </c>
      <c r="F1378" s="48">
        <v>12</v>
      </c>
      <c r="G1378" s="48" t="s">
        <v>271</v>
      </c>
      <c r="H1378" s="48">
        <v>1</v>
      </c>
      <c r="I1378" s="48">
        <f t="shared" si="188"/>
        <v>6</v>
      </c>
      <c r="J1378" s="57">
        <f t="shared" si="189"/>
        <v>1.2666666666666666E-2</v>
      </c>
      <c r="K1378" s="48">
        <f t="shared" si="192"/>
        <v>3300</v>
      </c>
      <c r="L1378" s="48">
        <f t="shared" si="192"/>
        <v>3300</v>
      </c>
      <c r="M1378" s="48">
        <f t="shared" si="192"/>
        <v>3700</v>
      </c>
      <c r="N1378" s="48">
        <f t="shared" si="192"/>
        <v>3700</v>
      </c>
      <c r="O1378" s="48">
        <f t="shared" si="192"/>
        <v>3700</v>
      </c>
      <c r="P1378" s="48">
        <f t="shared" si="192"/>
        <v>3700</v>
      </c>
      <c r="Q1378" s="48">
        <f t="shared" si="192"/>
        <v>4200</v>
      </c>
      <c r="R1378" s="48">
        <f t="shared" si="192"/>
        <v>4200</v>
      </c>
      <c r="S1378" s="48">
        <f t="shared" si="192"/>
        <v>4300</v>
      </c>
      <c r="T1378" s="48">
        <f t="shared" si="192"/>
        <v>4300</v>
      </c>
      <c r="U1378" s="48">
        <f t="shared" si="192"/>
        <v>4500</v>
      </c>
      <c r="V1378" s="48">
        <f t="shared" si="192"/>
        <v>4500</v>
      </c>
    </row>
    <row r="1379" spans="1:22">
      <c r="A1379" s="48">
        <v>3</v>
      </c>
      <c r="B1379" s="48">
        <v>2</v>
      </c>
      <c r="C1379" s="48">
        <v>19</v>
      </c>
      <c r="D1379" s="48">
        <v>501</v>
      </c>
      <c r="E1379" s="48">
        <v>1000</v>
      </c>
      <c r="F1379" s="48">
        <v>13</v>
      </c>
      <c r="G1379" s="48" t="s">
        <v>273</v>
      </c>
      <c r="H1379" s="48">
        <v>3</v>
      </c>
      <c r="I1379" s="48">
        <f t="shared" si="188"/>
        <v>5</v>
      </c>
      <c r="J1379" s="57">
        <f t="shared" si="189"/>
        <v>1.2666666666666666E-2</v>
      </c>
      <c r="K1379" s="48">
        <f t="shared" si="192"/>
        <v>12000</v>
      </c>
      <c r="L1379" s="48">
        <f t="shared" si="192"/>
        <v>12000</v>
      </c>
      <c r="M1379" s="48">
        <f t="shared" si="192"/>
        <v>13200</v>
      </c>
      <c r="N1379" s="48">
        <f t="shared" si="192"/>
        <v>13200</v>
      </c>
      <c r="O1379" s="48">
        <f t="shared" si="192"/>
        <v>13200</v>
      </c>
      <c r="P1379" s="48">
        <f t="shared" si="192"/>
        <v>13200</v>
      </c>
      <c r="Q1379" s="48">
        <f t="shared" si="192"/>
        <v>15000</v>
      </c>
      <c r="R1379" s="48">
        <f t="shared" si="192"/>
        <v>15000</v>
      </c>
      <c r="S1379" s="48">
        <f t="shared" si="192"/>
        <v>15600</v>
      </c>
      <c r="T1379" s="48">
        <f t="shared" si="192"/>
        <v>15600</v>
      </c>
      <c r="U1379" s="48">
        <f t="shared" si="192"/>
        <v>16200</v>
      </c>
      <c r="V1379" s="48">
        <f t="shared" si="192"/>
        <v>16200</v>
      </c>
    </row>
    <row r="1380" spans="1:22">
      <c r="A1380" s="48">
        <v>3</v>
      </c>
      <c r="B1380" s="48">
        <v>2</v>
      </c>
      <c r="C1380" s="48">
        <v>19</v>
      </c>
      <c r="D1380" s="48">
        <v>501</v>
      </c>
      <c r="E1380" s="48">
        <v>1000</v>
      </c>
      <c r="F1380" s="48">
        <v>14</v>
      </c>
      <c r="G1380" s="48" t="s">
        <v>269</v>
      </c>
      <c r="H1380" s="48">
        <v>7500</v>
      </c>
      <c r="I1380" s="48">
        <f t="shared" si="188"/>
        <v>0</v>
      </c>
      <c r="J1380" s="57">
        <f t="shared" si="189"/>
        <v>1.2666666666666666E-2</v>
      </c>
      <c r="K1380" s="48">
        <f t="shared" si="192"/>
        <v>7500</v>
      </c>
      <c r="L1380" s="48">
        <f t="shared" si="192"/>
        <v>7500</v>
      </c>
      <c r="M1380" s="48">
        <f t="shared" si="192"/>
        <v>7500</v>
      </c>
      <c r="N1380" s="48">
        <f t="shared" si="192"/>
        <v>7500</v>
      </c>
      <c r="O1380" s="48">
        <f t="shared" si="192"/>
        <v>7500</v>
      </c>
      <c r="P1380" s="48">
        <f t="shared" si="192"/>
        <v>7500</v>
      </c>
      <c r="Q1380" s="48">
        <f t="shared" si="192"/>
        <v>7500</v>
      </c>
      <c r="R1380" s="48">
        <f t="shared" si="192"/>
        <v>7500</v>
      </c>
      <c r="S1380" s="48">
        <f t="shared" si="192"/>
        <v>7500</v>
      </c>
      <c r="T1380" s="48">
        <f t="shared" si="192"/>
        <v>7500</v>
      </c>
      <c r="U1380" s="48">
        <f t="shared" si="192"/>
        <v>7500</v>
      </c>
      <c r="V1380" s="48">
        <f t="shared" si="192"/>
        <v>7500</v>
      </c>
    </row>
    <row r="1381" spans="1:22">
      <c r="A1381" s="48">
        <v>3</v>
      </c>
      <c r="B1381" s="48">
        <v>2</v>
      </c>
      <c r="C1381" s="48">
        <v>19</v>
      </c>
      <c r="D1381" s="48">
        <v>501</v>
      </c>
      <c r="E1381" s="48">
        <v>1000</v>
      </c>
      <c r="F1381" s="48">
        <v>15</v>
      </c>
      <c r="G1381" s="48" t="s">
        <v>270</v>
      </c>
      <c r="H1381" s="48">
        <v>3</v>
      </c>
      <c r="I1381" s="48">
        <f t="shared" si="188"/>
        <v>1</v>
      </c>
      <c r="J1381" s="57">
        <f t="shared" si="189"/>
        <v>1.2666666666666666E-2</v>
      </c>
      <c r="K1381" s="48">
        <f t="shared" si="192"/>
        <v>6000</v>
      </c>
      <c r="L1381" s="48">
        <f t="shared" si="192"/>
        <v>6000</v>
      </c>
      <c r="M1381" s="48">
        <f t="shared" si="192"/>
        <v>6600</v>
      </c>
      <c r="N1381" s="48">
        <f t="shared" si="192"/>
        <v>6600</v>
      </c>
      <c r="O1381" s="48">
        <f t="shared" si="192"/>
        <v>6600</v>
      </c>
      <c r="P1381" s="48">
        <f t="shared" si="192"/>
        <v>6600</v>
      </c>
      <c r="Q1381" s="48">
        <f t="shared" si="192"/>
        <v>7500</v>
      </c>
      <c r="R1381" s="48">
        <f t="shared" si="192"/>
        <v>7500</v>
      </c>
      <c r="S1381" s="48">
        <f t="shared" si="192"/>
        <v>7800</v>
      </c>
      <c r="T1381" s="48">
        <f t="shared" si="192"/>
        <v>7800</v>
      </c>
      <c r="U1381" s="48">
        <f t="shared" si="192"/>
        <v>8100</v>
      </c>
      <c r="V1381" s="48">
        <f t="shared" si="192"/>
        <v>8100</v>
      </c>
    </row>
    <row r="1382" spans="1:22">
      <c r="A1382" s="48">
        <v>3</v>
      </c>
      <c r="B1382" s="48">
        <v>3</v>
      </c>
      <c r="C1382" s="48">
        <v>18</v>
      </c>
      <c r="D1382" s="48">
        <v>501</v>
      </c>
      <c r="E1382" s="48">
        <v>1000</v>
      </c>
      <c r="F1382" s="48">
        <v>1</v>
      </c>
      <c r="G1382" s="48" t="s">
        <v>270</v>
      </c>
      <c r="H1382" s="48">
        <v>3</v>
      </c>
      <c r="I1382" s="48">
        <f t="shared" si="188"/>
        <v>1</v>
      </c>
      <c r="J1382" s="57">
        <f t="shared" si="189"/>
        <v>1.2E-2</v>
      </c>
      <c r="K1382" s="48">
        <f t="shared" ref="K1382:V1391" si="193">IF($I1382=0,$H1382,INDEX(levelCosts_1_v,MATCH(K$1,levelCosts_k,1),$I1382)*$H1382)</f>
        <v>6000</v>
      </c>
      <c r="L1382" s="48">
        <f t="shared" si="193"/>
        <v>6000</v>
      </c>
      <c r="M1382" s="48">
        <f t="shared" si="193"/>
        <v>6600</v>
      </c>
      <c r="N1382" s="48">
        <f t="shared" si="193"/>
        <v>6600</v>
      </c>
      <c r="O1382" s="48">
        <f t="shared" si="193"/>
        <v>6600</v>
      </c>
      <c r="P1382" s="48">
        <f t="shared" si="193"/>
        <v>6600</v>
      </c>
      <c r="Q1382" s="48">
        <f t="shared" si="193"/>
        <v>7500</v>
      </c>
      <c r="R1382" s="48">
        <f t="shared" si="193"/>
        <v>7500</v>
      </c>
      <c r="S1382" s="48">
        <f t="shared" si="193"/>
        <v>7800</v>
      </c>
      <c r="T1382" s="48">
        <f t="shared" si="193"/>
        <v>7800</v>
      </c>
      <c r="U1382" s="48">
        <f t="shared" si="193"/>
        <v>8100</v>
      </c>
      <c r="V1382" s="48">
        <f t="shared" si="193"/>
        <v>8100</v>
      </c>
    </row>
    <row r="1383" spans="1:22">
      <c r="A1383" s="48">
        <v>3</v>
      </c>
      <c r="B1383" s="48">
        <v>3</v>
      </c>
      <c r="C1383" s="48">
        <v>18</v>
      </c>
      <c r="D1383" s="48">
        <v>501</v>
      </c>
      <c r="E1383" s="48">
        <v>1000</v>
      </c>
      <c r="F1383" s="48">
        <v>2</v>
      </c>
      <c r="G1383" s="48" t="s">
        <v>275</v>
      </c>
      <c r="H1383" s="48">
        <v>2</v>
      </c>
      <c r="I1383" s="48">
        <f t="shared" si="188"/>
        <v>8</v>
      </c>
      <c r="J1383" s="57">
        <f t="shared" si="189"/>
        <v>1.2E-2</v>
      </c>
      <c r="K1383" s="48">
        <f t="shared" si="193"/>
        <v>10600</v>
      </c>
      <c r="L1383" s="48">
        <f t="shared" si="193"/>
        <v>10600</v>
      </c>
      <c r="M1383" s="48">
        <f t="shared" si="193"/>
        <v>11800</v>
      </c>
      <c r="N1383" s="48">
        <f t="shared" si="193"/>
        <v>11800</v>
      </c>
      <c r="O1383" s="48">
        <f t="shared" si="193"/>
        <v>11800</v>
      </c>
      <c r="P1383" s="48">
        <f t="shared" si="193"/>
        <v>11800</v>
      </c>
      <c r="Q1383" s="48">
        <f t="shared" si="193"/>
        <v>13400</v>
      </c>
      <c r="R1383" s="48">
        <f t="shared" si="193"/>
        <v>13400</v>
      </c>
      <c r="S1383" s="48">
        <f t="shared" si="193"/>
        <v>13800</v>
      </c>
      <c r="T1383" s="48">
        <f t="shared" si="193"/>
        <v>13800</v>
      </c>
      <c r="U1383" s="48">
        <f t="shared" si="193"/>
        <v>14400</v>
      </c>
      <c r="V1383" s="48">
        <f t="shared" si="193"/>
        <v>14400</v>
      </c>
    </row>
    <row r="1384" spans="1:22">
      <c r="A1384" s="48">
        <v>3</v>
      </c>
      <c r="B1384" s="48">
        <v>3</v>
      </c>
      <c r="C1384" s="48">
        <v>18</v>
      </c>
      <c r="D1384" s="48">
        <v>501</v>
      </c>
      <c r="E1384" s="48">
        <v>1000</v>
      </c>
      <c r="F1384" s="48">
        <v>3</v>
      </c>
      <c r="G1384" s="48" t="s">
        <v>268</v>
      </c>
      <c r="H1384" s="48">
        <v>4</v>
      </c>
      <c r="I1384" s="48">
        <f t="shared" si="188"/>
        <v>4</v>
      </c>
      <c r="J1384" s="57">
        <f t="shared" si="189"/>
        <v>1.2E-2</v>
      </c>
      <c r="K1384" s="48">
        <f t="shared" si="193"/>
        <v>2000</v>
      </c>
      <c r="L1384" s="48">
        <f t="shared" si="193"/>
        <v>2000</v>
      </c>
      <c r="M1384" s="48">
        <f t="shared" si="193"/>
        <v>2200</v>
      </c>
      <c r="N1384" s="48">
        <f t="shared" si="193"/>
        <v>2200</v>
      </c>
      <c r="O1384" s="48">
        <f t="shared" si="193"/>
        <v>2200</v>
      </c>
      <c r="P1384" s="48">
        <f t="shared" si="193"/>
        <v>2200</v>
      </c>
      <c r="Q1384" s="48">
        <f t="shared" si="193"/>
        <v>2500</v>
      </c>
      <c r="R1384" s="48">
        <f t="shared" si="193"/>
        <v>2500</v>
      </c>
      <c r="S1384" s="48">
        <f t="shared" si="193"/>
        <v>2600</v>
      </c>
      <c r="T1384" s="48">
        <f t="shared" si="193"/>
        <v>2600</v>
      </c>
      <c r="U1384" s="48">
        <f t="shared" si="193"/>
        <v>2700</v>
      </c>
      <c r="V1384" s="48">
        <f t="shared" si="193"/>
        <v>2700</v>
      </c>
    </row>
    <row r="1385" spans="1:22">
      <c r="A1385" s="48">
        <v>3</v>
      </c>
      <c r="B1385" s="48">
        <v>3</v>
      </c>
      <c r="C1385" s="48">
        <v>18</v>
      </c>
      <c r="D1385" s="48">
        <v>501</v>
      </c>
      <c r="E1385" s="48">
        <v>1000</v>
      </c>
      <c r="F1385" s="48">
        <v>4</v>
      </c>
      <c r="G1385" s="48" t="s">
        <v>269</v>
      </c>
      <c r="H1385" s="48">
        <v>15000</v>
      </c>
      <c r="I1385" s="48">
        <f t="shared" si="188"/>
        <v>0</v>
      </c>
      <c r="J1385" s="57">
        <f t="shared" si="189"/>
        <v>1.2E-2</v>
      </c>
      <c r="K1385" s="48">
        <f t="shared" si="193"/>
        <v>15000</v>
      </c>
      <c r="L1385" s="48">
        <f t="shared" si="193"/>
        <v>15000</v>
      </c>
      <c r="M1385" s="48">
        <f t="shared" si="193"/>
        <v>15000</v>
      </c>
      <c r="N1385" s="48">
        <f t="shared" si="193"/>
        <v>15000</v>
      </c>
      <c r="O1385" s="48">
        <f t="shared" si="193"/>
        <v>15000</v>
      </c>
      <c r="P1385" s="48">
        <f t="shared" si="193"/>
        <v>15000</v>
      </c>
      <c r="Q1385" s="48">
        <f t="shared" si="193"/>
        <v>15000</v>
      </c>
      <c r="R1385" s="48">
        <f t="shared" si="193"/>
        <v>15000</v>
      </c>
      <c r="S1385" s="48">
        <f t="shared" si="193"/>
        <v>15000</v>
      </c>
      <c r="T1385" s="48">
        <f t="shared" si="193"/>
        <v>15000</v>
      </c>
      <c r="U1385" s="48">
        <f t="shared" si="193"/>
        <v>15000</v>
      </c>
      <c r="V1385" s="48">
        <f t="shared" si="193"/>
        <v>15000</v>
      </c>
    </row>
    <row r="1386" spans="1:22">
      <c r="A1386" s="48">
        <v>3</v>
      </c>
      <c r="B1386" s="48">
        <v>3</v>
      </c>
      <c r="C1386" s="48">
        <v>18</v>
      </c>
      <c r="D1386" s="48">
        <v>501</v>
      </c>
      <c r="E1386" s="48">
        <v>1000</v>
      </c>
      <c r="F1386" s="48">
        <v>5</v>
      </c>
      <c r="G1386" s="48" t="s">
        <v>274</v>
      </c>
      <c r="H1386" s="48">
        <v>1</v>
      </c>
      <c r="I1386" s="48">
        <f t="shared" si="188"/>
        <v>3</v>
      </c>
      <c r="J1386" s="57">
        <f t="shared" si="189"/>
        <v>1.2E-2</v>
      </c>
      <c r="K1386" s="48">
        <f t="shared" si="193"/>
        <v>6000</v>
      </c>
      <c r="L1386" s="48">
        <f t="shared" si="193"/>
        <v>6000</v>
      </c>
      <c r="M1386" s="48">
        <f t="shared" si="193"/>
        <v>6600</v>
      </c>
      <c r="N1386" s="48">
        <f t="shared" si="193"/>
        <v>6600</v>
      </c>
      <c r="O1386" s="48">
        <f t="shared" si="193"/>
        <v>6600</v>
      </c>
      <c r="P1386" s="48">
        <f t="shared" si="193"/>
        <v>6600</v>
      </c>
      <c r="Q1386" s="48">
        <f t="shared" si="193"/>
        <v>7500</v>
      </c>
      <c r="R1386" s="48">
        <f t="shared" si="193"/>
        <v>7500</v>
      </c>
      <c r="S1386" s="48">
        <f t="shared" si="193"/>
        <v>7800</v>
      </c>
      <c r="T1386" s="48">
        <f t="shared" si="193"/>
        <v>7800</v>
      </c>
      <c r="U1386" s="48">
        <f t="shared" si="193"/>
        <v>8100</v>
      </c>
      <c r="V1386" s="48">
        <f t="shared" si="193"/>
        <v>8100</v>
      </c>
    </row>
    <row r="1387" spans="1:22">
      <c r="A1387" s="48">
        <v>3</v>
      </c>
      <c r="B1387" s="48">
        <v>3</v>
      </c>
      <c r="C1387" s="48">
        <v>18</v>
      </c>
      <c r="D1387" s="48">
        <v>501</v>
      </c>
      <c r="E1387" s="48">
        <v>1000</v>
      </c>
      <c r="F1387" s="48">
        <v>6</v>
      </c>
      <c r="G1387" s="48" t="s">
        <v>273</v>
      </c>
      <c r="H1387" s="48">
        <v>1</v>
      </c>
      <c r="I1387" s="48">
        <f t="shared" si="188"/>
        <v>5</v>
      </c>
      <c r="J1387" s="57">
        <f t="shared" si="189"/>
        <v>1.2E-2</v>
      </c>
      <c r="K1387" s="48">
        <f t="shared" si="193"/>
        <v>4000</v>
      </c>
      <c r="L1387" s="48">
        <f t="shared" si="193"/>
        <v>4000</v>
      </c>
      <c r="M1387" s="48">
        <f t="shared" si="193"/>
        <v>4400</v>
      </c>
      <c r="N1387" s="48">
        <f t="shared" si="193"/>
        <v>4400</v>
      </c>
      <c r="O1387" s="48">
        <f t="shared" si="193"/>
        <v>4400</v>
      </c>
      <c r="P1387" s="48">
        <f t="shared" si="193"/>
        <v>4400</v>
      </c>
      <c r="Q1387" s="48">
        <f t="shared" si="193"/>
        <v>5000</v>
      </c>
      <c r="R1387" s="48">
        <f t="shared" si="193"/>
        <v>5000</v>
      </c>
      <c r="S1387" s="48">
        <f t="shared" si="193"/>
        <v>5200</v>
      </c>
      <c r="T1387" s="48">
        <f t="shared" si="193"/>
        <v>5200</v>
      </c>
      <c r="U1387" s="48">
        <f t="shared" si="193"/>
        <v>5400</v>
      </c>
      <c r="V1387" s="48">
        <f t="shared" si="193"/>
        <v>5400</v>
      </c>
    </row>
    <row r="1388" spans="1:22">
      <c r="A1388" s="48">
        <v>3</v>
      </c>
      <c r="B1388" s="48">
        <v>3</v>
      </c>
      <c r="C1388" s="48">
        <v>18</v>
      </c>
      <c r="D1388" s="48">
        <v>501</v>
      </c>
      <c r="E1388" s="48">
        <v>1000</v>
      </c>
      <c r="F1388" s="48">
        <v>7</v>
      </c>
      <c r="G1388" s="48" t="s">
        <v>271</v>
      </c>
      <c r="H1388" s="48">
        <v>3</v>
      </c>
      <c r="I1388" s="48">
        <f t="shared" si="188"/>
        <v>6</v>
      </c>
      <c r="J1388" s="57">
        <f t="shared" si="189"/>
        <v>1.2E-2</v>
      </c>
      <c r="K1388" s="48">
        <f t="shared" si="193"/>
        <v>9900</v>
      </c>
      <c r="L1388" s="48">
        <f t="shared" si="193"/>
        <v>9900</v>
      </c>
      <c r="M1388" s="48">
        <f t="shared" si="193"/>
        <v>11100</v>
      </c>
      <c r="N1388" s="48">
        <f t="shared" si="193"/>
        <v>11100</v>
      </c>
      <c r="O1388" s="48">
        <f t="shared" si="193"/>
        <v>11100</v>
      </c>
      <c r="P1388" s="48">
        <f t="shared" si="193"/>
        <v>11100</v>
      </c>
      <c r="Q1388" s="48">
        <f t="shared" si="193"/>
        <v>12600</v>
      </c>
      <c r="R1388" s="48">
        <f t="shared" si="193"/>
        <v>12600</v>
      </c>
      <c r="S1388" s="48">
        <f t="shared" si="193"/>
        <v>12900</v>
      </c>
      <c r="T1388" s="48">
        <f t="shared" si="193"/>
        <v>12900</v>
      </c>
      <c r="U1388" s="48">
        <f t="shared" si="193"/>
        <v>13500</v>
      </c>
      <c r="V1388" s="48">
        <f t="shared" si="193"/>
        <v>13500</v>
      </c>
    </row>
    <row r="1389" spans="1:22">
      <c r="A1389" s="48">
        <v>3</v>
      </c>
      <c r="B1389" s="48">
        <v>3</v>
      </c>
      <c r="C1389" s="48">
        <v>18</v>
      </c>
      <c r="D1389" s="48">
        <v>501</v>
      </c>
      <c r="E1389" s="48">
        <v>1000</v>
      </c>
      <c r="F1389" s="48">
        <v>8</v>
      </c>
      <c r="G1389" s="48" t="s">
        <v>272</v>
      </c>
      <c r="H1389" s="48">
        <v>1</v>
      </c>
      <c r="I1389" s="48">
        <f t="shared" si="188"/>
        <v>7</v>
      </c>
      <c r="J1389" s="57">
        <f t="shared" si="189"/>
        <v>1.2E-2</v>
      </c>
      <c r="K1389" s="48">
        <f t="shared" si="193"/>
        <v>4000</v>
      </c>
      <c r="L1389" s="48">
        <f t="shared" si="193"/>
        <v>4000</v>
      </c>
      <c r="M1389" s="48">
        <f t="shared" si="193"/>
        <v>4400</v>
      </c>
      <c r="N1389" s="48">
        <f t="shared" si="193"/>
        <v>4400</v>
      </c>
      <c r="O1389" s="48">
        <f t="shared" si="193"/>
        <v>4400</v>
      </c>
      <c r="P1389" s="48">
        <f t="shared" si="193"/>
        <v>4400</v>
      </c>
      <c r="Q1389" s="48">
        <f t="shared" si="193"/>
        <v>5000</v>
      </c>
      <c r="R1389" s="48">
        <f t="shared" si="193"/>
        <v>5000</v>
      </c>
      <c r="S1389" s="48">
        <f t="shared" si="193"/>
        <v>5200</v>
      </c>
      <c r="T1389" s="48">
        <f t="shared" si="193"/>
        <v>5200</v>
      </c>
      <c r="U1389" s="48">
        <f t="shared" si="193"/>
        <v>5400</v>
      </c>
      <c r="V1389" s="48">
        <f t="shared" si="193"/>
        <v>5400</v>
      </c>
    </row>
    <row r="1390" spans="1:22">
      <c r="A1390" s="48">
        <v>3</v>
      </c>
      <c r="B1390" s="48">
        <v>3</v>
      </c>
      <c r="C1390" s="48">
        <v>18</v>
      </c>
      <c r="D1390" s="48">
        <v>501</v>
      </c>
      <c r="E1390" s="48">
        <v>1000</v>
      </c>
      <c r="F1390" s="48">
        <v>9</v>
      </c>
      <c r="G1390" s="48" t="s">
        <v>269</v>
      </c>
      <c r="H1390" s="48">
        <v>11500</v>
      </c>
      <c r="I1390" s="48">
        <f t="shared" si="188"/>
        <v>0</v>
      </c>
      <c r="J1390" s="57">
        <f t="shared" si="189"/>
        <v>1.2E-2</v>
      </c>
      <c r="K1390" s="48">
        <f t="shared" si="193"/>
        <v>11500</v>
      </c>
      <c r="L1390" s="48">
        <f t="shared" si="193"/>
        <v>11500</v>
      </c>
      <c r="M1390" s="48">
        <f t="shared" si="193"/>
        <v>11500</v>
      </c>
      <c r="N1390" s="48">
        <f t="shared" si="193"/>
        <v>11500</v>
      </c>
      <c r="O1390" s="48">
        <f t="shared" si="193"/>
        <v>11500</v>
      </c>
      <c r="P1390" s="48">
        <f t="shared" si="193"/>
        <v>11500</v>
      </c>
      <c r="Q1390" s="48">
        <f t="shared" si="193"/>
        <v>11500</v>
      </c>
      <c r="R1390" s="48">
        <f t="shared" si="193"/>
        <v>11500</v>
      </c>
      <c r="S1390" s="48">
        <f t="shared" si="193"/>
        <v>11500</v>
      </c>
      <c r="T1390" s="48">
        <f t="shared" si="193"/>
        <v>11500</v>
      </c>
      <c r="U1390" s="48">
        <f t="shared" si="193"/>
        <v>11500</v>
      </c>
      <c r="V1390" s="48">
        <f t="shared" si="193"/>
        <v>11500</v>
      </c>
    </row>
    <row r="1391" spans="1:22">
      <c r="A1391" s="48">
        <v>3</v>
      </c>
      <c r="B1391" s="48">
        <v>3</v>
      </c>
      <c r="C1391" s="48">
        <v>18</v>
      </c>
      <c r="D1391" s="48">
        <v>501</v>
      </c>
      <c r="E1391" s="48">
        <v>1000</v>
      </c>
      <c r="F1391" s="48">
        <v>10</v>
      </c>
      <c r="G1391" s="48" t="s">
        <v>270</v>
      </c>
      <c r="H1391" s="48">
        <v>6</v>
      </c>
      <c r="I1391" s="48">
        <f t="shared" si="188"/>
        <v>1</v>
      </c>
      <c r="J1391" s="57">
        <f t="shared" si="189"/>
        <v>1.2E-2</v>
      </c>
      <c r="K1391" s="48">
        <f t="shared" si="193"/>
        <v>12000</v>
      </c>
      <c r="L1391" s="48">
        <f t="shared" si="193"/>
        <v>12000</v>
      </c>
      <c r="M1391" s="48">
        <f t="shared" si="193"/>
        <v>13200</v>
      </c>
      <c r="N1391" s="48">
        <f t="shared" si="193"/>
        <v>13200</v>
      </c>
      <c r="O1391" s="48">
        <f t="shared" si="193"/>
        <v>13200</v>
      </c>
      <c r="P1391" s="48">
        <f t="shared" si="193"/>
        <v>13200</v>
      </c>
      <c r="Q1391" s="48">
        <f t="shared" si="193"/>
        <v>15000</v>
      </c>
      <c r="R1391" s="48">
        <f t="shared" si="193"/>
        <v>15000</v>
      </c>
      <c r="S1391" s="48">
        <f t="shared" si="193"/>
        <v>15600</v>
      </c>
      <c r="T1391" s="48">
        <f t="shared" si="193"/>
        <v>15600</v>
      </c>
      <c r="U1391" s="48">
        <f t="shared" si="193"/>
        <v>16200</v>
      </c>
      <c r="V1391" s="48">
        <f t="shared" si="193"/>
        <v>16200</v>
      </c>
    </row>
    <row r="1392" spans="1:22">
      <c r="A1392" s="48">
        <v>3</v>
      </c>
      <c r="B1392" s="48">
        <v>3</v>
      </c>
      <c r="C1392" s="48">
        <v>18</v>
      </c>
      <c r="D1392" s="48">
        <v>501</v>
      </c>
      <c r="E1392" s="48">
        <v>1000</v>
      </c>
      <c r="F1392" s="48">
        <v>11</v>
      </c>
      <c r="G1392" s="48" t="s">
        <v>272</v>
      </c>
      <c r="H1392" s="48">
        <v>1</v>
      </c>
      <c r="I1392" s="48">
        <f t="shared" si="188"/>
        <v>7</v>
      </c>
      <c r="J1392" s="57">
        <f t="shared" si="189"/>
        <v>1.2E-2</v>
      </c>
      <c r="K1392" s="48">
        <f t="shared" ref="K1392:V1401" si="194">IF($I1392=0,$H1392,INDEX(levelCosts_1_v,MATCH(K$1,levelCosts_k,1),$I1392)*$H1392)</f>
        <v>4000</v>
      </c>
      <c r="L1392" s="48">
        <f t="shared" si="194"/>
        <v>4000</v>
      </c>
      <c r="M1392" s="48">
        <f t="shared" si="194"/>
        <v>4400</v>
      </c>
      <c r="N1392" s="48">
        <f t="shared" si="194"/>
        <v>4400</v>
      </c>
      <c r="O1392" s="48">
        <f t="shared" si="194"/>
        <v>4400</v>
      </c>
      <c r="P1392" s="48">
        <f t="shared" si="194"/>
        <v>4400</v>
      </c>
      <c r="Q1392" s="48">
        <f t="shared" si="194"/>
        <v>5000</v>
      </c>
      <c r="R1392" s="48">
        <f t="shared" si="194"/>
        <v>5000</v>
      </c>
      <c r="S1392" s="48">
        <f t="shared" si="194"/>
        <v>5200</v>
      </c>
      <c r="T1392" s="48">
        <f t="shared" si="194"/>
        <v>5200</v>
      </c>
      <c r="U1392" s="48">
        <f t="shared" si="194"/>
        <v>5400</v>
      </c>
      <c r="V1392" s="48">
        <f t="shared" si="194"/>
        <v>5400</v>
      </c>
    </row>
    <row r="1393" spans="1:22">
      <c r="A1393" s="48">
        <v>3</v>
      </c>
      <c r="B1393" s="48">
        <v>3</v>
      </c>
      <c r="C1393" s="48">
        <v>18</v>
      </c>
      <c r="D1393" s="48">
        <v>501</v>
      </c>
      <c r="E1393" s="48">
        <v>1000</v>
      </c>
      <c r="F1393" s="48">
        <v>12</v>
      </c>
      <c r="G1393" s="48" t="s">
        <v>268</v>
      </c>
      <c r="H1393" s="48">
        <v>8</v>
      </c>
      <c r="I1393" s="48">
        <f t="shared" si="188"/>
        <v>4</v>
      </c>
      <c r="J1393" s="57">
        <f t="shared" si="189"/>
        <v>1.2E-2</v>
      </c>
      <c r="K1393" s="48">
        <f t="shared" si="194"/>
        <v>4000</v>
      </c>
      <c r="L1393" s="48">
        <f t="shared" si="194"/>
        <v>4000</v>
      </c>
      <c r="M1393" s="48">
        <f t="shared" si="194"/>
        <v>4400</v>
      </c>
      <c r="N1393" s="48">
        <f t="shared" si="194"/>
        <v>4400</v>
      </c>
      <c r="O1393" s="48">
        <f t="shared" si="194"/>
        <v>4400</v>
      </c>
      <c r="P1393" s="48">
        <f t="shared" si="194"/>
        <v>4400</v>
      </c>
      <c r="Q1393" s="48">
        <f t="shared" si="194"/>
        <v>5000</v>
      </c>
      <c r="R1393" s="48">
        <f t="shared" si="194"/>
        <v>5000</v>
      </c>
      <c r="S1393" s="48">
        <f t="shared" si="194"/>
        <v>5200</v>
      </c>
      <c r="T1393" s="48">
        <f t="shared" si="194"/>
        <v>5200</v>
      </c>
      <c r="U1393" s="48">
        <f t="shared" si="194"/>
        <v>5400</v>
      </c>
      <c r="V1393" s="48">
        <f t="shared" si="194"/>
        <v>5400</v>
      </c>
    </row>
    <row r="1394" spans="1:22">
      <c r="A1394" s="48">
        <v>3</v>
      </c>
      <c r="B1394" s="48">
        <v>3</v>
      </c>
      <c r="C1394" s="48">
        <v>18</v>
      </c>
      <c r="D1394" s="48">
        <v>501</v>
      </c>
      <c r="E1394" s="48">
        <v>1000</v>
      </c>
      <c r="F1394" s="48">
        <v>13</v>
      </c>
      <c r="G1394" s="48" t="s">
        <v>269</v>
      </c>
      <c r="H1394" s="48">
        <v>19000</v>
      </c>
      <c r="I1394" s="48">
        <f t="shared" si="188"/>
        <v>0</v>
      </c>
      <c r="J1394" s="57">
        <f t="shared" si="189"/>
        <v>1.2E-2</v>
      </c>
      <c r="K1394" s="48">
        <f t="shared" si="194"/>
        <v>19000</v>
      </c>
      <c r="L1394" s="48">
        <f t="shared" si="194"/>
        <v>19000</v>
      </c>
      <c r="M1394" s="48">
        <f t="shared" si="194"/>
        <v>19000</v>
      </c>
      <c r="N1394" s="48">
        <f t="shared" si="194"/>
        <v>19000</v>
      </c>
      <c r="O1394" s="48">
        <f t="shared" si="194"/>
        <v>19000</v>
      </c>
      <c r="P1394" s="48">
        <f t="shared" si="194"/>
        <v>19000</v>
      </c>
      <c r="Q1394" s="48">
        <f t="shared" si="194"/>
        <v>19000</v>
      </c>
      <c r="R1394" s="48">
        <f t="shared" si="194"/>
        <v>19000</v>
      </c>
      <c r="S1394" s="48">
        <f t="shared" si="194"/>
        <v>19000</v>
      </c>
      <c r="T1394" s="48">
        <f t="shared" si="194"/>
        <v>19000</v>
      </c>
      <c r="U1394" s="48">
        <f t="shared" si="194"/>
        <v>19000</v>
      </c>
      <c r="V1394" s="48">
        <f t="shared" si="194"/>
        <v>19000</v>
      </c>
    </row>
    <row r="1395" spans="1:22">
      <c r="A1395" s="48">
        <v>3</v>
      </c>
      <c r="B1395" s="48">
        <v>3</v>
      </c>
      <c r="C1395" s="48">
        <v>18</v>
      </c>
      <c r="D1395" s="48">
        <v>501</v>
      </c>
      <c r="E1395" s="48">
        <v>1000</v>
      </c>
      <c r="F1395" s="48">
        <v>14</v>
      </c>
      <c r="G1395" s="48" t="s">
        <v>274</v>
      </c>
      <c r="H1395" s="48">
        <v>1</v>
      </c>
      <c r="I1395" s="48">
        <f t="shared" si="188"/>
        <v>3</v>
      </c>
      <c r="J1395" s="57">
        <f t="shared" si="189"/>
        <v>1.2E-2</v>
      </c>
      <c r="K1395" s="48">
        <f t="shared" si="194"/>
        <v>6000</v>
      </c>
      <c r="L1395" s="48">
        <f t="shared" si="194"/>
        <v>6000</v>
      </c>
      <c r="M1395" s="48">
        <f t="shared" si="194"/>
        <v>6600</v>
      </c>
      <c r="N1395" s="48">
        <f t="shared" si="194"/>
        <v>6600</v>
      </c>
      <c r="O1395" s="48">
        <f t="shared" si="194"/>
        <v>6600</v>
      </c>
      <c r="P1395" s="48">
        <f t="shared" si="194"/>
        <v>6600</v>
      </c>
      <c r="Q1395" s="48">
        <f t="shared" si="194"/>
        <v>7500</v>
      </c>
      <c r="R1395" s="48">
        <f t="shared" si="194"/>
        <v>7500</v>
      </c>
      <c r="S1395" s="48">
        <f t="shared" si="194"/>
        <v>7800</v>
      </c>
      <c r="T1395" s="48">
        <f t="shared" si="194"/>
        <v>7800</v>
      </c>
      <c r="U1395" s="48">
        <f t="shared" si="194"/>
        <v>8100</v>
      </c>
      <c r="V1395" s="48">
        <f t="shared" si="194"/>
        <v>8100</v>
      </c>
    </row>
    <row r="1396" spans="1:22">
      <c r="A1396" s="48">
        <v>3</v>
      </c>
      <c r="B1396" s="48">
        <v>3</v>
      </c>
      <c r="C1396" s="48">
        <v>18</v>
      </c>
      <c r="D1396" s="48">
        <v>501</v>
      </c>
      <c r="E1396" s="48">
        <v>1000</v>
      </c>
      <c r="F1396" s="48">
        <v>15</v>
      </c>
      <c r="G1396" s="48" t="s">
        <v>270</v>
      </c>
      <c r="H1396" s="48">
        <v>3</v>
      </c>
      <c r="I1396" s="48">
        <f t="shared" si="188"/>
        <v>1</v>
      </c>
      <c r="J1396" s="57">
        <f t="shared" si="189"/>
        <v>1.2E-2</v>
      </c>
      <c r="K1396" s="48">
        <f t="shared" si="194"/>
        <v>6000</v>
      </c>
      <c r="L1396" s="48">
        <f t="shared" si="194"/>
        <v>6000</v>
      </c>
      <c r="M1396" s="48">
        <f t="shared" si="194"/>
        <v>6600</v>
      </c>
      <c r="N1396" s="48">
        <f t="shared" si="194"/>
        <v>6600</v>
      </c>
      <c r="O1396" s="48">
        <f t="shared" si="194"/>
        <v>6600</v>
      </c>
      <c r="P1396" s="48">
        <f t="shared" si="194"/>
        <v>6600</v>
      </c>
      <c r="Q1396" s="48">
        <f t="shared" si="194"/>
        <v>7500</v>
      </c>
      <c r="R1396" s="48">
        <f t="shared" si="194"/>
        <v>7500</v>
      </c>
      <c r="S1396" s="48">
        <f t="shared" si="194"/>
        <v>7800</v>
      </c>
      <c r="T1396" s="48">
        <f t="shared" si="194"/>
        <v>7800</v>
      </c>
      <c r="U1396" s="48">
        <f t="shared" si="194"/>
        <v>8100</v>
      </c>
      <c r="V1396" s="48">
        <f t="shared" si="194"/>
        <v>8100</v>
      </c>
    </row>
    <row r="1397" spans="1:22">
      <c r="A1397" s="48">
        <v>3</v>
      </c>
      <c r="B1397" s="48">
        <v>4</v>
      </c>
      <c r="C1397" s="48">
        <v>7</v>
      </c>
      <c r="D1397" s="48">
        <v>501</v>
      </c>
      <c r="E1397" s="48">
        <v>1000</v>
      </c>
      <c r="F1397" s="48">
        <v>1</v>
      </c>
      <c r="G1397" s="48" t="s">
        <v>275</v>
      </c>
      <c r="H1397" s="48">
        <v>2</v>
      </c>
      <c r="I1397" s="48">
        <f t="shared" si="188"/>
        <v>8</v>
      </c>
      <c r="J1397" s="57">
        <f t="shared" si="189"/>
        <v>4.6666666666666671E-3</v>
      </c>
      <c r="K1397" s="48">
        <f t="shared" si="194"/>
        <v>10600</v>
      </c>
      <c r="L1397" s="48">
        <f t="shared" si="194"/>
        <v>10600</v>
      </c>
      <c r="M1397" s="48">
        <f t="shared" si="194"/>
        <v>11800</v>
      </c>
      <c r="N1397" s="48">
        <f t="shared" si="194"/>
        <v>11800</v>
      </c>
      <c r="O1397" s="48">
        <f t="shared" si="194"/>
        <v>11800</v>
      </c>
      <c r="P1397" s="48">
        <f t="shared" si="194"/>
        <v>11800</v>
      </c>
      <c r="Q1397" s="48">
        <f t="shared" si="194"/>
        <v>13400</v>
      </c>
      <c r="R1397" s="48">
        <f t="shared" si="194"/>
        <v>13400</v>
      </c>
      <c r="S1397" s="48">
        <f t="shared" si="194"/>
        <v>13800</v>
      </c>
      <c r="T1397" s="48">
        <f t="shared" si="194"/>
        <v>13800</v>
      </c>
      <c r="U1397" s="48">
        <f t="shared" si="194"/>
        <v>14400</v>
      </c>
      <c r="V1397" s="48">
        <f t="shared" si="194"/>
        <v>14400</v>
      </c>
    </row>
    <row r="1398" spans="1:22">
      <c r="A1398" s="48">
        <v>3</v>
      </c>
      <c r="B1398" s="48">
        <v>4</v>
      </c>
      <c r="C1398" s="48">
        <v>7</v>
      </c>
      <c r="D1398" s="48">
        <v>501</v>
      </c>
      <c r="E1398" s="48">
        <v>1000</v>
      </c>
      <c r="F1398" s="48">
        <v>2</v>
      </c>
      <c r="G1398" s="48" t="s">
        <v>268</v>
      </c>
      <c r="H1398" s="48">
        <v>12</v>
      </c>
      <c r="I1398" s="48">
        <f t="shared" si="188"/>
        <v>4</v>
      </c>
      <c r="J1398" s="57">
        <f t="shared" si="189"/>
        <v>4.6666666666666671E-3</v>
      </c>
      <c r="K1398" s="48">
        <f t="shared" si="194"/>
        <v>6000</v>
      </c>
      <c r="L1398" s="48">
        <f t="shared" si="194"/>
        <v>6000</v>
      </c>
      <c r="M1398" s="48">
        <f t="shared" si="194"/>
        <v>6600</v>
      </c>
      <c r="N1398" s="48">
        <f t="shared" si="194"/>
        <v>6600</v>
      </c>
      <c r="O1398" s="48">
        <f t="shared" si="194"/>
        <v>6600</v>
      </c>
      <c r="P1398" s="48">
        <f t="shared" si="194"/>
        <v>6600</v>
      </c>
      <c r="Q1398" s="48">
        <f t="shared" si="194"/>
        <v>7500</v>
      </c>
      <c r="R1398" s="48">
        <f t="shared" si="194"/>
        <v>7500</v>
      </c>
      <c r="S1398" s="48">
        <f t="shared" si="194"/>
        <v>7800</v>
      </c>
      <c r="T1398" s="48">
        <f t="shared" si="194"/>
        <v>7800</v>
      </c>
      <c r="U1398" s="48">
        <f t="shared" si="194"/>
        <v>8100</v>
      </c>
      <c r="V1398" s="48">
        <f t="shared" si="194"/>
        <v>8100</v>
      </c>
    </row>
    <row r="1399" spans="1:22">
      <c r="A1399" s="48">
        <v>3</v>
      </c>
      <c r="B1399" s="48">
        <v>4</v>
      </c>
      <c r="C1399" s="48">
        <v>7</v>
      </c>
      <c r="D1399" s="48">
        <v>501</v>
      </c>
      <c r="E1399" s="48">
        <v>1000</v>
      </c>
      <c r="F1399" s="48">
        <v>3</v>
      </c>
      <c r="G1399" s="48" t="s">
        <v>269</v>
      </c>
      <c r="H1399" s="48">
        <v>4000</v>
      </c>
      <c r="I1399" s="48">
        <f t="shared" si="188"/>
        <v>0</v>
      </c>
      <c r="J1399" s="57">
        <f t="shared" si="189"/>
        <v>4.6666666666666671E-3</v>
      </c>
      <c r="K1399" s="48">
        <f t="shared" si="194"/>
        <v>4000</v>
      </c>
      <c r="L1399" s="48">
        <f t="shared" si="194"/>
        <v>4000</v>
      </c>
      <c r="M1399" s="48">
        <f t="shared" si="194"/>
        <v>4000</v>
      </c>
      <c r="N1399" s="48">
        <f t="shared" si="194"/>
        <v>4000</v>
      </c>
      <c r="O1399" s="48">
        <f t="shared" si="194"/>
        <v>4000</v>
      </c>
      <c r="P1399" s="48">
        <f t="shared" si="194"/>
        <v>4000</v>
      </c>
      <c r="Q1399" s="48">
        <f t="shared" si="194"/>
        <v>4000</v>
      </c>
      <c r="R1399" s="48">
        <f t="shared" si="194"/>
        <v>4000</v>
      </c>
      <c r="S1399" s="48">
        <f t="shared" si="194"/>
        <v>4000</v>
      </c>
      <c r="T1399" s="48">
        <f t="shared" si="194"/>
        <v>4000</v>
      </c>
      <c r="U1399" s="48">
        <f t="shared" si="194"/>
        <v>4000</v>
      </c>
      <c r="V1399" s="48">
        <f t="shared" si="194"/>
        <v>4000</v>
      </c>
    </row>
    <row r="1400" spans="1:22">
      <c r="A1400" s="48">
        <v>3</v>
      </c>
      <c r="B1400" s="48">
        <v>4</v>
      </c>
      <c r="C1400" s="48">
        <v>7</v>
      </c>
      <c r="D1400" s="48">
        <v>501</v>
      </c>
      <c r="E1400" s="48">
        <v>1000</v>
      </c>
      <c r="F1400" s="48">
        <v>4</v>
      </c>
      <c r="G1400" s="48" t="s">
        <v>270</v>
      </c>
      <c r="H1400" s="48">
        <v>4</v>
      </c>
      <c r="I1400" s="48">
        <f t="shared" si="188"/>
        <v>1</v>
      </c>
      <c r="J1400" s="57">
        <f t="shared" si="189"/>
        <v>4.6666666666666671E-3</v>
      </c>
      <c r="K1400" s="48">
        <f t="shared" si="194"/>
        <v>8000</v>
      </c>
      <c r="L1400" s="48">
        <f t="shared" si="194"/>
        <v>8000</v>
      </c>
      <c r="M1400" s="48">
        <f t="shared" si="194"/>
        <v>8800</v>
      </c>
      <c r="N1400" s="48">
        <f t="shared" si="194"/>
        <v>8800</v>
      </c>
      <c r="O1400" s="48">
        <f t="shared" si="194"/>
        <v>8800</v>
      </c>
      <c r="P1400" s="48">
        <f t="shared" si="194"/>
        <v>8800</v>
      </c>
      <c r="Q1400" s="48">
        <f t="shared" si="194"/>
        <v>10000</v>
      </c>
      <c r="R1400" s="48">
        <f t="shared" si="194"/>
        <v>10000</v>
      </c>
      <c r="S1400" s="48">
        <f t="shared" si="194"/>
        <v>10400</v>
      </c>
      <c r="T1400" s="48">
        <f t="shared" si="194"/>
        <v>10400</v>
      </c>
      <c r="U1400" s="48">
        <f t="shared" si="194"/>
        <v>10800</v>
      </c>
      <c r="V1400" s="48">
        <f t="shared" si="194"/>
        <v>10800</v>
      </c>
    </row>
    <row r="1401" spans="1:22">
      <c r="A1401" s="48">
        <v>3</v>
      </c>
      <c r="B1401" s="48">
        <v>4</v>
      </c>
      <c r="C1401" s="48">
        <v>7</v>
      </c>
      <c r="D1401" s="48">
        <v>501</v>
      </c>
      <c r="E1401" s="48">
        <v>1000</v>
      </c>
      <c r="F1401" s="48">
        <v>5</v>
      </c>
      <c r="G1401" s="48" t="s">
        <v>271</v>
      </c>
      <c r="H1401" s="48">
        <v>1</v>
      </c>
      <c r="I1401" s="48">
        <f t="shared" si="188"/>
        <v>6</v>
      </c>
      <c r="J1401" s="57">
        <f t="shared" si="189"/>
        <v>4.6666666666666671E-3</v>
      </c>
      <c r="K1401" s="48">
        <f t="shared" si="194"/>
        <v>3300</v>
      </c>
      <c r="L1401" s="48">
        <f t="shared" si="194"/>
        <v>3300</v>
      </c>
      <c r="M1401" s="48">
        <f t="shared" si="194"/>
        <v>3700</v>
      </c>
      <c r="N1401" s="48">
        <f t="shared" si="194"/>
        <v>3700</v>
      </c>
      <c r="O1401" s="48">
        <f t="shared" si="194"/>
        <v>3700</v>
      </c>
      <c r="P1401" s="48">
        <f t="shared" si="194"/>
        <v>3700</v>
      </c>
      <c r="Q1401" s="48">
        <f t="shared" si="194"/>
        <v>4200</v>
      </c>
      <c r="R1401" s="48">
        <f t="shared" si="194"/>
        <v>4200</v>
      </c>
      <c r="S1401" s="48">
        <f t="shared" si="194"/>
        <v>4300</v>
      </c>
      <c r="T1401" s="48">
        <f t="shared" si="194"/>
        <v>4300</v>
      </c>
      <c r="U1401" s="48">
        <f t="shared" si="194"/>
        <v>4500</v>
      </c>
      <c r="V1401" s="48">
        <f t="shared" si="194"/>
        <v>4500</v>
      </c>
    </row>
    <row r="1402" spans="1:22">
      <c r="A1402" s="48">
        <v>3</v>
      </c>
      <c r="B1402" s="48">
        <v>4</v>
      </c>
      <c r="C1402" s="48">
        <v>7</v>
      </c>
      <c r="D1402" s="48">
        <v>501</v>
      </c>
      <c r="E1402" s="48">
        <v>1000</v>
      </c>
      <c r="F1402" s="48">
        <v>6</v>
      </c>
      <c r="G1402" s="48" t="s">
        <v>268</v>
      </c>
      <c r="H1402" s="48">
        <v>4</v>
      </c>
      <c r="I1402" s="48">
        <f t="shared" si="188"/>
        <v>4</v>
      </c>
      <c r="J1402" s="57">
        <f t="shared" si="189"/>
        <v>4.6666666666666671E-3</v>
      </c>
      <c r="K1402" s="48">
        <f t="shared" ref="K1402:V1411" si="195">IF($I1402=0,$H1402,INDEX(levelCosts_1_v,MATCH(K$1,levelCosts_k,1),$I1402)*$H1402)</f>
        <v>2000</v>
      </c>
      <c r="L1402" s="48">
        <f t="shared" si="195"/>
        <v>2000</v>
      </c>
      <c r="M1402" s="48">
        <f t="shared" si="195"/>
        <v>2200</v>
      </c>
      <c r="N1402" s="48">
        <f t="shared" si="195"/>
        <v>2200</v>
      </c>
      <c r="O1402" s="48">
        <f t="shared" si="195"/>
        <v>2200</v>
      </c>
      <c r="P1402" s="48">
        <f t="shared" si="195"/>
        <v>2200</v>
      </c>
      <c r="Q1402" s="48">
        <f t="shared" si="195"/>
        <v>2500</v>
      </c>
      <c r="R1402" s="48">
        <f t="shared" si="195"/>
        <v>2500</v>
      </c>
      <c r="S1402" s="48">
        <f t="shared" si="195"/>
        <v>2600</v>
      </c>
      <c r="T1402" s="48">
        <f t="shared" si="195"/>
        <v>2600</v>
      </c>
      <c r="U1402" s="48">
        <f t="shared" si="195"/>
        <v>2700</v>
      </c>
      <c r="V1402" s="48">
        <f t="shared" si="195"/>
        <v>2700</v>
      </c>
    </row>
    <row r="1403" spans="1:22">
      <c r="A1403" s="48">
        <v>3</v>
      </c>
      <c r="B1403" s="48">
        <v>4</v>
      </c>
      <c r="C1403" s="48">
        <v>7</v>
      </c>
      <c r="D1403" s="48">
        <v>501</v>
      </c>
      <c r="E1403" s="48">
        <v>1000</v>
      </c>
      <c r="F1403" s="48">
        <v>7</v>
      </c>
      <c r="G1403" s="48" t="s">
        <v>273</v>
      </c>
      <c r="H1403" s="48">
        <v>3</v>
      </c>
      <c r="I1403" s="48">
        <f t="shared" si="188"/>
        <v>5</v>
      </c>
      <c r="J1403" s="57">
        <f t="shared" si="189"/>
        <v>4.6666666666666671E-3</v>
      </c>
      <c r="K1403" s="48">
        <f t="shared" si="195"/>
        <v>12000</v>
      </c>
      <c r="L1403" s="48">
        <f t="shared" si="195"/>
        <v>12000</v>
      </c>
      <c r="M1403" s="48">
        <f t="shared" si="195"/>
        <v>13200</v>
      </c>
      <c r="N1403" s="48">
        <f t="shared" si="195"/>
        <v>13200</v>
      </c>
      <c r="O1403" s="48">
        <f t="shared" si="195"/>
        <v>13200</v>
      </c>
      <c r="P1403" s="48">
        <f t="shared" si="195"/>
        <v>13200</v>
      </c>
      <c r="Q1403" s="48">
        <f t="shared" si="195"/>
        <v>15000</v>
      </c>
      <c r="R1403" s="48">
        <f t="shared" si="195"/>
        <v>15000</v>
      </c>
      <c r="S1403" s="48">
        <f t="shared" si="195"/>
        <v>15600</v>
      </c>
      <c r="T1403" s="48">
        <f t="shared" si="195"/>
        <v>15600</v>
      </c>
      <c r="U1403" s="48">
        <f t="shared" si="195"/>
        <v>16200</v>
      </c>
      <c r="V1403" s="48">
        <f t="shared" si="195"/>
        <v>16200</v>
      </c>
    </row>
    <row r="1404" spans="1:22">
      <c r="A1404" s="48">
        <v>3</v>
      </c>
      <c r="B1404" s="48">
        <v>4</v>
      </c>
      <c r="C1404" s="48">
        <v>7</v>
      </c>
      <c r="D1404" s="48">
        <v>501</v>
      </c>
      <c r="E1404" s="48">
        <v>1000</v>
      </c>
      <c r="F1404" s="48">
        <v>8</v>
      </c>
      <c r="G1404" s="48" t="s">
        <v>269</v>
      </c>
      <c r="H1404" s="48">
        <v>7500</v>
      </c>
      <c r="I1404" s="48">
        <f t="shared" si="188"/>
        <v>0</v>
      </c>
      <c r="J1404" s="57">
        <f t="shared" si="189"/>
        <v>4.6666666666666671E-3</v>
      </c>
      <c r="K1404" s="48">
        <f t="shared" si="195"/>
        <v>7500</v>
      </c>
      <c r="L1404" s="48">
        <f t="shared" si="195"/>
        <v>7500</v>
      </c>
      <c r="M1404" s="48">
        <f t="shared" si="195"/>
        <v>7500</v>
      </c>
      <c r="N1404" s="48">
        <f t="shared" si="195"/>
        <v>7500</v>
      </c>
      <c r="O1404" s="48">
        <f t="shared" si="195"/>
        <v>7500</v>
      </c>
      <c r="P1404" s="48">
        <f t="shared" si="195"/>
        <v>7500</v>
      </c>
      <c r="Q1404" s="48">
        <f t="shared" si="195"/>
        <v>7500</v>
      </c>
      <c r="R1404" s="48">
        <f t="shared" si="195"/>
        <v>7500</v>
      </c>
      <c r="S1404" s="48">
        <f t="shared" si="195"/>
        <v>7500</v>
      </c>
      <c r="T1404" s="48">
        <f t="shared" si="195"/>
        <v>7500</v>
      </c>
      <c r="U1404" s="48">
        <f t="shared" si="195"/>
        <v>7500</v>
      </c>
      <c r="V1404" s="48">
        <f t="shared" si="195"/>
        <v>7500</v>
      </c>
    </row>
    <row r="1405" spans="1:22">
      <c r="A1405" s="48">
        <v>3</v>
      </c>
      <c r="B1405" s="48">
        <v>4</v>
      </c>
      <c r="C1405" s="48">
        <v>7</v>
      </c>
      <c r="D1405" s="48">
        <v>501</v>
      </c>
      <c r="E1405" s="48">
        <v>1000</v>
      </c>
      <c r="F1405" s="48">
        <v>9</v>
      </c>
      <c r="G1405" s="48" t="s">
        <v>274</v>
      </c>
      <c r="H1405" s="48">
        <v>1</v>
      </c>
      <c r="I1405" s="48">
        <f t="shared" si="188"/>
        <v>3</v>
      </c>
      <c r="J1405" s="57">
        <f t="shared" si="189"/>
        <v>4.6666666666666671E-3</v>
      </c>
      <c r="K1405" s="48">
        <f t="shared" si="195"/>
        <v>6000</v>
      </c>
      <c r="L1405" s="48">
        <f t="shared" si="195"/>
        <v>6000</v>
      </c>
      <c r="M1405" s="48">
        <f t="shared" si="195"/>
        <v>6600</v>
      </c>
      <c r="N1405" s="48">
        <f t="shared" si="195"/>
        <v>6600</v>
      </c>
      <c r="O1405" s="48">
        <f t="shared" si="195"/>
        <v>6600</v>
      </c>
      <c r="P1405" s="48">
        <f t="shared" si="195"/>
        <v>6600</v>
      </c>
      <c r="Q1405" s="48">
        <f t="shared" si="195"/>
        <v>7500</v>
      </c>
      <c r="R1405" s="48">
        <f t="shared" si="195"/>
        <v>7500</v>
      </c>
      <c r="S1405" s="48">
        <f t="shared" si="195"/>
        <v>7800</v>
      </c>
      <c r="T1405" s="48">
        <f t="shared" si="195"/>
        <v>7800</v>
      </c>
      <c r="U1405" s="48">
        <f t="shared" si="195"/>
        <v>8100</v>
      </c>
      <c r="V1405" s="48">
        <f t="shared" si="195"/>
        <v>8100</v>
      </c>
    </row>
    <row r="1406" spans="1:22">
      <c r="A1406" s="48">
        <v>3</v>
      </c>
      <c r="B1406" s="48">
        <v>4</v>
      </c>
      <c r="C1406" s="48">
        <v>7</v>
      </c>
      <c r="D1406" s="48">
        <v>501</v>
      </c>
      <c r="E1406" s="48">
        <v>1000</v>
      </c>
      <c r="F1406" s="48">
        <v>10</v>
      </c>
      <c r="G1406" s="48" t="s">
        <v>275</v>
      </c>
      <c r="H1406" s="48">
        <v>4</v>
      </c>
      <c r="I1406" s="48">
        <f t="shared" si="188"/>
        <v>8</v>
      </c>
      <c r="J1406" s="57">
        <f t="shared" si="189"/>
        <v>4.6666666666666671E-3</v>
      </c>
      <c r="K1406" s="48">
        <f t="shared" si="195"/>
        <v>21200</v>
      </c>
      <c r="L1406" s="48">
        <f t="shared" si="195"/>
        <v>21200</v>
      </c>
      <c r="M1406" s="48">
        <f t="shared" si="195"/>
        <v>23600</v>
      </c>
      <c r="N1406" s="48">
        <f t="shared" si="195"/>
        <v>23600</v>
      </c>
      <c r="O1406" s="48">
        <f t="shared" si="195"/>
        <v>23600</v>
      </c>
      <c r="P1406" s="48">
        <f t="shared" si="195"/>
        <v>23600</v>
      </c>
      <c r="Q1406" s="48">
        <f t="shared" si="195"/>
        <v>26800</v>
      </c>
      <c r="R1406" s="48">
        <f t="shared" si="195"/>
        <v>26800</v>
      </c>
      <c r="S1406" s="48">
        <f t="shared" si="195"/>
        <v>27600</v>
      </c>
      <c r="T1406" s="48">
        <f t="shared" si="195"/>
        <v>27600</v>
      </c>
      <c r="U1406" s="48">
        <f t="shared" si="195"/>
        <v>28800</v>
      </c>
      <c r="V1406" s="48">
        <f t="shared" si="195"/>
        <v>28800</v>
      </c>
    </row>
    <row r="1407" spans="1:22">
      <c r="A1407" s="48">
        <v>3</v>
      </c>
      <c r="B1407" s="48">
        <v>4</v>
      </c>
      <c r="C1407" s="48">
        <v>7</v>
      </c>
      <c r="D1407" s="48">
        <v>501</v>
      </c>
      <c r="E1407" s="48">
        <v>1000</v>
      </c>
      <c r="F1407" s="48">
        <v>11</v>
      </c>
      <c r="G1407" s="48" t="s">
        <v>272</v>
      </c>
      <c r="H1407" s="48">
        <v>1</v>
      </c>
      <c r="I1407" s="48">
        <f t="shared" si="188"/>
        <v>7</v>
      </c>
      <c r="J1407" s="57">
        <f t="shared" si="189"/>
        <v>4.6666666666666671E-3</v>
      </c>
      <c r="K1407" s="48">
        <f t="shared" si="195"/>
        <v>4000</v>
      </c>
      <c r="L1407" s="48">
        <f t="shared" si="195"/>
        <v>4000</v>
      </c>
      <c r="M1407" s="48">
        <f t="shared" si="195"/>
        <v>4400</v>
      </c>
      <c r="N1407" s="48">
        <f t="shared" si="195"/>
        <v>4400</v>
      </c>
      <c r="O1407" s="48">
        <f t="shared" si="195"/>
        <v>4400</v>
      </c>
      <c r="P1407" s="48">
        <f t="shared" si="195"/>
        <v>4400</v>
      </c>
      <c r="Q1407" s="48">
        <f t="shared" si="195"/>
        <v>5000</v>
      </c>
      <c r="R1407" s="48">
        <f t="shared" si="195"/>
        <v>5000</v>
      </c>
      <c r="S1407" s="48">
        <f t="shared" si="195"/>
        <v>5200</v>
      </c>
      <c r="T1407" s="48">
        <f t="shared" si="195"/>
        <v>5200</v>
      </c>
      <c r="U1407" s="48">
        <f t="shared" si="195"/>
        <v>5400</v>
      </c>
      <c r="V1407" s="48">
        <f t="shared" si="195"/>
        <v>5400</v>
      </c>
    </row>
    <row r="1408" spans="1:22">
      <c r="A1408" s="48">
        <v>3</v>
      </c>
      <c r="B1408" s="48">
        <v>4</v>
      </c>
      <c r="C1408" s="48">
        <v>7</v>
      </c>
      <c r="D1408" s="48">
        <v>501</v>
      </c>
      <c r="E1408" s="48">
        <v>1000</v>
      </c>
      <c r="F1408" s="48">
        <v>12</v>
      </c>
      <c r="G1408" s="48" t="s">
        <v>274</v>
      </c>
      <c r="H1408" s="48">
        <v>1</v>
      </c>
      <c r="I1408" s="48">
        <f t="shared" si="188"/>
        <v>3</v>
      </c>
      <c r="J1408" s="57">
        <f t="shared" si="189"/>
        <v>4.6666666666666671E-3</v>
      </c>
      <c r="K1408" s="48">
        <f t="shared" si="195"/>
        <v>6000</v>
      </c>
      <c r="L1408" s="48">
        <f t="shared" si="195"/>
        <v>6000</v>
      </c>
      <c r="M1408" s="48">
        <f t="shared" si="195"/>
        <v>6600</v>
      </c>
      <c r="N1408" s="48">
        <f t="shared" si="195"/>
        <v>6600</v>
      </c>
      <c r="O1408" s="48">
        <f t="shared" si="195"/>
        <v>6600</v>
      </c>
      <c r="P1408" s="48">
        <f t="shared" si="195"/>
        <v>6600</v>
      </c>
      <c r="Q1408" s="48">
        <f t="shared" si="195"/>
        <v>7500</v>
      </c>
      <c r="R1408" s="48">
        <f t="shared" si="195"/>
        <v>7500</v>
      </c>
      <c r="S1408" s="48">
        <f t="shared" si="195"/>
        <v>7800</v>
      </c>
      <c r="T1408" s="48">
        <f t="shared" si="195"/>
        <v>7800</v>
      </c>
      <c r="U1408" s="48">
        <f t="shared" si="195"/>
        <v>8100</v>
      </c>
      <c r="V1408" s="48">
        <f t="shared" si="195"/>
        <v>8100</v>
      </c>
    </row>
    <row r="1409" spans="1:22">
      <c r="A1409" s="48">
        <v>3</v>
      </c>
      <c r="B1409" s="48">
        <v>4</v>
      </c>
      <c r="C1409" s="48">
        <v>7</v>
      </c>
      <c r="D1409" s="48">
        <v>501</v>
      </c>
      <c r="E1409" s="48">
        <v>1000</v>
      </c>
      <c r="F1409" s="48">
        <v>13</v>
      </c>
      <c r="G1409" s="48" t="s">
        <v>268</v>
      </c>
      <c r="H1409" s="48">
        <v>20</v>
      </c>
      <c r="I1409" s="48">
        <f t="shared" si="188"/>
        <v>4</v>
      </c>
      <c r="J1409" s="57">
        <f t="shared" si="189"/>
        <v>4.6666666666666671E-3</v>
      </c>
      <c r="K1409" s="48">
        <f t="shared" si="195"/>
        <v>10000</v>
      </c>
      <c r="L1409" s="48">
        <f t="shared" si="195"/>
        <v>10000</v>
      </c>
      <c r="M1409" s="48">
        <f t="shared" si="195"/>
        <v>11000</v>
      </c>
      <c r="N1409" s="48">
        <f t="shared" si="195"/>
        <v>11000</v>
      </c>
      <c r="O1409" s="48">
        <f t="shared" si="195"/>
        <v>11000</v>
      </c>
      <c r="P1409" s="48">
        <f t="shared" si="195"/>
        <v>11000</v>
      </c>
      <c r="Q1409" s="48">
        <f t="shared" si="195"/>
        <v>12500</v>
      </c>
      <c r="R1409" s="48">
        <f t="shared" si="195"/>
        <v>12500</v>
      </c>
      <c r="S1409" s="48">
        <f t="shared" si="195"/>
        <v>13000</v>
      </c>
      <c r="T1409" s="48">
        <f t="shared" si="195"/>
        <v>13000</v>
      </c>
      <c r="U1409" s="48">
        <f t="shared" si="195"/>
        <v>13500</v>
      </c>
      <c r="V1409" s="48">
        <f t="shared" si="195"/>
        <v>13500</v>
      </c>
    </row>
    <row r="1410" spans="1:22">
      <c r="A1410" s="48">
        <v>3</v>
      </c>
      <c r="B1410" s="48">
        <v>4</v>
      </c>
      <c r="C1410" s="48">
        <v>7</v>
      </c>
      <c r="D1410" s="48">
        <v>501</v>
      </c>
      <c r="E1410" s="48">
        <v>1000</v>
      </c>
      <c r="F1410" s="48">
        <v>14</v>
      </c>
      <c r="G1410" s="48" t="s">
        <v>269</v>
      </c>
      <c r="H1410" s="48">
        <v>7500</v>
      </c>
      <c r="I1410" s="48">
        <f t="shared" ref="I1410:I1473" si="196">INDEX($AW$1:$AW$9,MATCH(G1410,$AV$1:$AV$9,0))</f>
        <v>0</v>
      </c>
      <c r="J1410" s="57">
        <f t="shared" si="189"/>
        <v>4.6666666666666671E-3</v>
      </c>
      <c r="K1410" s="48">
        <f t="shared" si="195"/>
        <v>7500</v>
      </c>
      <c r="L1410" s="48">
        <f t="shared" si="195"/>
        <v>7500</v>
      </c>
      <c r="M1410" s="48">
        <f t="shared" si="195"/>
        <v>7500</v>
      </c>
      <c r="N1410" s="48">
        <f t="shared" si="195"/>
        <v>7500</v>
      </c>
      <c r="O1410" s="48">
        <f t="shared" si="195"/>
        <v>7500</v>
      </c>
      <c r="P1410" s="48">
        <f t="shared" si="195"/>
        <v>7500</v>
      </c>
      <c r="Q1410" s="48">
        <f t="shared" si="195"/>
        <v>7500</v>
      </c>
      <c r="R1410" s="48">
        <f t="shared" si="195"/>
        <v>7500</v>
      </c>
      <c r="S1410" s="48">
        <f t="shared" si="195"/>
        <v>7500</v>
      </c>
      <c r="T1410" s="48">
        <f t="shared" si="195"/>
        <v>7500</v>
      </c>
      <c r="U1410" s="48">
        <f t="shared" si="195"/>
        <v>7500</v>
      </c>
      <c r="V1410" s="48">
        <f t="shared" si="195"/>
        <v>7500</v>
      </c>
    </row>
    <row r="1411" spans="1:22">
      <c r="A1411" s="48">
        <v>3</v>
      </c>
      <c r="B1411" s="48">
        <v>4</v>
      </c>
      <c r="C1411" s="48">
        <v>7</v>
      </c>
      <c r="D1411" s="48">
        <v>501</v>
      </c>
      <c r="E1411" s="48">
        <v>1000</v>
      </c>
      <c r="F1411" s="48">
        <v>15</v>
      </c>
      <c r="G1411" s="48" t="s">
        <v>269</v>
      </c>
      <c r="H1411" s="48">
        <v>11500</v>
      </c>
      <c r="I1411" s="48">
        <f t="shared" si="196"/>
        <v>0</v>
      </c>
      <c r="J1411" s="57">
        <f t="shared" ref="J1411:J1474" si="197">C1411/100/15</f>
        <v>4.6666666666666671E-3</v>
      </c>
      <c r="K1411" s="48">
        <f t="shared" si="195"/>
        <v>11500</v>
      </c>
      <c r="L1411" s="48">
        <f t="shared" si="195"/>
        <v>11500</v>
      </c>
      <c r="M1411" s="48">
        <f t="shared" si="195"/>
        <v>11500</v>
      </c>
      <c r="N1411" s="48">
        <f t="shared" si="195"/>
        <v>11500</v>
      </c>
      <c r="O1411" s="48">
        <f t="shared" si="195"/>
        <v>11500</v>
      </c>
      <c r="P1411" s="48">
        <f t="shared" si="195"/>
        <v>11500</v>
      </c>
      <c r="Q1411" s="48">
        <f t="shared" si="195"/>
        <v>11500</v>
      </c>
      <c r="R1411" s="48">
        <f t="shared" si="195"/>
        <v>11500</v>
      </c>
      <c r="S1411" s="48">
        <f t="shared" si="195"/>
        <v>11500</v>
      </c>
      <c r="T1411" s="48">
        <f t="shared" si="195"/>
        <v>11500</v>
      </c>
      <c r="U1411" s="48">
        <f t="shared" si="195"/>
        <v>11500</v>
      </c>
      <c r="V1411" s="48">
        <f t="shared" si="195"/>
        <v>11500</v>
      </c>
    </row>
    <row r="1412" spans="1:22">
      <c r="A1412" s="48">
        <v>3</v>
      </c>
      <c r="B1412" s="48">
        <v>5</v>
      </c>
      <c r="C1412" s="48">
        <v>5</v>
      </c>
      <c r="D1412" s="48">
        <v>501</v>
      </c>
      <c r="E1412" s="48">
        <v>1000</v>
      </c>
      <c r="F1412" s="48">
        <v>1</v>
      </c>
      <c r="G1412" s="48" t="s">
        <v>271</v>
      </c>
      <c r="H1412" s="48">
        <v>2</v>
      </c>
      <c r="I1412" s="48">
        <f t="shared" si="196"/>
        <v>6</v>
      </c>
      <c r="J1412" s="57">
        <f t="shared" si="197"/>
        <v>3.3333333333333335E-3</v>
      </c>
      <c r="K1412" s="48">
        <f t="shared" ref="K1412:V1421" si="198">IF($I1412=0,$H1412,INDEX(levelCosts_1_v,MATCH(K$1,levelCosts_k,1),$I1412)*$H1412)</f>
        <v>6600</v>
      </c>
      <c r="L1412" s="48">
        <f t="shared" si="198"/>
        <v>6600</v>
      </c>
      <c r="M1412" s="48">
        <f t="shared" si="198"/>
        <v>7400</v>
      </c>
      <c r="N1412" s="48">
        <f t="shared" si="198"/>
        <v>7400</v>
      </c>
      <c r="O1412" s="48">
        <f t="shared" si="198"/>
        <v>7400</v>
      </c>
      <c r="P1412" s="48">
        <f t="shared" si="198"/>
        <v>7400</v>
      </c>
      <c r="Q1412" s="48">
        <f t="shared" si="198"/>
        <v>8400</v>
      </c>
      <c r="R1412" s="48">
        <f t="shared" si="198"/>
        <v>8400</v>
      </c>
      <c r="S1412" s="48">
        <f t="shared" si="198"/>
        <v>8600</v>
      </c>
      <c r="T1412" s="48">
        <f t="shared" si="198"/>
        <v>8600</v>
      </c>
      <c r="U1412" s="48">
        <f t="shared" si="198"/>
        <v>9000</v>
      </c>
      <c r="V1412" s="48">
        <f t="shared" si="198"/>
        <v>9000</v>
      </c>
    </row>
    <row r="1413" spans="1:22">
      <c r="A1413" s="48">
        <v>3</v>
      </c>
      <c r="B1413" s="48">
        <v>5</v>
      </c>
      <c r="C1413" s="48">
        <v>5</v>
      </c>
      <c r="D1413" s="48">
        <v>501</v>
      </c>
      <c r="E1413" s="48">
        <v>1000</v>
      </c>
      <c r="F1413" s="48">
        <v>2</v>
      </c>
      <c r="G1413" s="48" t="s">
        <v>274</v>
      </c>
      <c r="H1413" s="48">
        <v>1</v>
      </c>
      <c r="I1413" s="48">
        <f t="shared" si="196"/>
        <v>3</v>
      </c>
      <c r="J1413" s="57">
        <f t="shared" si="197"/>
        <v>3.3333333333333335E-3</v>
      </c>
      <c r="K1413" s="48">
        <f t="shared" si="198"/>
        <v>6000</v>
      </c>
      <c r="L1413" s="48">
        <f t="shared" si="198"/>
        <v>6000</v>
      </c>
      <c r="M1413" s="48">
        <f t="shared" si="198"/>
        <v>6600</v>
      </c>
      <c r="N1413" s="48">
        <f t="shared" si="198"/>
        <v>6600</v>
      </c>
      <c r="O1413" s="48">
        <f t="shared" si="198"/>
        <v>6600</v>
      </c>
      <c r="P1413" s="48">
        <f t="shared" si="198"/>
        <v>6600</v>
      </c>
      <c r="Q1413" s="48">
        <f t="shared" si="198"/>
        <v>7500</v>
      </c>
      <c r="R1413" s="48">
        <f t="shared" si="198"/>
        <v>7500</v>
      </c>
      <c r="S1413" s="48">
        <f t="shared" si="198"/>
        <v>7800</v>
      </c>
      <c r="T1413" s="48">
        <f t="shared" si="198"/>
        <v>7800</v>
      </c>
      <c r="U1413" s="48">
        <f t="shared" si="198"/>
        <v>8100</v>
      </c>
      <c r="V1413" s="48">
        <f t="shared" si="198"/>
        <v>8100</v>
      </c>
    </row>
    <row r="1414" spans="1:22">
      <c r="A1414" s="48">
        <v>3</v>
      </c>
      <c r="B1414" s="48">
        <v>5</v>
      </c>
      <c r="C1414" s="48">
        <v>5</v>
      </c>
      <c r="D1414" s="48">
        <v>501</v>
      </c>
      <c r="E1414" s="48">
        <v>1000</v>
      </c>
      <c r="F1414" s="48">
        <v>3</v>
      </c>
      <c r="G1414" s="48" t="s">
        <v>270</v>
      </c>
      <c r="H1414" s="48">
        <v>1</v>
      </c>
      <c r="I1414" s="48">
        <f t="shared" si="196"/>
        <v>1</v>
      </c>
      <c r="J1414" s="57">
        <f t="shared" si="197"/>
        <v>3.3333333333333335E-3</v>
      </c>
      <c r="K1414" s="48">
        <f t="shared" si="198"/>
        <v>2000</v>
      </c>
      <c r="L1414" s="48">
        <f t="shared" si="198"/>
        <v>2000</v>
      </c>
      <c r="M1414" s="48">
        <f t="shared" si="198"/>
        <v>2200</v>
      </c>
      <c r="N1414" s="48">
        <f t="shared" si="198"/>
        <v>2200</v>
      </c>
      <c r="O1414" s="48">
        <f t="shared" si="198"/>
        <v>2200</v>
      </c>
      <c r="P1414" s="48">
        <f t="shared" si="198"/>
        <v>2200</v>
      </c>
      <c r="Q1414" s="48">
        <f t="shared" si="198"/>
        <v>2500</v>
      </c>
      <c r="R1414" s="48">
        <f t="shared" si="198"/>
        <v>2500</v>
      </c>
      <c r="S1414" s="48">
        <f t="shared" si="198"/>
        <v>2600</v>
      </c>
      <c r="T1414" s="48">
        <f t="shared" si="198"/>
        <v>2600</v>
      </c>
      <c r="U1414" s="48">
        <f t="shared" si="198"/>
        <v>2700</v>
      </c>
      <c r="V1414" s="48">
        <f t="shared" si="198"/>
        <v>2700</v>
      </c>
    </row>
    <row r="1415" spans="1:22">
      <c r="A1415" s="48">
        <v>3</v>
      </c>
      <c r="B1415" s="48">
        <v>5</v>
      </c>
      <c r="C1415" s="48">
        <v>5</v>
      </c>
      <c r="D1415" s="48">
        <v>501</v>
      </c>
      <c r="E1415" s="48">
        <v>1000</v>
      </c>
      <c r="F1415" s="48">
        <v>4</v>
      </c>
      <c r="G1415" s="48" t="s">
        <v>269</v>
      </c>
      <c r="H1415" s="48">
        <v>15000</v>
      </c>
      <c r="I1415" s="48">
        <f t="shared" si="196"/>
        <v>0</v>
      </c>
      <c r="J1415" s="57">
        <f t="shared" si="197"/>
        <v>3.3333333333333335E-3</v>
      </c>
      <c r="K1415" s="48">
        <f t="shared" si="198"/>
        <v>15000</v>
      </c>
      <c r="L1415" s="48">
        <f t="shared" si="198"/>
        <v>15000</v>
      </c>
      <c r="M1415" s="48">
        <f t="shared" si="198"/>
        <v>15000</v>
      </c>
      <c r="N1415" s="48">
        <f t="shared" si="198"/>
        <v>15000</v>
      </c>
      <c r="O1415" s="48">
        <f t="shared" si="198"/>
        <v>15000</v>
      </c>
      <c r="P1415" s="48">
        <f t="shared" si="198"/>
        <v>15000</v>
      </c>
      <c r="Q1415" s="48">
        <f t="shared" si="198"/>
        <v>15000</v>
      </c>
      <c r="R1415" s="48">
        <f t="shared" si="198"/>
        <v>15000</v>
      </c>
      <c r="S1415" s="48">
        <f t="shared" si="198"/>
        <v>15000</v>
      </c>
      <c r="T1415" s="48">
        <f t="shared" si="198"/>
        <v>15000</v>
      </c>
      <c r="U1415" s="48">
        <f t="shared" si="198"/>
        <v>15000</v>
      </c>
      <c r="V1415" s="48">
        <f t="shared" si="198"/>
        <v>15000</v>
      </c>
    </row>
    <row r="1416" spans="1:22">
      <c r="A1416" s="48">
        <v>3</v>
      </c>
      <c r="B1416" s="48">
        <v>5</v>
      </c>
      <c r="C1416" s="48">
        <v>5</v>
      </c>
      <c r="D1416" s="48">
        <v>501</v>
      </c>
      <c r="E1416" s="48">
        <v>1000</v>
      </c>
      <c r="F1416" s="48">
        <v>5</v>
      </c>
      <c r="G1416" s="48" t="s">
        <v>268</v>
      </c>
      <c r="H1416" s="48">
        <v>8</v>
      </c>
      <c r="I1416" s="48">
        <f t="shared" si="196"/>
        <v>4</v>
      </c>
      <c r="J1416" s="57">
        <f t="shared" si="197"/>
        <v>3.3333333333333335E-3</v>
      </c>
      <c r="K1416" s="48">
        <f t="shared" si="198"/>
        <v>4000</v>
      </c>
      <c r="L1416" s="48">
        <f t="shared" si="198"/>
        <v>4000</v>
      </c>
      <c r="M1416" s="48">
        <f t="shared" si="198"/>
        <v>4400</v>
      </c>
      <c r="N1416" s="48">
        <f t="shared" si="198"/>
        <v>4400</v>
      </c>
      <c r="O1416" s="48">
        <f t="shared" si="198"/>
        <v>4400</v>
      </c>
      <c r="P1416" s="48">
        <f t="shared" si="198"/>
        <v>4400</v>
      </c>
      <c r="Q1416" s="48">
        <f t="shared" si="198"/>
        <v>5000</v>
      </c>
      <c r="R1416" s="48">
        <f t="shared" si="198"/>
        <v>5000</v>
      </c>
      <c r="S1416" s="48">
        <f t="shared" si="198"/>
        <v>5200</v>
      </c>
      <c r="T1416" s="48">
        <f t="shared" si="198"/>
        <v>5200</v>
      </c>
      <c r="U1416" s="48">
        <f t="shared" si="198"/>
        <v>5400</v>
      </c>
      <c r="V1416" s="48">
        <f t="shared" si="198"/>
        <v>5400</v>
      </c>
    </row>
    <row r="1417" spans="1:22">
      <c r="A1417" s="48">
        <v>3</v>
      </c>
      <c r="B1417" s="48">
        <v>5</v>
      </c>
      <c r="C1417" s="48">
        <v>5</v>
      </c>
      <c r="D1417" s="48">
        <v>501</v>
      </c>
      <c r="E1417" s="48">
        <v>1000</v>
      </c>
      <c r="F1417" s="48">
        <v>6</v>
      </c>
      <c r="G1417" s="48" t="s">
        <v>270</v>
      </c>
      <c r="H1417" s="48">
        <v>1</v>
      </c>
      <c r="I1417" s="48">
        <f t="shared" si="196"/>
        <v>1</v>
      </c>
      <c r="J1417" s="57">
        <f t="shared" si="197"/>
        <v>3.3333333333333335E-3</v>
      </c>
      <c r="K1417" s="48">
        <f t="shared" si="198"/>
        <v>2000</v>
      </c>
      <c r="L1417" s="48">
        <f t="shared" si="198"/>
        <v>2000</v>
      </c>
      <c r="M1417" s="48">
        <f t="shared" si="198"/>
        <v>2200</v>
      </c>
      <c r="N1417" s="48">
        <f t="shared" si="198"/>
        <v>2200</v>
      </c>
      <c r="O1417" s="48">
        <f t="shared" si="198"/>
        <v>2200</v>
      </c>
      <c r="P1417" s="48">
        <f t="shared" si="198"/>
        <v>2200</v>
      </c>
      <c r="Q1417" s="48">
        <f t="shared" si="198"/>
        <v>2500</v>
      </c>
      <c r="R1417" s="48">
        <f t="shared" si="198"/>
        <v>2500</v>
      </c>
      <c r="S1417" s="48">
        <f t="shared" si="198"/>
        <v>2600</v>
      </c>
      <c r="T1417" s="48">
        <f t="shared" si="198"/>
        <v>2600</v>
      </c>
      <c r="U1417" s="48">
        <f t="shared" si="198"/>
        <v>2700</v>
      </c>
      <c r="V1417" s="48">
        <f t="shared" si="198"/>
        <v>2700</v>
      </c>
    </row>
    <row r="1418" spans="1:22">
      <c r="A1418" s="48">
        <v>3</v>
      </c>
      <c r="B1418" s="48">
        <v>5</v>
      </c>
      <c r="C1418" s="48">
        <v>5</v>
      </c>
      <c r="D1418" s="48">
        <v>501</v>
      </c>
      <c r="E1418" s="48">
        <v>1000</v>
      </c>
      <c r="F1418" s="48">
        <v>7</v>
      </c>
      <c r="G1418" s="48" t="s">
        <v>268</v>
      </c>
      <c r="H1418" s="48">
        <v>20</v>
      </c>
      <c r="I1418" s="48">
        <f t="shared" si="196"/>
        <v>4</v>
      </c>
      <c r="J1418" s="57">
        <f t="shared" si="197"/>
        <v>3.3333333333333335E-3</v>
      </c>
      <c r="K1418" s="48">
        <f t="shared" si="198"/>
        <v>10000</v>
      </c>
      <c r="L1418" s="48">
        <f t="shared" si="198"/>
        <v>10000</v>
      </c>
      <c r="M1418" s="48">
        <f t="shared" si="198"/>
        <v>11000</v>
      </c>
      <c r="N1418" s="48">
        <f t="shared" si="198"/>
        <v>11000</v>
      </c>
      <c r="O1418" s="48">
        <f t="shared" si="198"/>
        <v>11000</v>
      </c>
      <c r="P1418" s="48">
        <f t="shared" si="198"/>
        <v>11000</v>
      </c>
      <c r="Q1418" s="48">
        <f t="shared" si="198"/>
        <v>12500</v>
      </c>
      <c r="R1418" s="48">
        <f t="shared" si="198"/>
        <v>12500</v>
      </c>
      <c r="S1418" s="48">
        <f t="shared" si="198"/>
        <v>13000</v>
      </c>
      <c r="T1418" s="48">
        <f t="shared" si="198"/>
        <v>13000</v>
      </c>
      <c r="U1418" s="48">
        <f t="shared" si="198"/>
        <v>13500</v>
      </c>
      <c r="V1418" s="48">
        <f t="shared" si="198"/>
        <v>13500</v>
      </c>
    </row>
    <row r="1419" spans="1:22">
      <c r="A1419" s="48">
        <v>3</v>
      </c>
      <c r="B1419" s="48">
        <v>5</v>
      </c>
      <c r="C1419" s="48">
        <v>5</v>
      </c>
      <c r="D1419" s="48">
        <v>501</v>
      </c>
      <c r="E1419" s="48">
        <v>1000</v>
      </c>
      <c r="F1419" s="48">
        <v>8</v>
      </c>
      <c r="G1419" s="48" t="s">
        <v>275</v>
      </c>
      <c r="H1419" s="48">
        <v>2</v>
      </c>
      <c r="I1419" s="48">
        <f t="shared" si="196"/>
        <v>8</v>
      </c>
      <c r="J1419" s="57">
        <f t="shared" si="197"/>
        <v>3.3333333333333335E-3</v>
      </c>
      <c r="K1419" s="48">
        <f t="shared" si="198"/>
        <v>10600</v>
      </c>
      <c r="L1419" s="48">
        <f t="shared" si="198"/>
        <v>10600</v>
      </c>
      <c r="M1419" s="48">
        <f t="shared" si="198"/>
        <v>11800</v>
      </c>
      <c r="N1419" s="48">
        <f t="shared" si="198"/>
        <v>11800</v>
      </c>
      <c r="O1419" s="48">
        <f t="shared" si="198"/>
        <v>11800</v>
      </c>
      <c r="P1419" s="48">
        <f t="shared" si="198"/>
        <v>11800</v>
      </c>
      <c r="Q1419" s="48">
        <f t="shared" si="198"/>
        <v>13400</v>
      </c>
      <c r="R1419" s="48">
        <f t="shared" si="198"/>
        <v>13400</v>
      </c>
      <c r="S1419" s="48">
        <f t="shared" si="198"/>
        <v>13800</v>
      </c>
      <c r="T1419" s="48">
        <f t="shared" si="198"/>
        <v>13800</v>
      </c>
      <c r="U1419" s="48">
        <f t="shared" si="198"/>
        <v>14400</v>
      </c>
      <c r="V1419" s="48">
        <f t="shared" si="198"/>
        <v>14400</v>
      </c>
    </row>
    <row r="1420" spans="1:22">
      <c r="A1420" s="48">
        <v>3</v>
      </c>
      <c r="B1420" s="48">
        <v>5</v>
      </c>
      <c r="C1420" s="48">
        <v>5</v>
      </c>
      <c r="D1420" s="48">
        <v>501</v>
      </c>
      <c r="E1420" s="48">
        <v>1000</v>
      </c>
      <c r="F1420" s="48">
        <v>9</v>
      </c>
      <c r="G1420" s="48" t="s">
        <v>269</v>
      </c>
      <c r="H1420" s="48">
        <v>11500</v>
      </c>
      <c r="I1420" s="48">
        <f t="shared" si="196"/>
        <v>0</v>
      </c>
      <c r="J1420" s="57">
        <f t="shared" si="197"/>
        <v>3.3333333333333335E-3</v>
      </c>
      <c r="K1420" s="48">
        <f t="shared" si="198"/>
        <v>11500</v>
      </c>
      <c r="L1420" s="48">
        <f t="shared" si="198"/>
        <v>11500</v>
      </c>
      <c r="M1420" s="48">
        <f t="shared" si="198"/>
        <v>11500</v>
      </c>
      <c r="N1420" s="48">
        <f t="shared" si="198"/>
        <v>11500</v>
      </c>
      <c r="O1420" s="48">
        <f t="shared" si="198"/>
        <v>11500</v>
      </c>
      <c r="P1420" s="48">
        <f t="shared" si="198"/>
        <v>11500</v>
      </c>
      <c r="Q1420" s="48">
        <f t="shared" si="198"/>
        <v>11500</v>
      </c>
      <c r="R1420" s="48">
        <f t="shared" si="198"/>
        <v>11500</v>
      </c>
      <c r="S1420" s="48">
        <f t="shared" si="198"/>
        <v>11500</v>
      </c>
      <c r="T1420" s="48">
        <f t="shared" si="198"/>
        <v>11500</v>
      </c>
      <c r="U1420" s="48">
        <f t="shared" si="198"/>
        <v>11500</v>
      </c>
      <c r="V1420" s="48">
        <f t="shared" si="198"/>
        <v>11500</v>
      </c>
    </row>
    <row r="1421" spans="1:22">
      <c r="A1421" s="48">
        <v>3</v>
      </c>
      <c r="B1421" s="48">
        <v>5</v>
      </c>
      <c r="C1421" s="48">
        <v>5</v>
      </c>
      <c r="D1421" s="48">
        <v>501</v>
      </c>
      <c r="E1421" s="48">
        <v>1000</v>
      </c>
      <c r="F1421" s="48">
        <v>10</v>
      </c>
      <c r="G1421" s="48" t="s">
        <v>269</v>
      </c>
      <c r="H1421" s="48">
        <v>22500</v>
      </c>
      <c r="I1421" s="48">
        <f t="shared" si="196"/>
        <v>0</v>
      </c>
      <c r="J1421" s="57">
        <f t="shared" si="197"/>
        <v>3.3333333333333335E-3</v>
      </c>
      <c r="K1421" s="48">
        <f t="shared" si="198"/>
        <v>22500</v>
      </c>
      <c r="L1421" s="48">
        <f t="shared" si="198"/>
        <v>22500</v>
      </c>
      <c r="M1421" s="48">
        <f t="shared" si="198"/>
        <v>22500</v>
      </c>
      <c r="N1421" s="48">
        <f t="shared" si="198"/>
        <v>22500</v>
      </c>
      <c r="O1421" s="48">
        <f t="shared" si="198"/>
        <v>22500</v>
      </c>
      <c r="P1421" s="48">
        <f t="shared" si="198"/>
        <v>22500</v>
      </c>
      <c r="Q1421" s="48">
        <f t="shared" si="198"/>
        <v>22500</v>
      </c>
      <c r="R1421" s="48">
        <f t="shared" si="198"/>
        <v>22500</v>
      </c>
      <c r="S1421" s="48">
        <f t="shared" si="198"/>
        <v>22500</v>
      </c>
      <c r="T1421" s="48">
        <f t="shared" si="198"/>
        <v>22500</v>
      </c>
      <c r="U1421" s="48">
        <f t="shared" si="198"/>
        <v>22500</v>
      </c>
      <c r="V1421" s="48">
        <f t="shared" si="198"/>
        <v>22500</v>
      </c>
    </row>
    <row r="1422" spans="1:22">
      <c r="A1422" s="48">
        <v>3</v>
      </c>
      <c r="B1422" s="48">
        <v>5</v>
      </c>
      <c r="C1422" s="48">
        <v>5</v>
      </c>
      <c r="D1422" s="48">
        <v>501</v>
      </c>
      <c r="E1422" s="48">
        <v>1000</v>
      </c>
      <c r="F1422" s="48">
        <v>11</v>
      </c>
      <c r="G1422" s="48" t="s">
        <v>273</v>
      </c>
      <c r="H1422" s="48">
        <v>1</v>
      </c>
      <c r="I1422" s="48">
        <f t="shared" si="196"/>
        <v>5</v>
      </c>
      <c r="J1422" s="57">
        <f t="shared" si="197"/>
        <v>3.3333333333333335E-3</v>
      </c>
      <c r="K1422" s="48">
        <f t="shared" ref="K1422:V1431" si="199">IF($I1422=0,$H1422,INDEX(levelCosts_1_v,MATCH(K$1,levelCosts_k,1),$I1422)*$H1422)</f>
        <v>4000</v>
      </c>
      <c r="L1422" s="48">
        <f t="shared" si="199"/>
        <v>4000</v>
      </c>
      <c r="M1422" s="48">
        <f t="shared" si="199"/>
        <v>4400</v>
      </c>
      <c r="N1422" s="48">
        <f t="shared" si="199"/>
        <v>4400</v>
      </c>
      <c r="O1422" s="48">
        <f t="shared" si="199"/>
        <v>4400</v>
      </c>
      <c r="P1422" s="48">
        <f t="shared" si="199"/>
        <v>4400</v>
      </c>
      <c r="Q1422" s="48">
        <f t="shared" si="199"/>
        <v>5000</v>
      </c>
      <c r="R1422" s="48">
        <f t="shared" si="199"/>
        <v>5000</v>
      </c>
      <c r="S1422" s="48">
        <f t="shared" si="199"/>
        <v>5200</v>
      </c>
      <c r="T1422" s="48">
        <f t="shared" si="199"/>
        <v>5200</v>
      </c>
      <c r="U1422" s="48">
        <f t="shared" si="199"/>
        <v>5400</v>
      </c>
      <c r="V1422" s="48">
        <f t="shared" si="199"/>
        <v>5400</v>
      </c>
    </row>
    <row r="1423" spans="1:22">
      <c r="A1423" s="48">
        <v>3</v>
      </c>
      <c r="B1423" s="48">
        <v>5</v>
      </c>
      <c r="C1423" s="48">
        <v>5</v>
      </c>
      <c r="D1423" s="48">
        <v>501</v>
      </c>
      <c r="E1423" s="48">
        <v>1000</v>
      </c>
      <c r="F1423" s="48">
        <v>12</v>
      </c>
      <c r="G1423" s="48" t="s">
        <v>268</v>
      </c>
      <c r="H1423" s="48">
        <v>8</v>
      </c>
      <c r="I1423" s="48">
        <f t="shared" si="196"/>
        <v>4</v>
      </c>
      <c r="J1423" s="57">
        <f t="shared" si="197"/>
        <v>3.3333333333333335E-3</v>
      </c>
      <c r="K1423" s="48">
        <f t="shared" si="199"/>
        <v>4000</v>
      </c>
      <c r="L1423" s="48">
        <f t="shared" si="199"/>
        <v>4000</v>
      </c>
      <c r="M1423" s="48">
        <f t="shared" si="199"/>
        <v>4400</v>
      </c>
      <c r="N1423" s="48">
        <f t="shared" si="199"/>
        <v>4400</v>
      </c>
      <c r="O1423" s="48">
        <f t="shared" si="199"/>
        <v>4400</v>
      </c>
      <c r="P1423" s="48">
        <f t="shared" si="199"/>
        <v>4400</v>
      </c>
      <c r="Q1423" s="48">
        <f t="shared" si="199"/>
        <v>5000</v>
      </c>
      <c r="R1423" s="48">
        <f t="shared" si="199"/>
        <v>5000</v>
      </c>
      <c r="S1423" s="48">
        <f t="shared" si="199"/>
        <v>5200</v>
      </c>
      <c r="T1423" s="48">
        <f t="shared" si="199"/>
        <v>5200</v>
      </c>
      <c r="U1423" s="48">
        <f t="shared" si="199"/>
        <v>5400</v>
      </c>
      <c r="V1423" s="48">
        <f t="shared" si="199"/>
        <v>5400</v>
      </c>
    </row>
    <row r="1424" spans="1:22">
      <c r="A1424" s="48">
        <v>3</v>
      </c>
      <c r="B1424" s="48">
        <v>5</v>
      </c>
      <c r="C1424" s="48">
        <v>5</v>
      </c>
      <c r="D1424" s="48">
        <v>501</v>
      </c>
      <c r="E1424" s="48">
        <v>1000</v>
      </c>
      <c r="F1424" s="48">
        <v>13</v>
      </c>
      <c r="G1424" s="48" t="s">
        <v>269</v>
      </c>
      <c r="H1424" s="48">
        <v>19000</v>
      </c>
      <c r="I1424" s="48">
        <f t="shared" si="196"/>
        <v>0</v>
      </c>
      <c r="J1424" s="57">
        <f t="shared" si="197"/>
        <v>3.3333333333333335E-3</v>
      </c>
      <c r="K1424" s="48">
        <f t="shared" si="199"/>
        <v>19000</v>
      </c>
      <c r="L1424" s="48">
        <f t="shared" si="199"/>
        <v>19000</v>
      </c>
      <c r="M1424" s="48">
        <f t="shared" si="199"/>
        <v>19000</v>
      </c>
      <c r="N1424" s="48">
        <f t="shared" si="199"/>
        <v>19000</v>
      </c>
      <c r="O1424" s="48">
        <f t="shared" si="199"/>
        <v>19000</v>
      </c>
      <c r="P1424" s="48">
        <f t="shared" si="199"/>
        <v>19000</v>
      </c>
      <c r="Q1424" s="48">
        <f t="shared" si="199"/>
        <v>19000</v>
      </c>
      <c r="R1424" s="48">
        <f t="shared" si="199"/>
        <v>19000</v>
      </c>
      <c r="S1424" s="48">
        <f t="shared" si="199"/>
        <v>19000</v>
      </c>
      <c r="T1424" s="48">
        <f t="shared" si="199"/>
        <v>19000</v>
      </c>
      <c r="U1424" s="48">
        <f t="shared" si="199"/>
        <v>19000</v>
      </c>
      <c r="V1424" s="48">
        <f t="shared" si="199"/>
        <v>19000</v>
      </c>
    </row>
    <row r="1425" spans="1:22">
      <c r="A1425" s="48">
        <v>3</v>
      </c>
      <c r="B1425" s="48">
        <v>5</v>
      </c>
      <c r="C1425" s="48">
        <v>5</v>
      </c>
      <c r="D1425" s="48">
        <v>501</v>
      </c>
      <c r="E1425" s="48">
        <v>1000</v>
      </c>
      <c r="F1425" s="48">
        <v>14</v>
      </c>
      <c r="G1425" s="48" t="s">
        <v>272</v>
      </c>
      <c r="H1425" s="48">
        <v>1</v>
      </c>
      <c r="I1425" s="48">
        <f t="shared" si="196"/>
        <v>7</v>
      </c>
      <c r="J1425" s="57">
        <f t="shared" si="197"/>
        <v>3.3333333333333335E-3</v>
      </c>
      <c r="K1425" s="48">
        <f t="shared" si="199"/>
        <v>4000</v>
      </c>
      <c r="L1425" s="48">
        <f t="shared" si="199"/>
        <v>4000</v>
      </c>
      <c r="M1425" s="48">
        <f t="shared" si="199"/>
        <v>4400</v>
      </c>
      <c r="N1425" s="48">
        <f t="shared" si="199"/>
        <v>4400</v>
      </c>
      <c r="O1425" s="48">
        <f t="shared" si="199"/>
        <v>4400</v>
      </c>
      <c r="P1425" s="48">
        <f t="shared" si="199"/>
        <v>4400</v>
      </c>
      <c r="Q1425" s="48">
        <f t="shared" si="199"/>
        <v>5000</v>
      </c>
      <c r="R1425" s="48">
        <f t="shared" si="199"/>
        <v>5000</v>
      </c>
      <c r="S1425" s="48">
        <f t="shared" si="199"/>
        <v>5200</v>
      </c>
      <c r="T1425" s="48">
        <f t="shared" si="199"/>
        <v>5200</v>
      </c>
      <c r="U1425" s="48">
        <f t="shared" si="199"/>
        <v>5400</v>
      </c>
      <c r="V1425" s="48">
        <f t="shared" si="199"/>
        <v>5400</v>
      </c>
    </row>
    <row r="1426" spans="1:22">
      <c r="A1426" s="48">
        <v>3</v>
      </c>
      <c r="B1426" s="48">
        <v>5</v>
      </c>
      <c r="C1426" s="48">
        <v>5</v>
      </c>
      <c r="D1426" s="48">
        <v>501</v>
      </c>
      <c r="E1426" s="48">
        <v>1000</v>
      </c>
      <c r="F1426" s="48">
        <v>15</v>
      </c>
      <c r="G1426" s="48" t="s">
        <v>275</v>
      </c>
      <c r="H1426" s="48">
        <v>2</v>
      </c>
      <c r="I1426" s="48">
        <f t="shared" si="196"/>
        <v>8</v>
      </c>
      <c r="J1426" s="57">
        <f t="shared" si="197"/>
        <v>3.3333333333333335E-3</v>
      </c>
      <c r="K1426" s="48">
        <f t="shared" si="199"/>
        <v>10600</v>
      </c>
      <c r="L1426" s="48">
        <f t="shared" si="199"/>
        <v>10600</v>
      </c>
      <c r="M1426" s="48">
        <f t="shared" si="199"/>
        <v>11800</v>
      </c>
      <c r="N1426" s="48">
        <f t="shared" si="199"/>
        <v>11800</v>
      </c>
      <c r="O1426" s="48">
        <f t="shared" si="199"/>
        <v>11800</v>
      </c>
      <c r="P1426" s="48">
        <f t="shared" si="199"/>
        <v>11800</v>
      </c>
      <c r="Q1426" s="48">
        <f t="shared" si="199"/>
        <v>13400</v>
      </c>
      <c r="R1426" s="48">
        <f t="shared" si="199"/>
        <v>13400</v>
      </c>
      <c r="S1426" s="48">
        <f t="shared" si="199"/>
        <v>13800</v>
      </c>
      <c r="T1426" s="48">
        <f t="shared" si="199"/>
        <v>13800</v>
      </c>
      <c r="U1426" s="48">
        <f t="shared" si="199"/>
        <v>14400</v>
      </c>
      <c r="V1426" s="48">
        <f t="shared" si="199"/>
        <v>14400</v>
      </c>
    </row>
    <row r="1427" spans="1:22">
      <c r="A1427" s="48">
        <v>3</v>
      </c>
      <c r="B1427" s="48">
        <v>6</v>
      </c>
      <c r="C1427" s="48">
        <v>4</v>
      </c>
      <c r="D1427" s="48">
        <v>501</v>
      </c>
      <c r="E1427" s="48">
        <v>1000</v>
      </c>
      <c r="F1427" s="48">
        <v>1</v>
      </c>
      <c r="G1427" s="48" t="s">
        <v>272</v>
      </c>
      <c r="H1427" s="48">
        <v>2</v>
      </c>
      <c r="I1427" s="48">
        <f t="shared" si="196"/>
        <v>7</v>
      </c>
      <c r="J1427" s="57">
        <f t="shared" si="197"/>
        <v>2.6666666666666666E-3</v>
      </c>
      <c r="K1427" s="48">
        <f t="shared" si="199"/>
        <v>8000</v>
      </c>
      <c r="L1427" s="48">
        <f t="shared" si="199"/>
        <v>8000</v>
      </c>
      <c r="M1427" s="48">
        <f t="shared" si="199"/>
        <v>8800</v>
      </c>
      <c r="N1427" s="48">
        <f t="shared" si="199"/>
        <v>8800</v>
      </c>
      <c r="O1427" s="48">
        <f t="shared" si="199"/>
        <v>8800</v>
      </c>
      <c r="P1427" s="48">
        <f t="shared" si="199"/>
        <v>8800</v>
      </c>
      <c r="Q1427" s="48">
        <f t="shared" si="199"/>
        <v>10000</v>
      </c>
      <c r="R1427" s="48">
        <f t="shared" si="199"/>
        <v>10000</v>
      </c>
      <c r="S1427" s="48">
        <f t="shared" si="199"/>
        <v>10400</v>
      </c>
      <c r="T1427" s="48">
        <f t="shared" si="199"/>
        <v>10400</v>
      </c>
      <c r="U1427" s="48">
        <f t="shared" si="199"/>
        <v>10800</v>
      </c>
      <c r="V1427" s="48">
        <f t="shared" si="199"/>
        <v>10800</v>
      </c>
    </row>
    <row r="1428" spans="1:22">
      <c r="A1428" s="48">
        <v>3</v>
      </c>
      <c r="B1428" s="48">
        <v>6</v>
      </c>
      <c r="C1428" s="48">
        <v>4</v>
      </c>
      <c r="D1428" s="48">
        <v>501</v>
      </c>
      <c r="E1428" s="48">
        <v>1000</v>
      </c>
      <c r="F1428" s="48">
        <v>2</v>
      </c>
      <c r="G1428" s="48" t="s">
        <v>273</v>
      </c>
      <c r="H1428" s="48">
        <v>3</v>
      </c>
      <c r="I1428" s="48">
        <f t="shared" si="196"/>
        <v>5</v>
      </c>
      <c r="J1428" s="57">
        <f t="shared" si="197"/>
        <v>2.6666666666666666E-3</v>
      </c>
      <c r="K1428" s="48">
        <f t="shared" si="199"/>
        <v>12000</v>
      </c>
      <c r="L1428" s="48">
        <f t="shared" si="199"/>
        <v>12000</v>
      </c>
      <c r="M1428" s="48">
        <f t="shared" si="199"/>
        <v>13200</v>
      </c>
      <c r="N1428" s="48">
        <f t="shared" si="199"/>
        <v>13200</v>
      </c>
      <c r="O1428" s="48">
        <f t="shared" si="199"/>
        <v>13200</v>
      </c>
      <c r="P1428" s="48">
        <f t="shared" si="199"/>
        <v>13200</v>
      </c>
      <c r="Q1428" s="48">
        <f t="shared" si="199"/>
        <v>15000</v>
      </c>
      <c r="R1428" s="48">
        <f t="shared" si="199"/>
        <v>15000</v>
      </c>
      <c r="S1428" s="48">
        <f t="shared" si="199"/>
        <v>15600</v>
      </c>
      <c r="T1428" s="48">
        <f t="shared" si="199"/>
        <v>15600</v>
      </c>
      <c r="U1428" s="48">
        <f t="shared" si="199"/>
        <v>16200</v>
      </c>
      <c r="V1428" s="48">
        <f t="shared" si="199"/>
        <v>16200</v>
      </c>
    </row>
    <row r="1429" spans="1:22">
      <c r="A1429" s="48">
        <v>3</v>
      </c>
      <c r="B1429" s="48">
        <v>6</v>
      </c>
      <c r="C1429" s="48">
        <v>4</v>
      </c>
      <c r="D1429" s="48">
        <v>501</v>
      </c>
      <c r="E1429" s="48">
        <v>1000</v>
      </c>
      <c r="F1429" s="48">
        <v>3</v>
      </c>
      <c r="G1429" s="48" t="s">
        <v>268</v>
      </c>
      <c r="H1429" s="48">
        <v>4</v>
      </c>
      <c r="I1429" s="48">
        <f t="shared" si="196"/>
        <v>4</v>
      </c>
      <c r="J1429" s="57">
        <f t="shared" si="197"/>
        <v>2.6666666666666666E-3</v>
      </c>
      <c r="K1429" s="48">
        <f t="shared" si="199"/>
        <v>2000</v>
      </c>
      <c r="L1429" s="48">
        <f t="shared" si="199"/>
        <v>2000</v>
      </c>
      <c r="M1429" s="48">
        <f t="shared" si="199"/>
        <v>2200</v>
      </c>
      <c r="N1429" s="48">
        <f t="shared" si="199"/>
        <v>2200</v>
      </c>
      <c r="O1429" s="48">
        <f t="shared" si="199"/>
        <v>2200</v>
      </c>
      <c r="P1429" s="48">
        <f t="shared" si="199"/>
        <v>2200</v>
      </c>
      <c r="Q1429" s="48">
        <f t="shared" si="199"/>
        <v>2500</v>
      </c>
      <c r="R1429" s="48">
        <f t="shared" si="199"/>
        <v>2500</v>
      </c>
      <c r="S1429" s="48">
        <f t="shared" si="199"/>
        <v>2600</v>
      </c>
      <c r="T1429" s="48">
        <f t="shared" si="199"/>
        <v>2600</v>
      </c>
      <c r="U1429" s="48">
        <f t="shared" si="199"/>
        <v>2700</v>
      </c>
      <c r="V1429" s="48">
        <f t="shared" si="199"/>
        <v>2700</v>
      </c>
    </row>
    <row r="1430" spans="1:22">
      <c r="A1430" s="48">
        <v>3</v>
      </c>
      <c r="B1430" s="48">
        <v>6</v>
      </c>
      <c r="C1430" s="48">
        <v>4</v>
      </c>
      <c r="D1430" s="48">
        <v>501</v>
      </c>
      <c r="E1430" s="48">
        <v>1000</v>
      </c>
      <c r="F1430" s="48">
        <v>4</v>
      </c>
      <c r="G1430" s="48" t="s">
        <v>270</v>
      </c>
      <c r="H1430" s="48">
        <v>4</v>
      </c>
      <c r="I1430" s="48">
        <f t="shared" si="196"/>
        <v>1</v>
      </c>
      <c r="J1430" s="57">
        <f t="shared" si="197"/>
        <v>2.6666666666666666E-3</v>
      </c>
      <c r="K1430" s="48">
        <f t="shared" si="199"/>
        <v>8000</v>
      </c>
      <c r="L1430" s="48">
        <f t="shared" si="199"/>
        <v>8000</v>
      </c>
      <c r="M1430" s="48">
        <f t="shared" si="199"/>
        <v>8800</v>
      </c>
      <c r="N1430" s="48">
        <f t="shared" si="199"/>
        <v>8800</v>
      </c>
      <c r="O1430" s="48">
        <f t="shared" si="199"/>
        <v>8800</v>
      </c>
      <c r="P1430" s="48">
        <f t="shared" si="199"/>
        <v>8800</v>
      </c>
      <c r="Q1430" s="48">
        <f t="shared" si="199"/>
        <v>10000</v>
      </c>
      <c r="R1430" s="48">
        <f t="shared" si="199"/>
        <v>10000</v>
      </c>
      <c r="S1430" s="48">
        <f t="shared" si="199"/>
        <v>10400</v>
      </c>
      <c r="T1430" s="48">
        <f t="shared" si="199"/>
        <v>10400</v>
      </c>
      <c r="U1430" s="48">
        <f t="shared" si="199"/>
        <v>10800</v>
      </c>
      <c r="V1430" s="48">
        <f t="shared" si="199"/>
        <v>10800</v>
      </c>
    </row>
    <row r="1431" spans="1:22">
      <c r="A1431" s="48">
        <v>3</v>
      </c>
      <c r="B1431" s="48">
        <v>6</v>
      </c>
      <c r="C1431" s="48">
        <v>4</v>
      </c>
      <c r="D1431" s="48">
        <v>501</v>
      </c>
      <c r="E1431" s="48">
        <v>1000</v>
      </c>
      <c r="F1431" s="48">
        <v>5</v>
      </c>
      <c r="G1431" s="48" t="s">
        <v>273</v>
      </c>
      <c r="H1431" s="48">
        <v>1</v>
      </c>
      <c r="I1431" s="48">
        <f t="shared" si="196"/>
        <v>5</v>
      </c>
      <c r="J1431" s="57">
        <f t="shared" si="197"/>
        <v>2.6666666666666666E-3</v>
      </c>
      <c r="K1431" s="48">
        <f t="shared" si="199"/>
        <v>4000</v>
      </c>
      <c r="L1431" s="48">
        <f t="shared" si="199"/>
        <v>4000</v>
      </c>
      <c r="M1431" s="48">
        <f t="shared" si="199"/>
        <v>4400</v>
      </c>
      <c r="N1431" s="48">
        <f t="shared" si="199"/>
        <v>4400</v>
      </c>
      <c r="O1431" s="48">
        <f t="shared" si="199"/>
        <v>4400</v>
      </c>
      <c r="P1431" s="48">
        <f t="shared" si="199"/>
        <v>4400</v>
      </c>
      <c r="Q1431" s="48">
        <f t="shared" si="199"/>
        <v>5000</v>
      </c>
      <c r="R1431" s="48">
        <f t="shared" si="199"/>
        <v>5000</v>
      </c>
      <c r="S1431" s="48">
        <f t="shared" si="199"/>
        <v>5200</v>
      </c>
      <c r="T1431" s="48">
        <f t="shared" si="199"/>
        <v>5200</v>
      </c>
      <c r="U1431" s="48">
        <f t="shared" si="199"/>
        <v>5400</v>
      </c>
      <c r="V1431" s="48">
        <f t="shared" si="199"/>
        <v>5400</v>
      </c>
    </row>
    <row r="1432" spans="1:22">
      <c r="A1432" s="48">
        <v>3</v>
      </c>
      <c r="B1432" s="48">
        <v>6</v>
      </c>
      <c r="C1432" s="48">
        <v>4</v>
      </c>
      <c r="D1432" s="48">
        <v>501</v>
      </c>
      <c r="E1432" s="48">
        <v>1000</v>
      </c>
      <c r="F1432" s="48">
        <v>6</v>
      </c>
      <c r="G1432" s="48" t="s">
        <v>268</v>
      </c>
      <c r="H1432" s="48">
        <v>4</v>
      </c>
      <c r="I1432" s="48">
        <f t="shared" si="196"/>
        <v>4</v>
      </c>
      <c r="J1432" s="57">
        <f t="shared" si="197"/>
        <v>2.6666666666666666E-3</v>
      </c>
      <c r="K1432" s="48">
        <f t="shared" ref="K1432:V1441" si="200">IF($I1432=0,$H1432,INDEX(levelCosts_1_v,MATCH(K$1,levelCosts_k,1),$I1432)*$H1432)</f>
        <v>2000</v>
      </c>
      <c r="L1432" s="48">
        <f t="shared" si="200"/>
        <v>2000</v>
      </c>
      <c r="M1432" s="48">
        <f t="shared" si="200"/>
        <v>2200</v>
      </c>
      <c r="N1432" s="48">
        <f t="shared" si="200"/>
        <v>2200</v>
      </c>
      <c r="O1432" s="48">
        <f t="shared" si="200"/>
        <v>2200</v>
      </c>
      <c r="P1432" s="48">
        <f t="shared" si="200"/>
        <v>2200</v>
      </c>
      <c r="Q1432" s="48">
        <f t="shared" si="200"/>
        <v>2500</v>
      </c>
      <c r="R1432" s="48">
        <f t="shared" si="200"/>
        <v>2500</v>
      </c>
      <c r="S1432" s="48">
        <f t="shared" si="200"/>
        <v>2600</v>
      </c>
      <c r="T1432" s="48">
        <f t="shared" si="200"/>
        <v>2600</v>
      </c>
      <c r="U1432" s="48">
        <f t="shared" si="200"/>
        <v>2700</v>
      </c>
      <c r="V1432" s="48">
        <f t="shared" si="200"/>
        <v>2700</v>
      </c>
    </row>
    <row r="1433" spans="1:22">
      <c r="A1433" s="48">
        <v>3</v>
      </c>
      <c r="B1433" s="48">
        <v>6</v>
      </c>
      <c r="C1433" s="48">
        <v>4</v>
      </c>
      <c r="D1433" s="48">
        <v>501</v>
      </c>
      <c r="E1433" s="48">
        <v>1000</v>
      </c>
      <c r="F1433" s="48">
        <v>7</v>
      </c>
      <c r="G1433" s="48" t="s">
        <v>271</v>
      </c>
      <c r="H1433" s="48">
        <v>3</v>
      </c>
      <c r="I1433" s="48">
        <f t="shared" si="196"/>
        <v>6</v>
      </c>
      <c r="J1433" s="57">
        <f t="shared" si="197"/>
        <v>2.6666666666666666E-3</v>
      </c>
      <c r="K1433" s="48">
        <f t="shared" si="200"/>
        <v>9900</v>
      </c>
      <c r="L1433" s="48">
        <f t="shared" si="200"/>
        <v>9900</v>
      </c>
      <c r="M1433" s="48">
        <f t="shared" si="200"/>
        <v>11100</v>
      </c>
      <c r="N1433" s="48">
        <f t="shared" si="200"/>
        <v>11100</v>
      </c>
      <c r="O1433" s="48">
        <f t="shared" si="200"/>
        <v>11100</v>
      </c>
      <c r="P1433" s="48">
        <f t="shared" si="200"/>
        <v>11100</v>
      </c>
      <c r="Q1433" s="48">
        <f t="shared" si="200"/>
        <v>12600</v>
      </c>
      <c r="R1433" s="48">
        <f t="shared" si="200"/>
        <v>12600</v>
      </c>
      <c r="S1433" s="48">
        <f t="shared" si="200"/>
        <v>12900</v>
      </c>
      <c r="T1433" s="48">
        <f t="shared" si="200"/>
        <v>12900</v>
      </c>
      <c r="U1433" s="48">
        <f t="shared" si="200"/>
        <v>13500</v>
      </c>
      <c r="V1433" s="48">
        <f t="shared" si="200"/>
        <v>13500</v>
      </c>
    </row>
    <row r="1434" spans="1:22">
      <c r="A1434" s="48">
        <v>3</v>
      </c>
      <c r="B1434" s="48">
        <v>6</v>
      </c>
      <c r="C1434" s="48">
        <v>4</v>
      </c>
      <c r="D1434" s="48">
        <v>501</v>
      </c>
      <c r="E1434" s="48">
        <v>1000</v>
      </c>
      <c r="F1434" s="48">
        <v>8</v>
      </c>
      <c r="G1434" s="48" t="s">
        <v>275</v>
      </c>
      <c r="H1434" s="48">
        <v>2</v>
      </c>
      <c r="I1434" s="48">
        <f t="shared" si="196"/>
        <v>8</v>
      </c>
      <c r="J1434" s="57">
        <f t="shared" si="197"/>
        <v>2.6666666666666666E-3</v>
      </c>
      <c r="K1434" s="48">
        <f t="shared" si="200"/>
        <v>10600</v>
      </c>
      <c r="L1434" s="48">
        <f t="shared" si="200"/>
        <v>10600</v>
      </c>
      <c r="M1434" s="48">
        <f t="shared" si="200"/>
        <v>11800</v>
      </c>
      <c r="N1434" s="48">
        <f t="shared" si="200"/>
        <v>11800</v>
      </c>
      <c r="O1434" s="48">
        <f t="shared" si="200"/>
        <v>11800</v>
      </c>
      <c r="P1434" s="48">
        <f t="shared" si="200"/>
        <v>11800</v>
      </c>
      <c r="Q1434" s="48">
        <f t="shared" si="200"/>
        <v>13400</v>
      </c>
      <c r="R1434" s="48">
        <f t="shared" si="200"/>
        <v>13400</v>
      </c>
      <c r="S1434" s="48">
        <f t="shared" si="200"/>
        <v>13800</v>
      </c>
      <c r="T1434" s="48">
        <f t="shared" si="200"/>
        <v>13800</v>
      </c>
      <c r="U1434" s="48">
        <f t="shared" si="200"/>
        <v>14400</v>
      </c>
      <c r="V1434" s="48">
        <f t="shared" si="200"/>
        <v>14400</v>
      </c>
    </row>
    <row r="1435" spans="1:22">
      <c r="A1435" s="48">
        <v>3</v>
      </c>
      <c r="B1435" s="48">
        <v>6</v>
      </c>
      <c r="C1435" s="48">
        <v>4</v>
      </c>
      <c r="D1435" s="48">
        <v>501</v>
      </c>
      <c r="E1435" s="48">
        <v>1000</v>
      </c>
      <c r="F1435" s="48">
        <v>9</v>
      </c>
      <c r="G1435" s="48" t="s">
        <v>269</v>
      </c>
      <c r="H1435" s="48">
        <v>11500</v>
      </c>
      <c r="I1435" s="48">
        <f t="shared" si="196"/>
        <v>0</v>
      </c>
      <c r="J1435" s="57">
        <f t="shared" si="197"/>
        <v>2.6666666666666666E-3</v>
      </c>
      <c r="K1435" s="48">
        <f t="shared" si="200"/>
        <v>11500</v>
      </c>
      <c r="L1435" s="48">
        <f t="shared" si="200"/>
        <v>11500</v>
      </c>
      <c r="M1435" s="48">
        <f t="shared" si="200"/>
        <v>11500</v>
      </c>
      <c r="N1435" s="48">
        <f t="shared" si="200"/>
        <v>11500</v>
      </c>
      <c r="O1435" s="48">
        <f t="shared" si="200"/>
        <v>11500</v>
      </c>
      <c r="P1435" s="48">
        <f t="shared" si="200"/>
        <v>11500</v>
      </c>
      <c r="Q1435" s="48">
        <f t="shared" si="200"/>
        <v>11500</v>
      </c>
      <c r="R1435" s="48">
        <f t="shared" si="200"/>
        <v>11500</v>
      </c>
      <c r="S1435" s="48">
        <f t="shared" si="200"/>
        <v>11500</v>
      </c>
      <c r="T1435" s="48">
        <f t="shared" si="200"/>
        <v>11500</v>
      </c>
      <c r="U1435" s="48">
        <f t="shared" si="200"/>
        <v>11500</v>
      </c>
      <c r="V1435" s="48">
        <f t="shared" si="200"/>
        <v>11500</v>
      </c>
    </row>
    <row r="1436" spans="1:22">
      <c r="A1436" s="48">
        <v>3</v>
      </c>
      <c r="B1436" s="48">
        <v>6</v>
      </c>
      <c r="C1436" s="48">
        <v>4</v>
      </c>
      <c r="D1436" s="48">
        <v>501</v>
      </c>
      <c r="E1436" s="48">
        <v>1000</v>
      </c>
      <c r="F1436" s="48">
        <v>10</v>
      </c>
      <c r="G1436" s="48" t="s">
        <v>270</v>
      </c>
      <c r="H1436" s="48">
        <v>6</v>
      </c>
      <c r="I1436" s="48">
        <f t="shared" si="196"/>
        <v>1</v>
      </c>
      <c r="J1436" s="57">
        <f t="shared" si="197"/>
        <v>2.6666666666666666E-3</v>
      </c>
      <c r="K1436" s="48">
        <f t="shared" si="200"/>
        <v>12000</v>
      </c>
      <c r="L1436" s="48">
        <f t="shared" si="200"/>
        <v>12000</v>
      </c>
      <c r="M1436" s="48">
        <f t="shared" si="200"/>
        <v>13200</v>
      </c>
      <c r="N1436" s="48">
        <f t="shared" si="200"/>
        <v>13200</v>
      </c>
      <c r="O1436" s="48">
        <f t="shared" si="200"/>
        <v>13200</v>
      </c>
      <c r="P1436" s="48">
        <f t="shared" si="200"/>
        <v>13200</v>
      </c>
      <c r="Q1436" s="48">
        <f t="shared" si="200"/>
        <v>15000</v>
      </c>
      <c r="R1436" s="48">
        <f t="shared" si="200"/>
        <v>15000</v>
      </c>
      <c r="S1436" s="48">
        <f t="shared" si="200"/>
        <v>15600</v>
      </c>
      <c r="T1436" s="48">
        <f t="shared" si="200"/>
        <v>15600</v>
      </c>
      <c r="U1436" s="48">
        <f t="shared" si="200"/>
        <v>16200</v>
      </c>
      <c r="V1436" s="48">
        <f t="shared" si="200"/>
        <v>16200</v>
      </c>
    </row>
    <row r="1437" spans="1:22">
      <c r="A1437" s="48">
        <v>3</v>
      </c>
      <c r="B1437" s="48">
        <v>6</v>
      </c>
      <c r="C1437" s="48">
        <v>4</v>
      </c>
      <c r="D1437" s="48">
        <v>501</v>
      </c>
      <c r="E1437" s="48">
        <v>1000</v>
      </c>
      <c r="F1437" s="48">
        <v>11</v>
      </c>
      <c r="G1437" s="48" t="s">
        <v>269</v>
      </c>
      <c r="H1437" s="48">
        <v>7500</v>
      </c>
      <c r="I1437" s="48">
        <f t="shared" si="196"/>
        <v>0</v>
      </c>
      <c r="J1437" s="57">
        <f t="shared" si="197"/>
        <v>2.6666666666666666E-3</v>
      </c>
      <c r="K1437" s="48">
        <f t="shared" si="200"/>
        <v>7500</v>
      </c>
      <c r="L1437" s="48">
        <f t="shared" si="200"/>
        <v>7500</v>
      </c>
      <c r="M1437" s="48">
        <f t="shared" si="200"/>
        <v>7500</v>
      </c>
      <c r="N1437" s="48">
        <f t="shared" si="200"/>
        <v>7500</v>
      </c>
      <c r="O1437" s="48">
        <f t="shared" si="200"/>
        <v>7500</v>
      </c>
      <c r="P1437" s="48">
        <f t="shared" si="200"/>
        <v>7500</v>
      </c>
      <c r="Q1437" s="48">
        <f t="shared" si="200"/>
        <v>7500</v>
      </c>
      <c r="R1437" s="48">
        <f t="shared" si="200"/>
        <v>7500</v>
      </c>
      <c r="S1437" s="48">
        <f t="shared" si="200"/>
        <v>7500</v>
      </c>
      <c r="T1437" s="48">
        <f t="shared" si="200"/>
        <v>7500</v>
      </c>
      <c r="U1437" s="48">
        <f t="shared" si="200"/>
        <v>7500</v>
      </c>
      <c r="V1437" s="48">
        <f t="shared" si="200"/>
        <v>7500</v>
      </c>
    </row>
    <row r="1438" spans="1:22">
      <c r="A1438" s="48">
        <v>3</v>
      </c>
      <c r="B1438" s="48">
        <v>6</v>
      </c>
      <c r="C1438" s="48">
        <v>4</v>
      </c>
      <c r="D1438" s="48">
        <v>501</v>
      </c>
      <c r="E1438" s="48">
        <v>1000</v>
      </c>
      <c r="F1438" s="48">
        <v>12</v>
      </c>
      <c r="G1438" s="48" t="s">
        <v>272</v>
      </c>
      <c r="H1438" s="48">
        <v>1</v>
      </c>
      <c r="I1438" s="48">
        <f t="shared" si="196"/>
        <v>7</v>
      </c>
      <c r="J1438" s="57">
        <f t="shared" si="197"/>
        <v>2.6666666666666666E-3</v>
      </c>
      <c r="K1438" s="48">
        <f t="shared" si="200"/>
        <v>4000</v>
      </c>
      <c r="L1438" s="48">
        <f t="shared" si="200"/>
        <v>4000</v>
      </c>
      <c r="M1438" s="48">
        <f t="shared" si="200"/>
        <v>4400</v>
      </c>
      <c r="N1438" s="48">
        <f t="shared" si="200"/>
        <v>4400</v>
      </c>
      <c r="O1438" s="48">
        <f t="shared" si="200"/>
        <v>4400</v>
      </c>
      <c r="P1438" s="48">
        <f t="shared" si="200"/>
        <v>4400</v>
      </c>
      <c r="Q1438" s="48">
        <f t="shared" si="200"/>
        <v>5000</v>
      </c>
      <c r="R1438" s="48">
        <f t="shared" si="200"/>
        <v>5000</v>
      </c>
      <c r="S1438" s="48">
        <f t="shared" si="200"/>
        <v>5200</v>
      </c>
      <c r="T1438" s="48">
        <f t="shared" si="200"/>
        <v>5200</v>
      </c>
      <c r="U1438" s="48">
        <f t="shared" si="200"/>
        <v>5400</v>
      </c>
      <c r="V1438" s="48">
        <f t="shared" si="200"/>
        <v>5400</v>
      </c>
    </row>
    <row r="1439" spans="1:22">
      <c r="A1439" s="48">
        <v>3</v>
      </c>
      <c r="B1439" s="48">
        <v>6</v>
      </c>
      <c r="C1439" s="48">
        <v>4</v>
      </c>
      <c r="D1439" s="48">
        <v>501</v>
      </c>
      <c r="E1439" s="48">
        <v>1000</v>
      </c>
      <c r="F1439" s="48">
        <v>13</v>
      </c>
      <c r="G1439" s="48" t="s">
        <v>275</v>
      </c>
      <c r="H1439" s="48">
        <v>3</v>
      </c>
      <c r="I1439" s="48">
        <f t="shared" si="196"/>
        <v>8</v>
      </c>
      <c r="J1439" s="57">
        <f t="shared" si="197"/>
        <v>2.6666666666666666E-3</v>
      </c>
      <c r="K1439" s="48">
        <f t="shared" si="200"/>
        <v>15900</v>
      </c>
      <c r="L1439" s="48">
        <f t="shared" si="200"/>
        <v>15900</v>
      </c>
      <c r="M1439" s="48">
        <f t="shared" si="200"/>
        <v>17700</v>
      </c>
      <c r="N1439" s="48">
        <f t="shared" si="200"/>
        <v>17700</v>
      </c>
      <c r="O1439" s="48">
        <f t="shared" si="200"/>
        <v>17700</v>
      </c>
      <c r="P1439" s="48">
        <f t="shared" si="200"/>
        <v>17700</v>
      </c>
      <c r="Q1439" s="48">
        <f t="shared" si="200"/>
        <v>20100</v>
      </c>
      <c r="R1439" s="48">
        <f t="shared" si="200"/>
        <v>20100</v>
      </c>
      <c r="S1439" s="48">
        <f t="shared" si="200"/>
        <v>20700</v>
      </c>
      <c r="T1439" s="48">
        <f t="shared" si="200"/>
        <v>20700</v>
      </c>
      <c r="U1439" s="48">
        <f t="shared" si="200"/>
        <v>21600</v>
      </c>
      <c r="V1439" s="48">
        <f t="shared" si="200"/>
        <v>21600</v>
      </c>
    </row>
    <row r="1440" spans="1:22">
      <c r="A1440" s="48">
        <v>3</v>
      </c>
      <c r="B1440" s="48">
        <v>6</v>
      </c>
      <c r="C1440" s="48">
        <v>4</v>
      </c>
      <c r="D1440" s="48">
        <v>501</v>
      </c>
      <c r="E1440" s="48">
        <v>1000</v>
      </c>
      <c r="F1440" s="48">
        <v>14</v>
      </c>
      <c r="G1440" s="48" t="s">
        <v>274</v>
      </c>
      <c r="H1440" s="48">
        <v>1</v>
      </c>
      <c r="I1440" s="48">
        <f t="shared" si="196"/>
        <v>3</v>
      </c>
      <c r="J1440" s="57">
        <f t="shared" si="197"/>
        <v>2.6666666666666666E-3</v>
      </c>
      <c r="K1440" s="48">
        <f t="shared" si="200"/>
        <v>6000</v>
      </c>
      <c r="L1440" s="48">
        <f t="shared" si="200"/>
        <v>6000</v>
      </c>
      <c r="M1440" s="48">
        <f t="shared" si="200"/>
        <v>6600</v>
      </c>
      <c r="N1440" s="48">
        <f t="shared" si="200"/>
        <v>6600</v>
      </c>
      <c r="O1440" s="48">
        <f t="shared" si="200"/>
        <v>6600</v>
      </c>
      <c r="P1440" s="48">
        <f t="shared" si="200"/>
        <v>6600</v>
      </c>
      <c r="Q1440" s="48">
        <f t="shared" si="200"/>
        <v>7500</v>
      </c>
      <c r="R1440" s="48">
        <f t="shared" si="200"/>
        <v>7500</v>
      </c>
      <c r="S1440" s="48">
        <f t="shared" si="200"/>
        <v>7800</v>
      </c>
      <c r="T1440" s="48">
        <f t="shared" si="200"/>
        <v>7800</v>
      </c>
      <c r="U1440" s="48">
        <f t="shared" si="200"/>
        <v>8100</v>
      </c>
      <c r="V1440" s="48">
        <f t="shared" si="200"/>
        <v>8100</v>
      </c>
    </row>
    <row r="1441" spans="1:22">
      <c r="A1441" s="48">
        <v>3</v>
      </c>
      <c r="B1441" s="48">
        <v>6</v>
      </c>
      <c r="C1441" s="48">
        <v>4</v>
      </c>
      <c r="D1441" s="48">
        <v>501</v>
      </c>
      <c r="E1441" s="48">
        <v>1000</v>
      </c>
      <c r="F1441" s="48">
        <v>15</v>
      </c>
      <c r="G1441" s="48" t="s">
        <v>274</v>
      </c>
      <c r="H1441" s="48">
        <v>1</v>
      </c>
      <c r="I1441" s="48">
        <f t="shared" si="196"/>
        <v>3</v>
      </c>
      <c r="J1441" s="57">
        <f t="shared" si="197"/>
        <v>2.6666666666666666E-3</v>
      </c>
      <c r="K1441" s="48">
        <f t="shared" si="200"/>
        <v>6000</v>
      </c>
      <c r="L1441" s="48">
        <f t="shared" si="200"/>
        <v>6000</v>
      </c>
      <c r="M1441" s="48">
        <f t="shared" si="200"/>
        <v>6600</v>
      </c>
      <c r="N1441" s="48">
        <f t="shared" si="200"/>
        <v>6600</v>
      </c>
      <c r="O1441" s="48">
        <f t="shared" si="200"/>
        <v>6600</v>
      </c>
      <c r="P1441" s="48">
        <f t="shared" si="200"/>
        <v>6600</v>
      </c>
      <c r="Q1441" s="48">
        <f t="shared" si="200"/>
        <v>7500</v>
      </c>
      <c r="R1441" s="48">
        <f t="shared" si="200"/>
        <v>7500</v>
      </c>
      <c r="S1441" s="48">
        <f t="shared" si="200"/>
        <v>7800</v>
      </c>
      <c r="T1441" s="48">
        <f t="shared" si="200"/>
        <v>7800</v>
      </c>
      <c r="U1441" s="48">
        <f t="shared" si="200"/>
        <v>8100</v>
      </c>
      <c r="V1441" s="48">
        <f t="shared" si="200"/>
        <v>8100</v>
      </c>
    </row>
    <row r="1442" spans="1:22">
      <c r="A1442" s="48">
        <v>3</v>
      </c>
      <c r="B1442" s="48">
        <v>7</v>
      </c>
      <c r="C1442" s="48">
        <v>6</v>
      </c>
      <c r="D1442" s="48">
        <v>501</v>
      </c>
      <c r="E1442" s="48">
        <v>1000</v>
      </c>
      <c r="F1442" s="48">
        <v>1</v>
      </c>
      <c r="G1442" s="48" t="s">
        <v>273</v>
      </c>
      <c r="H1442" s="48">
        <v>2</v>
      </c>
      <c r="I1442" s="48">
        <f t="shared" si="196"/>
        <v>5</v>
      </c>
      <c r="J1442" s="57">
        <f t="shared" si="197"/>
        <v>4.0000000000000001E-3</v>
      </c>
      <c r="K1442" s="48">
        <f t="shared" ref="K1442:V1451" si="201">IF($I1442=0,$H1442,INDEX(levelCosts_1_v,MATCH(K$1,levelCosts_k,1),$I1442)*$H1442)</f>
        <v>8000</v>
      </c>
      <c r="L1442" s="48">
        <f t="shared" si="201"/>
        <v>8000</v>
      </c>
      <c r="M1442" s="48">
        <f t="shared" si="201"/>
        <v>8800</v>
      </c>
      <c r="N1442" s="48">
        <f t="shared" si="201"/>
        <v>8800</v>
      </c>
      <c r="O1442" s="48">
        <f t="shared" si="201"/>
        <v>8800</v>
      </c>
      <c r="P1442" s="48">
        <f t="shared" si="201"/>
        <v>8800</v>
      </c>
      <c r="Q1442" s="48">
        <f t="shared" si="201"/>
        <v>10000</v>
      </c>
      <c r="R1442" s="48">
        <f t="shared" si="201"/>
        <v>10000</v>
      </c>
      <c r="S1442" s="48">
        <f t="shared" si="201"/>
        <v>10400</v>
      </c>
      <c r="T1442" s="48">
        <f t="shared" si="201"/>
        <v>10400</v>
      </c>
      <c r="U1442" s="48">
        <f t="shared" si="201"/>
        <v>10800</v>
      </c>
      <c r="V1442" s="48">
        <f t="shared" si="201"/>
        <v>10800</v>
      </c>
    </row>
    <row r="1443" spans="1:22">
      <c r="A1443" s="48">
        <v>3</v>
      </c>
      <c r="B1443" s="48">
        <v>7</v>
      </c>
      <c r="C1443" s="48">
        <v>6</v>
      </c>
      <c r="D1443" s="48">
        <v>501</v>
      </c>
      <c r="E1443" s="48">
        <v>1000</v>
      </c>
      <c r="F1443" s="48">
        <v>2</v>
      </c>
      <c r="G1443" s="48" t="s">
        <v>269</v>
      </c>
      <c r="H1443" s="48">
        <v>11500</v>
      </c>
      <c r="I1443" s="48">
        <f t="shared" si="196"/>
        <v>0</v>
      </c>
      <c r="J1443" s="57">
        <f t="shared" si="197"/>
        <v>4.0000000000000001E-3</v>
      </c>
      <c r="K1443" s="48">
        <f t="shared" si="201"/>
        <v>11500</v>
      </c>
      <c r="L1443" s="48">
        <f t="shared" si="201"/>
        <v>11500</v>
      </c>
      <c r="M1443" s="48">
        <f t="shared" si="201"/>
        <v>11500</v>
      </c>
      <c r="N1443" s="48">
        <f t="shared" si="201"/>
        <v>11500</v>
      </c>
      <c r="O1443" s="48">
        <f t="shared" si="201"/>
        <v>11500</v>
      </c>
      <c r="P1443" s="48">
        <f t="shared" si="201"/>
        <v>11500</v>
      </c>
      <c r="Q1443" s="48">
        <f t="shared" si="201"/>
        <v>11500</v>
      </c>
      <c r="R1443" s="48">
        <f t="shared" si="201"/>
        <v>11500</v>
      </c>
      <c r="S1443" s="48">
        <f t="shared" si="201"/>
        <v>11500</v>
      </c>
      <c r="T1443" s="48">
        <f t="shared" si="201"/>
        <v>11500</v>
      </c>
      <c r="U1443" s="48">
        <f t="shared" si="201"/>
        <v>11500</v>
      </c>
      <c r="V1443" s="48">
        <f t="shared" si="201"/>
        <v>11500</v>
      </c>
    </row>
    <row r="1444" spans="1:22">
      <c r="A1444" s="48">
        <v>3</v>
      </c>
      <c r="B1444" s="48">
        <v>7</v>
      </c>
      <c r="C1444" s="48">
        <v>6</v>
      </c>
      <c r="D1444" s="48">
        <v>501</v>
      </c>
      <c r="E1444" s="48">
        <v>1000</v>
      </c>
      <c r="F1444" s="48">
        <v>3</v>
      </c>
      <c r="G1444" s="48" t="s">
        <v>268</v>
      </c>
      <c r="H1444" s="48">
        <v>4</v>
      </c>
      <c r="I1444" s="48">
        <f t="shared" si="196"/>
        <v>4</v>
      </c>
      <c r="J1444" s="57">
        <f t="shared" si="197"/>
        <v>4.0000000000000001E-3</v>
      </c>
      <c r="K1444" s="48">
        <f t="shared" si="201"/>
        <v>2000</v>
      </c>
      <c r="L1444" s="48">
        <f t="shared" si="201"/>
        <v>2000</v>
      </c>
      <c r="M1444" s="48">
        <f t="shared" si="201"/>
        <v>2200</v>
      </c>
      <c r="N1444" s="48">
        <f t="shared" si="201"/>
        <v>2200</v>
      </c>
      <c r="O1444" s="48">
        <f t="shared" si="201"/>
        <v>2200</v>
      </c>
      <c r="P1444" s="48">
        <f t="shared" si="201"/>
        <v>2200</v>
      </c>
      <c r="Q1444" s="48">
        <f t="shared" si="201"/>
        <v>2500</v>
      </c>
      <c r="R1444" s="48">
        <f t="shared" si="201"/>
        <v>2500</v>
      </c>
      <c r="S1444" s="48">
        <f t="shared" si="201"/>
        <v>2600</v>
      </c>
      <c r="T1444" s="48">
        <f t="shared" si="201"/>
        <v>2600</v>
      </c>
      <c r="U1444" s="48">
        <f t="shared" si="201"/>
        <v>2700</v>
      </c>
      <c r="V1444" s="48">
        <f t="shared" si="201"/>
        <v>2700</v>
      </c>
    </row>
    <row r="1445" spans="1:22">
      <c r="A1445" s="48">
        <v>3</v>
      </c>
      <c r="B1445" s="48">
        <v>7</v>
      </c>
      <c r="C1445" s="48">
        <v>6</v>
      </c>
      <c r="D1445" s="48">
        <v>501</v>
      </c>
      <c r="E1445" s="48">
        <v>1000</v>
      </c>
      <c r="F1445" s="48">
        <v>4</v>
      </c>
      <c r="G1445" s="48" t="s">
        <v>271</v>
      </c>
      <c r="H1445" s="48">
        <v>2</v>
      </c>
      <c r="I1445" s="48">
        <f t="shared" si="196"/>
        <v>6</v>
      </c>
      <c r="J1445" s="57">
        <f t="shared" si="197"/>
        <v>4.0000000000000001E-3</v>
      </c>
      <c r="K1445" s="48">
        <f t="shared" si="201"/>
        <v>6600</v>
      </c>
      <c r="L1445" s="48">
        <f t="shared" si="201"/>
        <v>6600</v>
      </c>
      <c r="M1445" s="48">
        <f t="shared" si="201"/>
        <v>7400</v>
      </c>
      <c r="N1445" s="48">
        <f t="shared" si="201"/>
        <v>7400</v>
      </c>
      <c r="O1445" s="48">
        <f t="shared" si="201"/>
        <v>7400</v>
      </c>
      <c r="P1445" s="48">
        <f t="shared" si="201"/>
        <v>7400</v>
      </c>
      <c r="Q1445" s="48">
        <f t="shared" si="201"/>
        <v>8400</v>
      </c>
      <c r="R1445" s="48">
        <f t="shared" si="201"/>
        <v>8400</v>
      </c>
      <c r="S1445" s="48">
        <f t="shared" si="201"/>
        <v>8600</v>
      </c>
      <c r="T1445" s="48">
        <f t="shared" si="201"/>
        <v>8600</v>
      </c>
      <c r="U1445" s="48">
        <f t="shared" si="201"/>
        <v>9000</v>
      </c>
      <c r="V1445" s="48">
        <f t="shared" si="201"/>
        <v>9000</v>
      </c>
    </row>
    <row r="1446" spans="1:22">
      <c r="A1446" s="48">
        <v>3</v>
      </c>
      <c r="B1446" s="48">
        <v>7</v>
      </c>
      <c r="C1446" s="48">
        <v>6</v>
      </c>
      <c r="D1446" s="48">
        <v>501</v>
      </c>
      <c r="E1446" s="48">
        <v>1000</v>
      </c>
      <c r="F1446" s="48">
        <v>5</v>
      </c>
      <c r="G1446" s="48" t="s">
        <v>274</v>
      </c>
      <c r="H1446" s="48">
        <v>1</v>
      </c>
      <c r="I1446" s="48">
        <f t="shared" si="196"/>
        <v>3</v>
      </c>
      <c r="J1446" s="57">
        <f t="shared" si="197"/>
        <v>4.0000000000000001E-3</v>
      </c>
      <c r="K1446" s="48">
        <f t="shared" si="201"/>
        <v>6000</v>
      </c>
      <c r="L1446" s="48">
        <f t="shared" si="201"/>
        <v>6000</v>
      </c>
      <c r="M1446" s="48">
        <f t="shared" si="201"/>
        <v>6600</v>
      </c>
      <c r="N1446" s="48">
        <f t="shared" si="201"/>
        <v>6600</v>
      </c>
      <c r="O1446" s="48">
        <f t="shared" si="201"/>
        <v>6600</v>
      </c>
      <c r="P1446" s="48">
        <f t="shared" si="201"/>
        <v>6600</v>
      </c>
      <c r="Q1446" s="48">
        <f t="shared" si="201"/>
        <v>7500</v>
      </c>
      <c r="R1446" s="48">
        <f t="shared" si="201"/>
        <v>7500</v>
      </c>
      <c r="S1446" s="48">
        <f t="shared" si="201"/>
        <v>7800</v>
      </c>
      <c r="T1446" s="48">
        <f t="shared" si="201"/>
        <v>7800</v>
      </c>
      <c r="U1446" s="48">
        <f t="shared" si="201"/>
        <v>8100</v>
      </c>
      <c r="V1446" s="48">
        <f t="shared" si="201"/>
        <v>8100</v>
      </c>
    </row>
    <row r="1447" spans="1:22">
      <c r="A1447" s="48">
        <v>3</v>
      </c>
      <c r="B1447" s="48">
        <v>7</v>
      </c>
      <c r="C1447" s="48">
        <v>6</v>
      </c>
      <c r="D1447" s="48">
        <v>501</v>
      </c>
      <c r="E1447" s="48">
        <v>1000</v>
      </c>
      <c r="F1447" s="48">
        <v>6</v>
      </c>
      <c r="G1447" s="48" t="s">
        <v>268</v>
      </c>
      <c r="H1447" s="48">
        <v>4</v>
      </c>
      <c r="I1447" s="48">
        <f t="shared" si="196"/>
        <v>4</v>
      </c>
      <c r="J1447" s="57">
        <f t="shared" si="197"/>
        <v>4.0000000000000001E-3</v>
      </c>
      <c r="K1447" s="48">
        <f t="shared" si="201"/>
        <v>2000</v>
      </c>
      <c r="L1447" s="48">
        <f t="shared" si="201"/>
        <v>2000</v>
      </c>
      <c r="M1447" s="48">
        <f t="shared" si="201"/>
        <v>2200</v>
      </c>
      <c r="N1447" s="48">
        <f t="shared" si="201"/>
        <v>2200</v>
      </c>
      <c r="O1447" s="48">
        <f t="shared" si="201"/>
        <v>2200</v>
      </c>
      <c r="P1447" s="48">
        <f t="shared" si="201"/>
        <v>2200</v>
      </c>
      <c r="Q1447" s="48">
        <f t="shared" si="201"/>
        <v>2500</v>
      </c>
      <c r="R1447" s="48">
        <f t="shared" si="201"/>
        <v>2500</v>
      </c>
      <c r="S1447" s="48">
        <f t="shared" si="201"/>
        <v>2600</v>
      </c>
      <c r="T1447" s="48">
        <f t="shared" si="201"/>
        <v>2600</v>
      </c>
      <c r="U1447" s="48">
        <f t="shared" si="201"/>
        <v>2700</v>
      </c>
      <c r="V1447" s="48">
        <f t="shared" si="201"/>
        <v>2700</v>
      </c>
    </row>
    <row r="1448" spans="1:22">
      <c r="A1448" s="48">
        <v>3</v>
      </c>
      <c r="B1448" s="48">
        <v>7</v>
      </c>
      <c r="C1448" s="48">
        <v>6</v>
      </c>
      <c r="D1448" s="48">
        <v>501</v>
      </c>
      <c r="E1448" s="48">
        <v>1000</v>
      </c>
      <c r="F1448" s="48">
        <v>7</v>
      </c>
      <c r="G1448" s="48" t="s">
        <v>275</v>
      </c>
      <c r="H1448" s="48">
        <v>3</v>
      </c>
      <c r="I1448" s="48">
        <f t="shared" si="196"/>
        <v>8</v>
      </c>
      <c r="J1448" s="57">
        <f t="shared" si="197"/>
        <v>4.0000000000000001E-3</v>
      </c>
      <c r="K1448" s="48">
        <f t="shared" si="201"/>
        <v>15900</v>
      </c>
      <c r="L1448" s="48">
        <f t="shared" si="201"/>
        <v>15900</v>
      </c>
      <c r="M1448" s="48">
        <f t="shared" si="201"/>
        <v>17700</v>
      </c>
      <c r="N1448" s="48">
        <f t="shared" si="201"/>
        <v>17700</v>
      </c>
      <c r="O1448" s="48">
        <f t="shared" si="201"/>
        <v>17700</v>
      </c>
      <c r="P1448" s="48">
        <f t="shared" si="201"/>
        <v>17700</v>
      </c>
      <c r="Q1448" s="48">
        <f t="shared" si="201"/>
        <v>20100</v>
      </c>
      <c r="R1448" s="48">
        <f t="shared" si="201"/>
        <v>20100</v>
      </c>
      <c r="S1448" s="48">
        <f t="shared" si="201"/>
        <v>20700</v>
      </c>
      <c r="T1448" s="48">
        <f t="shared" si="201"/>
        <v>20700</v>
      </c>
      <c r="U1448" s="48">
        <f t="shared" si="201"/>
        <v>21600</v>
      </c>
      <c r="V1448" s="48">
        <f t="shared" si="201"/>
        <v>21600</v>
      </c>
    </row>
    <row r="1449" spans="1:22">
      <c r="A1449" s="48">
        <v>3</v>
      </c>
      <c r="B1449" s="48">
        <v>7</v>
      </c>
      <c r="C1449" s="48">
        <v>6</v>
      </c>
      <c r="D1449" s="48">
        <v>501</v>
      </c>
      <c r="E1449" s="48">
        <v>1000</v>
      </c>
      <c r="F1449" s="48">
        <v>8</v>
      </c>
      <c r="G1449" s="48" t="s">
        <v>273</v>
      </c>
      <c r="H1449" s="48">
        <v>1</v>
      </c>
      <c r="I1449" s="48">
        <f t="shared" si="196"/>
        <v>5</v>
      </c>
      <c r="J1449" s="57">
        <f t="shared" si="197"/>
        <v>4.0000000000000001E-3</v>
      </c>
      <c r="K1449" s="48">
        <f t="shared" si="201"/>
        <v>4000</v>
      </c>
      <c r="L1449" s="48">
        <f t="shared" si="201"/>
        <v>4000</v>
      </c>
      <c r="M1449" s="48">
        <f t="shared" si="201"/>
        <v>4400</v>
      </c>
      <c r="N1449" s="48">
        <f t="shared" si="201"/>
        <v>4400</v>
      </c>
      <c r="O1449" s="48">
        <f t="shared" si="201"/>
        <v>4400</v>
      </c>
      <c r="P1449" s="48">
        <f t="shared" si="201"/>
        <v>4400</v>
      </c>
      <c r="Q1449" s="48">
        <f t="shared" si="201"/>
        <v>5000</v>
      </c>
      <c r="R1449" s="48">
        <f t="shared" si="201"/>
        <v>5000</v>
      </c>
      <c r="S1449" s="48">
        <f t="shared" si="201"/>
        <v>5200</v>
      </c>
      <c r="T1449" s="48">
        <f t="shared" si="201"/>
        <v>5200</v>
      </c>
      <c r="U1449" s="48">
        <f t="shared" si="201"/>
        <v>5400</v>
      </c>
      <c r="V1449" s="48">
        <f t="shared" si="201"/>
        <v>5400</v>
      </c>
    </row>
    <row r="1450" spans="1:22">
      <c r="A1450" s="48">
        <v>3</v>
      </c>
      <c r="B1450" s="48">
        <v>7</v>
      </c>
      <c r="C1450" s="48">
        <v>6</v>
      </c>
      <c r="D1450" s="48">
        <v>501</v>
      </c>
      <c r="E1450" s="48">
        <v>1000</v>
      </c>
      <c r="F1450" s="48">
        <v>9</v>
      </c>
      <c r="G1450" s="48" t="s">
        <v>274</v>
      </c>
      <c r="H1450" s="48">
        <v>1</v>
      </c>
      <c r="I1450" s="48">
        <f t="shared" si="196"/>
        <v>3</v>
      </c>
      <c r="J1450" s="57">
        <f t="shared" si="197"/>
        <v>4.0000000000000001E-3</v>
      </c>
      <c r="K1450" s="48">
        <f t="shared" si="201"/>
        <v>6000</v>
      </c>
      <c r="L1450" s="48">
        <f t="shared" si="201"/>
        <v>6000</v>
      </c>
      <c r="M1450" s="48">
        <f t="shared" si="201"/>
        <v>6600</v>
      </c>
      <c r="N1450" s="48">
        <f t="shared" si="201"/>
        <v>6600</v>
      </c>
      <c r="O1450" s="48">
        <f t="shared" si="201"/>
        <v>6600</v>
      </c>
      <c r="P1450" s="48">
        <f t="shared" si="201"/>
        <v>6600</v>
      </c>
      <c r="Q1450" s="48">
        <f t="shared" si="201"/>
        <v>7500</v>
      </c>
      <c r="R1450" s="48">
        <f t="shared" si="201"/>
        <v>7500</v>
      </c>
      <c r="S1450" s="48">
        <f t="shared" si="201"/>
        <v>7800</v>
      </c>
      <c r="T1450" s="48">
        <f t="shared" si="201"/>
        <v>7800</v>
      </c>
      <c r="U1450" s="48">
        <f t="shared" si="201"/>
        <v>8100</v>
      </c>
      <c r="V1450" s="48">
        <f t="shared" si="201"/>
        <v>8100</v>
      </c>
    </row>
    <row r="1451" spans="1:22">
      <c r="A1451" s="48">
        <v>3</v>
      </c>
      <c r="B1451" s="48">
        <v>7</v>
      </c>
      <c r="C1451" s="48">
        <v>6</v>
      </c>
      <c r="D1451" s="48">
        <v>501</v>
      </c>
      <c r="E1451" s="48">
        <v>1000</v>
      </c>
      <c r="F1451" s="48">
        <v>10</v>
      </c>
      <c r="G1451" s="48" t="s">
        <v>269</v>
      </c>
      <c r="H1451" s="48">
        <v>22500</v>
      </c>
      <c r="I1451" s="48">
        <f t="shared" si="196"/>
        <v>0</v>
      </c>
      <c r="J1451" s="57">
        <f t="shared" si="197"/>
        <v>4.0000000000000001E-3</v>
      </c>
      <c r="K1451" s="48">
        <f t="shared" si="201"/>
        <v>22500</v>
      </c>
      <c r="L1451" s="48">
        <f t="shared" si="201"/>
        <v>22500</v>
      </c>
      <c r="M1451" s="48">
        <f t="shared" si="201"/>
        <v>22500</v>
      </c>
      <c r="N1451" s="48">
        <f t="shared" si="201"/>
        <v>22500</v>
      </c>
      <c r="O1451" s="48">
        <f t="shared" si="201"/>
        <v>22500</v>
      </c>
      <c r="P1451" s="48">
        <f t="shared" si="201"/>
        <v>22500</v>
      </c>
      <c r="Q1451" s="48">
        <f t="shared" si="201"/>
        <v>22500</v>
      </c>
      <c r="R1451" s="48">
        <f t="shared" si="201"/>
        <v>22500</v>
      </c>
      <c r="S1451" s="48">
        <f t="shared" si="201"/>
        <v>22500</v>
      </c>
      <c r="T1451" s="48">
        <f t="shared" si="201"/>
        <v>22500</v>
      </c>
      <c r="U1451" s="48">
        <f t="shared" si="201"/>
        <v>22500</v>
      </c>
      <c r="V1451" s="48">
        <f t="shared" si="201"/>
        <v>22500</v>
      </c>
    </row>
    <row r="1452" spans="1:22">
      <c r="A1452" s="48">
        <v>3</v>
      </c>
      <c r="B1452" s="48">
        <v>7</v>
      </c>
      <c r="C1452" s="48">
        <v>6</v>
      </c>
      <c r="D1452" s="48">
        <v>501</v>
      </c>
      <c r="E1452" s="48">
        <v>1000</v>
      </c>
      <c r="F1452" s="48">
        <v>11</v>
      </c>
      <c r="G1452" s="48" t="s">
        <v>268</v>
      </c>
      <c r="H1452" s="48">
        <v>8</v>
      </c>
      <c r="I1452" s="48">
        <f t="shared" si="196"/>
        <v>4</v>
      </c>
      <c r="J1452" s="57">
        <f t="shared" si="197"/>
        <v>4.0000000000000001E-3</v>
      </c>
      <c r="K1452" s="48">
        <f t="shared" ref="K1452:V1461" si="202">IF($I1452=0,$H1452,INDEX(levelCosts_1_v,MATCH(K$1,levelCosts_k,1),$I1452)*$H1452)</f>
        <v>4000</v>
      </c>
      <c r="L1452" s="48">
        <f t="shared" si="202"/>
        <v>4000</v>
      </c>
      <c r="M1452" s="48">
        <f t="shared" si="202"/>
        <v>4400</v>
      </c>
      <c r="N1452" s="48">
        <f t="shared" si="202"/>
        <v>4400</v>
      </c>
      <c r="O1452" s="48">
        <f t="shared" si="202"/>
        <v>4400</v>
      </c>
      <c r="P1452" s="48">
        <f t="shared" si="202"/>
        <v>4400</v>
      </c>
      <c r="Q1452" s="48">
        <f t="shared" si="202"/>
        <v>5000</v>
      </c>
      <c r="R1452" s="48">
        <f t="shared" si="202"/>
        <v>5000</v>
      </c>
      <c r="S1452" s="48">
        <f t="shared" si="202"/>
        <v>5200</v>
      </c>
      <c r="T1452" s="48">
        <f t="shared" si="202"/>
        <v>5200</v>
      </c>
      <c r="U1452" s="48">
        <f t="shared" si="202"/>
        <v>5400</v>
      </c>
      <c r="V1452" s="48">
        <f t="shared" si="202"/>
        <v>5400</v>
      </c>
    </row>
    <row r="1453" spans="1:22">
      <c r="A1453" s="48">
        <v>3</v>
      </c>
      <c r="B1453" s="48">
        <v>7</v>
      </c>
      <c r="C1453" s="48">
        <v>6</v>
      </c>
      <c r="D1453" s="48">
        <v>501</v>
      </c>
      <c r="E1453" s="48">
        <v>1000</v>
      </c>
      <c r="F1453" s="48">
        <v>12</v>
      </c>
      <c r="G1453" s="48" t="s">
        <v>272</v>
      </c>
      <c r="H1453" s="48">
        <v>1</v>
      </c>
      <c r="I1453" s="48">
        <f t="shared" si="196"/>
        <v>7</v>
      </c>
      <c r="J1453" s="57">
        <f t="shared" si="197"/>
        <v>4.0000000000000001E-3</v>
      </c>
      <c r="K1453" s="48">
        <f t="shared" si="202"/>
        <v>4000</v>
      </c>
      <c r="L1453" s="48">
        <f t="shared" si="202"/>
        <v>4000</v>
      </c>
      <c r="M1453" s="48">
        <f t="shared" si="202"/>
        <v>4400</v>
      </c>
      <c r="N1453" s="48">
        <f t="shared" si="202"/>
        <v>4400</v>
      </c>
      <c r="O1453" s="48">
        <f t="shared" si="202"/>
        <v>4400</v>
      </c>
      <c r="P1453" s="48">
        <f t="shared" si="202"/>
        <v>4400</v>
      </c>
      <c r="Q1453" s="48">
        <f t="shared" si="202"/>
        <v>5000</v>
      </c>
      <c r="R1453" s="48">
        <f t="shared" si="202"/>
        <v>5000</v>
      </c>
      <c r="S1453" s="48">
        <f t="shared" si="202"/>
        <v>5200</v>
      </c>
      <c r="T1453" s="48">
        <f t="shared" si="202"/>
        <v>5200</v>
      </c>
      <c r="U1453" s="48">
        <f t="shared" si="202"/>
        <v>5400</v>
      </c>
      <c r="V1453" s="48">
        <f t="shared" si="202"/>
        <v>5400</v>
      </c>
    </row>
    <row r="1454" spans="1:22">
      <c r="A1454" s="48">
        <v>3</v>
      </c>
      <c r="B1454" s="48">
        <v>7</v>
      </c>
      <c r="C1454" s="48">
        <v>6</v>
      </c>
      <c r="D1454" s="48">
        <v>501</v>
      </c>
      <c r="E1454" s="48">
        <v>1000</v>
      </c>
      <c r="F1454" s="48">
        <v>13</v>
      </c>
      <c r="G1454" s="48" t="s">
        <v>275</v>
      </c>
      <c r="H1454" s="48">
        <v>3</v>
      </c>
      <c r="I1454" s="48">
        <f t="shared" si="196"/>
        <v>8</v>
      </c>
      <c r="J1454" s="57">
        <f t="shared" si="197"/>
        <v>4.0000000000000001E-3</v>
      </c>
      <c r="K1454" s="48">
        <f t="shared" si="202"/>
        <v>15900</v>
      </c>
      <c r="L1454" s="48">
        <f t="shared" si="202"/>
        <v>15900</v>
      </c>
      <c r="M1454" s="48">
        <f t="shared" si="202"/>
        <v>17700</v>
      </c>
      <c r="N1454" s="48">
        <f t="shared" si="202"/>
        <v>17700</v>
      </c>
      <c r="O1454" s="48">
        <f t="shared" si="202"/>
        <v>17700</v>
      </c>
      <c r="P1454" s="48">
        <f t="shared" si="202"/>
        <v>17700</v>
      </c>
      <c r="Q1454" s="48">
        <f t="shared" si="202"/>
        <v>20100</v>
      </c>
      <c r="R1454" s="48">
        <f t="shared" si="202"/>
        <v>20100</v>
      </c>
      <c r="S1454" s="48">
        <f t="shared" si="202"/>
        <v>20700</v>
      </c>
      <c r="T1454" s="48">
        <f t="shared" si="202"/>
        <v>20700</v>
      </c>
      <c r="U1454" s="48">
        <f t="shared" si="202"/>
        <v>21600</v>
      </c>
      <c r="V1454" s="48">
        <f t="shared" si="202"/>
        <v>21600</v>
      </c>
    </row>
    <row r="1455" spans="1:22">
      <c r="A1455" s="48">
        <v>3</v>
      </c>
      <c r="B1455" s="48">
        <v>7</v>
      </c>
      <c r="C1455" s="48">
        <v>6</v>
      </c>
      <c r="D1455" s="48">
        <v>501</v>
      </c>
      <c r="E1455" s="48">
        <v>1000</v>
      </c>
      <c r="F1455" s="48">
        <v>14</v>
      </c>
      <c r="G1455" s="48" t="s">
        <v>273</v>
      </c>
      <c r="H1455" s="48">
        <v>1</v>
      </c>
      <c r="I1455" s="48">
        <f t="shared" si="196"/>
        <v>5</v>
      </c>
      <c r="J1455" s="57">
        <f t="shared" si="197"/>
        <v>4.0000000000000001E-3</v>
      </c>
      <c r="K1455" s="48">
        <f t="shared" si="202"/>
        <v>4000</v>
      </c>
      <c r="L1455" s="48">
        <f t="shared" si="202"/>
        <v>4000</v>
      </c>
      <c r="M1455" s="48">
        <f t="shared" si="202"/>
        <v>4400</v>
      </c>
      <c r="N1455" s="48">
        <f t="shared" si="202"/>
        <v>4400</v>
      </c>
      <c r="O1455" s="48">
        <f t="shared" si="202"/>
        <v>4400</v>
      </c>
      <c r="P1455" s="48">
        <f t="shared" si="202"/>
        <v>4400</v>
      </c>
      <c r="Q1455" s="48">
        <f t="shared" si="202"/>
        <v>5000</v>
      </c>
      <c r="R1455" s="48">
        <f t="shared" si="202"/>
        <v>5000</v>
      </c>
      <c r="S1455" s="48">
        <f t="shared" si="202"/>
        <v>5200</v>
      </c>
      <c r="T1455" s="48">
        <f t="shared" si="202"/>
        <v>5200</v>
      </c>
      <c r="U1455" s="48">
        <f t="shared" si="202"/>
        <v>5400</v>
      </c>
      <c r="V1455" s="48">
        <f t="shared" si="202"/>
        <v>5400</v>
      </c>
    </row>
    <row r="1456" spans="1:22">
      <c r="A1456" s="48">
        <v>3</v>
      </c>
      <c r="B1456" s="48">
        <v>7</v>
      </c>
      <c r="C1456" s="48">
        <v>6</v>
      </c>
      <c r="D1456" s="48">
        <v>501</v>
      </c>
      <c r="E1456" s="48">
        <v>1000</v>
      </c>
      <c r="F1456" s="48">
        <v>15</v>
      </c>
      <c r="G1456" s="48" t="s">
        <v>269</v>
      </c>
      <c r="H1456" s="48">
        <v>11500</v>
      </c>
      <c r="I1456" s="48">
        <f t="shared" si="196"/>
        <v>0</v>
      </c>
      <c r="J1456" s="57">
        <f t="shared" si="197"/>
        <v>4.0000000000000001E-3</v>
      </c>
      <c r="K1456" s="48">
        <f t="shared" si="202"/>
        <v>11500</v>
      </c>
      <c r="L1456" s="48">
        <f t="shared" si="202"/>
        <v>11500</v>
      </c>
      <c r="M1456" s="48">
        <f t="shared" si="202"/>
        <v>11500</v>
      </c>
      <c r="N1456" s="48">
        <f t="shared" si="202"/>
        <v>11500</v>
      </c>
      <c r="O1456" s="48">
        <f t="shared" si="202"/>
        <v>11500</v>
      </c>
      <c r="P1456" s="48">
        <f t="shared" si="202"/>
        <v>11500</v>
      </c>
      <c r="Q1456" s="48">
        <f t="shared" si="202"/>
        <v>11500</v>
      </c>
      <c r="R1456" s="48">
        <f t="shared" si="202"/>
        <v>11500</v>
      </c>
      <c r="S1456" s="48">
        <f t="shared" si="202"/>
        <v>11500</v>
      </c>
      <c r="T1456" s="48">
        <f t="shared" si="202"/>
        <v>11500</v>
      </c>
      <c r="U1456" s="48">
        <f t="shared" si="202"/>
        <v>11500</v>
      </c>
      <c r="V1456" s="48">
        <f t="shared" si="202"/>
        <v>11500</v>
      </c>
    </row>
    <row r="1457" spans="1:22">
      <c r="A1457" s="48">
        <v>3</v>
      </c>
      <c r="B1457" s="48">
        <v>8</v>
      </c>
      <c r="C1457" s="48">
        <v>4</v>
      </c>
      <c r="D1457" s="48">
        <v>501</v>
      </c>
      <c r="E1457" s="48">
        <v>1000</v>
      </c>
      <c r="F1457" s="48">
        <v>1</v>
      </c>
      <c r="G1457" s="48" t="s">
        <v>274</v>
      </c>
      <c r="H1457" s="48">
        <v>1</v>
      </c>
      <c r="I1457" s="48">
        <f t="shared" si="196"/>
        <v>3</v>
      </c>
      <c r="J1457" s="57">
        <f t="shared" si="197"/>
        <v>2.6666666666666666E-3</v>
      </c>
      <c r="K1457" s="48">
        <f t="shared" si="202"/>
        <v>6000</v>
      </c>
      <c r="L1457" s="48">
        <f t="shared" si="202"/>
        <v>6000</v>
      </c>
      <c r="M1457" s="48">
        <f t="shared" si="202"/>
        <v>6600</v>
      </c>
      <c r="N1457" s="48">
        <f t="shared" si="202"/>
        <v>6600</v>
      </c>
      <c r="O1457" s="48">
        <f t="shared" si="202"/>
        <v>6600</v>
      </c>
      <c r="P1457" s="48">
        <f t="shared" si="202"/>
        <v>6600</v>
      </c>
      <c r="Q1457" s="48">
        <f t="shared" si="202"/>
        <v>7500</v>
      </c>
      <c r="R1457" s="48">
        <f t="shared" si="202"/>
        <v>7500</v>
      </c>
      <c r="S1457" s="48">
        <f t="shared" si="202"/>
        <v>7800</v>
      </c>
      <c r="T1457" s="48">
        <f t="shared" si="202"/>
        <v>7800</v>
      </c>
      <c r="U1457" s="48">
        <f t="shared" si="202"/>
        <v>8100</v>
      </c>
      <c r="V1457" s="48">
        <f t="shared" si="202"/>
        <v>8100</v>
      </c>
    </row>
    <row r="1458" spans="1:22">
      <c r="A1458" s="48">
        <v>3</v>
      </c>
      <c r="B1458" s="48">
        <v>8</v>
      </c>
      <c r="C1458" s="48">
        <v>4</v>
      </c>
      <c r="D1458" s="48">
        <v>501</v>
      </c>
      <c r="E1458" s="48">
        <v>1000</v>
      </c>
      <c r="F1458" s="48">
        <v>2</v>
      </c>
      <c r="G1458" s="48" t="s">
        <v>268</v>
      </c>
      <c r="H1458" s="48">
        <v>20</v>
      </c>
      <c r="I1458" s="48">
        <f t="shared" si="196"/>
        <v>4</v>
      </c>
      <c r="J1458" s="57">
        <f t="shared" si="197"/>
        <v>2.6666666666666666E-3</v>
      </c>
      <c r="K1458" s="48">
        <f t="shared" si="202"/>
        <v>10000</v>
      </c>
      <c r="L1458" s="48">
        <f t="shared" si="202"/>
        <v>10000</v>
      </c>
      <c r="M1458" s="48">
        <f t="shared" si="202"/>
        <v>11000</v>
      </c>
      <c r="N1458" s="48">
        <f t="shared" si="202"/>
        <v>11000</v>
      </c>
      <c r="O1458" s="48">
        <f t="shared" si="202"/>
        <v>11000</v>
      </c>
      <c r="P1458" s="48">
        <f t="shared" si="202"/>
        <v>11000</v>
      </c>
      <c r="Q1458" s="48">
        <f t="shared" si="202"/>
        <v>12500</v>
      </c>
      <c r="R1458" s="48">
        <f t="shared" si="202"/>
        <v>12500</v>
      </c>
      <c r="S1458" s="48">
        <f t="shared" si="202"/>
        <v>13000</v>
      </c>
      <c r="T1458" s="48">
        <f t="shared" si="202"/>
        <v>13000</v>
      </c>
      <c r="U1458" s="48">
        <f t="shared" si="202"/>
        <v>13500</v>
      </c>
      <c r="V1458" s="48">
        <f t="shared" si="202"/>
        <v>13500</v>
      </c>
    </row>
    <row r="1459" spans="1:22">
      <c r="A1459" s="48">
        <v>3</v>
      </c>
      <c r="B1459" s="48">
        <v>8</v>
      </c>
      <c r="C1459" s="48">
        <v>4</v>
      </c>
      <c r="D1459" s="48">
        <v>501</v>
      </c>
      <c r="E1459" s="48">
        <v>1000</v>
      </c>
      <c r="F1459" s="48">
        <v>3</v>
      </c>
      <c r="G1459" s="48" t="s">
        <v>270</v>
      </c>
      <c r="H1459" s="48">
        <v>1</v>
      </c>
      <c r="I1459" s="48">
        <f t="shared" si="196"/>
        <v>1</v>
      </c>
      <c r="J1459" s="57">
        <f t="shared" si="197"/>
        <v>2.6666666666666666E-3</v>
      </c>
      <c r="K1459" s="48">
        <f t="shared" si="202"/>
        <v>2000</v>
      </c>
      <c r="L1459" s="48">
        <f t="shared" si="202"/>
        <v>2000</v>
      </c>
      <c r="M1459" s="48">
        <f t="shared" si="202"/>
        <v>2200</v>
      </c>
      <c r="N1459" s="48">
        <f t="shared" si="202"/>
        <v>2200</v>
      </c>
      <c r="O1459" s="48">
        <f t="shared" si="202"/>
        <v>2200</v>
      </c>
      <c r="P1459" s="48">
        <f t="shared" si="202"/>
        <v>2200</v>
      </c>
      <c r="Q1459" s="48">
        <f t="shared" si="202"/>
        <v>2500</v>
      </c>
      <c r="R1459" s="48">
        <f t="shared" si="202"/>
        <v>2500</v>
      </c>
      <c r="S1459" s="48">
        <f t="shared" si="202"/>
        <v>2600</v>
      </c>
      <c r="T1459" s="48">
        <f t="shared" si="202"/>
        <v>2600</v>
      </c>
      <c r="U1459" s="48">
        <f t="shared" si="202"/>
        <v>2700</v>
      </c>
      <c r="V1459" s="48">
        <f t="shared" si="202"/>
        <v>2700</v>
      </c>
    </row>
    <row r="1460" spans="1:22">
      <c r="A1460" s="48">
        <v>3</v>
      </c>
      <c r="B1460" s="48">
        <v>8</v>
      </c>
      <c r="C1460" s="48">
        <v>4</v>
      </c>
      <c r="D1460" s="48">
        <v>501</v>
      </c>
      <c r="E1460" s="48">
        <v>1000</v>
      </c>
      <c r="F1460" s="48">
        <v>4</v>
      </c>
      <c r="G1460" s="48" t="s">
        <v>271</v>
      </c>
      <c r="H1460" s="48">
        <v>2</v>
      </c>
      <c r="I1460" s="48">
        <f t="shared" si="196"/>
        <v>6</v>
      </c>
      <c r="J1460" s="57">
        <f t="shared" si="197"/>
        <v>2.6666666666666666E-3</v>
      </c>
      <c r="K1460" s="48">
        <f t="shared" si="202"/>
        <v>6600</v>
      </c>
      <c r="L1460" s="48">
        <f t="shared" si="202"/>
        <v>6600</v>
      </c>
      <c r="M1460" s="48">
        <f t="shared" si="202"/>
        <v>7400</v>
      </c>
      <c r="N1460" s="48">
        <f t="shared" si="202"/>
        <v>7400</v>
      </c>
      <c r="O1460" s="48">
        <f t="shared" si="202"/>
        <v>7400</v>
      </c>
      <c r="P1460" s="48">
        <f t="shared" si="202"/>
        <v>7400</v>
      </c>
      <c r="Q1460" s="48">
        <f t="shared" si="202"/>
        <v>8400</v>
      </c>
      <c r="R1460" s="48">
        <f t="shared" si="202"/>
        <v>8400</v>
      </c>
      <c r="S1460" s="48">
        <f t="shared" si="202"/>
        <v>8600</v>
      </c>
      <c r="T1460" s="48">
        <f t="shared" si="202"/>
        <v>8600</v>
      </c>
      <c r="U1460" s="48">
        <f t="shared" si="202"/>
        <v>9000</v>
      </c>
      <c r="V1460" s="48">
        <f t="shared" si="202"/>
        <v>9000</v>
      </c>
    </row>
    <row r="1461" spans="1:22">
      <c r="A1461" s="48">
        <v>3</v>
      </c>
      <c r="B1461" s="48">
        <v>8</v>
      </c>
      <c r="C1461" s="48">
        <v>4</v>
      </c>
      <c r="D1461" s="48">
        <v>501</v>
      </c>
      <c r="E1461" s="48">
        <v>1000</v>
      </c>
      <c r="F1461" s="48">
        <v>5</v>
      </c>
      <c r="G1461" s="48" t="s">
        <v>273</v>
      </c>
      <c r="H1461" s="48">
        <v>1</v>
      </c>
      <c r="I1461" s="48">
        <f t="shared" si="196"/>
        <v>5</v>
      </c>
      <c r="J1461" s="57">
        <f t="shared" si="197"/>
        <v>2.6666666666666666E-3</v>
      </c>
      <c r="K1461" s="48">
        <f t="shared" si="202"/>
        <v>4000</v>
      </c>
      <c r="L1461" s="48">
        <f t="shared" si="202"/>
        <v>4000</v>
      </c>
      <c r="M1461" s="48">
        <f t="shared" si="202"/>
        <v>4400</v>
      </c>
      <c r="N1461" s="48">
        <f t="shared" si="202"/>
        <v>4400</v>
      </c>
      <c r="O1461" s="48">
        <f t="shared" si="202"/>
        <v>4400</v>
      </c>
      <c r="P1461" s="48">
        <f t="shared" si="202"/>
        <v>4400</v>
      </c>
      <c r="Q1461" s="48">
        <f t="shared" si="202"/>
        <v>5000</v>
      </c>
      <c r="R1461" s="48">
        <f t="shared" si="202"/>
        <v>5000</v>
      </c>
      <c r="S1461" s="48">
        <f t="shared" si="202"/>
        <v>5200</v>
      </c>
      <c r="T1461" s="48">
        <f t="shared" si="202"/>
        <v>5200</v>
      </c>
      <c r="U1461" s="48">
        <f t="shared" si="202"/>
        <v>5400</v>
      </c>
      <c r="V1461" s="48">
        <f t="shared" si="202"/>
        <v>5400</v>
      </c>
    </row>
    <row r="1462" spans="1:22">
      <c r="A1462" s="48">
        <v>3</v>
      </c>
      <c r="B1462" s="48">
        <v>8</v>
      </c>
      <c r="C1462" s="48">
        <v>4</v>
      </c>
      <c r="D1462" s="48">
        <v>501</v>
      </c>
      <c r="E1462" s="48">
        <v>1000</v>
      </c>
      <c r="F1462" s="48">
        <v>6</v>
      </c>
      <c r="G1462" s="48" t="s">
        <v>275</v>
      </c>
      <c r="H1462" s="48">
        <v>1</v>
      </c>
      <c r="I1462" s="48">
        <f t="shared" si="196"/>
        <v>8</v>
      </c>
      <c r="J1462" s="57">
        <f t="shared" si="197"/>
        <v>2.6666666666666666E-3</v>
      </c>
      <c r="K1462" s="48">
        <f t="shared" ref="K1462:V1471" si="203">IF($I1462=0,$H1462,INDEX(levelCosts_1_v,MATCH(K$1,levelCosts_k,1),$I1462)*$H1462)</f>
        <v>5300</v>
      </c>
      <c r="L1462" s="48">
        <f t="shared" si="203"/>
        <v>5300</v>
      </c>
      <c r="M1462" s="48">
        <f t="shared" si="203"/>
        <v>5900</v>
      </c>
      <c r="N1462" s="48">
        <f t="shared" si="203"/>
        <v>5900</v>
      </c>
      <c r="O1462" s="48">
        <f t="shared" si="203"/>
        <v>5900</v>
      </c>
      <c r="P1462" s="48">
        <f t="shared" si="203"/>
        <v>5900</v>
      </c>
      <c r="Q1462" s="48">
        <f t="shared" si="203"/>
        <v>6700</v>
      </c>
      <c r="R1462" s="48">
        <f t="shared" si="203"/>
        <v>6700</v>
      </c>
      <c r="S1462" s="48">
        <f t="shared" si="203"/>
        <v>6900</v>
      </c>
      <c r="T1462" s="48">
        <f t="shared" si="203"/>
        <v>6900</v>
      </c>
      <c r="U1462" s="48">
        <f t="shared" si="203"/>
        <v>7200</v>
      </c>
      <c r="V1462" s="48">
        <f t="shared" si="203"/>
        <v>7200</v>
      </c>
    </row>
    <row r="1463" spans="1:22">
      <c r="A1463" s="48">
        <v>3</v>
      </c>
      <c r="B1463" s="48">
        <v>8</v>
      </c>
      <c r="C1463" s="48">
        <v>4</v>
      </c>
      <c r="D1463" s="48">
        <v>501</v>
      </c>
      <c r="E1463" s="48">
        <v>1000</v>
      </c>
      <c r="F1463" s="48">
        <v>7</v>
      </c>
      <c r="G1463" s="48" t="s">
        <v>269</v>
      </c>
      <c r="H1463" s="48">
        <v>19000</v>
      </c>
      <c r="I1463" s="48">
        <f t="shared" si="196"/>
        <v>0</v>
      </c>
      <c r="J1463" s="57">
        <f t="shared" si="197"/>
        <v>2.6666666666666666E-3</v>
      </c>
      <c r="K1463" s="48">
        <f t="shared" si="203"/>
        <v>19000</v>
      </c>
      <c r="L1463" s="48">
        <f t="shared" si="203"/>
        <v>19000</v>
      </c>
      <c r="M1463" s="48">
        <f t="shared" si="203"/>
        <v>19000</v>
      </c>
      <c r="N1463" s="48">
        <f t="shared" si="203"/>
        <v>19000</v>
      </c>
      <c r="O1463" s="48">
        <f t="shared" si="203"/>
        <v>19000</v>
      </c>
      <c r="P1463" s="48">
        <f t="shared" si="203"/>
        <v>19000</v>
      </c>
      <c r="Q1463" s="48">
        <f t="shared" si="203"/>
        <v>19000</v>
      </c>
      <c r="R1463" s="48">
        <f t="shared" si="203"/>
        <v>19000</v>
      </c>
      <c r="S1463" s="48">
        <f t="shared" si="203"/>
        <v>19000</v>
      </c>
      <c r="T1463" s="48">
        <f t="shared" si="203"/>
        <v>19000</v>
      </c>
      <c r="U1463" s="48">
        <f t="shared" si="203"/>
        <v>19000</v>
      </c>
      <c r="V1463" s="48">
        <f t="shared" si="203"/>
        <v>19000</v>
      </c>
    </row>
    <row r="1464" spans="1:22">
      <c r="A1464" s="48">
        <v>3</v>
      </c>
      <c r="B1464" s="48">
        <v>8</v>
      </c>
      <c r="C1464" s="48">
        <v>4</v>
      </c>
      <c r="D1464" s="48">
        <v>501</v>
      </c>
      <c r="E1464" s="48">
        <v>1000</v>
      </c>
      <c r="F1464" s="48">
        <v>8</v>
      </c>
      <c r="G1464" s="48" t="s">
        <v>269</v>
      </c>
      <c r="H1464" s="48">
        <v>7500</v>
      </c>
      <c r="I1464" s="48">
        <f t="shared" si="196"/>
        <v>0</v>
      </c>
      <c r="J1464" s="57">
        <f t="shared" si="197"/>
        <v>2.6666666666666666E-3</v>
      </c>
      <c r="K1464" s="48">
        <f t="shared" si="203"/>
        <v>7500</v>
      </c>
      <c r="L1464" s="48">
        <f t="shared" si="203"/>
        <v>7500</v>
      </c>
      <c r="M1464" s="48">
        <f t="shared" si="203"/>
        <v>7500</v>
      </c>
      <c r="N1464" s="48">
        <f t="shared" si="203"/>
        <v>7500</v>
      </c>
      <c r="O1464" s="48">
        <f t="shared" si="203"/>
        <v>7500</v>
      </c>
      <c r="P1464" s="48">
        <f t="shared" si="203"/>
        <v>7500</v>
      </c>
      <c r="Q1464" s="48">
        <f t="shared" si="203"/>
        <v>7500</v>
      </c>
      <c r="R1464" s="48">
        <f t="shared" si="203"/>
        <v>7500</v>
      </c>
      <c r="S1464" s="48">
        <f t="shared" si="203"/>
        <v>7500</v>
      </c>
      <c r="T1464" s="48">
        <f t="shared" si="203"/>
        <v>7500</v>
      </c>
      <c r="U1464" s="48">
        <f t="shared" si="203"/>
        <v>7500</v>
      </c>
      <c r="V1464" s="48">
        <f t="shared" si="203"/>
        <v>7500</v>
      </c>
    </row>
    <row r="1465" spans="1:22">
      <c r="A1465" s="48">
        <v>3</v>
      </c>
      <c r="B1465" s="48">
        <v>8</v>
      </c>
      <c r="C1465" s="48">
        <v>4</v>
      </c>
      <c r="D1465" s="48">
        <v>501</v>
      </c>
      <c r="E1465" s="48">
        <v>1000</v>
      </c>
      <c r="F1465" s="48">
        <v>9</v>
      </c>
      <c r="G1465" s="48" t="s">
        <v>275</v>
      </c>
      <c r="H1465" s="48">
        <v>2</v>
      </c>
      <c r="I1465" s="48">
        <f t="shared" si="196"/>
        <v>8</v>
      </c>
      <c r="J1465" s="57">
        <f t="shared" si="197"/>
        <v>2.6666666666666666E-3</v>
      </c>
      <c r="K1465" s="48">
        <f t="shared" si="203"/>
        <v>10600</v>
      </c>
      <c r="L1465" s="48">
        <f t="shared" si="203"/>
        <v>10600</v>
      </c>
      <c r="M1465" s="48">
        <f t="shared" si="203"/>
        <v>11800</v>
      </c>
      <c r="N1465" s="48">
        <f t="shared" si="203"/>
        <v>11800</v>
      </c>
      <c r="O1465" s="48">
        <f t="shared" si="203"/>
        <v>11800</v>
      </c>
      <c r="P1465" s="48">
        <f t="shared" si="203"/>
        <v>11800</v>
      </c>
      <c r="Q1465" s="48">
        <f t="shared" si="203"/>
        <v>13400</v>
      </c>
      <c r="R1465" s="48">
        <f t="shared" si="203"/>
        <v>13400</v>
      </c>
      <c r="S1465" s="48">
        <f t="shared" si="203"/>
        <v>13800</v>
      </c>
      <c r="T1465" s="48">
        <f t="shared" si="203"/>
        <v>13800</v>
      </c>
      <c r="U1465" s="48">
        <f t="shared" si="203"/>
        <v>14400</v>
      </c>
      <c r="V1465" s="48">
        <f t="shared" si="203"/>
        <v>14400</v>
      </c>
    </row>
    <row r="1466" spans="1:22">
      <c r="A1466" s="48">
        <v>3</v>
      </c>
      <c r="B1466" s="48">
        <v>8</v>
      </c>
      <c r="C1466" s="48">
        <v>4</v>
      </c>
      <c r="D1466" s="48">
        <v>501</v>
      </c>
      <c r="E1466" s="48">
        <v>1000</v>
      </c>
      <c r="F1466" s="48">
        <v>10</v>
      </c>
      <c r="G1466" s="48" t="s">
        <v>274</v>
      </c>
      <c r="H1466" s="48">
        <v>2</v>
      </c>
      <c r="I1466" s="48">
        <f t="shared" si="196"/>
        <v>3</v>
      </c>
      <c r="J1466" s="57">
        <f t="shared" si="197"/>
        <v>2.6666666666666666E-3</v>
      </c>
      <c r="K1466" s="48">
        <f t="shared" si="203"/>
        <v>12000</v>
      </c>
      <c r="L1466" s="48">
        <f t="shared" si="203"/>
        <v>12000</v>
      </c>
      <c r="M1466" s="48">
        <f t="shared" si="203"/>
        <v>13200</v>
      </c>
      <c r="N1466" s="48">
        <f t="shared" si="203"/>
        <v>13200</v>
      </c>
      <c r="O1466" s="48">
        <f t="shared" si="203"/>
        <v>13200</v>
      </c>
      <c r="P1466" s="48">
        <f t="shared" si="203"/>
        <v>13200</v>
      </c>
      <c r="Q1466" s="48">
        <f t="shared" si="203"/>
        <v>15000</v>
      </c>
      <c r="R1466" s="48">
        <f t="shared" si="203"/>
        <v>15000</v>
      </c>
      <c r="S1466" s="48">
        <f t="shared" si="203"/>
        <v>15600</v>
      </c>
      <c r="T1466" s="48">
        <f t="shared" si="203"/>
        <v>15600</v>
      </c>
      <c r="U1466" s="48">
        <f t="shared" si="203"/>
        <v>16200</v>
      </c>
      <c r="V1466" s="48">
        <f t="shared" si="203"/>
        <v>16200</v>
      </c>
    </row>
    <row r="1467" spans="1:22">
      <c r="A1467" s="48">
        <v>3</v>
      </c>
      <c r="B1467" s="48">
        <v>8</v>
      </c>
      <c r="C1467" s="48">
        <v>4</v>
      </c>
      <c r="D1467" s="48">
        <v>501</v>
      </c>
      <c r="E1467" s="48">
        <v>1000</v>
      </c>
      <c r="F1467" s="48">
        <v>11</v>
      </c>
      <c r="G1467" s="48" t="s">
        <v>274</v>
      </c>
      <c r="H1467" s="48">
        <v>1</v>
      </c>
      <c r="I1467" s="48">
        <f t="shared" si="196"/>
        <v>3</v>
      </c>
      <c r="J1467" s="57">
        <f t="shared" si="197"/>
        <v>2.6666666666666666E-3</v>
      </c>
      <c r="K1467" s="48">
        <f t="shared" si="203"/>
        <v>6000</v>
      </c>
      <c r="L1467" s="48">
        <f t="shared" si="203"/>
        <v>6000</v>
      </c>
      <c r="M1467" s="48">
        <f t="shared" si="203"/>
        <v>6600</v>
      </c>
      <c r="N1467" s="48">
        <f t="shared" si="203"/>
        <v>6600</v>
      </c>
      <c r="O1467" s="48">
        <f t="shared" si="203"/>
        <v>6600</v>
      </c>
      <c r="P1467" s="48">
        <f t="shared" si="203"/>
        <v>6600</v>
      </c>
      <c r="Q1467" s="48">
        <f t="shared" si="203"/>
        <v>7500</v>
      </c>
      <c r="R1467" s="48">
        <f t="shared" si="203"/>
        <v>7500</v>
      </c>
      <c r="S1467" s="48">
        <f t="shared" si="203"/>
        <v>7800</v>
      </c>
      <c r="T1467" s="48">
        <f t="shared" si="203"/>
        <v>7800</v>
      </c>
      <c r="U1467" s="48">
        <f t="shared" si="203"/>
        <v>8100</v>
      </c>
      <c r="V1467" s="48">
        <f t="shared" si="203"/>
        <v>8100</v>
      </c>
    </row>
    <row r="1468" spans="1:22">
      <c r="A1468" s="48">
        <v>3</v>
      </c>
      <c r="B1468" s="48">
        <v>8</v>
      </c>
      <c r="C1468" s="48">
        <v>4</v>
      </c>
      <c r="D1468" s="48">
        <v>501</v>
      </c>
      <c r="E1468" s="48">
        <v>1000</v>
      </c>
      <c r="F1468" s="48">
        <v>12</v>
      </c>
      <c r="G1468" s="48" t="s">
        <v>268</v>
      </c>
      <c r="H1468" s="48">
        <v>8</v>
      </c>
      <c r="I1468" s="48">
        <f t="shared" si="196"/>
        <v>4</v>
      </c>
      <c r="J1468" s="57">
        <f t="shared" si="197"/>
        <v>2.6666666666666666E-3</v>
      </c>
      <c r="K1468" s="48">
        <f t="shared" si="203"/>
        <v>4000</v>
      </c>
      <c r="L1468" s="48">
        <f t="shared" si="203"/>
        <v>4000</v>
      </c>
      <c r="M1468" s="48">
        <f t="shared" si="203"/>
        <v>4400</v>
      </c>
      <c r="N1468" s="48">
        <f t="shared" si="203"/>
        <v>4400</v>
      </c>
      <c r="O1468" s="48">
        <f t="shared" si="203"/>
        <v>4400</v>
      </c>
      <c r="P1468" s="48">
        <f t="shared" si="203"/>
        <v>4400</v>
      </c>
      <c r="Q1468" s="48">
        <f t="shared" si="203"/>
        <v>5000</v>
      </c>
      <c r="R1468" s="48">
        <f t="shared" si="203"/>
        <v>5000</v>
      </c>
      <c r="S1468" s="48">
        <f t="shared" si="203"/>
        <v>5200</v>
      </c>
      <c r="T1468" s="48">
        <f t="shared" si="203"/>
        <v>5200</v>
      </c>
      <c r="U1468" s="48">
        <f t="shared" si="203"/>
        <v>5400</v>
      </c>
      <c r="V1468" s="48">
        <f t="shared" si="203"/>
        <v>5400</v>
      </c>
    </row>
    <row r="1469" spans="1:22">
      <c r="A1469" s="48">
        <v>3</v>
      </c>
      <c r="B1469" s="48">
        <v>8</v>
      </c>
      <c r="C1469" s="48">
        <v>4</v>
      </c>
      <c r="D1469" s="48">
        <v>501</v>
      </c>
      <c r="E1469" s="48">
        <v>1000</v>
      </c>
      <c r="F1469" s="48">
        <v>13</v>
      </c>
      <c r="G1469" s="48" t="s">
        <v>272</v>
      </c>
      <c r="H1469" s="48">
        <v>2</v>
      </c>
      <c r="I1469" s="48">
        <f t="shared" si="196"/>
        <v>7</v>
      </c>
      <c r="J1469" s="57">
        <f t="shared" si="197"/>
        <v>2.6666666666666666E-3</v>
      </c>
      <c r="K1469" s="48">
        <f t="shared" si="203"/>
        <v>8000</v>
      </c>
      <c r="L1469" s="48">
        <f t="shared" si="203"/>
        <v>8000</v>
      </c>
      <c r="M1469" s="48">
        <f t="shared" si="203"/>
        <v>8800</v>
      </c>
      <c r="N1469" s="48">
        <f t="shared" si="203"/>
        <v>8800</v>
      </c>
      <c r="O1469" s="48">
        <f t="shared" si="203"/>
        <v>8800</v>
      </c>
      <c r="P1469" s="48">
        <f t="shared" si="203"/>
        <v>8800</v>
      </c>
      <c r="Q1469" s="48">
        <f t="shared" si="203"/>
        <v>10000</v>
      </c>
      <c r="R1469" s="48">
        <f t="shared" si="203"/>
        <v>10000</v>
      </c>
      <c r="S1469" s="48">
        <f t="shared" si="203"/>
        <v>10400</v>
      </c>
      <c r="T1469" s="48">
        <f t="shared" si="203"/>
        <v>10400</v>
      </c>
      <c r="U1469" s="48">
        <f t="shared" si="203"/>
        <v>10800</v>
      </c>
      <c r="V1469" s="48">
        <f t="shared" si="203"/>
        <v>10800</v>
      </c>
    </row>
    <row r="1470" spans="1:22">
      <c r="A1470" s="48">
        <v>3</v>
      </c>
      <c r="B1470" s="48">
        <v>8</v>
      </c>
      <c r="C1470" s="48">
        <v>4</v>
      </c>
      <c r="D1470" s="48">
        <v>501</v>
      </c>
      <c r="E1470" s="48">
        <v>1000</v>
      </c>
      <c r="F1470" s="48">
        <v>14</v>
      </c>
      <c r="G1470" s="48" t="s">
        <v>269</v>
      </c>
      <c r="H1470" s="48">
        <v>7500</v>
      </c>
      <c r="I1470" s="48">
        <f t="shared" si="196"/>
        <v>0</v>
      </c>
      <c r="J1470" s="57">
        <f t="shared" si="197"/>
        <v>2.6666666666666666E-3</v>
      </c>
      <c r="K1470" s="48">
        <f t="shared" si="203"/>
        <v>7500</v>
      </c>
      <c r="L1470" s="48">
        <f t="shared" si="203"/>
        <v>7500</v>
      </c>
      <c r="M1470" s="48">
        <f t="shared" si="203"/>
        <v>7500</v>
      </c>
      <c r="N1470" s="48">
        <f t="shared" si="203"/>
        <v>7500</v>
      </c>
      <c r="O1470" s="48">
        <f t="shared" si="203"/>
        <v>7500</v>
      </c>
      <c r="P1470" s="48">
        <f t="shared" si="203"/>
        <v>7500</v>
      </c>
      <c r="Q1470" s="48">
        <f t="shared" si="203"/>
        <v>7500</v>
      </c>
      <c r="R1470" s="48">
        <f t="shared" si="203"/>
        <v>7500</v>
      </c>
      <c r="S1470" s="48">
        <f t="shared" si="203"/>
        <v>7500</v>
      </c>
      <c r="T1470" s="48">
        <f t="shared" si="203"/>
        <v>7500</v>
      </c>
      <c r="U1470" s="48">
        <f t="shared" si="203"/>
        <v>7500</v>
      </c>
      <c r="V1470" s="48">
        <f t="shared" si="203"/>
        <v>7500</v>
      </c>
    </row>
    <row r="1471" spans="1:22">
      <c r="A1471" s="48">
        <v>3</v>
      </c>
      <c r="B1471" s="48">
        <v>8</v>
      </c>
      <c r="C1471" s="48">
        <v>4</v>
      </c>
      <c r="D1471" s="48">
        <v>501</v>
      </c>
      <c r="E1471" s="48">
        <v>1000</v>
      </c>
      <c r="F1471" s="48">
        <v>15</v>
      </c>
      <c r="G1471" s="48" t="s">
        <v>273</v>
      </c>
      <c r="H1471" s="48">
        <v>2</v>
      </c>
      <c r="I1471" s="48">
        <f t="shared" si="196"/>
        <v>5</v>
      </c>
      <c r="J1471" s="57">
        <f t="shared" si="197"/>
        <v>2.6666666666666666E-3</v>
      </c>
      <c r="K1471" s="48">
        <f t="shared" si="203"/>
        <v>8000</v>
      </c>
      <c r="L1471" s="48">
        <f t="shared" si="203"/>
        <v>8000</v>
      </c>
      <c r="M1471" s="48">
        <f t="shared" si="203"/>
        <v>8800</v>
      </c>
      <c r="N1471" s="48">
        <f t="shared" si="203"/>
        <v>8800</v>
      </c>
      <c r="O1471" s="48">
        <f t="shared" si="203"/>
        <v>8800</v>
      </c>
      <c r="P1471" s="48">
        <f t="shared" si="203"/>
        <v>8800</v>
      </c>
      <c r="Q1471" s="48">
        <f t="shared" si="203"/>
        <v>10000</v>
      </c>
      <c r="R1471" s="48">
        <f t="shared" si="203"/>
        <v>10000</v>
      </c>
      <c r="S1471" s="48">
        <f t="shared" si="203"/>
        <v>10400</v>
      </c>
      <c r="T1471" s="48">
        <f t="shared" si="203"/>
        <v>10400</v>
      </c>
      <c r="U1471" s="48">
        <f t="shared" si="203"/>
        <v>10800</v>
      </c>
      <c r="V1471" s="48">
        <f t="shared" si="203"/>
        <v>10800</v>
      </c>
    </row>
    <row r="1472" spans="1:22">
      <c r="A1472" s="48">
        <v>3</v>
      </c>
      <c r="B1472" s="48">
        <v>9</v>
      </c>
      <c r="C1472" s="48">
        <v>19</v>
      </c>
      <c r="D1472" s="48">
        <v>501</v>
      </c>
      <c r="E1472" s="48">
        <v>1000</v>
      </c>
      <c r="F1472" s="48">
        <v>1</v>
      </c>
      <c r="G1472" s="48" t="s">
        <v>269</v>
      </c>
      <c r="H1472" s="48">
        <v>11500</v>
      </c>
      <c r="I1472" s="48">
        <f t="shared" si="196"/>
        <v>0</v>
      </c>
      <c r="J1472" s="57">
        <f t="shared" si="197"/>
        <v>1.2666666666666666E-2</v>
      </c>
      <c r="K1472" s="48">
        <f t="shared" ref="K1472:V1481" si="204">IF($I1472=0,$H1472,INDEX(levelCosts_1_v,MATCH(K$1,levelCosts_k,1),$I1472)*$H1472)</f>
        <v>11500</v>
      </c>
      <c r="L1472" s="48">
        <f t="shared" si="204"/>
        <v>11500</v>
      </c>
      <c r="M1472" s="48">
        <f t="shared" si="204"/>
        <v>11500</v>
      </c>
      <c r="N1472" s="48">
        <f t="shared" si="204"/>
        <v>11500</v>
      </c>
      <c r="O1472" s="48">
        <f t="shared" si="204"/>
        <v>11500</v>
      </c>
      <c r="P1472" s="48">
        <f t="shared" si="204"/>
        <v>11500</v>
      </c>
      <c r="Q1472" s="48">
        <f t="shared" si="204"/>
        <v>11500</v>
      </c>
      <c r="R1472" s="48">
        <f t="shared" si="204"/>
        <v>11500</v>
      </c>
      <c r="S1472" s="48">
        <f t="shared" si="204"/>
        <v>11500</v>
      </c>
      <c r="T1472" s="48">
        <f t="shared" si="204"/>
        <v>11500</v>
      </c>
      <c r="U1472" s="48">
        <f t="shared" si="204"/>
        <v>11500</v>
      </c>
      <c r="V1472" s="48">
        <f t="shared" si="204"/>
        <v>11500</v>
      </c>
    </row>
    <row r="1473" spans="1:22">
      <c r="A1473" s="48">
        <v>3</v>
      </c>
      <c r="B1473" s="48">
        <v>9</v>
      </c>
      <c r="C1473" s="48">
        <v>19</v>
      </c>
      <c r="D1473" s="48">
        <v>501</v>
      </c>
      <c r="E1473" s="48">
        <v>1000</v>
      </c>
      <c r="F1473" s="48">
        <v>2</v>
      </c>
      <c r="G1473" s="48" t="s">
        <v>270</v>
      </c>
      <c r="H1473" s="48">
        <v>3</v>
      </c>
      <c r="I1473" s="48">
        <f t="shared" si="196"/>
        <v>1</v>
      </c>
      <c r="J1473" s="57">
        <f t="shared" si="197"/>
        <v>1.2666666666666666E-2</v>
      </c>
      <c r="K1473" s="48">
        <f t="shared" si="204"/>
        <v>6000</v>
      </c>
      <c r="L1473" s="48">
        <f t="shared" si="204"/>
        <v>6000</v>
      </c>
      <c r="M1473" s="48">
        <f t="shared" si="204"/>
        <v>6600</v>
      </c>
      <c r="N1473" s="48">
        <f t="shared" si="204"/>
        <v>6600</v>
      </c>
      <c r="O1473" s="48">
        <f t="shared" si="204"/>
        <v>6600</v>
      </c>
      <c r="P1473" s="48">
        <f t="shared" si="204"/>
        <v>6600</v>
      </c>
      <c r="Q1473" s="48">
        <f t="shared" si="204"/>
        <v>7500</v>
      </c>
      <c r="R1473" s="48">
        <f t="shared" si="204"/>
        <v>7500</v>
      </c>
      <c r="S1473" s="48">
        <f t="shared" si="204"/>
        <v>7800</v>
      </c>
      <c r="T1473" s="48">
        <f t="shared" si="204"/>
        <v>7800</v>
      </c>
      <c r="U1473" s="48">
        <f t="shared" si="204"/>
        <v>8100</v>
      </c>
      <c r="V1473" s="48">
        <f t="shared" si="204"/>
        <v>8100</v>
      </c>
    </row>
    <row r="1474" spans="1:22">
      <c r="A1474" s="48">
        <v>3</v>
      </c>
      <c r="B1474" s="48">
        <v>9</v>
      </c>
      <c r="C1474" s="48">
        <v>19</v>
      </c>
      <c r="D1474" s="48">
        <v>501</v>
      </c>
      <c r="E1474" s="48">
        <v>1000</v>
      </c>
      <c r="F1474" s="48">
        <v>3</v>
      </c>
      <c r="G1474" s="48" t="s">
        <v>273</v>
      </c>
      <c r="H1474" s="48">
        <v>1</v>
      </c>
      <c r="I1474" s="48">
        <f t="shared" ref="I1474:I1537" si="205">INDEX($AW$1:$AW$9,MATCH(G1474,$AV$1:$AV$9,0))</f>
        <v>5</v>
      </c>
      <c r="J1474" s="57">
        <f t="shared" si="197"/>
        <v>1.2666666666666666E-2</v>
      </c>
      <c r="K1474" s="48">
        <f t="shared" si="204"/>
        <v>4000</v>
      </c>
      <c r="L1474" s="48">
        <f t="shared" si="204"/>
        <v>4000</v>
      </c>
      <c r="M1474" s="48">
        <f t="shared" si="204"/>
        <v>4400</v>
      </c>
      <c r="N1474" s="48">
        <f t="shared" si="204"/>
        <v>4400</v>
      </c>
      <c r="O1474" s="48">
        <f t="shared" si="204"/>
        <v>4400</v>
      </c>
      <c r="P1474" s="48">
        <f t="shared" si="204"/>
        <v>4400</v>
      </c>
      <c r="Q1474" s="48">
        <f t="shared" si="204"/>
        <v>5000</v>
      </c>
      <c r="R1474" s="48">
        <f t="shared" si="204"/>
        <v>5000</v>
      </c>
      <c r="S1474" s="48">
        <f t="shared" si="204"/>
        <v>5200</v>
      </c>
      <c r="T1474" s="48">
        <f t="shared" si="204"/>
        <v>5200</v>
      </c>
      <c r="U1474" s="48">
        <f t="shared" si="204"/>
        <v>5400</v>
      </c>
      <c r="V1474" s="48">
        <f t="shared" si="204"/>
        <v>5400</v>
      </c>
    </row>
    <row r="1475" spans="1:22">
      <c r="A1475" s="48">
        <v>3</v>
      </c>
      <c r="B1475" s="48">
        <v>9</v>
      </c>
      <c r="C1475" s="48">
        <v>19</v>
      </c>
      <c r="D1475" s="48">
        <v>501</v>
      </c>
      <c r="E1475" s="48">
        <v>1000</v>
      </c>
      <c r="F1475" s="48">
        <v>4</v>
      </c>
      <c r="G1475" s="48" t="s">
        <v>274</v>
      </c>
      <c r="H1475" s="48">
        <v>2</v>
      </c>
      <c r="I1475" s="48">
        <f t="shared" si="205"/>
        <v>3</v>
      </c>
      <c r="J1475" s="57">
        <f t="shared" ref="J1475:J1538" si="206">C1475/100/15</f>
        <v>1.2666666666666666E-2</v>
      </c>
      <c r="K1475" s="48">
        <f t="shared" si="204"/>
        <v>12000</v>
      </c>
      <c r="L1475" s="48">
        <f t="shared" si="204"/>
        <v>12000</v>
      </c>
      <c r="M1475" s="48">
        <f t="shared" si="204"/>
        <v>13200</v>
      </c>
      <c r="N1475" s="48">
        <f t="shared" si="204"/>
        <v>13200</v>
      </c>
      <c r="O1475" s="48">
        <f t="shared" si="204"/>
        <v>13200</v>
      </c>
      <c r="P1475" s="48">
        <f t="shared" si="204"/>
        <v>13200</v>
      </c>
      <c r="Q1475" s="48">
        <f t="shared" si="204"/>
        <v>15000</v>
      </c>
      <c r="R1475" s="48">
        <f t="shared" si="204"/>
        <v>15000</v>
      </c>
      <c r="S1475" s="48">
        <f t="shared" si="204"/>
        <v>15600</v>
      </c>
      <c r="T1475" s="48">
        <f t="shared" si="204"/>
        <v>15600</v>
      </c>
      <c r="U1475" s="48">
        <f t="shared" si="204"/>
        <v>16200</v>
      </c>
      <c r="V1475" s="48">
        <f t="shared" si="204"/>
        <v>16200</v>
      </c>
    </row>
    <row r="1476" spans="1:22">
      <c r="A1476" s="48">
        <v>3</v>
      </c>
      <c r="B1476" s="48">
        <v>9</v>
      </c>
      <c r="C1476" s="48">
        <v>19</v>
      </c>
      <c r="D1476" s="48">
        <v>501</v>
      </c>
      <c r="E1476" s="48">
        <v>1000</v>
      </c>
      <c r="F1476" s="48">
        <v>5</v>
      </c>
      <c r="G1476" s="48" t="s">
        <v>273</v>
      </c>
      <c r="H1476" s="48">
        <v>1</v>
      </c>
      <c r="I1476" s="48">
        <f t="shared" si="205"/>
        <v>5</v>
      </c>
      <c r="J1476" s="57">
        <f t="shared" si="206"/>
        <v>1.2666666666666666E-2</v>
      </c>
      <c r="K1476" s="48">
        <f t="shared" si="204"/>
        <v>4000</v>
      </c>
      <c r="L1476" s="48">
        <f t="shared" si="204"/>
        <v>4000</v>
      </c>
      <c r="M1476" s="48">
        <f t="shared" si="204"/>
        <v>4400</v>
      </c>
      <c r="N1476" s="48">
        <f t="shared" si="204"/>
        <v>4400</v>
      </c>
      <c r="O1476" s="48">
        <f t="shared" si="204"/>
        <v>4400</v>
      </c>
      <c r="P1476" s="48">
        <f t="shared" si="204"/>
        <v>4400</v>
      </c>
      <c r="Q1476" s="48">
        <f t="shared" si="204"/>
        <v>5000</v>
      </c>
      <c r="R1476" s="48">
        <f t="shared" si="204"/>
        <v>5000</v>
      </c>
      <c r="S1476" s="48">
        <f t="shared" si="204"/>
        <v>5200</v>
      </c>
      <c r="T1476" s="48">
        <f t="shared" si="204"/>
        <v>5200</v>
      </c>
      <c r="U1476" s="48">
        <f t="shared" si="204"/>
        <v>5400</v>
      </c>
      <c r="V1476" s="48">
        <f t="shared" si="204"/>
        <v>5400</v>
      </c>
    </row>
    <row r="1477" spans="1:22">
      <c r="A1477" s="48">
        <v>3</v>
      </c>
      <c r="B1477" s="48">
        <v>9</v>
      </c>
      <c r="C1477" s="48">
        <v>19</v>
      </c>
      <c r="D1477" s="48">
        <v>501</v>
      </c>
      <c r="E1477" s="48">
        <v>1000</v>
      </c>
      <c r="F1477" s="48">
        <v>6</v>
      </c>
      <c r="G1477" s="48" t="s">
        <v>269</v>
      </c>
      <c r="H1477" s="48">
        <v>4000</v>
      </c>
      <c r="I1477" s="48">
        <f t="shared" si="205"/>
        <v>0</v>
      </c>
      <c r="J1477" s="57">
        <f t="shared" si="206"/>
        <v>1.2666666666666666E-2</v>
      </c>
      <c r="K1477" s="48">
        <f t="shared" si="204"/>
        <v>4000</v>
      </c>
      <c r="L1477" s="48">
        <f t="shared" si="204"/>
        <v>4000</v>
      </c>
      <c r="M1477" s="48">
        <f t="shared" si="204"/>
        <v>4000</v>
      </c>
      <c r="N1477" s="48">
        <f t="shared" si="204"/>
        <v>4000</v>
      </c>
      <c r="O1477" s="48">
        <f t="shared" si="204"/>
        <v>4000</v>
      </c>
      <c r="P1477" s="48">
        <f t="shared" si="204"/>
        <v>4000</v>
      </c>
      <c r="Q1477" s="48">
        <f t="shared" si="204"/>
        <v>4000</v>
      </c>
      <c r="R1477" s="48">
        <f t="shared" si="204"/>
        <v>4000</v>
      </c>
      <c r="S1477" s="48">
        <f t="shared" si="204"/>
        <v>4000</v>
      </c>
      <c r="T1477" s="48">
        <f t="shared" si="204"/>
        <v>4000</v>
      </c>
      <c r="U1477" s="48">
        <f t="shared" si="204"/>
        <v>4000</v>
      </c>
      <c r="V1477" s="48">
        <f t="shared" si="204"/>
        <v>4000</v>
      </c>
    </row>
    <row r="1478" spans="1:22">
      <c r="A1478" s="48">
        <v>3</v>
      </c>
      <c r="B1478" s="48">
        <v>9</v>
      </c>
      <c r="C1478" s="48">
        <v>19</v>
      </c>
      <c r="D1478" s="48">
        <v>501</v>
      </c>
      <c r="E1478" s="48">
        <v>1000</v>
      </c>
      <c r="F1478" s="48">
        <v>7</v>
      </c>
      <c r="G1478" s="48" t="s">
        <v>275</v>
      </c>
      <c r="H1478" s="48">
        <v>3</v>
      </c>
      <c r="I1478" s="48">
        <f t="shared" si="205"/>
        <v>8</v>
      </c>
      <c r="J1478" s="57">
        <f t="shared" si="206"/>
        <v>1.2666666666666666E-2</v>
      </c>
      <c r="K1478" s="48">
        <f t="shared" si="204"/>
        <v>15900</v>
      </c>
      <c r="L1478" s="48">
        <f t="shared" si="204"/>
        <v>15900</v>
      </c>
      <c r="M1478" s="48">
        <f t="shared" si="204"/>
        <v>17700</v>
      </c>
      <c r="N1478" s="48">
        <f t="shared" si="204"/>
        <v>17700</v>
      </c>
      <c r="O1478" s="48">
        <f t="shared" si="204"/>
        <v>17700</v>
      </c>
      <c r="P1478" s="48">
        <f t="shared" si="204"/>
        <v>17700</v>
      </c>
      <c r="Q1478" s="48">
        <f t="shared" si="204"/>
        <v>20100</v>
      </c>
      <c r="R1478" s="48">
        <f t="shared" si="204"/>
        <v>20100</v>
      </c>
      <c r="S1478" s="48">
        <f t="shared" si="204"/>
        <v>20700</v>
      </c>
      <c r="T1478" s="48">
        <f t="shared" si="204"/>
        <v>20700</v>
      </c>
      <c r="U1478" s="48">
        <f t="shared" si="204"/>
        <v>21600</v>
      </c>
      <c r="V1478" s="48">
        <f t="shared" si="204"/>
        <v>21600</v>
      </c>
    </row>
    <row r="1479" spans="1:22">
      <c r="A1479" s="48">
        <v>3</v>
      </c>
      <c r="B1479" s="48">
        <v>9</v>
      </c>
      <c r="C1479" s="48">
        <v>19</v>
      </c>
      <c r="D1479" s="48">
        <v>501</v>
      </c>
      <c r="E1479" s="48">
        <v>1000</v>
      </c>
      <c r="F1479" s="48">
        <v>8</v>
      </c>
      <c r="G1479" s="48" t="s">
        <v>268</v>
      </c>
      <c r="H1479" s="48">
        <v>8</v>
      </c>
      <c r="I1479" s="48">
        <f t="shared" si="205"/>
        <v>4</v>
      </c>
      <c r="J1479" s="57">
        <f t="shared" si="206"/>
        <v>1.2666666666666666E-2</v>
      </c>
      <c r="K1479" s="48">
        <f t="shared" si="204"/>
        <v>4000</v>
      </c>
      <c r="L1479" s="48">
        <f t="shared" si="204"/>
        <v>4000</v>
      </c>
      <c r="M1479" s="48">
        <f t="shared" si="204"/>
        <v>4400</v>
      </c>
      <c r="N1479" s="48">
        <f t="shared" si="204"/>
        <v>4400</v>
      </c>
      <c r="O1479" s="48">
        <f t="shared" si="204"/>
        <v>4400</v>
      </c>
      <c r="P1479" s="48">
        <f t="shared" si="204"/>
        <v>4400</v>
      </c>
      <c r="Q1479" s="48">
        <f t="shared" si="204"/>
        <v>5000</v>
      </c>
      <c r="R1479" s="48">
        <f t="shared" si="204"/>
        <v>5000</v>
      </c>
      <c r="S1479" s="48">
        <f t="shared" si="204"/>
        <v>5200</v>
      </c>
      <c r="T1479" s="48">
        <f t="shared" si="204"/>
        <v>5200</v>
      </c>
      <c r="U1479" s="48">
        <f t="shared" si="204"/>
        <v>5400</v>
      </c>
      <c r="V1479" s="48">
        <f t="shared" si="204"/>
        <v>5400</v>
      </c>
    </row>
    <row r="1480" spans="1:22">
      <c r="A1480" s="48">
        <v>3</v>
      </c>
      <c r="B1480" s="48">
        <v>9</v>
      </c>
      <c r="C1480" s="48">
        <v>19</v>
      </c>
      <c r="D1480" s="48">
        <v>501</v>
      </c>
      <c r="E1480" s="48">
        <v>1000</v>
      </c>
      <c r="F1480" s="48">
        <v>9</v>
      </c>
      <c r="G1480" s="48" t="s">
        <v>271</v>
      </c>
      <c r="H1480" s="48">
        <v>2</v>
      </c>
      <c r="I1480" s="48">
        <f t="shared" si="205"/>
        <v>6</v>
      </c>
      <c r="J1480" s="57">
        <f t="shared" si="206"/>
        <v>1.2666666666666666E-2</v>
      </c>
      <c r="K1480" s="48">
        <f t="shared" si="204"/>
        <v>6600</v>
      </c>
      <c r="L1480" s="48">
        <f t="shared" si="204"/>
        <v>6600</v>
      </c>
      <c r="M1480" s="48">
        <f t="shared" si="204"/>
        <v>7400</v>
      </c>
      <c r="N1480" s="48">
        <f t="shared" si="204"/>
        <v>7400</v>
      </c>
      <c r="O1480" s="48">
        <f t="shared" si="204"/>
        <v>7400</v>
      </c>
      <c r="P1480" s="48">
        <f t="shared" si="204"/>
        <v>7400</v>
      </c>
      <c r="Q1480" s="48">
        <f t="shared" si="204"/>
        <v>8400</v>
      </c>
      <c r="R1480" s="48">
        <f t="shared" si="204"/>
        <v>8400</v>
      </c>
      <c r="S1480" s="48">
        <f t="shared" si="204"/>
        <v>8600</v>
      </c>
      <c r="T1480" s="48">
        <f t="shared" si="204"/>
        <v>8600</v>
      </c>
      <c r="U1480" s="48">
        <f t="shared" si="204"/>
        <v>9000</v>
      </c>
      <c r="V1480" s="48">
        <f t="shared" si="204"/>
        <v>9000</v>
      </c>
    </row>
    <row r="1481" spans="1:22">
      <c r="A1481" s="48">
        <v>3</v>
      </c>
      <c r="B1481" s="48">
        <v>9</v>
      </c>
      <c r="C1481" s="48">
        <v>19</v>
      </c>
      <c r="D1481" s="48">
        <v>501</v>
      </c>
      <c r="E1481" s="48">
        <v>1000</v>
      </c>
      <c r="F1481" s="48">
        <v>10</v>
      </c>
      <c r="G1481" s="48" t="s">
        <v>270</v>
      </c>
      <c r="H1481" s="48">
        <v>6</v>
      </c>
      <c r="I1481" s="48">
        <f t="shared" si="205"/>
        <v>1</v>
      </c>
      <c r="J1481" s="57">
        <f t="shared" si="206"/>
        <v>1.2666666666666666E-2</v>
      </c>
      <c r="K1481" s="48">
        <f t="shared" si="204"/>
        <v>12000</v>
      </c>
      <c r="L1481" s="48">
        <f t="shared" si="204"/>
        <v>12000</v>
      </c>
      <c r="M1481" s="48">
        <f t="shared" si="204"/>
        <v>13200</v>
      </c>
      <c r="N1481" s="48">
        <f t="shared" si="204"/>
        <v>13200</v>
      </c>
      <c r="O1481" s="48">
        <f t="shared" si="204"/>
        <v>13200</v>
      </c>
      <c r="P1481" s="48">
        <f t="shared" si="204"/>
        <v>13200</v>
      </c>
      <c r="Q1481" s="48">
        <f t="shared" si="204"/>
        <v>15000</v>
      </c>
      <c r="R1481" s="48">
        <f t="shared" si="204"/>
        <v>15000</v>
      </c>
      <c r="S1481" s="48">
        <f t="shared" si="204"/>
        <v>15600</v>
      </c>
      <c r="T1481" s="48">
        <f t="shared" si="204"/>
        <v>15600</v>
      </c>
      <c r="U1481" s="48">
        <f t="shared" si="204"/>
        <v>16200</v>
      </c>
      <c r="V1481" s="48">
        <f t="shared" si="204"/>
        <v>16200</v>
      </c>
    </row>
    <row r="1482" spans="1:22">
      <c r="A1482" s="48">
        <v>3</v>
      </c>
      <c r="B1482" s="48">
        <v>9</v>
      </c>
      <c r="C1482" s="48">
        <v>19</v>
      </c>
      <c r="D1482" s="48">
        <v>501</v>
      </c>
      <c r="E1482" s="48">
        <v>1000</v>
      </c>
      <c r="F1482" s="48">
        <v>11</v>
      </c>
      <c r="G1482" s="48" t="s">
        <v>272</v>
      </c>
      <c r="H1482" s="48">
        <v>1</v>
      </c>
      <c r="I1482" s="48">
        <f t="shared" si="205"/>
        <v>7</v>
      </c>
      <c r="J1482" s="57">
        <f t="shared" si="206"/>
        <v>1.2666666666666666E-2</v>
      </c>
      <c r="K1482" s="48">
        <f t="shared" ref="K1482:V1491" si="207">IF($I1482=0,$H1482,INDEX(levelCosts_1_v,MATCH(K$1,levelCosts_k,1),$I1482)*$H1482)</f>
        <v>4000</v>
      </c>
      <c r="L1482" s="48">
        <f t="shared" si="207"/>
        <v>4000</v>
      </c>
      <c r="M1482" s="48">
        <f t="shared" si="207"/>
        <v>4400</v>
      </c>
      <c r="N1482" s="48">
        <f t="shared" si="207"/>
        <v>4400</v>
      </c>
      <c r="O1482" s="48">
        <f t="shared" si="207"/>
        <v>4400</v>
      </c>
      <c r="P1482" s="48">
        <f t="shared" si="207"/>
        <v>4400</v>
      </c>
      <c r="Q1482" s="48">
        <f t="shared" si="207"/>
        <v>5000</v>
      </c>
      <c r="R1482" s="48">
        <f t="shared" si="207"/>
        <v>5000</v>
      </c>
      <c r="S1482" s="48">
        <f t="shared" si="207"/>
        <v>5200</v>
      </c>
      <c r="T1482" s="48">
        <f t="shared" si="207"/>
        <v>5200</v>
      </c>
      <c r="U1482" s="48">
        <f t="shared" si="207"/>
        <v>5400</v>
      </c>
      <c r="V1482" s="48">
        <f t="shared" si="207"/>
        <v>5400</v>
      </c>
    </row>
    <row r="1483" spans="1:22">
      <c r="A1483" s="48">
        <v>3</v>
      </c>
      <c r="B1483" s="48">
        <v>9</v>
      </c>
      <c r="C1483" s="48">
        <v>19</v>
      </c>
      <c r="D1483" s="48">
        <v>501</v>
      </c>
      <c r="E1483" s="48">
        <v>1000</v>
      </c>
      <c r="F1483" s="48">
        <v>12</v>
      </c>
      <c r="G1483" s="48" t="s">
        <v>272</v>
      </c>
      <c r="H1483" s="48">
        <v>1</v>
      </c>
      <c r="I1483" s="48">
        <f t="shared" si="205"/>
        <v>7</v>
      </c>
      <c r="J1483" s="57">
        <f t="shared" si="206"/>
        <v>1.2666666666666666E-2</v>
      </c>
      <c r="K1483" s="48">
        <f t="shared" si="207"/>
        <v>4000</v>
      </c>
      <c r="L1483" s="48">
        <f t="shared" si="207"/>
        <v>4000</v>
      </c>
      <c r="M1483" s="48">
        <f t="shared" si="207"/>
        <v>4400</v>
      </c>
      <c r="N1483" s="48">
        <f t="shared" si="207"/>
        <v>4400</v>
      </c>
      <c r="O1483" s="48">
        <f t="shared" si="207"/>
        <v>4400</v>
      </c>
      <c r="P1483" s="48">
        <f t="shared" si="207"/>
        <v>4400</v>
      </c>
      <c r="Q1483" s="48">
        <f t="shared" si="207"/>
        <v>5000</v>
      </c>
      <c r="R1483" s="48">
        <f t="shared" si="207"/>
        <v>5000</v>
      </c>
      <c r="S1483" s="48">
        <f t="shared" si="207"/>
        <v>5200</v>
      </c>
      <c r="T1483" s="48">
        <f t="shared" si="207"/>
        <v>5200</v>
      </c>
      <c r="U1483" s="48">
        <f t="shared" si="207"/>
        <v>5400</v>
      </c>
      <c r="V1483" s="48">
        <f t="shared" si="207"/>
        <v>5400</v>
      </c>
    </row>
    <row r="1484" spans="1:22">
      <c r="A1484" s="48">
        <v>3</v>
      </c>
      <c r="B1484" s="48">
        <v>9</v>
      </c>
      <c r="C1484" s="48">
        <v>19</v>
      </c>
      <c r="D1484" s="48">
        <v>501</v>
      </c>
      <c r="E1484" s="48">
        <v>1000</v>
      </c>
      <c r="F1484" s="48">
        <v>13</v>
      </c>
      <c r="G1484" s="48" t="s">
        <v>268</v>
      </c>
      <c r="H1484" s="48">
        <v>20</v>
      </c>
      <c r="I1484" s="48">
        <f t="shared" si="205"/>
        <v>4</v>
      </c>
      <c r="J1484" s="57">
        <f t="shared" si="206"/>
        <v>1.2666666666666666E-2</v>
      </c>
      <c r="K1484" s="48">
        <f t="shared" si="207"/>
        <v>10000</v>
      </c>
      <c r="L1484" s="48">
        <f t="shared" si="207"/>
        <v>10000</v>
      </c>
      <c r="M1484" s="48">
        <f t="shared" si="207"/>
        <v>11000</v>
      </c>
      <c r="N1484" s="48">
        <f t="shared" si="207"/>
        <v>11000</v>
      </c>
      <c r="O1484" s="48">
        <f t="shared" si="207"/>
        <v>11000</v>
      </c>
      <c r="P1484" s="48">
        <f t="shared" si="207"/>
        <v>11000</v>
      </c>
      <c r="Q1484" s="48">
        <f t="shared" si="207"/>
        <v>12500</v>
      </c>
      <c r="R1484" s="48">
        <f t="shared" si="207"/>
        <v>12500</v>
      </c>
      <c r="S1484" s="48">
        <f t="shared" si="207"/>
        <v>13000</v>
      </c>
      <c r="T1484" s="48">
        <f t="shared" si="207"/>
        <v>13000</v>
      </c>
      <c r="U1484" s="48">
        <f t="shared" si="207"/>
        <v>13500</v>
      </c>
      <c r="V1484" s="48">
        <f t="shared" si="207"/>
        <v>13500</v>
      </c>
    </row>
    <row r="1485" spans="1:22">
      <c r="A1485" s="48">
        <v>3</v>
      </c>
      <c r="B1485" s="48">
        <v>9</v>
      </c>
      <c r="C1485" s="48">
        <v>19</v>
      </c>
      <c r="D1485" s="48">
        <v>501</v>
      </c>
      <c r="E1485" s="48">
        <v>1000</v>
      </c>
      <c r="F1485" s="48">
        <v>14</v>
      </c>
      <c r="G1485" s="48" t="s">
        <v>273</v>
      </c>
      <c r="H1485" s="48">
        <v>1</v>
      </c>
      <c r="I1485" s="48">
        <f t="shared" si="205"/>
        <v>5</v>
      </c>
      <c r="J1485" s="57">
        <f t="shared" si="206"/>
        <v>1.2666666666666666E-2</v>
      </c>
      <c r="K1485" s="48">
        <f t="shared" si="207"/>
        <v>4000</v>
      </c>
      <c r="L1485" s="48">
        <f t="shared" si="207"/>
        <v>4000</v>
      </c>
      <c r="M1485" s="48">
        <f t="shared" si="207"/>
        <v>4400</v>
      </c>
      <c r="N1485" s="48">
        <f t="shared" si="207"/>
        <v>4400</v>
      </c>
      <c r="O1485" s="48">
        <f t="shared" si="207"/>
        <v>4400</v>
      </c>
      <c r="P1485" s="48">
        <f t="shared" si="207"/>
        <v>4400</v>
      </c>
      <c r="Q1485" s="48">
        <f t="shared" si="207"/>
        <v>5000</v>
      </c>
      <c r="R1485" s="48">
        <f t="shared" si="207"/>
        <v>5000</v>
      </c>
      <c r="S1485" s="48">
        <f t="shared" si="207"/>
        <v>5200</v>
      </c>
      <c r="T1485" s="48">
        <f t="shared" si="207"/>
        <v>5200</v>
      </c>
      <c r="U1485" s="48">
        <f t="shared" si="207"/>
        <v>5400</v>
      </c>
      <c r="V1485" s="48">
        <f t="shared" si="207"/>
        <v>5400</v>
      </c>
    </row>
    <row r="1486" spans="1:22">
      <c r="A1486" s="48">
        <v>3</v>
      </c>
      <c r="B1486" s="48">
        <v>9</v>
      </c>
      <c r="C1486" s="48">
        <v>19</v>
      </c>
      <c r="D1486" s="48">
        <v>501</v>
      </c>
      <c r="E1486" s="48">
        <v>1000</v>
      </c>
      <c r="F1486" s="48">
        <v>15</v>
      </c>
      <c r="G1486" s="48" t="s">
        <v>269</v>
      </c>
      <c r="H1486" s="48">
        <v>11500</v>
      </c>
      <c r="I1486" s="48">
        <f t="shared" si="205"/>
        <v>0</v>
      </c>
      <c r="J1486" s="57">
        <f t="shared" si="206"/>
        <v>1.2666666666666666E-2</v>
      </c>
      <c r="K1486" s="48">
        <f t="shared" si="207"/>
        <v>11500</v>
      </c>
      <c r="L1486" s="48">
        <f t="shared" si="207"/>
        <v>11500</v>
      </c>
      <c r="M1486" s="48">
        <f t="shared" si="207"/>
        <v>11500</v>
      </c>
      <c r="N1486" s="48">
        <f t="shared" si="207"/>
        <v>11500</v>
      </c>
      <c r="O1486" s="48">
        <f t="shared" si="207"/>
        <v>11500</v>
      </c>
      <c r="P1486" s="48">
        <f t="shared" si="207"/>
        <v>11500</v>
      </c>
      <c r="Q1486" s="48">
        <f t="shared" si="207"/>
        <v>11500</v>
      </c>
      <c r="R1486" s="48">
        <f t="shared" si="207"/>
        <v>11500</v>
      </c>
      <c r="S1486" s="48">
        <f t="shared" si="207"/>
        <v>11500</v>
      </c>
      <c r="T1486" s="48">
        <f t="shared" si="207"/>
        <v>11500</v>
      </c>
      <c r="U1486" s="48">
        <f t="shared" si="207"/>
        <v>11500</v>
      </c>
      <c r="V1486" s="48">
        <f t="shared" si="207"/>
        <v>11500</v>
      </c>
    </row>
    <row r="1487" spans="1:22">
      <c r="A1487" s="48">
        <v>3</v>
      </c>
      <c r="B1487" s="48">
        <v>1</v>
      </c>
      <c r="C1487" s="48">
        <v>18</v>
      </c>
      <c r="D1487" s="48">
        <v>1001</v>
      </c>
      <c r="E1487" s="48">
        <v>1500</v>
      </c>
      <c r="F1487" s="48">
        <v>1</v>
      </c>
      <c r="G1487" s="48" t="s">
        <v>268</v>
      </c>
      <c r="H1487" s="48">
        <v>12</v>
      </c>
      <c r="I1487" s="48">
        <f t="shared" si="205"/>
        <v>4</v>
      </c>
      <c r="J1487" s="57">
        <f t="shared" si="206"/>
        <v>1.2E-2</v>
      </c>
      <c r="K1487" s="48">
        <f t="shared" si="207"/>
        <v>6000</v>
      </c>
      <c r="L1487" s="48">
        <f t="shared" si="207"/>
        <v>6000</v>
      </c>
      <c r="M1487" s="48">
        <f t="shared" si="207"/>
        <v>6600</v>
      </c>
      <c r="N1487" s="48">
        <f t="shared" si="207"/>
        <v>6600</v>
      </c>
      <c r="O1487" s="48">
        <f t="shared" si="207"/>
        <v>6600</v>
      </c>
      <c r="P1487" s="48">
        <f t="shared" si="207"/>
        <v>6600</v>
      </c>
      <c r="Q1487" s="48">
        <f t="shared" si="207"/>
        <v>7500</v>
      </c>
      <c r="R1487" s="48">
        <f t="shared" si="207"/>
        <v>7500</v>
      </c>
      <c r="S1487" s="48">
        <f t="shared" si="207"/>
        <v>7800</v>
      </c>
      <c r="T1487" s="48">
        <f t="shared" si="207"/>
        <v>7800</v>
      </c>
      <c r="U1487" s="48">
        <f t="shared" si="207"/>
        <v>8100</v>
      </c>
      <c r="V1487" s="48">
        <f t="shared" si="207"/>
        <v>8100</v>
      </c>
    </row>
    <row r="1488" spans="1:22">
      <c r="A1488" s="48">
        <v>3</v>
      </c>
      <c r="B1488" s="48">
        <v>1</v>
      </c>
      <c r="C1488" s="48">
        <v>18</v>
      </c>
      <c r="D1488" s="48">
        <v>1001</v>
      </c>
      <c r="E1488" s="48">
        <v>1500</v>
      </c>
      <c r="F1488" s="48">
        <v>2</v>
      </c>
      <c r="G1488" s="48" t="s">
        <v>269</v>
      </c>
      <c r="H1488" s="48">
        <v>14500</v>
      </c>
      <c r="I1488" s="48">
        <f t="shared" si="205"/>
        <v>0</v>
      </c>
      <c r="J1488" s="57">
        <f t="shared" si="206"/>
        <v>1.2E-2</v>
      </c>
      <c r="K1488" s="48">
        <f t="shared" si="207"/>
        <v>14500</v>
      </c>
      <c r="L1488" s="48">
        <f t="shared" si="207"/>
        <v>14500</v>
      </c>
      <c r="M1488" s="48">
        <f t="shared" si="207"/>
        <v>14500</v>
      </c>
      <c r="N1488" s="48">
        <f t="shared" si="207"/>
        <v>14500</v>
      </c>
      <c r="O1488" s="48">
        <f t="shared" si="207"/>
        <v>14500</v>
      </c>
      <c r="P1488" s="48">
        <f t="shared" si="207"/>
        <v>14500</v>
      </c>
      <c r="Q1488" s="48">
        <f t="shared" si="207"/>
        <v>14500</v>
      </c>
      <c r="R1488" s="48">
        <f t="shared" si="207"/>
        <v>14500</v>
      </c>
      <c r="S1488" s="48">
        <f t="shared" si="207"/>
        <v>14500</v>
      </c>
      <c r="T1488" s="48">
        <f t="shared" si="207"/>
        <v>14500</v>
      </c>
      <c r="U1488" s="48">
        <f t="shared" si="207"/>
        <v>14500</v>
      </c>
      <c r="V1488" s="48">
        <f t="shared" si="207"/>
        <v>14500</v>
      </c>
    </row>
    <row r="1489" spans="1:22">
      <c r="A1489" s="48">
        <v>3</v>
      </c>
      <c r="B1489" s="48">
        <v>1</v>
      </c>
      <c r="C1489" s="48">
        <v>18</v>
      </c>
      <c r="D1489" s="48">
        <v>1001</v>
      </c>
      <c r="E1489" s="48">
        <v>1500</v>
      </c>
      <c r="F1489" s="48">
        <v>3</v>
      </c>
      <c r="G1489" s="48" t="s">
        <v>270</v>
      </c>
      <c r="H1489" s="48">
        <v>1</v>
      </c>
      <c r="I1489" s="48">
        <f t="shared" si="205"/>
        <v>1</v>
      </c>
      <c r="J1489" s="57">
        <f t="shared" si="206"/>
        <v>1.2E-2</v>
      </c>
      <c r="K1489" s="48">
        <f t="shared" si="207"/>
        <v>2000</v>
      </c>
      <c r="L1489" s="48">
        <f t="shared" si="207"/>
        <v>2000</v>
      </c>
      <c r="M1489" s="48">
        <f t="shared" si="207"/>
        <v>2200</v>
      </c>
      <c r="N1489" s="48">
        <f t="shared" si="207"/>
        <v>2200</v>
      </c>
      <c r="O1489" s="48">
        <f t="shared" si="207"/>
        <v>2200</v>
      </c>
      <c r="P1489" s="48">
        <f t="shared" si="207"/>
        <v>2200</v>
      </c>
      <c r="Q1489" s="48">
        <f t="shared" si="207"/>
        <v>2500</v>
      </c>
      <c r="R1489" s="48">
        <f t="shared" si="207"/>
        <v>2500</v>
      </c>
      <c r="S1489" s="48">
        <f t="shared" si="207"/>
        <v>2600</v>
      </c>
      <c r="T1489" s="48">
        <f t="shared" si="207"/>
        <v>2600</v>
      </c>
      <c r="U1489" s="48">
        <f t="shared" si="207"/>
        <v>2700</v>
      </c>
      <c r="V1489" s="48">
        <f t="shared" si="207"/>
        <v>2700</v>
      </c>
    </row>
    <row r="1490" spans="1:22">
      <c r="A1490" s="48">
        <v>3</v>
      </c>
      <c r="B1490" s="48">
        <v>1</v>
      </c>
      <c r="C1490" s="48">
        <v>18</v>
      </c>
      <c r="D1490" s="48">
        <v>1001</v>
      </c>
      <c r="E1490" s="48">
        <v>1500</v>
      </c>
      <c r="F1490" s="48">
        <v>4</v>
      </c>
      <c r="G1490" s="48" t="s">
        <v>275</v>
      </c>
      <c r="H1490" s="48">
        <v>3</v>
      </c>
      <c r="I1490" s="48">
        <f t="shared" si="205"/>
        <v>8</v>
      </c>
      <c r="J1490" s="57">
        <f t="shared" si="206"/>
        <v>1.2E-2</v>
      </c>
      <c r="K1490" s="48">
        <f t="shared" si="207"/>
        <v>15900</v>
      </c>
      <c r="L1490" s="48">
        <f t="shared" si="207"/>
        <v>15900</v>
      </c>
      <c r="M1490" s="48">
        <f t="shared" si="207"/>
        <v>17700</v>
      </c>
      <c r="N1490" s="48">
        <f t="shared" si="207"/>
        <v>17700</v>
      </c>
      <c r="O1490" s="48">
        <f t="shared" si="207"/>
        <v>17700</v>
      </c>
      <c r="P1490" s="48">
        <f t="shared" si="207"/>
        <v>17700</v>
      </c>
      <c r="Q1490" s="48">
        <f t="shared" si="207"/>
        <v>20100</v>
      </c>
      <c r="R1490" s="48">
        <f t="shared" si="207"/>
        <v>20100</v>
      </c>
      <c r="S1490" s="48">
        <f t="shared" si="207"/>
        <v>20700</v>
      </c>
      <c r="T1490" s="48">
        <f t="shared" si="207"/>
        <v>20700</v>
      </c>
      <c r="U1490" s="48">
        <f t="shared" si="207"/>
        <v>21600</v>
      </c>
      <c r="V1490" s="48">
        <f t="shared" si="207"/>
        <v>21600</v>
      </c>
    </row>
    <row r="1491" spans="1:22">
      <c r="A1491" s="48">
        <v>3</v>
      </c>
      <c r="B1491" s="48">
        <v>1</v>
      </c>
      <c r="C1491" s="48">
        <v>18</v>
      </c>
      <c r="D1491" s="48">
        <v>1001</v>
      </c>
      <c r="E1491" s="48">
        <v>1500</v>
      </c>
      <c r="F1491" s="48">
        <v>5</v>
      </c>
      <c r="G1491" s="48" t="s">
        <v>274</v>
      </c>
      <c r="H1491" s="48">
        <v>1</v>
      </c>
      <c r="I1491" s="48">
        <f t="shared" si="205"/>
        <v>3</v>
      </c>
      <c r="J1491" s="57">
        <f t="shared" si="206"/>
        <v>1.2E-2</v>
      </c>
      <c r="K1491" s="48">
        <f t="shared" si="207"/>
        <v>6000</v>
      </c>
      <c r="L1491" s="48">
        <f t="shared" si="207"/>
        <v>6000</v>
      </c>
      <c r="M1491" s="48">
        <f t="shared" si="207"/>
        <v>6600</v>
      </c>
      <c r="N1491" s="48">
        <f t="shared" si="207"/>
        <v>6600</v>
      </c>
      <c r="O1491" s="48">
        <f t="shared" si="207"/>
        <v>6600</v>
      </c>
      <c r="P1491" s="48">
        <f t="shared" si="207"/>
        <v>6600</v>
      </c>
      <c r="Q1491" s="48">
        <f t="shared" si="207"/>
        <v>7500</v>
      </c>
      <c r="R1491" s="48">
        <f t="shared" si="207"/>
        <v>7500</v>
      </c>
      <c r="S1491" s="48">
        <f t="shared" si="207"/>
        <v>7800</v>
      </c>
      <c r="T1491" s="48">
        <f t="shared" si="207"/>
        <v>7800</v>
      </c>
      <c r="U1491" s="48">
        <f t="shared" si="207"/>
        <v>8100</v>
      </c>
      <c r="V1491" s="48">
        <f t="shared" si="207"/>
        <v>8100</v>
      </c>
    </row>
    <row r="1492" spans="1:22">
      <c r="A1492" s="48">
        <v>3</v>
      </c>
      <c r="B1492" s="48">
        <v>1</v>
      </c>
      <c r="C1492" s="48">
        <v>18</v>
      </c>
      <c r="D1492" s="48">
        <v>1001</v>
      </c>
      <c r="E1492" s="48">
        <v>1500</v>
      </c>
      <c r="F1492" s="48">
        <v>6</v>
      </c>
      <c r="G1492" s="48" t="s">
        <v>270</v>
      </c>
      <c r="H1492" s="48">
        <v>1</v>
      </c>
      <c r="I1492" s="48">
        <f t="shared" si="205"/>
        <v>1</v>
      </c>
      <c r="J1492" s="57">
        <f t="shared" si="206"/>
        <v>1.2E-2</v>
      </c>
      <c r="K1492" s="48">
        <f t="shared" ref="K1492:V1501" si="208">IF($I1492=0,$H1492,INDEX(levelCosts_1_v,MATCH(K$1,levelCosts_k,1),$I1492)*$H1492)</f>
        <v>2000</v>
      </c>
      <c r="L1492" s="48">
        <f t="shared" si="208"/>
        <v>2000</v>
      </c>
      <c r="M1492" s="48">
        <f t="shared" si="208"/>
        <v>2200</v>
      </c>
      <c r="N1492" s="48">
        <f t="shared" si="208"/>
        <v>2200</v>
      </c>
      <c r="O1492" s="48">
        <f t="shared" si="208"/>
        <v>2200</v>
      </c>
      <c r="P1492" s="48">
        <f t="shared" si="208"/>
        <v>2200</v>
      </c>
      <c r="Q1492" s="48">
        <f t="shared" si="208"/>
        <v>2500</v>
      </c>
      <c r="R1492" s="48">
        <f t="shared" si="208"/>
        <v>2500</v>
      </c>
      <c r="S1492" s="48">
        <f t="shared" si="208"/>
        <v>2600</v>
      </c>
      <c r="T1492" s="48">
        <f t="shared" si="208"/>
        <v>2600</v>
      </c>
      <c r="U1492" s="48">
        <f t="shared" si="208"/>
        <v>2700</v>
      </c>
      <c r="V1492" s="48">
        <f t="shared" si="208"/>
        <v>2700</v>
      </c>
    </row>
    <row r="1493" spans="1:22">
      <c r="A1493" s="48">
        <v>3</v>
      </c>
      <c r="B1493" s="48">
        <v>1</v>
      </c>
      <c r="C1493" s="48">
        <v>18</v>
      </c>
      <c r="D1493" s="48">
        <v>1001</v>
      </c>
      <c r="E1493" s="48">
        <v>1500</v>
      </c>
      <c r="F1493" s="48">
        <v>7</v>
      </c>
      <c r="G1493" s="48" t="s">
        <v>268</v>
      </c>
      <c r="H1493" s="48">
        <v>20</v>
      </c>
      <c r="I1493" s="48">
        <f t="shared" si="205"/>
        <v>4</v>
      </c>
      <c r="J1493" s="57">
        <f t="shared" si="206"/>
        <v>1.2E-2</v>
      </c>
      <c r="K1493" s="48">
        <f t="shared" si="208"/>
        <v>10000</v>
      </c>
      <c r="L1493" s="48">
        <f t="shared" si="208"/>
        <v>10000</v>
      </c>
      <c r="M1493" s="48">
        <f t="shared" si="208"/>
        <v>11000</v>
      </c>
      <c r="N1493" s="48">
        <f t="shared" si="208"/>
        <v>11000</v>
      </c>
      <c r="O1493" s="48">
        <f t="shared" si="208"/>
        <v>11000</v>
      </c>
      <c r="P1493" s="48">
        <f t="shared" si="208"/>
        <v>11000</v>
      </c>
      <c r="Q1493" s="48">
        <f t="shared" si="208"/>
        <v>12500</v>
      </c>
      <c r="R1493" s="48">
        <f t="shared" si="208"/>
        <v>12500</v>
      </c>
      <c r="S1493" s="48">
        <f t="shared" si="208"/>
        <v>13000</v>
      </c>
      <c r="T1493" s="48">
        <f t="shared" si="208"/>
        <v>13000</v>
      </c>
      <c r="U1493" s="48">
        <f t="shared" si="208"/>
        <v>13500</v>
      </c>
      <c r="V1493" s="48">
        <f t="shared" si="208"/>
        <v>13500</v>
      </c>
    </row>
    <row r="1494" spans="1:22">
      <c r="A1494" s="48">
        <v>3</v>
      </c>
      <c r="B1494" s="48">
        <v>1</v>
      </c>
      <c r="C1494" s="48">
        <v>18</v>
      </c>
      <c r="D1494" s="48">
        <v>1001</v>
      </c>
      <c r="E1494" s="48">
        <v>1500</v>
      </c>
      <c r="F1494" s="48">
        <v>8</v>
      </c>
      <c r="G1494" s="48" t="s">
        <v>271</v>
      </c>
      <c r="H1494" s="48">
        <v>1</v>
      </c>
      <c r="I1494" s="48">
        <f t="shared" si="205"/>
        <v>6</v>
      </c>
      <c r="J1494" s="57">
        <f t="shared" si="206"/>
        <v>1.2E-2</v>
      </c>
      <c r="K1494" s="48">
        <f t="shared" si="208"/>
        <v>3300</v>
      </c>
      <c r="L1494" s="48">
        <f t="shared" si="208"/>
        <v>3300</v>
      </c>
      <c r="M1494" s="48">
        <f t="shared" si="208"/>
        <v>3700</v>
      </c>
      <c r="N1494" s="48">
        <f t="shared" si="208"/>
        <v>3700</v>
      </c>
      <c r="O1494" s="48">
        <f t="shared" si="208"/>
        <v>3700</v>
      </c>
      <c r="P1494" s="48">
        <f t="shared" si="208"/>
        <v>3700</v>
      </c>
      <c r="Q1494" s="48">
        <f t="shared" si="208"/>
        <v>4200</v>
      </c>
      <c r="R1494" s="48">
        <f t="shared" si="208"/>
        <v>4200</v>
      </c>
      <c r="S1494" s="48">
        <f t="shared" si="208"/>
        <v>4300</v>
      </c>
      <c r="T1494" s="48">
        <f t="shared" si="208"/>
        <v>4300</v>
      </c>
      <c r="U1494" s="48">
        <f t="shared" si="208"/>
        <v>4500</v>
      </c>
      <c r="V1494" s="48">
        <f t="shared" si="208"/>
        <v>4500</v>
      </c>
    </row>
    <row r="1495" spans="1:22">
      <c r="A1495" s="48">
        <v>3</v>
      </c>
      <c r="B1495" s="48">
        <v>1</v>
      </c>
      <c r="C1495" s="48">
        <v>18</v>
      </c>
      <c r="D1495" s="48">
        <v>1001</v>
      </c>
      <c r="E1495" s="48">
        <v>1500</v>
      </c>
      <c r="F1495" s="48">
        <v>9</v>
      </c>
      <c r="G1495" s="48" t="s">
        <v>274</v>
      </c>
      <c r="H1495" s="48">
        <v>1</v>
      </c>
      <c r="I1495" s="48">
        <f t="shared" si="205"/>
        <v>3</v>
      </c>
      <c r="J1495" s="57">
        <f t="shared" si="206"/>
        <v>1.2E-2</v>
      </c>
      <c r="K1495" s="48">
        <f t="shared" si="208"/>
        <v>6000</v>
      </c>
      <c r="L1495" s="48">
        <f t="shared" si="208"/>
        <v>6000</v>
      </c>
      <c r="M1495" s="48">
        <f t="shared" si="208"/>
        <v>6600</v>
      </c>
      <c r="N1495" s="48">
        <f t="shared" si="208"/>
        <v>6600</v>
      </c>
      <c r="O1495" s="48">
        <f t="shared" si="208"/>
        <v>6600</v>
      </c>
      <c r="P1495" s="48">
        <f t="shared" si="208"/>
        <v>6600</v>
      </c>
      <c r="Q1495" s="48">
        <f t="shared" si="208"/>
        <v>7500</v>
      </c>
      <c r="R1495" s="48">
        <f t="shared" si="208"/>
        <v>7500</v>
      </c>
      <c r="S1495" s="48">
        <f t="shared" si="208"/>
        <v>7800</v>
      </c>
      <c r="T1495" s="48">
        <f t="shared" si="208"/>
        <v>7800</v>
      </c>
      <c r="U1495" s="48">
        <f t="shared" si="208"/>
        <v>8100</v>
      </c>
      <c r="V1495" s="48">
        <f t="shared" si="208"/>
        <v>8100</v>
      </c>
    </row>
    <row r="1496" spans="1:22">
      <c r="A1496" s="48">
        <v>3</v>
      </c>
      <c r="B1496" s="48">
        <v>1</v>
      </c>
      <c r="C1496" s="48">
        <v>18</v>
      </c>
      <c r="D1496" s="48">
        <v>1001</v>
      </c>
      <c r="E1496" s="48">
        <v>1500</v>
      </c>
      <c r="F1496" s="48">
        <v>10</v>
      </c>
      <c r="G1496" s="48" t="s">
        <v>269</v>
      </c>
      <c r="H1496" s="48">
        <v>28500</v>
      </c>
      <c r="I1496" s="48">
        <f t="shared" si="205"/>
        <v>0</v>
      </c>
      <c r="J1496" s="57">
        <f t="shared" si="206"/>
        <v>1.2E-2</v>
      </c>
      <c r="K1496" s="48">
        <f t="shared" si="208"/>
        <v>28500</v>
      </c>
      <c r="L1496" s="48">
        <f t="shared" si="208"/>
        <v>28500</v>
      </c>
      <c r="M1496" s="48">
        <f t="shared" si="208"/>
        <v>28500</v>
      </c>
      <c r="N1496" s="48">
        <f t="shared" si="208"/>
        <v>28500</v>
      </c>
      <c r="O1496" s="48">
        <f t="shared" si="208"/>
        <v>28500</v>
      </c>
      <c r="P1496" s="48">
        <f t="shared" si="208"/>
        <v>28500</v>
      </c>
      <c r="Q1496" s="48">
        <f t="shared" si="208"/>
        <v>28500</v>
      </c>
      <c r="R1496" s="48">
        <f t="shared" si="208"/>
        <v>28500</v>
      </c>
      <c r="S1496" s="48">
        <f t="shared" si="208"/>
        <v>28500</v>
      </c>
      <c r="T1496" s="48">
        <f t="shared" si="208"/>
        <v>28500</v>
      </c>
      <c r="U1496" s="48">
        <f t="shared" si="208"/>
        <v>28500</v>
      </c>
      <c r="V1496" s="48">
        <f t="shared" si="208"/>
        <v>28500</v>
      </c>
    </row>
    <row r="1497" spans="1:22">
      <c r="A1497" s="48">
        <v>3</v>
      </c>
      <c r="B1497" s="48">
        <v>1</v>
      </c>
      <c r="C1497" s="48">
        <v>18</v>
      </c>
      <c r="D1497" s="48">
        <v>1001</v>
      </c>
      <c r="E1497" s="48">
        <v>1500</v>
      </c>
      <c r="F1497" s="48">
        <v>11</v>
      </c>
      <c r="G1497" s="48" t="s">
        <v>272</v>
      </c>
      <c r="H1497" s="48">
        <v>1</v>
      </c>
      <c r="I1497" s="48">
        <f t="shared" si="205"/>
        <v>7</v>
      </c>
      <c r="J1497" s="57">
        <f t="shared" si="206"/>
        <v>1.2E-2</v>
      </c>
      <c r="K1497" s="48">
        <f t="shared" si="208"/>
        <v>4000</v>
      </c>
      <c r="L1497" s="48">
        <f t="shared" si="208"/>
        <v>4000</v>
      </c>
      <c r="M1497" s="48">
        <f t="shared" si="208"/>
        <v>4400</v>
      </c>
      <c r="N1497" s="48">
        <f t="shared" si="208"/>
        <v>4400</v>
      </c>
      <c r="O1497" s="48">
        <f t="shared" si="208"/>
        <v>4400</v>
      </c>
      <c r="P1497" s="48">
        <f t="shared" si="208"/>
        <v>4400</v>
      </c>
      <c r="Q1497" s="48">
        <f t="shared" si="208"/>
        <v>5000</v>
      </c>
      <c r="R1497" s="48">
        <f t="shared" si="208"/>
        <v>5000</v>
      </c>
      <c r="S1497" s="48">
        <f t="shared" si="208"/>
        <v>5200</v>
      </c>
      <c r="T1497" s="48">
        <f t="shared" si="208"/>
        <v>5200</v>
      </c>
      <c r="U1497" s="48">
        <f t="shared" si="208"/>
        <v>5400</v>
      </c>
      <c r="V1497" s="48">
        <f t="shared" si="208"/>
        <v>5400</v>
      </c>
    </row>
    <row r="1498" spans="1:22">
      <c r="A1498" s="48">
        <v>3</v>
      </c>
      <c r="B1498" s="48">
        <v>1</v>
      </c>
      <c r="C1498" s="48">
        <v>18</v>
      </c>
      <c r="D1498" s="48">
        <v>1001</v>
      </c>
      <c r="E1498" s="48">
        <v>1500</v>
      </c>
      <c r="F1498" s="48">
        <v>12</v>
      </c>
      <c r="G1498" s="48" t="s">
        <v>269</v>
      </c>
      <c r="H1498" s="48">
        <v>9500</v>
      </c>
      <c r="I1498" s="48">
        <f t="shared" si="205"/>
        <v>0</v>
      </c>
      <c r="J1498" s="57">
        <f t="shared" si="206"/>
        <v>1.2E-2</v>
      </c>
      <c r="K1498" s="48">
        <f t="shared" si="208"/>
        <v>9500</v>
      </c>
      <c r="L1498" s="48">
        <f t="shared" si="208"/>
        <v>9500</v>
      </c>
      <c r="M1498" s="48">
        <f t="shared" si="208"/>
        <v>9500</v>
      </c>
      <c r="N1498" s="48">
        <f t="shared" si="208"/>
        <v>9500</v>
      </c>
      <c r="O1498" s="48">
        <f t="shared" si="208"/>
        <v>9500</v>
      </c>
      <c r="P1498" s="48">
        <f t="shared" si="208"/>
        <v>9500</v>
      </c>
      <c r="Q1498" s="48">
        <f t="shared" si="208"/>
        <v>9500</v>
      </c>
      <c r="R1498" s="48">
        <f t="shared" si="208"/>
        <v>9500</v>
      </c>
      <c r="S1498" s="48">
        <f t="shared" si="208"/>
        <v>9500</v>
      </c>
      <c r="T1498" s="48">
        <f t="shared" si="208"/>
        <v>9500</v>
      </c>
      <c r="U1498" s="48">
        <f t="shared" si="208"/>
        <v>9500</v>
      </c>
      <c r="V1498" s="48">
        <f t="shared" si="208"/>
        <v>9500</v>
      </c>
    </row>
    <row r="1499" spans="1:22">
      <c r="A1499" s="48">
        <v>3</v>
      </c>
      <c r="B1499" s="48">
        <v>1</v>
      </c>
      <c r="C1499" s="48">
        <v>18</v>
      </c>
      <c r="D1499" s="48">
        <v>1001</v>
      </c>
      <c r="E1499" s="48">
        <v>1500</v>
      </c>
      <c r="F1499" s="48">
        <v>13</v>
      </c>
      <c r="G1499" s="48" t="s">
        <v>273</v>
      </c>
      <c r="H1499" s="48">
        <v>3</v>
      </c>
      <c r="I1499" s="48">
        <f t="shared" si="205"/>
        <v>5</v>
      </c>
      <c r="J1499" s="57">
        <f t="shared" si="206"/>
        <v>1.2E-2</v>
      </c>
      <c r="K1499" s="48">
        <f t="shared" si="208"/>
        <v>12000</v>
      </c>
      <c r="L1499" s="48">
        <f t="shared" si="208"/>
        <v>12000</v>
      </c>
      <c r="M1499" s="48">
        <f t="shared" si="208"/>
        <v>13200</v>
      </c>
      <c r="N1499" s="48">
        <f t="shared" si="208"/>
        <v>13200</v>
      </c>
      <c r="O1499" s="48">
        <f t="shared" si="208"/>
        <v>13200</v>
      </c>
      <c r="P1499" s="48">
        <f t="shared" si="208"/>
        <v>13200</v>
      </c>
      <c r="Q1499" s="48">
        <f t="shared" si="208"/>
        <v>15000</v>
      </c>
      <c r="R1499" s="48">
        <f t="shared" si="208"/>
        <v>15000</v>
      </c>
      <c r="S1499" s="48">
        <f t="shared" si="208"/>
        <v>15600</v>
      </c>
      <c r="T1499" s="48">
        <f t="shared" si="208"/>
        <v>15600</v>
      </c>
      <c r="U1499" s="48">
        <f t="shared" si="208"/>
        <v>16200</v>
      </c>
      <c r="V1499" s="48">
        <f t="shared" si="208"/>
        <v>16200</v>
      </c>
    </row>
    <row r="1500" spans="1:22">
      <c r="A1500" s="48">
        <v>3</v>
      </c>
      <c r="B1500" s="48">
        <v>1</v>
      </c>
      <c r="C1500" s="48">
        <v>18</v>
      </c>
      <c r="D1500" s="48">
        <v>1001</v>
      </c>
      <c r="E1500" s="48">
        <v>1500</v>
      </c>
      <c r="F1500" s="48">
        <v>14</v>
      </c>
      <c r="G1500" s="48" t="s">
        <v>271</v>
      </c>
      <c r="H1500" s="48">
        <v>1</v>
      </c>
      <c r="I1500" s="48">
        <f t="shared" si="205"/>
        <v>6</v>
      </c>
      <c r="J1500" s="57">
        <f t="shared" si="206"/>
        <v>1.2E-2</v>
      </c>
      <c r="K1500" s="48">
        <f t="shared" si="208"/>
        <v>3300</v>
      </c>
      <c r="L1500" s="48">
        <f t="shared" si="208"/>
        <v>3300</v>
      </c>
      <c r="M1500" s="48">
        <f t="shared" si="208"/>
        <v>3700</v>
      </c>
      <c r="N1500" s="48">
        <f t="shared" si="208"/>
        <v>3700</v>
      </c>
      <c r="O1500" s="48">
        <f t="shared" si="208"/>
        <v>3700</v>
      </c>
      <c r="P1500" s="48">
        <f t="shared" si="208"/>
        <v>3700</v>
      </c>
      <c r="Q1500" s="48">
        <f t="shared" si="208"/>
        <v>4200</v>
      </c>
      <c r="R1500" s="48">
        <f t="shared" si="208"/>
        <v>4200</v>
      </c>
      <c r="S1500" s="48">
        <f t="shared" si="208"/>
        <v>4300</v>
      </c>
      <c r="T1500" s="48">
        <f t="shared" si="208"/>
        <v>4300</v>
      </c>
      <c r="U1500" s="48">
        <f t="shared" si="208"/>
        <v>4500</v>
      </c>
      <c r="V1500" s="48">
        <f t="shared" si="208"/>
        <v>4500</v>
      </c>
    </row>
    <row r="1501" spans="1:22">
      <c r="A1501" s="48">
        <v>3</v>
      </c>
      <c r="B1501" s="48">
        <v>1</v>
      </c>
      <c r="C1501" s="48">
        <v>18</v>
      </c>
      <c r="D1501" s="48">
        <v>1001</v>
      </c>
      <c r="E1501" s="48">
        <v>1500</v>
      </c>
      <c r="F1501" s="48">
        <v>15</v>
      </c>
      <c r="G1501" s="48" t="s">
        <v>274</v>
      </c>
      <c r="H1501" s="48">
        <v>1</v>
      </c>
      <c r="I1501" s="48">
        <f t="shared" si="205"/>
        <v>3</v>
      </c>
      <c r="J1501" s="57">
        <f t="shared" si="206"/>
        <v>1.2E-2</v>
      </c>
      <c r="K1501" s="48">
        <f t="shared" si="208"/>
        <v>6000</v>
      </c>
      <c r="L1501" s="48">
        <f t="shared" si="208"/>
        <v>6000</v>
      </c>
      <c r="M1501" s="48">
        <f t="shared" si="208"/>
        <v>6600</v>
      </c>
      <c r="N1501" s="48">
        <f t="shared" si="208"/>
        <v>6600</v>
      </c>
      <c r="O1501" s="48">
        <f t="shared" si="208"/>
        <v>6600</v>
      </c>
      <c r="P1501" s="48">
        <f t="shared" si="208"/>
        <v>6600</v>
      </c>
      <c r="Q1501" s="48">
        <f t="shared" si="208"/>
        <v>7500</v>
      </c>
      <c r="R1501" s="48">
        <f t="shared" si="208"/>
        <v>7500</v>
      </c>
      <c r="S1501" s="48">
        <f t="shared" si="208"/>
        <v>7800</v>
      </c>
      <c r="T1501" s="48">
        <f t="shared" si="208"/>
        <v>7800</v>
      </c>
      <c r="U1501" s="48">
        <f t="shared" si="208"/>
        <v>8100</v>
      </c>
      <c r="V1501" s="48">
        <f t="shared" si="208"/>
        <v>8100</v>
      </c>
    </row>
    <row r="1502" spans="1:22">
      <c r="A1502" s="48">
        <v>3</v>
      </c>
      <c r="B1502" s="48">
        <v>2</v>
      </c>
      <c r="C1502" s="48">
        <v>19</v>
      </c>
      <c r="D1502" s="48">
        <v>1001</v>
      </c>
      <c r="E1502" s="48">
        <v>1500</v>
      </c>
      <c r="F1502" s="48">
        <v>1</v>
      </c>
      <c r="G1502" s="48" t="s">
        <v>269</v>
      </c>
      <c r="H1502" s="48">
        <v>14500</v>
      </c>
      <c r="I1502" s="48">
        <f t="shared" si="205"/>
        <v>0</v>
      </c>
      <c r="J1502" s="57">
        <f t="shared" si="206"/>
        <v>1.2666666666666666E-2</v>
      </c>
      <c r="K1502" s="48">
        <f t="shared" ref="K1502:V1511" si="209">IF($I1502=0,$H1502,INDEX(levelCosts_1_v,MATCH(K$1,levelCosts_k,1),$I1502)*$H1502)</f>
        <v>14500</v>
      </c>
      <c r="L1502" s="48">
        <f t="shared" si="209"/>
        <v>14500</v>
      </c>
      <c r="M1502" s="48">
        <f t="shared" si="209"/>
        <v>14500</v>
      </c>
      <c r="N1502" s="48">
        <f t="shared" si="209"/>
        <v>14500</v>
      </c>
      <c r="O1502" s="48">
        <f t="shared" si="209"/>
        <v>14500</v>
      </c>
      <c r="P1502" s="48">
        <f t="shared" si="209"/>
        <v>14500</v>
      </c>
      <c r="Q1502" s="48">
        <f t="shared" si="209"/>
        <v>14500</v>
      </c>
      <c r="R1502" s="48">
        <f t="shared" si="209"/>
        <v>14500</v>
      </c>
      <c r="S1502" s="48">
        <f t="shared" si="209"/>
        <v>14500</v>
      </c>
      <c r="T1502" s="48">
        <f t="shared" si="209"/>
        <v>14500</v>
      </c>
      <c r="U1502" s="48">
        <f t="shared" si="209"/>
        <v>14500</v>
      </c>
      <c r="V1502" s="48">
        <f t="shared" si="209"/>
        <v>14500</v>
      </c>
    </row>
    <row r="1503" spans="1:22">
      <c r="A1503" s="48">
        <v>3</v>
      </c>
      <c r="B1503" s="48">
        <v>2</v>
      </c>
      <c r="C1503" s="48">
        <v>19</v>
      </c>
      <c r="D1503" s="48">
        <v>1001</v>
      </c>
      <c r="E1503" s="48">
        <v>1500</v>
      </c>
      <c r="F1503" s="48">
        <v>2</v>
      </c>
      <c r="G1503" s="48" t="s">
        <v>270</v>
      </c>
      <c r="H1503" s="48">
        <v>3</v>
      </c>
      <c r="I1503" s="48">
        <f t="shared" si="205"/>
        <v>1</v>
      </c>
      <c r="J1503" s="57">
        <f t="shared" si="206"/>
        <v>1.2666666666666666E-2</v>
      </c>
      <c r="K1503" s="48">
        <f t="shared" si="209"/>
        <v>6000</v>
      </c>
      <c r="L1503" s="48">
        <f t="shared" si="209"/>
        <v>6000</v>
      </c>
      <c r="M1503" s="48">
        <f t="shared" si="209"/>
        <v>6600</v>
      </c>
      <c r="N1503" s="48">
        <f t="shared" si="209"/>
        <v>6600</v>
      </c>
      <c r="O1503" s="48">
        <f t="shared" si="209"/>
        <v>6600</v>
      </c>
      <c r="P1503" s="48">
        <f t="shared" si="209"/>
        <v>6600</v>
      </c>
      <c r="Q1503" s="48">
        <f t="shared" si="209"/>
        <v>7500</v>
      </c>
      <c r="R1503" s="48">
        <f t="shared" si="209"/>
        <v>7500</v>
      </c>
      <c r="S1503" s="48">
        <f t="shared" si="209"/>
        <v>7800</v>
      </c>
      <c r="T1503" s="48">
        <f t="shared" si="209"/>
        <v>7800</v>
      </c>
      <c r="U1503" s="48">
        <f t="shared" si="209"/>
        <v>8100</v>
      </c>
      <c r="V1503" s="48">
        <f t="shared" si="209"/>
        <v>8100</v>
      </c>
    </row>
    <row r="1504" spans="1:22">
      <c r="A1504" s="48">
        <v>3</v>
      </c>
      <c r="B1504" s="48">
        <v>2</v>
      </c>
      <c r="C1504" s="48">
        <v>19</v>
      </c>
      <c r="D1504" s="48">
        <v>1001</v>
      </c>
      <c r="E1504" s="48">
        <v>1500</v>
      </c>
      <c r="F1504" s="48">
        <v>3</v>
      </c>
      <c r="G1504" s="48" t="s">
        <v>268</v>
      </c>
      <c r="H1504" s="48">
        <v>4</v>
      </c>
      <c r="I1504" s="48">
        <f t="shared" si="205"/>
        <v>4</v>
      </c>
      <c r="J1504" s="57">
        <f t="shared" si="206"/>
        <v>1.2666666666666666E-2</v>
      </c>
      <c r="K1504" s="48">
        <f t="shared" si="209"/>
        <v>2000</v>
      </c>
      <c r="L1504" s="48">
        <f t="shared" si="209"/>
        <v>2000</v>
      </c>
      <c r="M1504" s="48">
        <f t="shared" si="209"/>
        <v>2200</v>
      </c>
      <c r="N1504" s="48">
        <f t="shared" si="209"/>
        <v>2200</v>
      </c>
      <c r="O1504" s="48">
        <f t="shared" si="209"/>
        <v>2200</v>
      </c>
      <c r="P1504" s="48">
        <f t="shared" si="209"/>
        <v>2200</v>
      </c>
      <c r="Q1504" s="48">
        <f t="shared" si="209"/>
        <v>2500</v>
      </c>
      <c r="R1504" s="48">
        <f t="shared" si="209"/>
        <v>2500</v>
      </c>
      <c r="S1504" s="48">
        <f t="shared" si="209"/>
        <v>2600</v>
      </c>
      <c r="T1504" s="48">
        <f t="shared" si="209"/>
        <v>2600</v>
      </c>
      <c r="U1504" s="48">
        <f t="shared" si="209"/>
        <v>2700</v>
      </c>
      <c r="V1504" s="48">
        <f t="shared" si="209"/>
        <v>2700</v>
      </c>
    </row>
    <row r="1505" spans="1:22">
      <c r="A1505" s="48">
        <v>3</v>
      </c>
      <c r="B1505" s="48">
        <v>2</v>
      </c>
      <c r="C1505" s="48">
        <v>19</v>
      </c>
      <c r="D1505" s="48">
        <v>1001</v>
      </c>
      <c r="E1505" s="48">
        <v>1500</v>
      </c>
      <c r="F1505" s="48">
        <v>4</v>
      </c>
      <c r="G1505" s="48" t="s">
        <v>272</v>
      </c>
      <c r="H1505" s="48">
        <v>2</v>
      </c>
      <c r="I1505" s="48">
        <f t="shared" si="205"/>
        <v>7</v>
      </c>
      <c r="J1505" s="57">
        <f t="shared" si="206"/>
        <v>1.2666666666666666E-2</v>
      </c>
      <c r="K1505" s="48">
        <f t="shared" si="209"/>
        <v>8000</v>
      </c>
      <c r="L1505" s="48">
        <f t="shared" si="209"/>
        <v>8000</v>
      </c>
      <c r="M1505" s="48">
        <f t="shared" si="209"/>
        <v>8800</v>
      </c>
      <c r="N1505" s="48">
        <f t="shared" si="209"/>
        <v>8800</v>
      </c>
      <c r="O1505" s="48">
        <f t="shared" si="209"/>
        <v>8800</v>
      </c>
      <c r="P1505" s="48">
        <f t="shared" si="209"/>
        <v>8800</v>
      </c>
      <c r="Q1505" s="48">
        <f t="shared" si="209"/>
        <v>10000</v>
      </c>
      <c r="R1505" s="48">
        <f t="shared" si="209"/>
        <v>10000</v>
      </c>
      <c r="S1505" s="48">
        <f t="shared" si="209"/>
        <v>10400</v>
      </c>
      <c r="T1505" s="48">
        <f t="shared" si="209"/>
        <v>10400</v>
      </c>
      <c r="U1505" s="48">
        <f t="shared" si="209"/>
        <v>10800</v>
      </c>
      <c r="V1505" s="48">
        <f t="shared" si="209"/>
        <v>10800</v>
      </c>
    </row>
    <row r="1506" spans="1:22">
      <c r="A1506" s="48">
        <v>3</v>
      </c>
      <c r="B1506" s="48">
        <v>2</v>
      </c>
      <c r="C1506" s="48">
        <v>19</v>
      </c>
      <c r="D1506" s="48">
        <v>1001</v>
      </c>
      <c r="E1506" s="48">
        <v>1500</v>
      </c>
      <c r="F1506" s="48">
        <v>5</v>
      </c>
      <c r="G1506" s="48" t="s">
        <v>269</v>
      </c>
      <c r="H1506" s="48">
        <v>9500</v>
      </c>
      <c r="I1506" s="48">
        <f t="shared" si="205"/>
        <v>0</v>
      </c>
      <c r="J1506" s="57">
        <f t="shared" si="206"/>
        <v>1.2666666666666666E-2</v>
      </c>
      <c r="K1506" s="48">
        <f t="shared" si="209"/>
        <v>9500</v>
      </c>
      <c r="L1506" s="48">
        <f t="shared" si="209"/>
        <v>9500</v>
      </c>
      <c r="M1506" s="48">
        <f t="shared" si="209"/>
        <v>9500</v>
      </c>
      <c r="N1506" s="48">
        <f t="shared" si="209"/>
        <v>9500</v>
      </c>
      <c r="O1506" s="48">
        <f t="shared" si="209"/>
        <v>9500</v>
      </c>
      <c r="P1506" s="48">
        <f t="shared" si="209"/>
        <v>9500</v>
      </c>
      <c r="Q1506" s="48">
        <f t="shared" si="209"/>
        <v>9500</v>
      </c>
      <c r="R1506" s="48">
        <f t="shared" si="209"/>
        <v>9500</v>
      </c>
      <c r="S1506" s="48">
        <f t="shared" si="209"/>
        <v>9500</v>
      </c>
      <c r="T1506" s="48">
        <f t="shared" si="209"/>
        <v>9500</v>
      </c>
      <c r="U1506" s="48">
        <f t="shared" si="209"/>
        <v>9500</v>
      </c>
      <c r="V1506" s="48">
        <f t="shared" si="209"/>
        <v>9500</v>
      </c>
    </row>
    <row r="1507" spans="1:22">
      <c r="A1507" s="48">
        <v>3</v>
      </c>
      <c r="B1507" s="48">
        <v>2</v>
      </c>
      <c r="C1507" s="48">
        <v>19</v>
      </c>
      <c r="D1507" s="48">
        <v>1001</v>
      </c>
      <c r="E1507" s="48">
        <v>1500</v>
      </c>
      <c r="F1507" s="48">
        <v>6</v>
      </c>
      <c r="G1507" s="48" t="s">
        <v>275</v>
      </c>
      <c r="H1507" s="48">
        <v>1</v>
      </c>
      <c r="I1507" s="48">
        <f t="shared" si="205"/>
        <v>8</v>
      </c>
      <c r="J1507" s="57">
        <f t="shared" si="206"/>
        <v>1.2666666666666666E-2</v>
      </c>
      <c r="K1507" s="48">
        <f t="shared" si="209"/>
        <v>5300</v>
      </c>
      <c r="L1507" s="48">
        <f t="shared" si="209"/>
        <v>5300</v>
      </c>
      <c r="M1507" s="48">
        <f t="shared" si="209"/>
        <v>5900</v>
      </c>
      <c r="N1507" s="48">
        <f t="shared" si="209"/>
        <v>5900</v>
      </c>
      <c r="O1507" s="48">
        <f t="shared" si="209"/>
        <v>5900</v>
      </c>
      <c r="P1507" s="48">
        <f t="shared" si="209"/>
        <v>5900</v>
      </c>
      <c r="Q1507" s="48">
        <f t="shared" si="209"/>
        <v>6700</v>
      </c>
      <c r="R1507" s="48">
        <f t="shared" si="209"/>
        <v>6700</v>
      </c>
      <c r="S1507" s="48">
        <f t="shared" si="209"/>
        <v>6900</v>
      </c>
      <c r="T1507" s="48">
        <f t="shared" si="209"/>
        <v>6900</v>
      </c>
      <c r="U1507" s="48">
        <f t="shared" si="209"/>
        <v>7200</v>
      </c>
      <c r="V1507" s="48">
        <f t="shared" si="209"/>
        <v>7200</v>
      </c>
    </row>
    <row r="1508" spans="1:22">
      <c r="A1508" s="48">
        <v>3</v>
      </c>
      <c r="B1508" s="48">
        <v>2</v>
      </c>
      <c r="C1508" s="48">
        <v>19</v>
      </c>
      <c r="D1508" s="48">
        <v>1001</v>
      </c>
      <c r="E1508" s="48">
        <v>1500</v>
      </c>
      <c r="F1508" s="48">
        <v>7</v>
      </c>
      <c r="G1508" s="48" t="s">
        <v>270</v>
      </c>
      <c r="H1508" s="48">
        <v>5</v>
      </c>
      <c r="I1508" s="48">
        <f t="shared" si="205"/>
        <v>1</v>
      </c>
      <c r="J1508" s="57">
        <f t="shared" si="206"/>
        <v>1.2666666666666666E-2</v>
      </c>
      <c r="K1508" s="48">
        <f t="shared" si="209"/>
        <v>10000</v>
      </c>
      <c r="L1508" s="48">
        <f t="shared" si="209"/>
        <v>10000</v>
      </c>
      <c r="M1508" s="48">
        <f t="shared" si="209"/>
        <v>11000</v>
      </c>
      <c r="N1508" s="48">
        <f t="shared" si="209"/>
        <v>11000</v>
      </c>
      <c r="O1508" s="48">
        <f t="shared" si="209"/>
        <v>11000</v>
      </c>
      <c r="P1508" s="48">
        <f t="shared" si="209"/>
        <v>11000</v>
      </c>
      <c r="Q1508" s="48">
        <f t="shared" si="209"/>
        <v>12500</v>
      </c>
      <c r="R1508" s="48">
        <f t="shared" si="209"/>
        <v>12500</v>
      </c>
      <c r="S1508" s="48">
        <f t="shared" si="209"/>
        <v>13000</v>
      </c>
      <c r="T1508" s="48">
        <f t="shared" si="209"/>
        <v>13000</v>
      </c>
      <c r="U1508" s="48">
        <f t="shared" si="209"/>
        <v>13500</v>
      </c>
      <c r="V1508" s="48">
        <f t="shared" si="209"/>
        <v>13500</v>
      </c>
    </row>
    <row r="1509" spans="1:22">
      <c r="A1509" s="48">
        <v>3</v>
      </c>
      <c r="B1509" s="48">
        <v>2</v>
      </c>
      <c r="C1509" s="48">
        <v>19</v>
      </c>
      <c r="D1509" s="48">
        <v>1001</v>
      </c>
      <c r="E1509" s="48">
        <v>1500</v>
      </c>
      <c r="F1509" s="48">
        <v>8</v>
      </c>
      <c r="G1509" s="48" t="s">
        <v>273</v>
      </c>
      <c r="H1509" s="48">
        <v>1</v>
      </c>
      <c r="I1509" s="48">
        <f t="shared" si="205"/>
        <v>5</v>
      </c>
      <c r="J1509" s="57">
        <f t="shared" si="206"/>
        <v>1.2666666666666666E-2</v>
      </c>
      <c r="K1509" s="48">
        <f t="shared" si="209"/>
        <v>4000</v>
      </c>
      <c r="L1509" s="48">
        <f t="shared" si="209"/>
        <v>4000</v>
      </c>
      <c r="M1509" s="48">
        <f t="shared" si="209"/>
        <v>4400</v>
      </c>
      <c r="N1509" s="48">
        <f t="shared" si="209"/>
        <v>4400</v>
      </c>
      <c r="O1509" s="48">
        <f t="shared" si="209"/>
        <v>4400</v>
      </c>
      <c r="P1509" s="48">
        <f t="shared" si="209"/>
        <v>4400</v>
      </c>
      <c r="Q1509" s="48">
        <f t="shared" si="209"/>
        <v>5000</v>
      </c>
      <c r="R1509" s="48">
        <f t="shared" si="209"/>
        <v>5000</v>
      </c>
      <c r="S1509" s="48">
        <f t="shared" si="209"/>
        <v>5200</v>
      </c>
      <c r="T1509" s="48">
        <f t="shared" si="209"/>
        <v>5200</v>
      </c>
      <c r="U1509" s="48">
        <f t="shared" si="209"/>
        <v>5400</v>
      </c>
      <c r="V1509" s="48">
        <f t="shared" si="209"/>
        <v>5400</v>
      </c>
    </row>
    <row r="1510" spans="1:22">
      <c r="A1510" s="48">
        <v>3</v>
      </c>
      <c r="B1510" s="48">
        <v>2</v>
      </c>
      <c r="C1510" s="48">
        <v>19</v>
      </c>
      <c r="D1510" s="48">
        <v>1001</v>
      </c>
      <c r="E1510" s="48">
        <v>1500</v>
      </c>
      <c r="F1510" s="48">
        <v>9</v>
      </c>
      <c r="G1510" s="48" t="s">
        <v>268</v>
      </c>
      <c r="H1510" s="48">
        <v>12</v>
      </c>
      <c r="I1510" s="48">
        <f t="shared" si="205"/>
        <v>4</v>
      </c>
      <c r="J1510" s="57">
        <f t="shared" si="206"/>
        <v>1.2666666666666666E-2</v>
      </c>
      <c r="K1510" s="48">
        <f t="shared" si="209"/>
        <v>6000</v>
      </c>
      <c r="L1510" s="48">
        <f t="shared" si="209"/>
        <v>6000</v>
      </c>
      <c r="M1510" s="48">
        <f t="shared" si="209"/>
        <v>6600</v>
      </c>
      <c r="N1510" s="48">
        <f t="shared" si="209"/>
        <v>6600</v>
      </c>
      <c r="O1510" s="48">
        <f t="shared" si="209"/>
        <v>6600</v>
      </c>
      <c r="P1510" s="48">
        <f t="shared" si="209"/>
        <v>6600</v>
      </c>
      <c r="Q1510" s="48">
        <f t="shared" si="209"/>
        <v>7500</v>
      </c>
      <c r="R1510" s="48">
        <f t="shared" si="209"/>
        <v>7500</v>
      </c>
      <c r="S1510" s="48">
        <f t="shared" si="209"/>
        <v>7800</v>
      </c>
      <c r="T1510" s="48">
        <f t="shared" si="209"/>
        <v>7800</v>
      </c>
      <c r="U1510" s="48">
        <f t="shared" si="209"/>
        <v>8100</v>
      </c>
      <c r="V1510" s="48">
        <f t="shared" si="209"/>
        <v>8100</v>
      </c>
    </row>
    <row r="1511" spans="1:22">
      <c r="A1511" s="48">
        <v>3</v>
      </c>
      <c r="B1511" s="48">
        <v>2</v>
      </c>
      <c r="C1511" s="48">
        <v>19</v>
      </c>
      <c r="D1511" s="48">
        <v>1001</v>
      </c>
      <c r="E1511" s="48">
        <v>1500</v>
      </c>
      <c r="F1511" s="48">
        <v>10</v>
      </c>
      <c r="G1511" s="48" t="s">
        <v>274</v>
      </c>
      <c r="H1511" s="48">
        <v>2</v>
      </c>
      <c r="I1511" s="48">
        <f t="shared" si="205"/>
        <v>3</v>
      </c>
      <c r="J1511" s="57">
        <f t="shared" si="206"/>
        <v>1.2666666666666666E-2</v>
      </c>
      <c r="K1511" s="48">
        <f t="shared" si="209"/>
        <v>12000</v>
      </c>
      <c r="L1511" s="48">
        <f t="shared" si="209"/>
        <v>12000</v>
      </c>
      <c r="M1511" s="48">
        <f t="shared" si="209"/>
        <v>13200</v>
      </c>
      <c r="N1511" s="48">
        <f t="shared" si="209"/>
        <v>13200</v>
      </c>
      <c r="O1511" s="48">
        <f t="shared" si="209"/>
        <v>13200</v>
      </c>
      <c r="P1511" s="48">
        <f t="shared" si="209"/>
        <v>13200</v>
      </c>
      <c r="Q1511" s="48">
        <f t="shared" si="209"/>
        <v>15000</v>
      </c>
      <c r="R1511" s="48">
        <f t="shared" si="209"/>
        <v>15000</v>
      </c>
      <c r="S1511" s="48">
        <f t="shared" si="209"/>
        <v>15600</v>
      </c>
      <c r="T1511" s="48">
        <f t="shared" si="209"/>
        <v>15600</v>
      </c>
      <c r="U1511" s="48">
        <f t="shared" si="209"/>
        <v>16200</v>
      </c>
      <c r="V1511" s="48">
        <f t="shared" si="209"/>
        <v>16200</v>
      </c>
    </row>
    <row r="1512" spans="1:22">
      <c r="A1512" s="48">
        <v>3</v>
      </c>
      <c r="B1512" s="48">
        <v>2</v>
      </c>
      <c r="C1512" s="48">
        <v>19</v>
      </c>
      <c r="D1512" s="48">
        <v>1001</v>
      </c>
      <c r="E1512" s="48">
        <v>1500</v>
      </c>
      <c r="F1512" s="48">
        <v>11</v>
      </c>
      <c r="G1512" s="48" t="s">
        <v>271</v>
      </c>
      <c r="H1512" s="48">
        <v>1</v>
      </c>
      <c r="I1512" s="48">
        <f t="shared" si="205"/>
        <v>6</v>
      </c>
      <c r="J1512" s="57">
        <f t="shared" si="206"/>
        <v>1.2666666666666666E-2</v>
      </c>
      <c r="K1512" s="48">
        <f t="shared" ref="K1512:V1521" si="210">IF($I1512=0,$H1512,INDEX(levelCosts_1_v,MATCH(K$1,levelCosts_k,1),$I1512)*$H1512)</f>
        <v>3300</v>
      </c>
      <c r="L1512" s="48">
        <f t="shared" si="210"/>
        <v>3300</v>
      </c>
      <c r="M1512" s="48">
        <f t="shared" si="210"/>
        <v>3700</v>
      </c>
      <c r="N1512" s="48">
        <f t="shared" si="210"/>
        <v>3700</v>
      </c>
      <c r="O1512" s="48">
        <f t="shared" si="210"/>
        <v>3700</v>
      </c>
      <c r="P1512" s="48">
        <f t="shared" si="210"/>
        <v>3700</v>
      </c>
      <c r="Q1512" s="48">
        <f t="shared" si="210"/>
        <v>4200</v>
      </c>
      <c r="R1512" s="48">
        <f t="shared" si="210"/>
        <v>4200</v>
      </c>
      <c r="S1512" s="48">
        <f t="shared" si="210"/>
        <v>4300</v>
      </c>
      <c r="T1512" s="48">
        <f t="shared" si="210"/>
        <v>4300</v>
      </c>
      <c r="U1512" s="48">
        <f t="shared" si="210"/>
        <v>4500</v>
      </c>
      <c r="V1512" s="48">
        <f t="shared" si="210"/>
        <v>4500</v>
      </c>
    </row>
    <row r="1513" spans="1:22">
      <c r="A1513" s="48">
        <v>3</v>
      </c>
      <c r="B1513" s="48">
        <v>2</v>
      </c>
      <c r="C1513" s="48">
        <v>19</v>
      </c>
      <c r="D1513" s="48">
        <v>1001</v>
      </c>
      <c r="E1513" s="48">
        <v>1500</v>
      </c>
      <c r="F1513" s="48">
        <v>12</v>
      </c>
      <c r="G1513" s="48" t="s">
        <v>271</v>
      </c>
      <c r="H1513" s="48">
        <v>1</v>
      </c>
      <c r="I1513" s="48">
        <f t="shared" si="205"/>
        <v>6</v>
      </c>
      <c r="J1513" s="57">
        <f t="shared" si="206"/>
        <v>1.2666666666666666E-2</v>
      </c>
      <c r="K1513" s="48">
        <f t="shared" si="210"/>
        <v>3300</v>
      </c>
      <c r="L1513" s="48">
        <f t="shared" si="210"/>
        <v>3300</v>
      </c>
      <c r="M1513" s="48">
        <f t="shared" si="210"/>
        <v>3700</v>
      </c>
      <c r="N1513" s="48">
        <f t="shared" si="210"/>
        <v>3700</v>
      </c>
      <c r="O1513" s="48">
        <f t="shared" si="210"/>
        <v>3700</v>
      </c>
      <c r="P1513" s="48">
        <f t="shared" si="210"/>
        <v>3700</v>
      </c>
      <c r="Q1513" s="48">
        <f t="shared" si="210"/>
        <v>4200</v>
      </c>
      <c r="R1513" s="48">
        <f t="shared" si="210"/>
        <v>4200</v>
      </c>
      <c r="S1513" s="48">
        <f t="shared" si="210"/>
        <v>4300</v>
      </c>
      <c r="T1513" s="48">
        <f t="shared" si="210"/>
        <v>4300</v>
      </c>
      <c r="U1513" s="48">
        <f t="shared" si="210"/>
        <v>4500</v>
      </c>
      <c r="V1513" s="48">
        <f t="shared" si="210"/>
        <v>4500</v>
      </c>
    </row>
    <row r="1514" spans="1:22">
      <c r="A1514" s="48">
        <v>3</v>
      </c>
      <c r="B1514" s="48">
        <v>2</v>
      </c>
      <c r="C1514" s="48">
        <v>19</v>
      </c>
      <c r="D1514" s="48">
        <v>1001</v>
      </c>
      <c r="E1514" s="48">
        <v>1500</v>
      </c>
      <c r="F1514" s="48">
        <v>13</v>
      </c>
      <c r="G1514" s="48" t="s">
        <v>273</v>
      </c>
      <c r="H1514" s="48">
        <v>3</v>
      </c>
      <c r="I1514" s="48">
        <f t="shared" si="205"/>
        <v>5</v>
      </c>
      <c r="J1514" s="57">
        <f t="shared" si="206"/>
        <v>1.2666666666666666E-2</v>
      </c>
      <c r="K1514" s="48">
        <f t="shared" si="210"/>
        <v>12000</v>
      </c>
      <c r="L1514" s="48">
        <f t="shared" si="210"/>
        <v>12000</v>
      </c>
      <c r="M1514" s="48">
        <f t="shared" si="210"/>
        <v>13200</v>
      </c>
      <c r="N1514" s="48">
        <f t="shared" si="210"/>
        <v>13200</v>
      </c>
      <c r="O1514" s="48">
        <f t="shared" si="210"/>
        <v>13200</v>
      </c>
      <c r="P1514" s="48">
        <f t="shared" si="210"/>
        <v>13200</v>
      </c>
      <c r="Q1514" s="48">
        <f t="shared" si="210"/>
        <v>15000</v>
      </c>
      <c r="R1514" s="48">
        <f t="shared" si="210"/>
        <v>15000</v>
      </c>
      <c r="S1514" s="48">
        <f t="shared" si="210"/>
        <v>15600</v>
      </c>
      <c r="T1514" s="48">
        <f t="shared" si="210"/>
        <v>15600</v>
      </c>
      <c r="U1514" s="48">
        <f t="shared" si="210"/>
        <v>16200</v>
      </c>
      <c r="V1514" s="48">
        <f t="shared" si="210"/>
        <v>16200</v>
      </c>
    </row>
    <row r="1515" spans="1:22">
      <c r="A1515" s="48">
        <v>3</v>
      </c>
      <c r="B1515" s="48">
        <v>2</v>
      </c>
      <c r="C1515" s="48">
        <v>19</v>
      </c>
      <c r="D1515" s="48">
        <v>1001</v>
      </c>
      <c r="E1515" s="48">
        <v>1500</v>
      </c>
      <c r="F1515" s="48">
        <v>14</v>
      </c>
      <c r="G1515" s="48" t="s">
        <v>269</v>
      </c>
      <c r="H1515" s="48">
        <v>9500</v>
      </c>
      <c r="I1515" s="48">
        <f t="shared" si="205"/>
        <v>0</v>
      </c>
      <c r="J1515" s="57">
        <f t="shared" si="206"/>
        <v>1.2666666666666666E-2</v>
      </c>
      <c r="K1515" s="48">
        <f t="shared" si="210"/>
        <v>9500</v>
      </c>
      <c r="L1515" s="48">
        <f t="shared" si="210"/>
        <v>9500</v>
      </c>
      <c r="M1515" s="48">
        <f t="shared" si="210"/>
        <v>9500</v>
      </c>
      <c r="N1515" s="48">
        <f t="shared" si="210"/>
        <v>9500</v>
      </c>
      <c r="O1515" s="48">
        <f t="shared" si="210"/>
        <v>9500</v>
      </c>
      <c r="P1515" s="48">
        <f t="shared" si="210"/>
        <v>9500</v>
      </c>
      <c r="Q1515" s="48">
        <f t="shared" si="210"/>
        <v>9500</v>
      </c>
      <c r="R1515" s="48">
        <f t="shared" si="210"/>
        <v>9500</v>
      </c>
      <c r="S1515" s="48">
        <f t="shared" si="210"/>
        <v>9500</v>
      </c>
      <c r="T1515" s="48">
        <f t="shared" si="210"/>
        <v>9500</v>
      </c>
      <c r="U1515" s="48">
        <f t="shared" si="210"/>
        <v>9500</v>
      </c>
      <c r="V1515" s="48">
        <f t="shared" si="210"/>
        <v>9500</v>
      </c>
    </row>
    <row r="1516" spans="1:22">
      <c r="A1516" s="48">
        <v>3</v>
      </c>
      <c r="B1516" s="48">
        <v>2</v>
      </c>
      <c r="C1516" s="48">
        <v>19</v>
      </c>
      <c r="D1516" s="48">
        <v>1001</v>
      </c>
      <c r="E1516" s="48">
        <v>1500</v>
      </c>
      <c r="F1516" s="48">
        <v>15</v>
      </c>
      <c r="G1516" s="48" t="s">
        <v>270</v>
      </c>
      <c r="H1516" s="48">
        <v>3</v>
      </c>
      <c r="I1516" s="48">
        <f t="shared" si="205"/>
        <v>1</v>
      </c>
      <c r="J1516" s="57">
        <f t="shared" si="206"/>
        <v>1.2666666666666666E-2</v>
      </c>
      <c r="K1516" s="48">
        <f t="shared" si="210"/>
        <v>6000</v>
      </c>
      <c r="L1516" s="48">
        <f t="shared" si="210"/>
        <v>6000</v>
      </c>
      <c r="M1516" s="48">
        <f t="shared" si="210"/>
        <v>6600</v>
      </c>
      <c r="N1516" s="48">
        <f t="shared" si="210"/>
        <v>6600</v>
      </c>
      <c r="O1516" s="48">
        <f t="shared" si="210"/>
        <v>6600</v>
      </c>
      <c r="P1516" s="48">
        <f t="shared" si="210"/>
        <v>6600</v>
      </c>
      <c r="Q1516" s="48">
        <f t="shared" si="210"/>
        <v>7500</v>
      </c>
      <c r="R1516" s="48">
        <f t="shared" si="210"/>
        <v>7500</v>
      </c>
      <c r="S1516" s="48">
        <f t="shared" si="210"/>
        <v>7800</v>
      </c>
      <c r="T1516" s="48">
        <f t="shared" si="210"/>
        <v>7800</v>
      </c>
      <c r="U1516" s="48">
        <f t="shared" si="210"/>
        <v>8100</v>
      </c>
      <c r="V1516" s="48">
        <f t="shared" si="210"/>
        <v>8100</v>
      </c>
    </row>
    <row r="1517" spans="1:22">
      <c r="A1517" s="48">
        <v>3</v>
      </c>
      <c r="B1517" s="48">
        <v>3</v>
      </c>
      <c r="C1517" s="48">
        <v>18</v>
      </c>
      <c r="D1517" s="48">
        <v>1001</v>
      </c>
      <c r="E1517" s="48">
        <v>1500</v>
      </c>
      <c r="F1517" s="48">
        <v>1</v>
      </c>
      <c r="G1517" s="48" t="s">
        <v>270</v>
      </c>
      <c r="H1517" s="48">
        <v>3</v>
      </c>
      <c r="I1517" s="48">
        <f t="shared" si="205"/>
        <v>1</v>
      </c>
      <c r="J1517" s="57">
        <f t="shared" si="206"/>
        <v>1.2E-2</v>
      </c>
      <c r="K1517" s="48">
        <f t="shared" si="210"/>
        <v>6000</v>
      </c>
      <c r="L1517" s="48">
        <f t="shared" si="210"/>
        <v>6000</v>
      </c>
      <c r="M1517" s="48">
        <f t="shared" si="210"/>
        <v>6600</v>
      </c>
      <c r="N1517" s="48">
        <f t="shared" si="210"/>
        <v>6600</v>
      </c>
      <c r="O1517" s="48">
        <f t="shared" si="210"/>
        <v>6600</v>
      </c>
      <c r="P1517" s="48">
        <f t="shared" si="210"/>
        <v>6600</v>
      </c>
      <c r="Q1517" s="48">
        <f t="shared" si="210"/>
        <v>7500</v>
      </c>
      <c r="R1517" s="48">
        <f t="shared" si="210"/>
        <v>7500</v>
      </c>
      <c r="S1517" s="48">
        <f t="shared" si="210"/>
        <v>7800</v>
      </c>
      <c r="T1517" s="48">
        <f t="shared" si="210"/>
        <v>7800</v>
      </c>
      <c r="U1517" s="48">
        <f t="shared" si="210"/>
        <v>8100</v>
      </c>
      <c r="V1517" s="48">
        <f t="shared" si="210"/>
        <v>8100</v>
      </c>
    </row>
    <row r="1518" spans="1:22">
      <c r="A1518" s="48">
        <v>3</v>
      </c>
      <c r="B1518" s="48">
        <v>3</v>
      </c>
      <c r="C1518" s="48">
        <v>18</v>
      </c>
      <c r="D1518" s="48">
        <v>1001</v>
      </c>
      <c r="E1518" s="48">
        <v>1500</v>
      </c>
      <c r="F1518" s="48">
        <v>2</v>
      </c>
      <c r="G1518" s="48" t="s">
        <v>275</v>
      </c>
      <c r="H1518" s="48">
        <v>2</v>
      </c>
      <c r="I1518" s="48">
        <f t="shared" si="205"/>
        <v>8</v>
      </c>
      <c r="J1518" s="57">
        <f t="shared" si="206"/>
        <v>1.2E-2</v>
      </c>
      <c r="K1518" s="48">
        <f t="shared" si="210"/>
        <v>10600</v>
      </c>
      <c r="L1518" s="48">
        <f t="shared" si="210"/>
        <v>10600</v>
      </c>
      <c r="M1518" s="48">
        <f t="shared" si="210"/>
        <v>11800</v>
      </c>
      <c r="N1518" s="48">
        <f t="shared" si="210"/>
        <v>11800</v>
      </c>
      <c r="O1518" s="48">
        <f t="shared" si="210"/>
        <v>11800</v>
      </c>
      <c r="P1518" s="48">
        <f t="shared" si="210"/>
        <v>11800</v>
      </c>
      <c r="Q1518" s="48">
        <f t="shared" si="210"/>
        <v>13400</v>
      </c>
      <c r="R1518" s="48">
        <f t="shared" si="210"/>
        <v>13400</v>
      </c>
      <c r="S1518" s="48">
        <f t="shared" si="210"/>
        <v>13800</v>
      </c>
      <c r="T1518" s="48">
        <f t="shared" si="210"/>
        <v>13800</v>
      </c>
      <c r="U1518" s="48">
        <f t="shared" si="210"/>
        <v>14400</v>
      </c>
      <c r="V1518" s="48">
        <f t="shared" si="210"/>
        <v>14400</v>
      </c>
    </row>
    <row r="1519" spans="1:22">
      <c r="A1519" s="48">
        <v>3</v>
      </c>
      <c r="B1519" s="48">
        <v>3</v>
      </c>
      <c r="C1519" s="48">
        <v>18</v>
      </c>
      <c r="D1519" s="48">
        <v>1001</v>
      </c>
      <c r="E1519" s="48">
        <v>1500</v>
      </c>
      <c r="F1519" s="48">
        <v>3</v>
      </c>
      <c r="G1519" s="48" t="s">
        <v>268</v>
      </c>
      <c r="H1519" s="48">
        <v>4</v>
      </c>
      <c r="I1519" s="48">
        <f t="shared" si="205"/>
        <v>4</v>
      </c>
      <c r="J1519" s="57">
        <f t="shared" si="206"/>
        <v>1.2E-2</v>
      </c>
      <c r="K1519" s="48">
        <f t="shared" si="210"/>
        <v>2000</v>
      </c>
      <c r="L1519" s="48">
        <f t="shared" si="210"/>
        <v>2000</v>
      </c>
      <c r="M1519" s="48">
        <f t="shared" si="210"/>
        <v>2200</v>
      </c>
      <c r="N1519" s="48">
        <f t="shared" si="210"/>
        <v>2200</v>
      </c>
      <c r="O1519" s="48">
        <f t="shared" si="210"/>
        <v>2200</v>
      </c>
      <c r="P1519" s="48">
        <f t="shared" si="210"/>
        <v>2200</v>
      </c>
      <c r="Q1519" s="48">
        <f t="shared" si="210"/>
        <v>2500</v>
      </c>
      <c r="R1519" s="48">
        <f t="shared" si="210"/>
        <v>2500</v>
      </c>
      <c r="S1519" s="48">
        <f t="shared" si="210"/>
        <v>2600</v>
      </c>
      <c r="T1519" s="48">
        <f t="shared" si="210"/>
        <v>2600</v>
      </c>
      <c r="U1519" s="48">
        <f t="shared" si="210"/>
        <v>2700</v>
      </c>
      <c r="V1519" s="48">
        <f t="shared" si="210"/>
        <v>2700</v>
      </c>
    </row>
    <row r="1520" spans="1:22">
      <c r="A1520" s="48">
        <v>3</v>
      </c>
      <c r="B1520" s="48">
        <v>3</v>
      </c>
      <c r="C1520" s="48">
        <v>18</v>
      </c>
      <c r="D1520" s="48">
        <v>1001</v>
      </c>
      <c r="E1520" s="48">
        <v>1500</v>
      </c>
      <c r="F1520" s="48">
        <v>4</v>
      </c>
      <c r="G1520" s="48" t="s">
        <v>269</v>
      </c>
      <c r="H1520" s="48">
        <v>19000</v>
      </c>
      <c r="I1520" s="48">
        <f t="shared" si="205"/>
        <v>0</v>
      </c>
      <c r="J1520" s="57">
        <f t="shared" si="206"/>
        <v>1.2E-2</v>
      </c>
      <c r="K1520" s="48">
        <f t="shared" si="210"/>
        <v>19000</v>
      </c>
      <c r="L1520" s="48">
        <f t="shared" si="210"/>
        <v>19000</v>
      </c>
      <c r="M1520" s="48">
        <f t="shared" si="210"/>
        <v>19000</v>
      </c>
      <c r="N1520" s="48">
        <f t="shared" si="210"/>
        <v>19000</v>
      </c>
      <c r="O1520" s="48">
        <f t="shared" si="210"/>
        <v>19000</v>
      </c>
      <c r="P1520" s="48">
        <f t="shared" si="210"/>
        <v>19000</v>
      </c>
      <c r="Q1520" s="48">
        <f t="shared" si="210"/>
        <v>19000</v>
      </c>
      <c r="R1520" s="48">
        <f t="shared" si="210"/>
        <v>19000</v>
      </c>
      <c r="S1520" s="48">
        <f t="shared" si="210"/>
        <v>19000</v>
      </c>
      <c r="T1520" s="48">
        <f t="shared" si="210"/>
        <v>19000</v>
      </c>
      <c r="U1520" s="48">
        <f t="shared" si="210"/>
        <v>19000</v>
      </c>
      <c r="V1520" s="48">
        <f t="shared" si="210"/>
        <v>19000</v>
      </c>
    </row>
    <row r="1521" spans="1:22">
      <c r="A1521" s="48">
        <v>3</v>
      </c>
      <c r="B1521" s="48">
        <v>3</v>
      </c>
      <c r="C1521" s="48">
        <v>18</v>
      </c>
      <c r="D1521" s="48">
        <v>1001</v>
      </c>
      <c r="E1521" s="48">
        <v>1500</v>
      </c>
      <c r="F1521" s="48">
        <v>5</v>
      </c>
      <c r="G1521" s="48" t="s">
        <v>274</v>
      </c>
      <c r="H1521" s="48">
        <v>1</v>
      </c>
      <c r="I1521" s="48">
        <f t="shared" si="205"/>
        <v>3</v>
      </c>
      <c r="J1521" s="57">
        <f t="shared" si="206"/>
        <v>1.2E-2</v>
      </c>
      <c r="K1521" s="48">
        <f t="shared" si="210"/>
        <v>6000</v>
      </c>
      <c r="L1521" s="48">
        <f t="shared" si="210"/>
        <v>6000</v>
      </c>
      <c r="M1521" s="48">
        <f t="shared" si="210"/>
        <v>6600</v>
      </c>
      <c r="N1521" s="48">
        <f t="shared" si="210"/>
        <v>6600</v>
      </c>
      <c r="O1521" s="48">
        <f t="shared" si="210"/>
        <v>6600</v>
      </c>
      <c r="P1521" s="48">
        <f t="shared" si="210"/>
        <v>6600</v>
      </c>
      <c r="Q1521" s="48">
        <f t="shared" si="210"/>
        <v>7500</v>
      </c>
      <c r="R1521" s="48">
        <f t="shared" si="210"/>
        <v>7500</v>
      </c>
      <c r="S1521" s="48">
        <f t="shared" si="210"/>
        <v>7800</v>
      </c>
      <c r="T1521" s="48">
        <f t="shared" si="210"/>
        <v>7800</v>
      </c>
      <c r="U1521" s="48">
        <f t="shared" si="210"/>
        <v>8100</v>
      </c>
      <c r="V1521" s="48">
        <f t="shared" si="210"/>
        <v>8100</v>
      </c>
    </row>
    <row r="1522" spans="1:22">
      <c r="A1522" s="48">
        <v>3</v>
      </c>
      <c r="B1522" s="48">
        <v>3</v>
      </c>
      <c r="C1522" s="48">
        <v>18</v>
      </c>
      <c r="D1522" s="48">
        <v>1001</v>
      </c>
      <c r="E1522" s="48">
        <v>1500</v>
      </c>
      <c r="F1522" s="48">
        <v>6</v>
      </c>
      <c r="G1522" s="48" t="s">
        <v>273</v>
      </c>
      <c r="H1522" s="48">
        <v>1</v>
      </c>
      <c r="I1522" s="48">
        <f t="shared" si="205"/>
        <v>5</v>
      </c>
      <c r="J1522" s="57">
        <f t="shared" si="206"/>
        <v>1.2E-2</v>
      </c>
      <c r="K1522" s="48">
        <f t="shared" ref="K1522:V1531" si="211">IF($I1522=0,$H1522,INDEX(levelCosts_1_v,MATCH(K$1,levelCosts_k,1),$I1522)*$H1522)</f>
        <v>4000</v>
      </c>
      <c r="L1522" s="48">
        <f t="shared" si="211"/>
        <v>4000</v>
      </c>
      <c r="M1522" s="48">
        <f t="shared" si="211"/>
        <v>4400</v>
      </c>
      <c r="N1522" s="48">
        <f t="shared" si="211"/>
        <v>4400</v>
      </c>
      <c r="O1522" s="48">
        <f t="shared" si="211"/>
        <v>4400</v>
      </c>
      <c r="P1522" s="48">
        <f t="shared" si="211"/>
        <v>4400</v>
      </c>
      <c r="Q1522" s="48">
        <f t="shared" si="211"/>
        <v>5000</v>
      </c>
      <c r="R1522" s="48">
        <f t="shared" si="211"/>
        <v>5000</v>
      </c>
      <c r="S1522" s="48">
        <f t="shared" si="211"/>
        <v>5200</v>
      </c>
      <c r="T1522" s="48">
        <f t="shared" si="211"/>
        <v>5200</v>
      </c>
      <c r="U1522" s="48">
        <f t="shared" si="211"/>
        <v>5400</v>
      </c>
      <c r="V1522" s="48">
        <f t="shared" si="211"/>
        <v>5400</v>
      </c>
    </row>
    <row r="1523" spans="1:22">
      <c r="A1523" s="48">
        <v>3</v>
      </c>
      <c r="B1523" s="48">
        <v>3</v>
      </c>
      <c r="C1523" s="48">
        <v>18</v>
      </c>
      <c r="D1523" s="48">
        <v>1001</v>
      </c>
      <c r="E1523" s="48">
        <v>1500</v>
      </c>
      <c r="F1523" s="48">
        <v>7</v>
      </c>
      <c r="G1523" s="48" t="s">
        <v>271</v>
      </c>
      <c r="H1523" s="48">
        <v>3</v>
      </c>
      <c r="I1523" s="48">
        <f t="shared" si="205"/>
        <v>6</v>
      </c>
      <c r="J1523" s="57">
        <f t="shared" si="206"/>
        <v>1.2E-2</v>
      </c>
      <c r="K1523" s="48">
        <f t="shared" si="211"/>
        <v>9900</v>
      </c>
      <c r="L1523" s="48">
        <f t="shared" si="211"/>
        <v>9900</v>
      </c>
      <c r="M1523" s="48">
        <f t="shared" si="211"/>
        <v>11100</v>
      </c>
      <c r="N1523" s="48">
        <f t="shared" si="211"/>
        <v>11100</v>
      </c>
      <c r="O1523" s="48">
        <f t="shared" si="211"/>
        <v>11100</v>
      </c>
      <c r="P1523" s="48">
        <f t="shared" si="211"/>
        <v>11100</v>
      </c>
      <c r="Q1523" s="48">
        <f t="shared" si="211"/>
        <v>12600</v>
      </c>
      <c r="R1523" s="48">
        <f t="shared" si="211"/>
        <v>12600</v>
      </c>
      <c r="S1523" s="48">
        <f t="shared" si="211"/>
        <v>12900</v>
      </c>
      <c r="T1523" s="48">
        <f t="shared" si="211"/>
        <v>12900</v>
      </c>
      <c r="U1523" s="48">
        <f t="shared" si="211"/>
        <v>13500</v>
      </c>
      <c r="V1523" s="48">
        <f t="shared" si="211"/>
        <v>13500</v>
      </c>
    </row>
    <row r="1524" spans="1:22">
      <c r="A1524" s="48">
        <v>3</v>
      </c>
      <c r="B1524" s="48">
        <v>3</v>
      </c>
      <c r="C1524" s="48">
        <v>18</v>
      </c>
      <c r="D1524" s="48">
        <v>1001</v>
      </c>
      <c r="E1524" s="48">
        <v>1500</v>
      </c>
      <c r="F1524" s="48">
        <v>8</v>
      </c>
      <c r="G1524" s="48" t="s">
        <v>272</v>
      </c>
      <c r="H1524" s="48">
        <v>1</v>
      </c>
      <c r="I1524" s="48">
        <f t="shared" si="205"/>
        <v>7</v>
      </c>
      <c r="J1524" s="57">
        <f t="shared" si="206"/>
        <v>1.2E-2</v>
      </c>
      <c r="K1524" s="48">
        <f t="shared" si="211"/>
        <v>4000</v>
      </c>
      <c r="L1524" s="48">
        <f t="shared" si="211"/>
        <v>4000</v>
      </c>
      <c r="M1524" s="48">
        <f t="shared" si="211"/>
        <v>4400</v>
      </c>
      <c r="N1524" s="48">
        <f t="shared" si="211"/>
        <v>4400</v>
      </c>
      <c r="O1524" s="48">
        <f t="shared" si="211"/>
        <v>4400</v>
      </c>
      <c r="P1524" s="48">
        <f t="shared" si="211"/>
        <v>4400</v>
      </c>
      <c r="Q1524" s="48">
        <f t="shared" si="211"/>
        <v>5000</v>
      </c>
      <c r="R1524" s="48">
        <f t="shared" si="211"/>
        <v>5000</v>
      </c>
      <c r="S1524" s="48">
        <f t="shared" si="211"/>
        <v>5200</v>
      </c>
      <c r="T1524" s="48">
        <f t="shared" si="211"/>
        <v>5200</v>
      </c>
      <c r="U1524" s="48">
        <f t="shared" si="211"/>
        <v>5400</v>
      </c>
      <c r="V1524" s="48">
        <f t="shared" si="211"/>
        <v>5400</v>
      </c>
    </row>
    <row r="1525" spans="1:22">
      <c r="A1525" s="48">
        <v>3</v>
      </c>
      <c r="B1525" s="48">
        <v>3</v>
      </c>
      <c r="C1525" s="48">
        <v>18</v>
      </c>
      <c r="D1525" s="48">
        <v>1001</v>
      </c>
      <c r="E1525" s="48">
        <v>1500</v>
      </c>
      <c r="F1525" s="48">
        <v>9</v>
      </c>
      <c r="G1525" s="48" t="s">
        <v>269</v>
      </c>
      <c r="H1525" s="48">
        <v>14500</v>
      </c>
      <c r="I1525" s="48">
        <f t="shared" si="205"/>
        <v>0</v>
      </c>
      <c r="J1525" s="57">
        <f t="shared" si="206"/>
        <v>1.2E-2</v>
      </c>
      <c r="K1525" s="48">
        <f t="shared" si="211"/>
        <v>14500</v>
      </c>
      <c r="L1525" s="48">
        <f t="shared" si="211"/>
        <v>14500</v>
      </c>
      <c r="M1525" s="48">
        <f t="shared" si="211"/>
        <v>14500</v>
      </c>
      <c r="N1525" s="48">
        <f t="shared" si="211"/>
        <v>14500</v>
      </c>
      <c r="O1525" s="48">
        <f t="shared" si="211"/>
        <v>14500</v>
      </c>
      <c r="P1525" s="48">
        <f t="shared" si="211"/>
        <v>14500</v>
      </c>
      <c r="Q1525" s="48">
        <f t="shared" si="211"/>
        <v>14500</v>
      </c>
      <c r="R1525" s="48">
        <f t="shared" si="211"/>
        <v>14500</v>
      </c>
      <c r="S1525" s="48">
        <f t="shared" si="211"/>
        <v>14500</v>
      </c>
      <c r="T1525" s="48">
        <f t="shared" si="211"/>
        <v>14500</v>
      </c>
      <c r="U1525" s="48">
        <f t="shared" si="211"/>
        <v>14500</v>
      </c>
      <c r="V1525" s="48">
        <f t="shared" si="211"/>
        <v>14500</v>
      </c>
    </row>
    <row r="1526" spans="1:22">
      <c r="A1526" s="48">
        <v>3</v>
      </c>
      <c r="B1526" s="48">
        <v>3</v>
      </c>
      <c r="C1526" s="48">
        <v>18</v>
      </c>
      <c r="D1526" s="48">
        <v>1001</v>
      </c>
      <c r="E1526" s="48">
        <v>1500</v>
      </c>
      <c r="F1526" s="48">
        <v>10</v>
      </c>
      <c r="G1526" s="48" t="s">
        <v>270</v>
      </c>
      <c r="H1526" s="48">
        <v>6</v>
      </c>
      <c r="I1526" s="48">
        <f t="shared" si="205"/>
        <v>1</v>
      </c>
      <c r="J1526" s="57">
        <f t="shared" si="206"/>
        <v>1.2E-2</v>
      </c>
      <c r="K1526" s="48">
        <f t="shared" si="211"/>
        <v>12000</v>
      </c>
      <c r="L1526" s="48">
        <f t="shared" si="211"/>
        <v>12000</v>
      </c>
      <c r="M1526" s="48">
        <f t="shared" si="211"/>
        <v>13200</v>
      </c>
      <c r="N1526" s="48">
        <f t="shared" si="211"/>
        <v>13200</v>
      </c>
      <c r="O1526" s="48">
        <f t="shared" si="211"/>
        <v>13200</v>
      </c>
      <c r="P1526" s="48">
        <f t="shared" si="211"/>
        <v>13200</v>
      </c>
      <c r="Q1526" s="48">
        <f t="shared" si="211"/>
        <v>15000</v>
      </c>
      <c r="R1526" s="48">
        <f t="shared" si="211"/>
        <v>15000</v>
      </c>
      <c r="S1526" s="48">
        <f t="shared" si="211"/>
        <v>15600</v>
      </c>
      <c r="T1526" s="48">
        <f t="shared" si="211"/>
        <v>15600</v>
      </c>
      <c r="U1526" s="48">
        <f t="shared" si="211"/>
        <v>16200</v>
      </c>
      <c r="V1526" s="48">
        <f t="shared" si="211"/>
        <v>16200</v>
      </c>
    </row>
    <row r="1527" spans="1:22">
      <c r="A1527" s="48">
        <v>3</v>
      </c>
      <c r="B1527" s="48">
        <v>3</v>
      </c>
      <c r="C1527" s="48">
        <v>18</v>
      </c>
      <c r="D1527" s="48">
        <v>1001</v>
      </c>
      <c r="E1527" s="48">
        <v>1500</v>
      </c>
      <c r="F1527" s="48">
        <v>11</v>
      </c>
      <c r="G1527" s="48" t="s">
        <v>272</v>
      </c>
      <c r="H1527" s="48">
        <v>1</v>
      </c>
      <c r="I1527" s="48">
        <f t="shared" si="205"/>
        <v>7</v>
      </c>
      <c r="J1527" s="57">
        <f t="shared" si="206"/>
        <v>1.2E-2</v>
      </c>
      <c r="K1527" s="48">
        <f t="shared" si="211"/>
        <v>4000</v>
      </c>
      <c r="L1527" s="48">
        <f t="shared" si="211"/>
        <v>4000</v>
      </c>
      <c r="M1527" s="48">
        <f t="shared" si="211"/>
        <v>4400</v>
      </c>
      <c r="N1527" s="48">
        <f t="shared" si="211"/>
        <v>4400</v>
      </c>
      <c r="O1527" s="48">
        <f t="shared" si="211"/>
        <v>4400</v>
      </c>
      <c r="P1527" s="48">
        <f t="shared" si="211"/>
        <v>4400</v>
      </c>
      <c r="Q1527" s="48">
        <f t="shared" si="211"/>
        <v>5000</v>
      </c>
      <c r="R1527" s="48">
        <f t="shared" si="211"/>
        <v>5000</v>
      </c>
      <c r="S1527" s="48">
        <f t="shared" si="211"/>
        <v>5200</v>
      </c>
      <c r="T1527" s="48">
        <f t="shared" si="211"/>
        <v>5200</v>
      </c>
      <c r="U1527" s="48">
        <f t="shared" si="211"/>
        <v>5400</v>
      </c>
      <c r="V1527" s="48">
        <f t="shared" si="211"/>
        <v>5400</v>
      </c>
    </row>
    <row r="1528" spans="1:22">
      <c r="A1528" s="48">
        <v>3</v>
      </c>
      <c r="B1528" s="48">
        <v>3</v>
      </c>
      <c r="C1528" s="48">
        <v>18</v>
      </c>
      <c r="D1528" s="48">
        <v>1001</v>
      </c>
      <c r="E1528" s="48">
        <v>1500</v>
      </c>
      <c r="F1528" s="48">
        <v>12</v>
      </c>
      <c r="G1528" s="48" t="s">
        <v>268</v>
      </c>
      <c r="H1528" s="48">
        <v>8</v>
      </c>
      <c r="I1528" s="48">
        <f t="shared" si="205"/>
        <v>4</v>
      </c>
      <c r="J1528" s="57">
        <f t="shared" si="206"/>
        <v>1.2E-2</v>
      </c>
      <c r="K1528" s="48">
        <f t="shared" si="211"/>
        <v>4000</v>
      </c>
      <c r="L1528" s="48">
        <f t="shared" si="211"/>
        <v>4000</v>
      </c>
      <c r="M1528" s="48">
        <f t="shared" si="211"/>
        <v>4400</v>
      </c>
      <c r="N1528" s="48">
        <f t="shared" si="211"/>
        <v>4400</v>
      </c>
      <c r="O1528" s="48">
        <f t="shared" si="211"/>
        <v>4400</v>
      </c>
      <c r="P1528" s="48">
        <f t="shared" si="211"/>
        <v>4400</v>
      </c>
      <c r="Q1528" s="48">
        <f t="shared" si="211"/>
        <v>5000</v>
      </c>
      <c r="R1528" s="48">
        <f t="shared" si="211"/>
        <v>5000</v>
      </c>
      <c r="S1528" s="48">
        <f t="shared" si="211"/>
        <v>5200</v>
      </c>
      <c r="T1528" s="48">
        <f t="shared" si="211"/>
        <v>5200</v>
      </c>
      <c r="U1528" s="48">
        <f t="shared" si="211"/>
        <v>5400</v>
      </c>
      <c r="V1528" s="48">
        <f t="shared" si="211"/>
        <v>5400</v>
      </c>
    </row>
    <row r="1529" spans="1:22">
      <c r="A1529" s="48">
        <v>3</v>
      </c>
      <c r="B1529" s="48">
        <v>3</v>
      </c>
      <c r="C1529" s="48">
        <v>18</v>
      </c>
      <c r="D1529" s="48">
        <v>1001</v>
      </c>
      <c r="E1529" s="48">
        <v>1500</v>
      </c>
      <c r="F1529" s="48">
        <v>13</v>
      </c>
      <c r="G1529" s="48" t="s">
        <v>269</v>
      </c>
      <c r="H1529" s="48">
        <v>24000</v>
      </c>
      <c r="I1529" s="48">
        <f t="shared" si="205"/>
        <v>0</v>
      </c>
      <c r="J1529" s="57">
        <f t="shared" si="206"/>
        <v>1.2E-2</v>
      </c>
      <c r="K1529" s="48">
        <f t="shared" si="211"/>
        <v>24000</v>
      </c>
      <c r="L1529" s="48">
        <f t="shared" si="211"/>
        <v>24000</v>
      </c>
      <c r="M1529" s="48">
        <f t="shared" si="211"/>
        <v>24000</v>
      </c>
      <c r="N1529" s="48">
        <f t="shared" si="211"/>
        <v>24000</v>
      </c>
      <c r="O1529" s="48">
        <f t="shared" si="211"/>
        <v>24000</v>
      </c>
      <c r="P1529" s="48">
        <f t="shared" si="211"/>
        <v>24000</v>
      </c>
      <c r="Q1529" s="48">
        <f t="shared" si="211"/>
        <v>24000</v>
      </c>
      <c r="R1529" s="48">
        <f t="shared" si="211"/>
        <v>24000</v>
      </c>
      <c r="S1529" s="48">
        <f t="shared" si="211"/>
        <v>24000</v>
      </c>
      <c r="T1529" s="48">
        <f t="shared" si="211"/>
        <v>24000</v>
      </c>
      <c r="U1529" s="48">
        <f t="shared" si="211"/>
        <v>24000</v>
      </c>
      <c r="V1529" s="48">
        <f t="shared" si="211"/>
        <v>24000</v>
      </c>
    </row>
    <row r="1530" spans="1:22">
      <c r="A1530" s="48">
        <v>3</v>
      </c>
      <c r="B1530" s="48">
        <v>3</v>
      </c>
      <c r="C1530" s="48">
        <v>18</v>
      </c>
      <c r="D1530" s="48">
        <v>1001</v>
      </c>
      <c r="E1530" s="48">
        <v>1500</v>
      </c>
      <c r="F1530" s="48">
        <v>14</v>
      </c>
      <c r="G1530" s="48" t="s">
        <v>274</v>
      </c>
      <c r="H1530" s="48">
        <v>1</v>
      </c>
      <c r="I1530" s="48">
        <f t="shared" si="205"/>
        <v>3</v>
      </c>
      <c r="J1530" s="57">
        <f t="shared" si="206"/>
        <v>1.2E-2</v>
      </c>
      <c r="K1530" s="48">
        <f t="shared" si="211"/>
        <v>6000</v>
      </c>
      <c r="L1530" s="48">
        <f t="shared" si="211"/>
        <v>6000</v>
      </c>
      <c r="M1530" s="48">
        <f t="shared" si="211"/>
        <v>6600</v>
      </c>
      <c r="N1530" s="48">
        <f t="shared" si="211"/>
        <v>6600</v>
      </c>
      <c r="O1530" s="48">
        <f t="shared" si="211"/>
        <v>6600</v>
      </c>
      <c r="P1530" s="48">
        <f t="shared" si="211"/>
        <v>6600</v>
      </c>
      <c r="Q1530" s="48">
        <f t="shared" si="211"/>
        <v>7500</v>
      </c>
      <c r="R1530" s="48">
        <f t="shared" si="211"/>
        <v>7500</v>
      </c>
      <c r="S1530" s="48">
        <f t="shared" si="211"/>
        <v>7800</v>
      </c>
      <c r="T1530" s="48">
        <f t="shared" si="211"/>
        <v>7800</v>
      </c>
      <c r="U1530" s="48">
        <f t="shared" si="211"/>
        <v>8100</v>
      </c>
      <c r="V1530" s="48">
        <f t="shared" si="211"/>
        <v>8100</v>
      </c>
    </row>
    <row r="1531" spans="1:22">
      <c r="A1531" s="48">
        <v>3</v>
      </c>
      <c r="B1531" s="48">
        <v>3</v>
      </c>
      <c r="C1531" s="48">
        <v>18</v>
      </c>
      <c r="D1531" s="48">
        <v>1001</v>
      </c>
      <c r="E1531" s="48">
        <v>1500</v>
      </c>
      <c r="F1531" s="48">
        <v>15</v>
      </c>
      <c r="G1531" s="48" t="s">
        <v>270</v>
      </c>
      <c r="H1531" s="48">
        <v>3</v>
      </c>
      <c r="I1531" s="48">
        <f t="shared" si="205"/>
        <v>1</v>
      </c>
      <c r="J1531" s="57">
        <f t="shared" si="206"/>
        <v>1.2E-2</v>
      </c>
      <c r="K1531" s="48">
        <f t="shared" si="211"/>
        <v>6000</v>
      </c>
      <c r="L1531" s="48">
        <f t="shared" si="211"/>
        <v>6000</v>
      </c>
      <c r="M1531" s="48">
        <f t="shared" si="211"/>
        <v>6600</v>
      </c>
      <c r="N1531" s="48">
        <f t="shared" si="211"/>
        <v>6600</v>
      </c>
      <c r="O1531" s="48">
        <f t="shared" si="211"/>
        <v>6600</v>
      </c>
      <c r="P1531" s="48">
        <f t="shared" si="211"/>
        <v>6600</v>
      </c>
      <c r="Q1531" s="48">
        <f t="shared" si="211"/>
        <v>7500</v>
      </c>
      <c r="R1531" s="48">
        <f t="shared" si="211"/>
        <v>7500</v>
      </c>
      <c r="S1531" s="48">
        <f t="shared" si="211"/>
        <v>7800</v>
      </c>
      <c r="T1531" s="48">
        <f t="shared" si="211"/>
        <v>7800</v>
      </c>
      <c r="U1531" s="48">
        <f t="shared" si="211"/>
        <v>8100</v>
      </c>
      <c r="V1531" s="48">
        <f t="shared" si="211"/>
        <v>8100</v>
      </c>
    </row>
    <row r="1532" spans="1:22">
      <c r="A1532" s="48">
        <v>3</v>
      </c>
      <c r="B1532" s="48">
        <v>4</v>
      </c>
      <c r="C1532" s="48">
        <v>7</v>
      </c>
      <c r="D1532" s="48">
        <v>1001</v>
      </c>
      <c r="E1532" s="48">
        <v>1500</v>
      </c>
      <c r="F1532" s="48">
        <v>1</v>
      </c>
      <c r="G1532" s="48" t="s">
        <v>275</v>
      </c>
      <c r="H1532" s="48">
        <v>2</v>
      </c>
      <c r="I1532" s="48">
        <f t="shared" si="205"/>
        <v>8</v>
      </c>
      <c r="J1532" s="57">
        <f t="shared" si="206"/>
        <v>4.6666666666666671E-3</v>
      </c>
      <c r="K1532" s="48">
        <f t="shared" ref="K1532:V1541" si="212">IF($I1532=0,$H1532,INDEX(levelCosts_1_v,MATCH(K$1,levelCosts_k,1),$I1532)*$H1532)</f>
        <v>10600</v>
      </c>
      <c r="L1532" s="48">
        <f t="shared" si="212"/>
        <v>10600</v>
      </c>
      <c r="M1532" s="48">
        <f t="shared" si="212"/>
        <v>11800</v>
      </c>
      <c r="N1532" s="48">
        <f t="shared" si="212"/>
        <v>11800</v>
      </c>
      <c r="O1532" s="48">
        <f t="shared" si="212"/>
        <v>11800</v>
      </c>
      <c r="P1532" s="48">
        <f t="shared" si="212"/>
        <v>11800</v>
      </c>
      <c r="Q1532" s="48">
        <f t="shared" si="212"/>
        <v>13400</v>
      </c>
      <c r="R1532" s="48">
        <f t="shared" si="212"/>
        <v>13400</v>
      </c>
      <c r="S1532" s="48">
        <f t="shared" si="212"/>
        <v>13800</v>
      </c>
      <c r="T1532" s="48">
        <f t="shared" si="212"/>
        <v>13800</v>
      </c>
      <c r="U1532" s="48">
        <f t="shared" si="212"/>
        <v>14400</v>
      </c>
      <c r="V1532" s="48">
        <f t="shared" si="212"/>
        <v>14400</v>
      </c>
    </row>
    <row r="1533" spans="1:22">
      <c r="A1533" s="48">
        <v>3</v>
      </c>
      <c r="B1533" s="48">
        <v>4</v>
      </c>
      <c r="C1533" s="48">
        <v>7</v>
      </c>
      <c r="D1533" s="48">
        <v>1001</v>
      </c>
      <c r="E1533" s="48">
        <v>1500</v>
      </c>
      <c r="F1533" s="48">
        <v>2</v>
      </c>
      <c r="G1533" s="48" t="s">
        <v>268</v>
      </c>
      <c r="H1533" s="48">
        <v>12</v>
      </c>
      <c r="I1533" s="48">
        <f t="shared" si="205"/>
        <v>4</v>
      </c>
      <c r="J1533" s="57">
        <f t="shared" si="206"/>
        <v>4.6666666666666671E-3</v>
      </c>
      <c r="K1533" s="48">
        <f t="shared" si="212"/>
        <v>6000</v>
      </c>
      <c r="L1533" s="48">
        <f t="shared" si="212"/>
        <v>6000</v>
      </c>
      <c r="M1533" s="48">
        <f t="shared" si="212"/>
        <v>6600</v>
      </c>
      <c r="N1533" s="48">
        <f t="shared" si="212"/>
        <v>6600</v>
      </c>
      <c r="O1533" s="48">
        <f t="shared" si="212"/>
        <v>6600</v>
      </c>
      <c r="P1533" s="48">
        <f t="shared" si="212"/>
        <v>6600</v>
      </c>
      <c r="Q1533" s="48">
        <f t="shared" si="212"/>
        <v>7500</v>
      </c>
      <c r="R1533" s="48">
        <f t="shared" si="212"/>
        <v>7500</v>
      </c>
      <c r="S1533" s="48">
        <f t="shared" si="212"/>
        <v>7800</v>
      </c>
      <c r="T1533" s="48">
        <f t="shared" si="212"/>
        <v>7800</v>
      </c>
      <c r="U1533" s="48">
        <f t="shared" si="212"/>
        <v>8100</v>
      </c>
      <c r="V1533" s="48">
        <f t="shared" si="212"/>
        <v>8100</v>
      </c>
    </row>
    <row r="1534" spans="1:22">
      <c r="A1534" s="48">
        <v>3</v>
      </c>
      <c r="B1534" s="48">
        <v>4</v>
      </c>
      <c r="C1534" s="48">
        <v>7</v>
      </c>
      <c r="D1534" s="48">
        <v>1001</v>
      </c>
      <c r="E1534" s="48">
        <v>1500</v>
      </c>
      <c r="F1534" s="48">
        <v>3</v>
      </c>
      <c r="G1534" s="48" t="s">
        <v>269</v>
      </c>
      <c r="H1534" s="48">
        <v>5000</v>
      </c>
      <c r="I1534" s="48">
        <f t="shared" si="205"/>
        <v>0</v>
      </c>
      <c r="J1534" s="57">
        <f t="shared" si="206"/>
        <v>4.6666666666666671E-3</v>
      </c>
      <c r="K1534" s="48">
        <f t="shared" si="212"/>
        <v>5000</v>
      </c>
      <c r="L1534" s="48">
        <f t="shared" si="212"/>
        <v>5000</v>
      </c>
      <c r="M1534" s="48">
        <f t="shared" si="212"/>
        <v>5000</v>
      </c>
      <c r="N1534" s="48">
        <f t="shared" si="212"/>
        <v>5000</v>
      </c>
      <c r="O1534" s="48">
        <f t="shared" si="212"/>
        <v>5000</v>
      </c>
      <c r="P1534" s="48">
        <f t="shared" si="212"/>
        <v>5000</v>
      </c>
      <c r="Q1534" s="48">
        <f t="shared" si="212"/>
        <v>5000</v>
      </c>
      <c r="R1534" s="48">
        <f t="shared" si="212"/>
        <v>5000</v>
      </c>
      <c r="S1534" s="48">
        <f t="shared" si="212"/>
        <v>5000</v>
      </c>
      <c r="T1534" s="48">
        <f t="shared" si="212"/>
        <v>5000</v>
      </c>
      <c r="U1534" s="48">
        <f t="shared" si="212"/>
        <v>5000</v>
      </c>
      <c r="V1534" s="48">
        <f t="shared" si="212"/>
        <v>5000</v>
      </c>
    </row>
    <row r="1535" spans="1:22">
      <c r="A1535" s="48">
        <v>3</v>
      </c>
      <c r="B1535" s="48">
        <v>4</v>
      </c>
      <c r="C1535" s="48">
        <v>7</v>
      </c>
      <c r="D1535" s="48">
        <v>1001</v>
      </c>
      <c r="E1535" s="48">
        <v>1500</v>
      </c>
      <c r="F1535" s="48">
        <v>4</v>
      </c>
      <c r="G1535" s="48" t="s">
        <v>270</v>
      </c>
      <c r="H1535" s="48">
        <v>4</v>
      </c>
      <c r="I1535" s="48">
        <f t="shared" si="205"/>
        <v>1</v>
      </c>
      <c r="J1535" s="57">
        <f t="shared" si="206"/>
        <v>4.6666666666666671E-3</v>
      </c>
      <c r="K1535" s="48">
        <f t="shared" si="212"/>
        <v>8000</v>
      </c>
      <c r="L1535" s="48">
        <f t="shared" si="212"/>
        <v>8000</v>
      </c>
      <c r="M1535" s="48">
        <f t="shared" si="212"/>
        <v>8800</v>
      </c>
      <c r="N1535" s="48">
        <f t="shared" si="212"/>
        <v>8800</v>
      </c>
      <c r="O1535" s="48">
        <f t="shared" si="212"/>
        <v>8800</v>
      </c>
      <c r="P1535" s="48">
        <f t="shared" si="212"/>
        <v>8800</v>
      </c>
      <c r="Q1535" s="48">
        <f t="shared" si="212"/>
        <v>10000</v>
      </c>
      <c r="R1535" s="48">
        <f t="shared" si="212"/>
        <v>10000</v>
      </c>
      <c r="S1535" s="48">
        <f t="shared" si="212"/>
        <v>10400</v>
      </c>
      <c r="T1535" s="48">
        <f t="shared" si="212"/>
        <v>10400</v>
      </c>
      <c r="U1535" s="48">
        <f t="shared" si="212"/>
        <v>10800</v>
      </c>
      <c r="V1535" s="48">
        <f t="shared" si="212"/>
        <v>10800</v>
      </c>
    </row>
    <row r="1536" spans="1:22">
      <c r="A1536" s="48">
        <v>3</v>
      </c>
      <c r="B1536" s="48">
        <v>4</v>
      </c>
      <c r="C1536" s="48">
        <v>7</v>
      </c>
      <c r="D1536" s="48">
        <v>1001</v>
      </c>
      <c r="E1536" s="48">
        <v>1500</v>
      </c>
      <c r="F1536" s="48">
        <v>5</v>
      </c>
      <c r="G1536" s="48" t="s">
        <v>271</v>
      </c>
      <c r="H1536" s="48">
        <v>1</v>
      </c>
      <c r="I1536" s="48">
        <f t="shared" si="205"/>
        <v>6</v>
      </c>
      <c r="J1536" s="57">
        <f t="shared" si="206"/>
        <v>4.6666666666666671E-3</v>
      </c>
      <c r="K1536" s="48">
        <f t="shared" si="212"/>
        <v>3300</v>
      </c>
      <c r="L1536" s="48">
        <f t="shared" si="212"/>
        <v>3300</v>
      </c>
      <c r="M1536" s="48">
        <f t="shared" si="212"/>
        <v>3700</v>
      </c>
      <c r="N1536" s="48">
        <f t="shared" si="212"/>
        <v>3700</v>
      </c>
      <c r="O1536" s="48">
        <f t="shared" si="212"/>
        <v>3700</v>
      </c>
      <c r="P1536" s="48">
        <f t="shared" si="212"/>
        <v>3700</v>
      </c>
      <c r="Q1536" s="48">
        <f t="shared" si="212"/>
        <v>4200</v>
      </c>
      <c r="R1536" s="48">
        <f t="shared" si="212"/>
        <v>4200</v>
      </c>
      <c r="S1536" s="48">
        <f t="shared" si="212"/>
        <v>4300</v>
      </c>
      <c r="T1536" s="48">
        <f t="shared" si="212"/>
        <v>4300</v>
      </c>
      <c r="U1536" s="48">
        <f t="shared" si="212"/>
        <v>4500</v>
      </c>
      <c r="V1536" s="48">
        <f t="shared" si="212"/>
        <v>4500</v>
      </c>
    </row>
    <row r="1537" spans="1:22">
      <c r="A1537" s="48">
        <v>3</v>
      </c>
      <c r="B1537" s="48">
        <v>4</v>
      </c>
      <c r="C1537" s="48">
        <v>7</v>
      </c>
      <c r="D1537" s="48">
        <v>1001</v>
      </c>
      <c r="E1537" s="48">
        <v>1500</v>
      </c>
      <c r="F1537" s="48">
        <v>6</v>
      </c>
      <c r="G1537" s="48" t="s">
        <v>268</v>
      </c>
      <c r="H1537" s="48">
        <v>4</v>
      </c>
      <c r="I1537" s="48">
        <f t="shared" si="205"/>
        <v>4</v>
      </c>
      <c r="J1537" s="57">
        <f t="shared" si="206"/>
        <v>4.6666666666666671E-3</v>
      </c>
      <c r="K1537" s="48">
        <f t="shared" si="212"/>
        <v>2000</v>
      </c>
      <c r="L1537" s="48">
        <f t="shared" si="212"/>
        <v>2000</v>
      </c>
      <c r="M1537" s="48">
        <f t="shared" si="212"/>
        <v>2200</v>
      </c>
      <c r="N1537" s="48">
        <f t="shared" si="212"/>
        <v>2200</v>
      </c>
      <c r="O1537" s="48">
        <f t="shared" si="212"/>
        <v>2200</v>
      </c>
      <c r="P1537" s="48">
        <f t="shared" si="212"/>
        <v>2200</v>
      </c>
      <c r="Q1537" s="48">
        <f t="shared" si="212"/>
        <v>2500</v>
      </c>
      <c r="R1537" s="48">
        <f t="shared" si="212"/>
        <v>2500</v>
      </c>
      <c r="S1537" s="48">
        <f t="shared" si="212"/>
        <v>2600</v>
      </c>
      <c r="T1537" s="48">
        <f t="shared" si="212"/>
        <v>2600</v>
      </c>
      <c r="U1537" s="48">
        <f t="shared" si="212"/>
        <v>2700</v>
      </c>
      <c r="V1537" s="48">
        <f t="shared" si="212"/>
        <v>2700</v>
      </c>
    </row>
    <row r="1538" spans="1:22">
      <c r="A1538" s="48">
        <v>3</v>
      </c>
      <c r="B1538" s="48">
        <v>4</v>
      </c>
      <c r="C1538" s="48">
        <v>7</v>
      </c>
      <c r="D1538" s="48">
        <v>1001</v>
      </c>
      <c r="E1538" s="48">
        <v>1500</v>
      </c>
      <c r="F1538" s="48">
        <v>7</v>
      </c>
      <c r="G1538" s="48" t="s">
        <v>273</v>
      </c>
      <c r="H1538" s="48">
        <v>3</v>
      </c>
      <c r="I1538" s="48">
        <f t="shared" ref="I1538:I1601" si="213">INDEX($AW$1:$AW$9,MATCH(G1538,$AV$1:$AV$9,0))</f>
        <v>5</v>
      </c>
      <c r="J1538" s="57">
        <f t="shared" si="206"/>
        <v>4.6666666666666671E-3</v>
      </c>
      <c r="K1538" s="48">
        <f t="shared" si="212"/>
        <v>12000</v>
      </c>
      <c r="L1538" s="48">
        <f t="shared" si="212"/>
        <v>12000</v>
      </c>
      <c r="M1538" s="48">
        <f t="shared" si="212"/>
        <v>13200</v>
      </c>
      <c r="N1538" s="48">
        <f t="shared" si="212"/>
        <v>13200</v>
      </c>
      <c r="O1538" s="48">
        <f t="shared" si="212"/>
        <v>13200</v>
      </c>
      <c r="P1538" s="48">
        <f t="shared" si="212"/>
        <v>13200</v>
      </c>
      <c r="Q1538" s="48">
        <f t="shared" si="212"/>
        <v>15000</v>
      </c>
      <c r="R1538" s="48">
        <f t="shared" si="212"/>
        <v>15000</v>
      </c>
      <c r="S1538" s="48">
        <f t="shared" si="212"/>
        <v>15600</v>
      </c>
      <c r="T1538" s="48">
        <f t="shared" si="212"/>
        <v>15600</v>
      </c>
      <c r="U1538" s="48">
        <f t="shared" si="212"/>
        <v>16200</v>
      </c>
      <c r="V1538" s="48">
        <f t="shared" si="212"/>
        <v>16200</v>
      </c>
    </row>
    <row r="1539" spans="1:22">
      <c r="A1539" s="48">
        <v>3</v>
      </c>
      <c r="B1539" s="48">
        <v>4</v>
      </c>
      <c r="C1539" s="48">
        <v>7</v>
      </c>
      <c r="D1539" s="48">
        <v>1001</v>
      </c>
      <c r="E1539" s="48">
        <v>1500</v>
      </c>
      <c r="F1539" s="48">
        <v>8</v>
      </c>
      <c r="G1539" s="48" t="s">
        <v>269</v>
      </c>
      <c r="H1539" s="48">
        <v>9500</v>
      </c>
      <c r="I1539" s="48">
        <f t="shared" si="213"/>
        <v>0</v>
      </c>
      <c r="J1539" s="57">
        <f t="shared" ref="J1539:J1602" si="214">C1539/100/15</f>
        <v>4.6666666666666671E-3</v>
      </c>
      <c r="K1539" s="48">
        <f t="shared" si="212"/>
        <v>9500</v>
      </c>
      <c r="L1539" s="48">
        <f t="shared" si="212"/>
        <v>9500</v>
      </c>
      <c r="M1539" s="48">
        <f t="shared" si="212"/>
        <v>9500</v>
      </c>
      <c r="N1539" s="48">
        <f t="shared" si="212"/>
        <v>9500</v>
      </c>
      <c r="O1539" s="48">
        <f t="shared" si="212"/>
        <v>9500</v>
      </c>
      <c r="P1539" s="48">
        <f t="shared" si="212"/>
        <v>9500</v>
      </c>
      <c r="Q1539" s="48">
        <f t="shared" si="212"/>
        <v>9500</v>
      </c>
      <c r="R1539" s="48">
        <f t="shared" si="212"/>
        <v>9500</v>
      </c>
      <c r="S1539" s="48">
        <f t="shared" si="212"/>
        <v>9500</v>
      </c>
      <c r="T1539" s="48">
        <f t="shared" si="212"/>
        <v>9500</v>
      </c>
      <c r="U1539" s="48">
        <f t="shared" si="212"/>
        <v>9500</v>
      </c>
      <c r="V1539" s="48">
        <f t="shared" si="212"/>
        <v>9500</v>
      </c>
    </row>
    <row r="1540" spans="1:22">
      <c r="A1540" s="48">
        <v>3</v>
      </c>
      <c r="B1540" s="48">
        <v>4</v>
      </c>
      <c r="C1540" s="48">
        <v>7</v>
      </c>
      <c r="D1540" s="48">
        <v>1001</v>
      </c>
      <c r="E1540" s="48">
        <v>1500</v>
      </c>
      <c r="F1540" s="48">
        <v>9</v>
      </c>
      <c r="G1540" s="48" t="s">
        <v>274</v>
      </c>
      <c r="H1540" s="48">
        <v>1</v>
      </c>
      <c r="I1540" s="48">
        <f t="shared" si="213"/>
        <v>3</v>
      </c>
      <c r="J1540" s="57">
        <f t="shared" si="214"/>
        <v>4.6666666666666671E-3</v>
      </c>
      <c r="K1540" s="48">
        <f t="shared" si="212"/>
        <v>6000</v>
      </c>
      <c r="L1540" s="48">
        <f t="shared" si="212"/>
        <v>6000</v>
      </c>
      <c r="M1540" s="48">
        <f t="shared" si="212"/>
        <v>6600</v>
      </c>
      <c r="N1540" s="48">
        <f t="shared" si="212"/>
        <v>6600</v>
      </c>
      <c r="O1540" s="48">
        <f t="shared" si="212"/>
        <v>6600</v>
      </c>
      <c r="P1540" s="48">
        <f t="shared" si="212"/>
        <v>6600</v>
      </c>
      <c r="Q1540" s="48">
        <f t="shared" si="212"/>
        <v>7500</v>
      </c>
      <c r="R1540" s="48">
        <f t="shared" si="212"/>
        <v>7500</v>
      </c>
      <c r="S1540" s="48">
        <f t="shared" si="212"/>
        <v>7800</v>
      </c>
      <c r="T1540" s="48">
        <f t="shared" si="212"/>
        <v>7800</v>
      </c>
      <c r="U1540" s="48">
        <f t="shared" si="212"/>
        <v>8100</v>
      </c>
      <c r="V1540" s="48">
        <f t="shared" si="212"/>
        <v>8100</v>
      </c>
    </row>
    <row r="1541" spans="1:22">
      <c r="A1541" s="48">
        <v>3</v>
      </c>
      <c r="B1541" s="48">
        <v>4</v>
      </c>
      <c r="C1541" s="48">
        <v>7</v>
      </c>
      <c r="D1541" s="48">
        <v>1001</v>
      </c>
      <c r="E1541" s="48">
        <v>1500</v>
      </c>
      <c r="F1541" s="48">
        <v>10</v>
      </c>
      <c r="G1541" s="48" t="s">
        <v>275</v>
      </c>
      <c r="H1541" s="48">
        <v>4</v>
      </c>
      <c r="I1541" s="48">
        <f t="shared" si="213"/>
        <v>8</v>
      </c>
      <c r="J1541" s="57">
        <f t="shared" si="214"/>
        <v>4.6666666666666671E-3</v>
      </c>
      <c r="K1541" s="48">
        <f t="shared" si="212"/>
        <v>21200</v>
      </c>
      <c r="L1541" s="48">
        <f t="shared" si="212"/>
        <v>21200</v>
      </c>
      <c r="M1541" s="48">
        <f t="shared" si="212"/>
        <v>23600</v>
      </c>
      <c r="N1541" s="48">
        <f t="shared" si="212"/>
        <v>23600</v>
      </c>
      <c r="O1541" s="48">
        <f t="shared" si="212"/>
        <v>23600</v>
      </c>
      <c r="P1541" s="48">
        <f t="shared" si="212"/>
        <v>23600</v>
      </c>
      <c r="Q1541" s="48">
        <f t="shared" si="212"/>
        <v>26800</v>
      </c>
      <c r="R1541" s="48">
        <f t="shared" si="212"/>
        <v>26800</v>
      </c>
      <c r="S1541" s="48">
        <f t="shared" si="212"/>
        <v>27600</v>
      </c>
      <c r="T1541" s="48">
        <f t="shared" si="212"/>
        <v>27600</v>
      </c>
      <c r="U1541" s="48">
        <f t="shared" si="212"/>
        <v>28800</v>
      </c>
      <c r="V1541" s="48">
        <f t="shared" si="212"/>
        <v>28800</v>
      </c>
    </row>
    <row r="1542" spans="1:22">
      <c r="A1542" s="48">
        <v>3</v>
      </c>
      <c r="B1542" s="48">
        <v>4</v>
      </c>
      <c r="C1542" s="48">
        <v>7</v>
      </c>
      <c r="D1542" s="48">
        <v>1001</v>
      </c>
      <c r="E1542" s="48">
        <v>1500</v>
      </c>
      <c r="F1542" s="48">
        <v>11</v>
      </c>
      <c r="G1542" s="48" t="s">
        <v>272</v>
      </c>
      <c r="H1542" s="48">
        <v>1</v>
      </c>
      <c r="I1542" s="48">
        <f t="shared" si="213"/>
        <v>7</v>
      </c>
      <c r="J1542" s="57">
        <f t="shared" si="214"/>
        <v>4.6666666666666671E-3</v>
      </c>
      <c r="K1542" s="48">
        <f t="shared" ref="K1542:V1551" si="215">IF($I1542=0,$H1542,INDEX(levelCosts_1_v,MATCH(K$1,levelCosts_k,1),$I1542)*$H1542)</f>
        <v>4000</v>
      </c>
      <c r="L1542" s="48">
        <f t="shared" si="215"/>
        <v>4000</v>
      </c>
      <c r="M1542" s="48">
        <f t="shared" si="215"/>
        <v>4400</v>
      </c>
      <c r="N1542" s="48">
        <f t="shared" si="215"/>
        <v>4400</v>
      </c>
      <c r="O1542" s="48">
        <f t="shared" si="215"/>
        <v>4400</v>
      </c>
      <c r="P1542" s="48">
        <f t="shared" si="215"/>
        <v>4400</v>
      </c>
      <c r="Q1542" s="48">
        <f t="shared" si="215"/>
        <v>5000</v>
      </c>
      <c r="R1542" s="48">
        <f t="shared" si="215"/>
        <v>5000</v>
      </c>
      <c r="S1542" s="48">
        <f t="shared" si="215"/>
        <v>5200</v>
      </c>
      <c r="T1542" s="48">
        <f t="shared" si="215"/>
        <v>5200</v>
      </c>
      <c r="U1542" s="48">
        <f t="shared" si="215"/>
        <v>5400</v>
      </c>
      <c r="V1542" s="48">
        <f t="shared" si="215"/>
        <v>5400</v>
      </c>
    </row>
    <row r="1543" spans="1:22">
      <c r="A1543" s="48">
        <v>3</v>
      </c>
      <c r="B1543" s="48">
        <v>4</v>
      </c>
      <c r="C1543" s="48">
        <v>7</v>
      </c>
      <c r="D1543" s="48">
        <v>1001</v>
      </c>
      <c r="E1543" s="48">
        <v>1500</v>
      </c>
      <c r="F1543" s="48">
        <v>12</v>
      </c>
      <c r="G1543" s="48" t="s">
        <v>274</v>
      </c>
      <c r="H1543" s="48">
        <v>1</v>
      </c>
      <c r="I1543" s="48">
        <f t="shared" si="213"/>
        <v>3</v>
      </c>
      <c r="J1543" s="57">
        <f t="shared" si="214"/>
        <v>4.6666666666666671E-3</v>
      </c>
      <c r="K1543" s="48">
        <f t="shared" si="215"/>
        <v>6000</v>
      </c>
      <c r="L1543" s="48">
        <f t="shared" si="215"/>
        <v>6000</v>
      </c>
      <c r="M1543" s="48">
        <f t="shared" si="215"/>
        <v>6600</v>
      </c>
      <c r="N1543" s="48">
        <f t="shared" si="215"/>
        <v>6600</v>
      </c>
      <c r="O1543" s="48">
        <f t="shared" si="215"/>
        <v>6600</v>
      </c>
      <c r="P1543" s="48">
        <f t="shared" si="215"/>
        <v>6600</v>
      </c>
      <c r="Q1543" s="48">
        <f t="shared" si="215"/>
        <v>7500</v>
      </c>
      <c r="R1543" s="48">
        <f t="shared" si="215"/>
        <v>7500</v>
      </c>
      <c r="S1543" s="48">
        <f t="shared" si="215"/>
        <v>7800</v>
      </c>
      <c r="T1543" s="48">
        <f t="shared" si="215"/>
        <v>7800</v>
      </c>
      <c r="U1543" s="48">
        <f t="shared" si="215"/>
        <v>8100</v>
      </c>
      <c r="V1543" s="48">
        <f t="shared" si="215"/>
        <v>8100</v>
      </c>
    </row>
    <row r="1544" spans="1:22">
      <c r="A1544" s="48">
        <v>3</v>
      </c>
      <c r="B1544" s="48">
        <v>4</v>
      </c>
      <c r="C1544" s="48">
        <v>7</v>
      </c>
      <c r="D1544" s="48">
        <v>1001</v>
      </c>
      <c r="E1544" s="48">
        <v>1500</v>
      </c>
      <c r="F1544" s="48">
        <v>13</v>
      </c>
      <c r="G1544" s="48" t="s">
        <v>268</v>
      </c>
      <c r="H1544" s="48">
        <v>20</v>
      </c>
      <c r="I1544" s="48">
        <f t="shared" si="213"/>
        <v>4</v>
      </c>
      <c r="J1544" s="57">
        <f t="shared" si="214"/>
        <v>4.6666666666666671E-3</v>
      </c>
      <c r="K1544" s="48">
        <f t="shared" si="215"/>
        <v>10000</v>
      </c>
      <c r="L1544" s="48">
        <f t="shared" si="215"/>
        <v>10000</v>
      </c>
      <c r="M1544" s="48">
        <f t="shared" si="215"/>
        <v>11000</v>
      </c>
      <c r="N1544" s="48">
        <f t="shared" si="215"/>
        <v>11000</v>
      </c>
      <c r="O1544" s="48">
        <f t="shared" si="215"/>
        <v>11000</v>
      </c>
      <c r="P1544" s="48">
        <f t="shared" si="215"/>
        <v>11000</v>
      </c>
      <c r="Q1544" s="48">
        <f t="shared" si="215"/>
        <v>12500</v>
      </c>
      <c r="R1544" s="48">
        <f t="shared" si="215"/>
        <v>12500</v>
      </c>
      <c r="S1544" s="48">
        <f t="shared" si="215"/>
        <v>13000</v>
      </c>
      <c r="T1544" s="48">
        <f t="shared" si="215"/>
        <v>13000</v>
      </c>
      <c r="U1544" s="48">
        <f t="shared" si="215"/>
        <v>13500</v>
      </c>
      <c r="V1544" s="48">
        <f t="shared" si="215"/>
        <v>13500</v>
      </c>
    </row>
    <row r="1545" spans="1:22">
      <c r="A1545" s="48">
        <v>3</v>
      </c>
      <c r="B1545" s="48">
        <v>4</v>
      </c>
      <c r="C1545" s="48">
        <v>7</v>
      </c>
      <c r="D1545" s="48">
        <v>1001</v>
      </c>
      <c r="E1545" s="48">
        <v>1500</v>
      </c>
      <c r="F1545" s="48">
        <v>14</v>
      </c>
      <c r="G1545" s="48" t="s">
        <v>269</v>
      </c>
      <c r="H1545" s="48">
        <v>9500</v>
      </c>
      <c r="I1545" s="48">
        <f t="shared" si="213"/>
        <v>0</v>
      </c>
      <c r="J1545" s="57">
        <f t="shared" si="214"/>
        <v>4.6666666666666671E-3</v>
      </c>
      <c r="K1545" s="48">
        <f t="shared" si="215"/>
        <v>9500</v>
      </c>
      <c r="L1545" s="48">
        <f t="shared" si="215"/>
        <v>9500</v>
      </c>
      <c r="M1545" s="48">
        <f t="shared" si="215"/>
        <v>9500</v>
      </c>
      <c r="N1545" s="48">
        <f t="shared" si="215"/>
        <v>9500</v>
      </c>
      <c r="O1545" s="48">
        <f t="shared" si="215"/>
        <v>9500</v>
      </c>
      <c r="P1545" s="48">
        <f t="shared" si="215"/>
        <v>9500</v>
      </c>
      <c r="Q1545" s="48">
        <f t="shared" si="215"/>
        <v>9500</v>
      </c>
      <c r="R1545" s="48">
        <f t="shared" si="215"/>
        <v>9500</v>
      </c>
      <c r="S1545" s="48">
        <f t="shared" si="215"/>
        <v>9500</v>
      </c>
      <c r="T1545" s="48">
        <f t="shared" si="215"/>
        <v>9500</v>
      </c>
      <c r="U1545" s="48">
        <f t="shared" si="215"/>
        <v>9500</v>
      </c>
      <c r="V1545" s="48">
        <f t="shared" si="215"/>
        <v>9500</v>
      </c>
    </row>
    <row r="1546" spans="1:22">
      <c r="A1546" s="48">
        <v>3</v>
      </c>
      <c r="B1546" s="48">
        <v>4</v>
      </c>
      <c r="C1546" s="48">
        <v>7</v>
      </c>
      <c r="D1546" s="48">
        <v>1001</v>
      </c>
      <c r="E1546" s="48">
        <v>1500</v>
      </c>
      <c r="F1546" s="48">
        <v>15</v>
      </c>
      <c r="G1546" s="48" t="s">
        <v>269</v>
      </c>
      <c r="H1546" s="48">
        <v>14500</v>
      </c>
      <c r="I1546" s="48">
        <f t="shared" si="213"/>
        <v>0</v>
      </c>
      <c r="J1546" s="57">
        <f t="shared" si="214"/>
        <v>4.6666666666666671E-3</v>
      </c>
      <c r="K1546" s="48">
        <f t="shared" si="215"/>
        <v>14500</v>
      </c>
      <c r="L1546" s="48">
        <f t="shared" si="215"/>
        <v>14500</v>
      </c>
      <c r="M1546" s="48">
        <f t="shared" si="215"/>
        <v>14500</v>
      </c>
      <c r="N1546" s="48">
        <f t="shared" si="215"/>
        <v>14500</v>
      </c>
      <c r="O1546" s="48">
        <f t="shared" si="215"/>
        <v>14500</v>
      </c>
      <c r="P1546" s="48">
        <f t="shared" si="215"/>
        <v>14500</v>
      </c>
      <c r="Q1546" s="48">
        <f t="shared" si="215"/>
        <v>14500</v>
      </c>
      <c r="R1546" s="48">
        <f t="shared" si="215"/>
        <v>14500</v>
      </c>
      <c r="S1546" s="48">
        <f t="shared" si="215"/>
        <v>14500</v>
      </c>
      <c r="T1546" s="48">
        <f t="shared" si="215"/>
        <v>14500</v>
      </c>
      <c r="U1546" s="48">
        <f t="shared" si="215"/>
        <v>14500</v>
      </c>
      <c r="V1546" s="48">
        <f t="shared" si="215"/>
        <v>14500</v>
      </c>
    </row>
    <row r="1547" spans="1:22">
      <c r="A1547" s="48">
        <v>3</v>
      </c>
      <c r="B1547" s="48">
        <v>5</v>
      </c>
      <c r="C1547" s="48">
        <v>5</v>
      </c>
      <c r="D1547" s="48">
        <v>1001</v>
      </c>
      <c r="E1547" s="48">
        <v>1500</v>
      </c>
      <c r="F1547" s="48">
        <v>1</v>
      </c>
      <c r="G1547" s="48" t="s">
        <v>271</v>
      </c>
      <c r="H1547" s="48">
        <v>2</v>
      </c>
      <c r="I1547" s="48">
        <f t="shared" si="213"/>
        <v>6</v>
      </c>
      <c r="J1547" s="57">
        <f t="shared" si="214"/>
        <v>3.3333333333333335E-3</v>
      </c>
      <c r="K1547" s="48">
        <f t="shared" si="215"/>
        <v>6600</v>
      </c>
      <c r="L1547" s="48">
        <f t="shared" si="215"/>
        <v>6600</v>
      </c>
      <c r="M1547" s="48">
        <f t="shared" si="215"/>
        <v>7400</v>
      </c>
      <c r="N1547" s="48">
        <f t="shared" si="215"/>
        <v>7400</v>
      </c>
      <c r="O1547" s="48">
        <f t="shared" si="215"/>
        <v>7400</v>
      </c>
      <c r="P1547" s="48">
        <f t="shared" si="215"/>
        <v>7400</v>
      </c>
      <c r="Q1547" s="48">
        <f t="shared" si="215"/>
        <v>8400</v>
      </c>
      <c r="R1547" s="48">
        <f t="shared" si="215"/>
        <v>8400</v>
      </c>
      <c r="S1547" s="48">
        <f t="shared" si="215"/>
        <v>8600</v>
      </c>
      <c r="T1547" s="48">
        <f t="shared" si="215"/>
        <v>8600</v>
      </c>
      <c r="U1547" s="48">
        <f t="shared" si="215"/>
        <v>9000</v>
      </c>
      <c r="V1547" s="48">
        <f t="shared" si="215"/>
        <v>9000</v>
      </c>
    </row>
    <row r="1548" spans="1:22">
      <c r="A1548" s="48">
        <v>3</v>
      </c>
      <c r="B1548" s="48">
        <v>5</v>
      </c>
      <c r="C1548" s="48">
        <v>5</v>
      </c>
      <c r="D1548" s="48">
        <v>1001</v>
      </c>
      <c r="E1548" s="48">
        <v>1500</v>
      </c>
      <c r="F1548" s="48">
        <v>2</v>
      </c>
      <c r="G1548" s="48" t="s">
        <v>274</v>
      </c>
      <c r="H1548" s="48">
        <v>1</v>
      </c>
      <c r="I1548" s="48">
        <f t="shared" si="213"/>
        <v>3</v>
      </c>
      <c r="J1548" s="57">
        <f t="shared" si="214"/>
        <v>3.3333333333333335E-3</v>
      </c>
      <c r="K1548" s="48">
        <f t="shared" si="215"/>
        <v>6000</v>
      </c>
      <c r="L1548" s="48">
        <f t="shared" si="215"/>
        <v>6000</v>
      </c>
      <c r="M1548" s="48">
        <f t="shared" si="215"/>
        <v>6600</v>
      </c>
      <c r="N1548" s="48">
        <f t="shared" si="215"/>
        <v>6600</v>
      </c>
      <c r="O1548" s="48">
        <f t="shared" si="215"/>
        <v>6600</v>
      </c>
      <c r="P1548" s="48">
        <f t="shared" si="215"/>
        <v>6600</v>
      </c>
      <c r="Q1548" s="48">
        <f t="shared" si="215"/>
        <v>7500</v>
      </c>
      <c r="R1548" s="48">
        <f t="shared" si="215"/>
        <v>7500</v>
      </c>
      <c r="S1548" s="48">
        <f t="shared" si="215"/>
        <v>7800</v>
      </c>
      <c r="T1548" s="48">
        <f t="shared" si="215"/>
        <v>7800</v>
      </c>
      <c r="U1548" s="48">
        <f t="shared" si="215"/>
        <v>8100</v>
      </c>
      <c r="V1548" s="48">
        <f t="shared" si="215"/>
        <v>8100</v>
      </c>
    </row>
    <row r="1549" spans="1:22">
      <c r="A1549" s="48">
        <v>3</v>
      </c>
      <c r="B1549" s="48">
        <v>5</v>
      </c>
      <c r="C1549" s="48">
        <v>5</v>
      </c>
      <c r="D1549" s="48">
        <v>1001</v>
      </c>
      <c r="E1549" s="48">
        <v>1500</v>
      </c>
      <c r="F1549" s="48">
        <v>3</v>
      </c>
      <c r="G1549" s="48" t="s">
        <v>270</v>
      </c>
      <c r="H1549" s="48">
        <v>1</v>
      </c>
      <c r="I1549" s="48">
        <f t="shared" si="213"/>
        <v>1</v>
      </c>
      <c r="J1549" s="57">
        <f t="shared" si="214"/>
        <v>3.3333333333333335E-3</v>
      </c>
      <c r="K1549" s="48">
        <f t="shared" si="215"/>
        <v>2000</v>
      </c>
      <c r="L1549" s="48">
        <f t="shared" si="215"/>
        <v>2000</v>
      </c>
      <c r="M1549" s="48">
        <f t="shared" si="215"/>
        <v>2200</v>
      </c>
      <c r="N1549" s="48">
        <f t="shared" si="215"/>
        <v>2200</v>
      </c>
      <c r="O1549" s="48">
        <f t="shared" si="215"/>
        <v>2200</v>
      </c>
      <c r="P1549" s="48">
        <f t="shared" si="215"/>
        <v>2200</v>
      </c>
      <c r="Q1549" s="48">
        <f t="shared" si="215"/>
        <v>2500</v>
      </c>
      <c r="R1549" s="48">
        <f t="shared" si="215"/>
        <v>2500</v>
      </c>
      <c r="S1549" s="48">
        <f t="shared" si="215"/>
        <v>2600</v>
      </c>
      <c r="T1549" s="48">
        <f t="shared" si="215"/>
        <v>2600</v>
      </c>
      <c r="U1549" s="48">
        <f t="shared" si="215"/>
        <v>2700</v>
      </c>
      <c r="V1549" s="48">
        <f t="shared" si="215"/>
        <v>2700</v>
      </c>
    </row>
    <row r="1550" spans="1:22">
      <c r="A1550" s="48">
        <v>3</v>
      </c>
      <c r="B1550" s="48">
        <v>5</v>
      </c>
      <c r="C1550" s="48">
        <v>5</v>
      </c>
      <c r="D1550" s="48">
        <v>1001</v>
      </c>
      <c r="E1550" s="48">
        <v>1500</v>
      </c>
      <c r="F1550" s="48">
        <v>4</v>
      </c>
      <c r="G1550" s="48" t="s">
        <v>269</v>
      </c>
      <c r="H1550" s="48">
        <v>19000</v>
      </c>
      <c r="I1550" s="48">
        <f t="shared" si="213"/>
        <v>0</v>
      </c>
      <c r="J1550" s="57">
        <f t="shared" si="214"/>
        <v>3.3333333333333335E-3</v>
      </c>
      <c r="K1550" s="48">
        <f t="shared" si="215"/>
        <v>19000</v>
      </c>
      <c r="L1550" s="48">
        <f t="shared" si="215"/>
        <v>19000</v>
      </c>
      <c r="M1550" s="48">
        <f t="shared" si="215"/>
        <v>19000</v>
      </c>
      <c r="N1550" s="48">
        <f t="shared" si="215"/>
        <v>19000</v>
      </c>
      <c r="O1550" s="48">
        <f t="shared" si="215"/>
        <v>19000</v>
      </c>
      <c r="P1550" s="48">
        <f t="shared" si="215"/>
        <v>19000</v>
      </c>
      <c r="Q1550" s="48">
        <f t="shared" si="215"/>
        <v>19000</v>
      </c>
      <c r="R1550" s="48">
        <f t="shared" si="215"/>
        <v>19000</v>
      </c>
      <c r="S1550" s="48">
        <f t="shared" si="215"/>
        <v>19000</v>
      </c>
      <c r="T1550" s="48">
        <f t="shared" si="215"/>
        <v>19000</v>
      </c>
      <c r="U1550" s="48">
        <f t="shared" si="215"/>
        <v>19000</v>
      </c>
      <c r="V1550" s="48">
        <f t="shared" si="215"/>
        <v>19000</v>
      </c>
    </row>
    <row r="1551" spans="1:22">
      <c r="A1551" s="48">
        <v>3</v>
      </c>
      <c r="B1551" s="48">
        <v>5</v>
      </c>
      <c r="C1551" s="48">
        <v>5</v>
      </c>
      <c r="D1551" s="48">
        <v>1001</v>
      </c>
      <c r="E1551" s="48">
        <v>1500</v>
      </c>
      <c r="F1551" s="48">
        <v>5</v>
      </c>
      <c r="G1551" s="48" t="s">
        <v>268</v>
      </c>
      <c r="H1551" s="48">
        <v>8</v>
      </c>
      <c r="I1551" s="48">
        <f t="shared" si="213"/>
        <v>4</v>
      </c>
      <c r="J1551" s="57">
        <f t="shared" si="214"/>
        <v>3.3333333333333335E-3</v>
      </c>
      <c r="K1551" s="48">
        <f t="shared" si="215"/>
        <v>4000</v>
      </c>
      <c r="L1551" s="48">
        <f t="shared" si="215"/>
        <v>4000</v>
      </c>
      <c r="M1551" s="48">
        <f t="shared" si="215"/>
        <v>4400</v>
      </c>
      <c r="N1551" s="48">
        <f t="shared" si="215"/>
        <v>4400</v>
      </c>
      <c r="O1551" s="48">
        <f t="shared" si="215"/>
        <v>4400</v>
      </c>
      <c r="P1551" s="48">
        <f t="shared" si="215"/>
        <v>4400</v>
      </c>
      <c r="Q1551" s="48">
        <f t="shared" si="215"/>
        <v>5000</v>
      </c>
      <c r="R1551" s="48">
        <f t="shared" si="215"/>
        <v>5000</v>
      </c>
      <c r="S1551" s="48">
        <f t="shared" si="215"/>
        <v>5200</v>
      </c>
      <c r="T1551" s="48">
        <f t="shared" si="215"/>
        <v>5200</v>
      </c>
      <c r="U1551" s="48">
        <f t="shared" si="215"/>
        <v>5400</v>
      </c>
      <c r="V1551" s="48">
        <f t="shared" si="215"/>
        <v>5400</v>
      </c>
    </row>
    <row r="1552" spans="1:22">
      <c r="A1552" s="48">
        <v>3</v>
      </c>
      <c r="B1552" s="48">
        <v>5</v>
      </c>
      <c r="C1552" s="48">
        <v>5</v>
      </c>
      <c r="D1552" s="48">
        <v>1001</v>
      </c>
      <c r="E1552" s="48">
        <v>1500</v>
      </c>
      <c r="F1552" s="48">
        <v>6</v>
      </c>
      <c r="G1552" s="48" t="s">
        <v>270</v>
      </c>
      <c r="H1552" s="48">
        <v>1</v>
      </c>
      <c r="I1552" s="48">
        <f t="shared" si="213"/>
        <v>1</v>
      </c>
      <c r="J1552" s="57">
        <f t="shared" si="214"/>
        <v>3.3333333333333335E-3</v>
      </c>
      <c r="K1552" s="48">
        <f t="shared" ref="K1552:V1561" si="216">IF($I1552=0,$H1552,INDEX(levelCosts_1_v,MATCH(K$1,levelCosts_k,1),$I1552)*$H1552)</f>
        <v>2000</v>
      </c>
      <c r="L1552" s="48">
        <f t="shared" si="216"/>
        <v>2000</v>
      </c>
      <c r="M1552" s="48">
        <f t="shared" si="216"/>
        <v>2200</v>
      </c>
      <c r="N1552" s="48">
        <f t="shared" si="216"/>
        <v>2200</v>
      </c>
      <c r="O1552" s="48">
        <f t="shared" si="216"/>
        <v>2200</v>
      </c>
      <c r="P1552" s="48">
        <f t="shared" si="216"/>
        <v>2200</v>
      </c>
      <c r="Q1552" s="48">
        <f t="shared" si="216"/>
        <v>2500</v>
      </c>
      <c r="R1552" s="48">
        <f t="shared" si="216"/>
        <v>2500</v>
      </c>
      <c r="S1552" s="48">
        <f t="shared" si="216"/>
        <v>2600</v>
      </c>
      <c r="T1552" s="48">
        <f t="shared" si="216"/>
        <v>2600</v>
      </c>
      <c r="U1552" s="48">
        <f t="shared" si="216"/>
        <v>2700</v>
      </c>
      <c r="V1552" s="48">
        <f t="shared" si="216"/>
        <v>2700</v>
      </c>
    </row>
    <row r="1553" spans="1:22">
      <c r="A1553" s="48">
        <v>3</v>
      </c>
      <c r="B1553" s="48">
        <v>5</v>
      </c>
      <c r="C1553" s="48">
        <v>5</v>
      </c>
      <c r="D1553" s="48">
        <v>1001</v>
      </c>
      <c r="E1553" s="48">
        <v>1500</v>
      </c>
      <c r="F1553" s="48">
        <v>7</v>
      </c>
      <c r="G1553" s="48" t="s">
        <v>268</v>
      </c>
      <c r="H1553" s="48">
        <v>20</v>
      </c>
      <c r="I1553" s="48">
        <f t="shared" si="213"/>
        <v>4</v>
      </c>
      <c r="J1553" s="57">
        <f t="shared" si="214"/>
        <v>3.3333333333333335E-3</v>
      </c>
      <c r="K1553" s="48">
        <f t="shared" si="216"/>
        <v>10000</v>
      </c>
      <c r="L1553" s="48">
        <f t="shared" si="216"/>
        <v>10000</v>
      </c>
      <c r="M1553" s="48">
        <f t="shared" si="216"/>
        <v>11000</v>
      </c>
      <c r="N1553" s="48">
        <f t="shared" si="216"/>
        <v>11000</v>
      </c>
      <c r="O1553" s="48">
        <f t="shared" si="216"/>
        <v>11000</v>
      </c>
      <c r="P1553" s="48">
        <f t="shared" si="216"/>
        <v>11000</v>
      </c>
      <c r="Q1553" s="48">
        <f t="shared" si="216"/>
        <v>12500</v>
      </c>
      <c r="R1553" s="48">
        <f t="shared" si="216"/>
        <v>12500</v>
      </c>
      <c r="S1553" s="48">
        <f t="shared" si="216"/>
        <v>13000</v>
      </c>
      <c r="T1553" s="48">
        <f t="shared" si="216"/>
        <v>13000</v>
      </c>
      <c r="U1553" s="48">
        <f t="shared" si="216"/>
        <v>13500</v>
      </c>
      <c r="V1553" s="48">
        <f t="shared" si="216"/>
        <v>13500</v>
      </c>
    </row>
    <row r="1554" spans="1:22">
      <c r="A1554" s="48">
        <v>3</v>
      </c>
      <c r="B1554" s="48">
        <v>5</v>
      </c>
      <c r="C1554" s="48">
        <v>5</v>
      </c>
      <c r="D1554" s="48">
        <v>1001</v>
      </c>
      <c r="E1554" s="48">
        <v>1500</v>
      </c>
      <c r="F1554" s="48">
        <v>8</v>
      </c>
      <c r="G1554" s="48" t="s">
        <v>275</v>
      </c>
      <c r="H1554" s="48">
        <v>2</v>
      </c>
      <c r="I1554" s="48">
        <f t="shared" si="213"/>
        <v>8</v>
      </c>
      <c r="J1554" s="57">
        <f t="shared" si="214"/>
        <v>3.3333333333333335E-3</v>
      </c>
      <c r="K1554" s="48">
        <f t="shared" si="216"/>
        <v>10600</v>
      </c>
      <c r="L1554" s="48">
        <f t="shared" si="216"/>
        <v>10600</v>
      </c>
      <c r="M1554" s="48">
        <f t="shared" si="216"/>
        <v>11800</v>
      </c>
      <c r="N1554" s="48">
        <f t="shared" si="216"/>
        <v>11800</v>
      </c>
      <c r="O1554" s="48">
        <f t="shared" si="216"/>
        <v>11800</v>
      </c>
      <c r="P1554" s="48">
        <f t="shared" si="216"/>
        <v>11800</v>
      </c>
      <c r="Q1554" s="48">
        <f t="shared" si="216"/>
        <v>13400</v>
      </c>
      <c r="R1554" s="48">
        <f t="shared" si="216"/>
        <v>13400</v>
      </c>
      <c r="S1554" s="48">
        <f t="shared" si="216"/>
        <v>13800</v>
      </c>
      <c r="T1554" s="48">
        <f t="shared" si="216"/>
        <v>13800</v>
      </c>
      <c r="U1554" s="48">
        <f t="shared" si="216"/>
        <v>14400</v>
      </c>
      <c r="V1554" s="48">
        <f t="shared" si="216"/>
        <v>14400</v>
      </c>
    </row>
    <row r="1555" spans="1:22">
      <c r="A1555" s="48">
        <v>3</v>
      </c>
      <c r="B1555" s="48">
        <v>5</v>
      </c>
      <c r="C1555" s="48">
        <v>5</v>
      </c>
      <c r="D1555" s="48">
        <v>1001</v>
      </c>
      <c r="E1555" s="48">
        <v>1500</v>
      </c>
      <c r="F1555" s="48">
        <v>9</v>
      </c>
      <c r="G1555" s="48" t="s">
        <v>269</v>
      </c>
      <c r="H1555" s="48">
        <v>14500</v>
      </c>
      <c r="I1555" s="48">
        <f t="shared" si="213"/>
        <v>0</v>
      </c>
      <c r="J1555" s="57">
        <f t="shared" si="214"/>
        <v>3.3333333333333335E-3</v>
      </c>
      <c r="K1555" s="48">
        <f t="shared" si="216"/>
        <v>14500</v>
      </c>
      <c r="L1555" s="48">
        <f t="shared" si="216"/>
        <v>14500</v>
      </c>
      <c r="M1555" s="48">
        <f t="shared" si="216"/>
        <v>14500</v>
      </c>
      <c r="N1555" s="48">
        <f t="shared" si="216"/>
        <v>14500</v>
      </c>
      <c r="O1555" s="48">
        <f t="shared" si="216"/>
        <v>14500</v>
      </c>
      <c r="P1555" s="48">
        <f t="shared" si="216"/>
        <v>14500</v>
      </c>
      <c r="Q1555" s="48">
        <f t="shared" si="216"/>
        <v>14500</v>
      </c>
      <c r="R1555" s="48">
        <f t="shared" si="216"/>
        <v>14500</v>
      </c>
      <c r="S1555" s="48">
        <f t="shared" si="216"/>
        <v>14500</v>
      </c>
      <c r="T1555" s="48">
        <f t="shared" si="216"/>
        <v>14500</v>
      </c>
      <c r="U1555" s="48">
        <f t="shared" si="216"/>
        <v>14500</v>
      </c>
      <c r="V1555" s="48">
        <f t="shared" si="216"/>
        <v>14500</v>
      </c>
    </row>
    <row r="1556" spans="1:22">
      <c r="A1556" s="48">
        <v>3</v>
      </c>
      <c r="B1556" s="48">
        <v>5</v>
      </c>
      <c r="C1556" s="48">
        <v>5</v>
      </c>
      <c r="D1556" s="48">
        <v>1001</v>
      </c>
      <c r="E1556" s="48">
        <v>1500</v>
      </c>
      <c r="F1556" s="48">
        <v>10</v>
      </c>
      <c r="G1556" s="48" t="s">
        <v>269</v>
      </c>
      <c r="H1556" s="48">
        <v>28500</v>
      </c>
      <c r="I1556" s="48">
        <f t="shared" si="213"/>
        <v>0</v>
      </c>
      <c r="J1556" s="57">
        <f t="shared" si="214"/>
        <v>3.3333333333333335E-3</v>
      </c>
      <c r="K1556" s="48">
        <f t="shared" si="216"/>
        <v>28500</v>
      </c>
      <c r="L1556" s="48">
        <f t="shared" si="216"/>
        <v>28500</v>
      </c>
      <c r="M1556" s="48">
        <f t="shared" si="216"/>
        <v>28500</v>
      </c>
      <c r="N1556" s="48">
        <f t="shared" si="216"/>
        <v>28500</v>
      </c>
      <c r="O1556" s="48">
        <f t="shared" si="216"/>
        <v>28500</v>
      </c>
      <c r="P1556" s="48">
        <f t="shared" si="216"/>
        <v>28500</v>
      </c>
      <c r="Q1556" s="48">
        <f t="shared" si="216"/>
        <v>28500</v>
      </c>
      <c r="R1556" s="48">
        <f t="shared" si="216"/>
        <v>28500</v>
      </c>
      <c r="S1556" s="48">
        <f t="shared" si="216"/>
        <v>28500</v>
      </c>
      <c r="T1556" s="48">
        <f t="shared" si="216"/>
        <v>28500</v>
      </c>
      <c r="U1556" s="48">
        <f t="shared" si="216"/>
        <v>28500</v>
      </c>
      <c r="V1556" s="48">
        <f t="shared" si="216"/>
        <v>28500</v>
      </c>
    </row>
    <row r="1557" spans="1:22">
      <c r="A1557" s="48">
        <v>3</v>
      </c>
      <c r="B1557" s="48">
        <v>5</v>
      </c>
      <c r="C1557" s="48">
        <v>5</v>
      </c>
      <c r="D1557" s="48">
        <v>1001</v>
      </c>
      <c r="E1557" s="48">
        <v>1500</v>
      </c>
      <c r="F1557" s="48">
        <v>11</v>
      </c>
      <c r="G1557" s="48" t="s">
        <v>273</v>
      </c>
      <c r="H1557" s="48">
        <v>1</v>
      </c>
      <c r="I1557" s="48">
        <f t="shared" si="213"/>
        <v>5</v>
      </c>
      <c r="J1557" s="57">
        <f t="shared" si="214"/>
        <v>3.3333333333333335E-3</v>
      </c>
      <c r="K1557" s="48">
        <f t="shared" si="216"/>
        <v>4000</v>
      </c>
      <c r="L1557" s="48">
        <f t="shared" si="216"/>
        <v>4000</v>
      </c>
      <c r="M1557" s="48">
        <f t="shared" si="216"/>
        <v>4400</v>
      </c>
      <c r="N1557" s="48">
        <f t="shared" si="216"/>
        <v>4400</v>
      </c>
      <c r="O1557" s="48">
        <f t="shared" si="216"/>
        <v>4400</v>
      </c>
      <c r="P1557" s="48">
        <f t="shared" si="216"/>
        <v>4400</v>
      </c>
      <c r="Q1557" s="48">
        <f t="shared" si="216"/>
        <v>5000</v>
      </c>
      <c r="R1557" s="48">
        <f t="shared" si="216"/>
        <v>5000</v>
      </c>
      <c r="S1557" s="48">
        <f t="shared" si="216"/>
        <v>5200</v>
      </c>
      <c r="T1557" s="48">
        <f t="shared" si="216"/>
        <v>5200</v>
      </c>
      <c r="U1557" s="48">
        <f t="shared" si="216"/>
        <v>5400</v>
      </c>
      <c r="V1557" s="48">
        <f t="shared" si="216"/>
        <v>5400</v>
      </c>
    </row>
    <row r="1558" spans="1:22">
      <c r="A1558" s="48">
        <v>3</v>
      </c>
      <c r="B1558" s="48">
        <v>5</v>
      </c>
      <c r="C1558" s="48">
        <v>5</v>
      </c>
      <c r="D1558" s="48">
        <v>1001</v>
      </c>
      <c r="E1558" s="48">
        <v>1500</v>
      </c>
      <c r="F1558" s="48">
        <v>12</v>
      </c>
      <c r="G1558" s="48" t="s">
        <v>268</v>
      </c>
      <c r="H1558" s="48">
        <v>8</v>
      </c>
      <c r="I1558" s="48">
        <f t="shared" si="213"/>
        <v>4</v>
      </c>
      <c r="J1558" s="57">
        <f t="shared" si="214"/>
        <v>3.3333333333333335E-3</v>
      </c>
      <c r="K1558" s="48">
        <f t="shared" si="216"/>
        <v>4000</v>
      </c>
      <c r="L1558" s="48">
        <f t="shared" si="216"/>
        <v>4000</v>
      </c>
      <c r="M1558" s="48">
        <f t="shared" si="216"/>
        <v>4400</v>
      </c>
      <c r="N1558" s="48">
        <f t="shared" si="216"/>
        <v>4400</v>
      </c>
      <c r="O1558" s="48">
        <f t="shared" si="216"/>
        <v>4400</v>
      </c>
      <c r="P1558" s="48">
        <f t="shared" si="216"/>
        <v>4400</v>
      </c>
      <c r="Q1558" s="48">
        <f t="shared" si="216"/>
        <v>5000</v>
      </c>
      <c r="R1558" s="48">
        <f t="shared" si="216"/>
        <v>5000</v>
      </c>
      <c r="S1558" s="48">
        <f t="shared" si="216"/>
        <v>5200</v>
      </c>
      <c r="T1558" s="48">
        <f t="shared" si="216"/>
        <v>5200</v>
      </c>
      <c r="U1558" s="48">
        <f t="shared" si="216"/>
        <v>5400</v>
      </c>
      <c r="V1558" s="48">
        <f t="shared" si="216"/>
        <v>5400</v>
      </c>
    </row>
    <row r="1559" spans="1:22">
      <c r="A1559" s="48">
        <v>3</v>
      </c>
      <c r="B1559" s="48">
        <v>5</v>
      </c>
      <c r="C1559" s="48">
        <v>5</v>
      </c>
      <c r="D1559" s="48">
        <v>1001</v>
      </c>
      <c r="E1559" s="48">
        <v>1500</v>
      </c>
      <c r="F1559" s="48">
        <v>13</v>
      </c>
      <c r="G1559" s="48" t="s">
        <v>269</v>
      </c>
      <c r="H1559" s="48">
        <v>24000</v>
      </c>
      <c r="I1559" s="48">
        <f t="shared" si="213"/>
        <v>0</v>
      </c>
      <c r="J1559" s="57">
        <f t="shared" si="214"/>
        <v>3.3333333333333335E-3</v>
      </c>
      <c r="K1559" s="48">
        <f t="shared" si="216"/>
        <v>24000</v>
      </c>
      <c r="L1559" s="48">
        <f t="shared" si="216"/>
        <v>24000</v>
      </c>
      <c r="M1559" s="48">
        <f t="shared" si="216"/>
        <v>24000</v>
      </c>
      <c r="N1559" s="48">
        <f t="shared" si="216"/>
        <v>24000</v>
      </c>
      <c r="O1559" s="48">
        <f t="shared" si="216"/>
        <v>24000</v>
      </c>
      <c r="P1559" s="48">
        <f t="shared" si="216"/>
        <v>24000</v>
      </c>
      <c r="Q1559" s="48">
        <f t="shared" si="216"/>
        <v>24000</v>
      </c>
      <c r="R1559" s="48">
        <f t="shared" si="216"/>
        <v>24000</v>
      </c>
      <c r="S1559" s="48">
        <f t="shared" si="216"/>
        <v>24000</v>
      </c>
      <c r="T1559" s="48">
        <f t="shared" si="216"/>
        <v>24000</v>
      </c>
      <c r="U1559" s="48">
        <f t="shared" si="216"/>
        <v>24000</v>
      </c>
      <c r="V1559" s="48">
        <f t="shared" si="216"/>
        <v>24000</v>
      </c>
    </row>
    <row r="1560" spans="1:22">
      <c r="A1560" s="48">
        <v>3</v>
      </c>
      <c r="B1560" s="48">
        <v>5</v>
      </c>
      <c r="C1560" s="48">
        <v>5</v>
      </c>
      <c r="D1560" s="48">
        <v>1001</v>
      </c>
      <c r="E1560" s="48">
        <v>1500</v>
      </c>
      <c r="F1560" s="48">
        <v>14</v>
      </c>
      <c r="G1560" s="48" t="s">
        <v>272</v>
      </c>
      <c r="H1560" s="48">
        <v>1</v>
      </c>
      <c r="I1560" s="48">
        <f t="shared" si="213"/>
        <v>7</v>
      </c>
      <c r="J1560" s="57">
        <f t="shared" si="214"/>
        <v>3.3333333333333335E-3</v>
      </c>
      <c r="K1560" s="48">
        <f t="shared" si="216"/>
        <v>4000</v>
      </c>
      <c r="L1560" s="48">
        <f t="shared" si="216"/>
        <v>4000</v>
      </c>
      <c r="M1560" s="48">
        <f t="shared" si="216"/>
        <v>4400</v>
      </c>
      <c r="N1560" s="48">
        <f t="shared" si="216"/>
        <v>4400</v>
      </c>
      <c r="O1560" s="48">
        <f t="shared" si="216"/>
        <v>4400</v>
      </c>
      <c r="P1560" s="48">
        <f t="shared" si="216"/>
        <v>4400</v>
      </c>
      <c r="Q1560" s="48">
        <f t="shared" si="216"/>
        <v>5000</v>
      </c>
      <c r="R1560" s="48">
        <f t="shared" si="216"/>
        <v>5000</v>
      </c>
      <c r="S1560" s="48">
        <f t="shared" si="216"/>
        <v>5200</v>
      </c>
      <c r="T1560" s="48">
        <f t="shared" si="216"/>
        <v>5200</v>
      </c>
      <c r="U1560" s="48">
        <f t="shared" si="216"/>
        <v>5400</v>
      </c>
      <c r="V1560" s="48">
        <f t="shared" si="216"/>
        <v>5400</v>
      </c>
    </row>
    <row r="1561" spans="1:22">
      <c r="A1561" s="48">
        <v>3</v>
      </c>
      <c r="B1561" s="48">
        <v>5</v>
      </c>
      <c r="C1561" s="48">
        <v>5</v>
      </c>
      <c r="D1561" s="48">
        <v>1001</v>
      </c>
      <c r="E1561" s="48">
        <v>1500</v>
      </c>
      <c r="F1561" s="48">
        <v>15</v>
      </c>
      <c r="G1561" s="48" t="s">
        <v>275</v>
      </c>
      <c r="H1561" s="48">
        <v>2</v>
      </c>
      <c r="I1561" s="48">
        <f t="shared" si="213"/>
        <v>8</v>
      </c>
      <c r="J1561" s="57">
        <f t="shared" si="214"/>
        <v>3.3333333333333335E-3</v>
      </c>
      <c r="K1561" s="48">
        <f t="shared" si="216"/>
        <v>10600</v>
      </c>
      <c r="L1561" s="48">
        <f t="shared" si="216"/>
        <v>10600</v>
      </c>
      <c r="M1561" s="48">
        <f t="shared" si="216"/>
        <v>11800</v>
      </c>
      <c r="N1561" s="48">
        <f t="shared" si="216"/>
        <v>11800</v>
      </c>
      <c r="O1561" s="48">
        <f t="shared" si="216"/>
        <v>11800</v>
      </c>
      <c r="P1561" s="48">
        <f t="shared" si="216"/>
        <v>11800</v>
      </c>
      <c r="Q1561" s="48">
        <f t="shared" si="216"/>
        <v>13400</v>
      </c>
      <c r="R1561" s="48">
        <f t="shared" si="216"/>
        <v>13400</v>
      </c>
      <c r="S1561" s="48">
        <f t="shared" si="216"/>
        <v>13800</v>
      </c>
      <c r="T1561" s="48">
        <f t="shared" si="216"/>
        <v>13800</v>
      </c>
      <c r="U1561" s="48">
        <f t="shared" si="216"/>
        <v>14400</v>
      </c>
      <c r="V1561" s="48">
        <f t="shared" si="216"/>
        <v>14400</v>
      </c>
    </row>
    <row r="1562" spans="1:22">
      <c r="A1562" s="48">
        <v>3</v>
      </c>
      <c r="B1562" s="48">
        <v>6</v>
      </c>
      <c r="C1562" s="48">
        <v>4</v>
      </c>
      <c r="D1562" s="48">
        <v>1001</v>
      </c>
      <c r="E1562" s="48">
        <v>1500</v>
      </c>
      <c r="F1562" s="48">
        <v>1</v>
      </c>
      <c r="G1562" s="48" t="s">
        <v>272</v>
      </c>
      <c r="H1562" s="48">
        <v>2</v>
      </c>
      <c r="I1562" s="48">
        <f t="shared" si="213"/>
        <v>7</v>
      </c>
      <c r="J1562" s="57">
        <f t="shared" si="214"/>
        <v>2.6666666666666666E-3</v>
      </c>
      <c r="K1562" s="48">
        <f t="shared" ref="K1562:V1571" si="217">IF($I1562=0,$H1562,INDEX(levelCosts_1_v,MATCH(K$1,levelCosts_k,1),$I1562)*$H1562)</f>
        <v>8000</v>
      </c>
      <c r="L1562" s="48">
        <f t="shared" si="217"/>
        <v>8000</v>
      </c>
      <c r="M1562" s="48">
        <f t="shared" si="217"/>
        <v>8800</v>
      </c>
      <c r="N1562" s="48">
        <f t="shared" si="217"/>
        <v>8800</v>
      </c>
      <c r="O1562" s="48">
        <f t="shared" si="217"/>
        <v>8800</v>
      </c>
      <c r="P1562" s="48">
        <f t="shared" si="217"/>
        <v>8800</v>
      </c>
      <c r="Q1562" s="48">
        <f t="shared" si="217"/>
        <v>10000</v>
      </c>
      <c r="R1562" s="48">
        <f t="shared" si="217"/>
        <v>10000</v>
      </c>
      <c r="S1562" s="48">
        <f t="shared" si="217"/>
        <v>10400</v>
      </c>
      <c r="T1562" s="48">
        <f t="shared" si="217"/>
        <v>10400</v>
      </c>
      <c r="U1562" s="48">
        <f t="shared" si="217"/>
        <v>10800</v>
      </c>
      <c r="V1562" s="48">
        <f t="shared" si="217"/>
        <v>10800</v>
      </c>
    </row>
    <row r="1563" spans="1:22">
      <c r="A1563" s="48">
        <v>3</v>
      </c>
      <c r="B1563" s="48">
        <v>6</v>
      </c>
      <c r="C1563" s="48">
        <v>4</v>
      </c>
      <c r="D1563" s="48">
        <v>1001</v>
      </c>
      <c r="E1563" s="48">
        <v>1500</v>
      </c>
      <c r="F1563" s="48">
        <v>2</v>
      </c>
      <c r="G1563" s="48" t="s">
        <v>273</v>
      </c>
      <c r="H1563" s="48">
        <v>3</v>
      </c>
      <c r="I1563" s="48">
        <f t="shared" si="213"/>
        <v>5</v>
      </c>
      <c r="J1563" s="57">
        <f t="shared" si="214"/>
        <v>2.6666666666666666E-3</v>
      </c>
      <c r="K1563" s="48">
        <f t="shared" si="217"/>
        <v>12000</v>
      </c>
      <c r="L1563" s="48">
        <f t="shared" si="217"/>
        <v>12000</v>
      </c>
      <c r="M1563" s="48">
        <f t="shared" si="217"/>
        <v>13200</v>
      </c>
      <c r="N1563" s="48">
        <f t="shared" si="217"/>
        <v>13200</v>
      </c>
      <c r="O1563" s="48">
        <f t="shared" si="217"/>
        <v>13200</v>
      </c>
      <c r="P1563" s="48">
        <f t="shared" si="217"/>
        <v>13200</v>
      </c>
      <c r="Q1563" s="48">
        <f t="shared" si="217"/>
        <v>15000</v>
      </c>
      <c r="R1563" s="48">
        <f t="shared" si="217"/>
        <v>15000</v>
      </c>
      <c r="S1563" s="48">
        <f t="shared" si="217"/>
        <v>15600</v>
      </c>
      <c r="T1563" s="48">
        <f t="shared" si="217"/>
        <v>15600</v>
      </c>
      <c r="U1563" s="48">
        <f t="shared" si="217"/>
        <v>16200</v>
      </c>
      <c r="V1563" s="48">
        <f t="shared" si="217"/>
        <v>16200</v>
      </c>
    </row>
    <row r="1564" spans="1:22">
      <c r="A1564" s="48">
        <v>3</v>
      </c>
      <c r="B1564" s="48">
        <v>6</v>
      </c>
      <c r="C1564" s="48">
        <v>4</v>
      </c>
      <c r="D1564" s="48">
        <v>1001</v>
      </c>
      <c r="E1564" s="48">
        <v>1500</v>
      </c>
      <c r="F1564" s="48">
        <v>3</v>
      </c>
      <c r="G1564" s="48" t="s">
        <v>268</v>
      </c>
      <c r="H1564" s="48">
        <v>4</v>
      </c>
      <c r="I1564" s="48">
        <f t="shared" si="213"/>
        <v>4</v>
      </c>
      <c r="J1564" s="57">
        <f t="shared" si="214"/>
        <v>2.6666666666666666E-3</v>
      </c>
      <c r="K1564" s="48">
        <f t="shared" si="217"/>
        <v>2000</v>
      </c>
      <c r="L1564" s="48">
        <f t="shared" si="217"/>
        <v>2000</v>
      </c>
      <c r="M1564" s="48">
        <f t="shared" si="217"/>
        <v>2200</v>
      </c>
      <c r="N1564" s="48">
        <f t="shared" si="217"/>
        <v>2200</v>
      </c>
      <c r="O1564" s="48">
        <f t="shared" si="217"/>
        <v>2200</v>
      </c>
      <c r="P1564" s="48">
        <f t="shared" si="217"/>
        <v>2200</v>
      </c>
      <c r="Q1564" s="48">
        <f t="shared" si="217"/>
        <v>2500</v>
      </c>
      <c r="R1564" s="48">
        <f t="shared" si="217"/>
        <v>2500</v>
      </c>
      <c r="S1564" s="48">
        <f t="shared" si="217"/>
        <v>2600</v>
      </c>
      <c r="T1564" s="48">
        <f t="shared" si="217"/>
        <v>2600</v>
      </c>
      <c r="U1564" s="48">
        <f t="shared" si="217"/>
        <v>2700</v>
      </c>
      <c r="V1564" s="48">
        <f t="shared" si="217"/>
        <v>2700</v>
      </c>
    </row>
    <row r="1565" spans="1:22">
      <c r="A1565" s="48">
        <v>3</v>
      </c>
      <c r="B1565" s="48">
        <v>6</v>
      </c>
      <c r="C1565" s="48">
        <v>4</v>
      </c>
      <c r="D1565" s="48">
        <v>1001</v>
      </c>
      <c r="E1565" s="48">
        <v>1500</v>
      </c>
      <c r="F1565" s="48">
        <v>4</v>
      </c>
      <c r="G1565" s="48" t="s">
        <v>270</v>
      </c>
      <c r="H1565" s="48">
        <v>4</v>
      </c>
      <c r="I1565" s="48">
        <f t="shared" si="213"/>
        <v>1</v>
      </c>
      <c r="J1565" s="57">
        <f t="shared" si="214"/>
        <v>2.6666666666666666E-3</v>
      </c>
      <c r="K1565" s="48">
        <f t="shared" si="217"/>
        <v>8000</v>
      </c>
      <c r="L1565" s="48">
        <f t="shared" si="217"/>
        <v>8000</v>
      </c>
      <c r="M1565" s="48">
        <f t="shared" si="217"/>
        <v>8800</v>
      </c>
      <c r="N1565" s="48">
        <f t="shared" si="217"/>
        <v>8800</v>
      </c>
      <c r="O1565" s="48">
        <f t="shared" si="217"/>
        <v>8800</v>
      </c>
      <c r="P1565" s="48">
        <f t="shared" si="217"/>
        <v>8800</v>
      </c>
      <c r="Q1565" s="48">
        <f t="shared" si="217"/>
        <v>10000</v>
      </c>
      <c r="R1565" s="48">
        <f t="shared" si="217"/>
        <v>10000</v>
      </c>
      <c r="S1565" s="48">
        <f t="shared" si="217"/>
        <v>10400</v>
      </c>
      <c r="T1565" s="48">
        <f t="shared" si="217"/>
        <v>10400</v>
      </c>
      <c r="U1565" s="48">
        <f t="shared" si="217"/>
        <v>10800</v>
      </c>
      <c r="V1565" s="48">
        <f t="shared" si="217"/>
        <v>10800</v>
      </c>
    </row>
    <row r="1566" spans="1:22">
      <c r="A1566" s="48">
        <v>3</v>
      </c>
      <c r="B1566" s="48">
        <v>6</v>
      </c>
      <c r="C1566" s="48">
        <v>4</v>
      </c>
      <c r="D1566" s="48">
        <v>1001</v>
      </c>
      <c r="E1566" s="48">
        <v>1500</v>
      </c>
      <c r="F1566" s="48">
        <v>5</v>
      </c>
      <c r="G1566" s="48" t="s">
        <v>273</v>
      </c>
      <c r="H1566" s="48">
        <v>1</v>
      </c>
      <c r="I1566" s="48">
        <f t="shared" si="213"/>
        <v>5</v>
      </c>
      <c r="J1566" s="57">
        <f t="shared" si="214"/>
        <v>2.6666666666666666E-3</v>
      </c>
      <c r="K1566" s="48">
        <f t="shared" si="217"/>
        <v>4000</v>
      </c>
      <c r="L1566" s="48">
        <f t="shared" si="217"/>
        <v>4000</v>
      </c>
      <c r="M1566" s="48">
        <f t="shared" si="217"/>
        <v>4400</v>
      </c>
      <c r="N1566" s="48">
        <f t="shared" si="217"/>
        <v>4400</v>
      </c>
      <c r="O1566" s="48">
        <f t="shared" si="217"/>
        <v>4400</v>
      </c>
      <c r="P1566" s="48">
        <f t="shared" si="217"/>
        <v>4400</v>
      </c>
      <c r="Q1566" s="48">
        <f t="shared" si="217"/>
        <v>5000</v>
      </c>
      <c r="R1566" s="48">
        <f t="shared" si="217"/>
        <v>5000</v>
      </c>
      <c r="S1566" s="48">
        <f t="shared" si="217"/>
        <v>5200</v>
      </c>
      <c r="T1566" s="48">
        <f t="shared" si="217"/>
        <v>5200</v>
      </c>
      <c r="U1566" s="48">
        <f t="shared" si="217"/>
        <v>5400</v>
      </c>
      <c r="V1566" s="48">
        <f t="shared" si="217"/>
        <v>5400</v>
      </c>
    </row>
    <row r="1567" spans="1:22">
      <c r="A1567" s="48">
        <v>3</v>
      </c>
      <c r="B1567" s="48">
        <v>6</v>
      </c>
      <c r="C1567" s="48">
        <v>4</v>
      </c>
      <c r="D1567" s="48">
        <v>1001</v>
      </c>
      <c r="E1567" s="48">
        <v>1500</v>
      </c>
      <c r="F1567" s="48">
        <v>6</v>
      </c>
      <c r="G1567" s="48" t="s">
        <v>268</v>
      </c>
      <c r="H1567" s="48">
        <v>4</v>
      </c>
      <c r="I1567" s="48">
        <f t="shared" si="213"/>
        <v>4</v>
      </c>
      <c r="J1567" s="57">
        <f t="shared" si="214"/>
        <v>2.6666666666666666E-3</v>
      </c>
      <c r="K1567" s="48">
        <f t="shared" si="217"/>
        <v>2000</v>
      </c>
      <c r="L1567" s="48">
        <f t="shared" si="217"/>
        <v>2000</v>
      </c>
      <c r="M1567" s="48">
        <f t="shared" si="217"/>
        <v>2200</v>
      </c>
      <c r="N1567" s="48">
        <f t="shared" si="217"/>
        <v>2200</v>
      </c>
      <c r="O1567" s="48">
        <f t="shared" si="217"/>
        <v>2200</v>
      </c>
      <c r="P1567" s="48">
        <f t="shared" si="217"/>
        <v>2200</v>
      </c>
      <c r="Q1567" s="48">
        <f t="shared" si="217"/>
        <v>2500</v>
      </c>
      <c r="R1567" s="48">
        <f t="shared" si="217"/>
        <v>2500</v>
      </c>
      <c r="S1567" s="48">
        <f t="shared" si="217"/>
        <v>2600</v>
      </c>
      <c r="T1567" s="48">
        <f t="shared" si="217"/>
        <v>2600</v>
      </c>
      <c r="U1567" s="48">
        <f t="shared" si="217"/>
        <v>2700</v>
      </c>
      <c r="V1567" s="48">
        <f t="shared" si="217"/>
        <v>2700</v>
      </c>
    </row>
    <row r="1568" spans="1:22">
      <c r="A1568" s="48">
        <v>3</v>
      </c>
      <c r="B1568" s="48">
        <v>6</v>
      </c>
      <c r="C1568" s="48">
        <v>4</v>
      </c>
      <c r="D1568" s="48">
        <v>1001</v>
      </c>
      <c r="E1568" s="48">
        <v>1500</v>
      </c>
      <c r="F1568" s="48">
        <v>7</v>
      </c>
      <c r="G1568" s="48" t="s">
        <v>271</v>
      </c>
      <c r="H1568" s="48">
        <v>3</v>
      </c>
      <c r="I1568" s="48">
        <f t="shared" si="213"/>
        <v>6</v>
      </c>
      <c r="J1568" s="57">
        <f t="shared" si="214"/>
        <v>2.6666666666666666E-3</v>
      </c>
      <c r="K1568" s="48">
        <f t="shared" si="217"/>
        <v>9900</v>
      </c>
      <c r="L1568" s="48">
        <f t="shared" si="217"/>
        <v>9900</v>
      </c>
      <c r="M1568" s="48">
        <f t="shared" si="217"/>
        <v>11100</v>
      </c>
      <c r="N1568" s="48">
        <f t="shared" si="217"/>
        <v>11100</v>
      </c>
      <c r="O1568" s="48">
        <f t="shared" si="217"/>
        <v>11100</v>
      </c>
      <c r="P1568" s="48">
        <f t="shared" si="217"/>
        <v>11100</v>
      </c>
      <c r="Q1568" s="48">
        <f t="shared" si="217"/>
        <v>12600</v>
      </c>
      <c r="R1568" s="48">
        <f t="shared" si="217"/>
        <v>12600</v>
      </c>
      <c r="S1568" s="48">
        <f t="shared" si="217"/>
        <v>12900</v>
      </c>
      <c r="T1568" s="48">
        <f t="shared" si="217"/>
        <v>12900</v>
      </c>
      <c r="U1568" s="48">
        <f t="shared" si="217"/>
        <v>13500</v>
      </c>
      <c r="V1568" s="48">
        <f t="shared" si="217"/>
        <v>13500</v>
      </c>
    </row>
    <row r="1569" spans="1:22">
      <c r="A1569" s="48">
        <v>3</v>
      </c>
      <c r="B1569" s="48">
        <v>6</v>
      </c>
      <c r="C1569" s="48">
        <v>4</v>
      </c>
      <c r="D1569" s="48">
        <v>1001</v>
      </c>
      <c r="E1569" s="48">
        <v>1500</v>
      </c>
      <c r="F1569" s="48">
        <v>8</v>
      </c>
      <c r="G1569" s="48" t="s">
        <v>275</v>
      </c>
      <c r="H1569" s="48">
        <v>2</v>
      </c>
      <c r="I1569" s="48">
        <f t="shared" si="213"/>
        <v>8</v>
      </c>
      <c r="J1569" s="57">
        <f t="shared" si="214"/>
        <v>2.6666666666666666E-3</v>
      </c>
      <c r="K1569" s="48">
        <f t="shared" si="217"/>
        <v>10600</v>
      </c>
      <c r="L1569" s="48">
        <f t="shared" si="217"/>
        <v>10600</v>
      </c>
      <c r="M1569" s="48">
        <f t="shared" si="217"/>
        <v>11800</v>
      </c>
      <c r="N1569" s="48">
        <f t="shared" si="217"/>
        <v>11800</v>
      </c>
      <c r="O1569" s="48">
        <f t="shared" si="217"/>
        <v>11800</v>
      </c>
      <c r="P1569" s="48">
        <f t="shared" si="217"/>
        <v>11800</v>
      </c>
      <c r="Q1569" s="48">
        <f t="shared" si="217"/>
        <v>13400</v>
      </c>
      <c r="R1569" s="48">
        <f t="shared" si="217"/>
        <v>13400</v>
      </c>
      <c r="S1569" s="48">
        <f t="shared" si="217"/>
        <v>13800</v>
      </c>
      <c r="T1569" s="48">
        <f t="shared" si="217"/>
        <v>13800</v>
      </c>
      <c r="U1569" s="48">
        <f t="shared" si="217"/>
        <v>14400</v>
      </c>
      <c r="V1569" s="48">
        <f t="shared" si="217"/>
        <v>14400</v>
      </c>
    </row>
    <row r="1570" spans="1:22">
      <c r="A1570" s="48">
        <v>3</v>
      </c>
      <c r="B1570" s="48">
        <v>6</v>
      </c>
      <c r="C1570" s="48">
        <v>4</v>
      </c>
      <c r="D1570" s="48">
        <v>1001</v>
      </c>
      <c r="E1570" s="48">
        <v>1500</v>
      </c>
      <c r="F1570" s="48">
        <v>9</v>
      </c>
      <c r="G1570" s="48" t="s">
        <v>269</v>
      </c>
      <c r="H1570" s="48">
        <v>14500</v>
      </c>
      <c r="I1570" s="48">
        <f t="shared" si="213"/>
        <v>0</v>
      </c>
      <c r="J1570" s="57">
        <f t="shared" si="214"/>
        <v>2.6666666666666666E-3</v>
      </c>
      <c r="K1570" s="48">
        <f t="shared" si="217"/>
        <v>14500</v>
      </c>
      <c r="L1570" s="48">
        <f t="shared" si="217"/>
        <v>14500</v>
      </c>
      <c r="M1570" s="48">
        <f t="shared" si="217"/>
        <v>14500</v>
      </c>
      <c r="N1570" s="48">
        <f t="shared" si="217"/>
        <v>14500</v>
      </c>
      <c r="O1570" s="48">
        <f t="shared" si="217"/>
        <v>14500</v>
      </c>
      <c r="P1570" s="48">
        <f t="shared" si="217"/>
        <v>14500</v>
      </c>
      <c r="Q1570" s="48">
        <f t="shared" si="217"/>
        <v>14500</v>
      </c>
      <c r="R1570" s="48">
        <f t="shared" si="217"/>
        <v>14500</v>
      </c>
      <c r="S1570" s="48">
        <f t="shared" si="217"/>
        <v>14500</v>
      </c>
      <c r="T1570" s="48">
        <f t="shared" si="217"/>
        <v>14500</v>
      </c>
      <c r="U1570" s="48">
        <f t="shared" si="217"/>
        <v>14500</v>
      </c>
      <c r="V1570" s="48">
        <f t="shared" si="217"/>
        <v>14500</v>
      </c>
    </row>
    <row r="1571" spans="1:22">
      <c r="A1571" s="48">
        <v>3</v>
      </c>
      <c r="B1571" s="48">
        <v>6</v>
      </c>
      <c r="C1571" s="48">
        <v>4</v>
      </c>
      <c r="D1571" s="48">
        <v>1001</v>
      </c>
      <c r="E1571" s="48">
        <v>1500</v>
      </c>
      <c r="F1571" s="48">
        <v>10</v>
      </c>
      <c r="G1571" s="48" t="s">
        <v>270</v>
      </c>
      <c r="H1571" s="48">
        <v>6</v>
      </c>
      <c r="I1571" s="48">
        <f t="shared" si="213"/>
        <v>1</v>
      </c>
      <c r="J1571" s="57">
        <f t="shared" si="214"/>
        <v>2.6666666666666666E-3</v>
      </c>
      <c r="K1571" s="48">
        <f t="shared" si="217"/>
        <v>12000</v>
      </c>
      <c r="L1571" s="48">
        <f t="shared" si="217"/>
        <v>12000</v>
      </c>
      <c r="M1571" s="48">
        <f t="shared" si="217"/>
        <v>13200</v>
      </c>
      <c r="N1571" s="48">
        <f t="shared" si="217"/>
        <v>13200</v>
      </c>
      <c r="O1571" s="48">
        <f t="shared" si="217"/>
        <v>13200</v>
      </c>
      <c r="P1571" s="48">
        <f t="shared" si="217"/>
        <v>13200</v>
      </c>
      <c r="Q1571" s="48">
        <f t="shared" si="217"/>
        <v>15000</v>
      </c>
      <c r="R1571" s="48">
        <f t="shared" si="217"/>
        <v>15000</v>
      </c>
      <c r="S1571" s="48">
        <f t="shared" si="217"/>
        <v>15600</v>
      </c>
      <c r="T1571" s="48">
        <f t="shared" si="217"/>
        <v>15600</v>
      </c>
      <c r="U1571" s="48">
        <f t="shared" si="217"/>
        <v>16200</v>
      </c>
      <c r="V1571" s="48">
        <f t="shared" si="217"/>
        <v>16200</v>
      </c>
    </row>
    <row r="1572" spans="1:22">
      <c r="A1572" s="48">
        <v>3</v>
      </c>
      <c r="B1572" s="48">
        <v>6</v>
      </c>
      <c r="C1572" s="48">
        <v>4</v>
      </c>
      <c r="D1572" s="48">
        <v>1001</v>
      </c>
      <c r="E1572" s="48">
        <v>1500</v>
      </c>
      <c r="F1572" s="48">
        <v>11</v>
      </c>
      <c r="G1572" s="48" t="s">
        <v>269</v>
      </c>
      <c r="H1572" s="48">
        <v>9500</v>
      </c>
      <c r="I1572" s="48">
        <f t="shared" si="213"/>
        <v>0</v>
      </c>
      <c r="J1572" s="57">
        <f t="shared" si="214"/>
        <v>2.6666666666666666E-3</v>
      </c>
      <c r="K1572" s="48">
        <f t="shared" ref="K1572:V1581" si="218">IF($I1572=0,$H1572,INDEX(levelCosts_1_v,MATCH(K$1,levelCosts_k,1),$I1572)*$H1572)</f>
        <v>9500</v>
      </c>
      <c r="L1572" s="48">
        <f t="shared" si="218"/>
        <v>9500</v>
      </c>
      <c r="M1572" s="48">
        <f t="shared" si="218"/>
        <v>9500</v>
      </c>
      <c r="N1572" s="48">
        <f t="shared" si="218"/>
        <v>9500</v>
      </c>
      <c r="O1572" s="48">
        <f t="shared" si="218"/>
        <v>9500</v>
      </c>
      <c r="P1572" s="48">
        <f t="shared" si="218"/>
        <v>9500</v>
      </c>
      <c r="Q1572" s="48">
        <f t="shared" si="218"/>
        <v>9500</v>
      </c>
      <c r="R1572" s="48">
        <f t="shared" si="218"/>
        <v>9500</v>
      </c>
      <c r="S1572" s="48">
        <f t="shared" si="218"/>
        <v>9500</v>
      </c>
      <c r="T1572" s="48">
        <f t="shared" si="218"/>
        <v>9500</v>
      </c>
      <c r="U1572" s="48">
        <f t="shared" si="218"/>
        <v>9500</v>
      </c>
      <c r="V1572" s="48">
        <f t="shared" si="218"/>
        <v>9500</v>
      </c>
    </row>
    <row r="1573" spans="1:22">
      <c r="A1573" s="48">
        <v>3</v>
      </c>
      <c r="B1573" s="48">
        <v>6</v>
      </c>
      <c r="C1573" s="48">
        <v>4</v>
      </c>
      <c r="D1573" s="48">
        <v>1001</v>
      </c>
      <c r="E1573" s="48">
        <v>1500</v>
      </c>
      <c r="F1573" s="48">
        <v>12</v>
      </c>
      <c r="G1573" s="48" t="s">
        <v>272</v>
      </c>
      <c r="H1573" s="48">
        <v>1</v>
      </c>
      <c r="I1573" s="48">
        <f t="shared" si="213"/>
        <v>7</v>
      </c>
      <c r="J1573" s="57">
        <f t="shared" si="214"/>
        <v>2.6666666666666666E-3</v>
      </c>
      <c r="K1573" s="48">
        <f t="shared" si="218"/>
        <v>4000</v>
      </c>
      <c r="L1573" s="48">
        <f t="shared" si="218"/>
        <v>4000</v>
      </c>
      <c r="M1573" s="48">
        <f t="shared" si="218"/>
        <v>4400</v>
      </c>
      <c r="N1573" s="48">
        <f t="shared" si="218"/>
        <v>4400</v>
      </c>
      <c r="O1573" s="48">
        <f t="shared" si="218"/>
        <v>4400</v>
      </c>
      <c r="P1573" s="48">
        <f t="shared" si="218"/>
        <v>4400</v>
      </c>
      <c r="Q1573" s="48">
        <f t="shared" si="218"/>
        <v>5000</v>
      </c>
      <c r="R1573" s="48">
        <f t="shared" si="218"/>
        <v>5000</v>
      </c>
      <c r="S1573" s="48">
        <f t="shared" si="218"/>
        <v>5200</v>
      </c>
      <c r="T1573" s="48">
        <f t="shared" si="218"/>
        <v>5200</v>
      </c>
      <c r="U1573" s="48">
        <f t="shared" si="218"/>
        <v>5400</v>
      </c>
      <c r="V1573" s="48">
        <f t="shared" si="218"/>
        <v>5400</v>
      </c>
    </row>
    <row r="1574" spans="1:22">
      <c r="A1574" s="48">
        <v>3</v>
      </c>
      <c r="B1574" s="48">
        <v>6</v>
      </c>
      <c r="C1574" s="48">
        <v>4</v>
      </c>
      <c r="D1574" s="48">
        <v>1001</v>
      </c>
      <c r="E1574" s="48">
        <v>1500</v>
      </c>
      <c r="F1574" s="48">
        <v>13</v>
      </c>
      <c r="G1574" s="48" t="s">
        <v>275</v>
      </c>
      <c r="H1574" s="48">
        <v>3</v>
      </c>
      <c r="I1574" s="48">
        <f t="shared" si="213"/>
        <v>8</v>
      </c>
      <c r="J1574" s="57">
        <f t="shared" si="214"/>
        <v>2.6666666666666666E-3</v>
      </c>
      <c r="K1574" s="48">
        <f t="shared" si="218"/>
        <v>15900</v>
      </c>
      <c r="L1574" s="48">
        <f t="shared" si="218"/>
        <v>15900</v>
      </c>
      <c r="M1574" s="48">
        <f t="shared" si="218"/>
        <v>17700</v>
      </c>
      <c r="N1574" s="48">
        <f t="shared" si="218"/>
        <v>17700</v>
      </c>
      <c r="O1574" s="48">
        <f t="shared" si="218"/>
        <v>17700</v>
      </c>
      <c r="P1574" s="48">
        <f t="shared" si="218"/>
        <v>17700</v>
      </c>
      <c r="Q1574" s="48">
        <f t="shared" si="218"/>
        <v>20100</v>
      </c>
      <c r="R1574" s="48">
        <f t="shared" si="218"/>
        <v>20100</v>
      </c>
      <c r="S1574" s="48">
        <f t="shared" si="218"/>
        <v>20700</v>
      </c>
      <c r="T1574" s="48">
        <f t="shared" si="218"/>
        <v>20700</v>
      </c>
      <c r="U1574" s="48">
        <f t="shared" si="218"/>
        <v>21600</v>
      </c>
      <c r="V1574" s="48">
        <f t="shared" si="218"/>
        <v>21600</v>
      </c>
    </row>
    <row r="1575" spans="1:22">
      <c r="A1575" s="48">
        <v>3</v>
      </c>
      <c r="B1575" s="48">
        <v>6</v>
      </c>
      <c r="C1575" s="48">
        <v>4</v>
      </c>
      <c r="D1575" s="48">
        <v>1001</v>
      </c>
      <c r="E1575" s="48">
        <v>1500</v>
      </c>
      <c r="F1575" s="48">
        <v>14</v>
      </c>
      <c r="G1575" s="48" t="s">
        <v>274</v>
      </c>
      <c r="H1575" s="48">
        <v>1</v>
      </c>
      <c r="I1575" s="48">
        <f t="shared" si="213"/>
        <v>3</v>
      </c>
      <c r="J1575" s="57">
        <f t="shared" si="214"/>
        <v>2.6666666666666666E-3</v>
      </c>
      <c r="K1575" s="48">
        <f t="shared" si="218"/>
        <v>6000</v>
      </c>
      <c r="L1575" s="48">
        <f t="shared" si="218"/>
        <v>6000</v>
      </c>
      <c r="M1575" s="48">
        <f t="shared" si="218"/>
        <v>6600</v>
      </c>
      <c r="N1575" s="48">
        <f t="shared" si="218"/>
        <v>6600</v>
      </c>
      <c r="O1575" s="48">
        <f t="shared" si="218"/>
        <v>6600</v>
      </c>
      <c r="P1575" s="48">
        <f t="shared" si="218"/>
        <v>6600</v>
      </c>
      <c r="Q1575" s="48">
        <f t="shared" si="218"/>
        <v>7500</v>
      </c>
      <c r="R1575" s="48">
        <f t="shared" si="218"/>
        <v>7500</v>
      </c>
      <c r="S1575" s="48">
        <f t="shared" si="218"/>
        <v>7800</v>
      </c>
      <c r="T1575" s="48">
        <f t="shared" si="218"/>
        <v>7800</v>
      </c>
      <c r="U1575" s="48">
        <f t="shared" si="218"/>
        <v>8100</v>
      </c>
      <c r="V1575" s="48">
        <f t="shared" si="218"/>
        <v>8100</v>
      </c>
    </row>
    <row r="1576" spans="1:22">
      <c r="A1576" s="48">
        <v>3</v>
      </c>
      <c r="B1576" s="48">
        <v>6</v>
      </c>
      <c r="C1576" s="48">
        <v>4</v>
      </c>
      <c r="D1576" s="48">
        <v>1001</v>
      </c>
      <c r="E1576" s="48">
        <v>1500</v>
      </c>
      <c r="F1576" s="48">
        <v>15</v>
      </c>
      <c r="G1576" s="48" t="s">
        <v>274</v>
      </c>
      <c r="H1576" s="48">
        <v>1</v>
      </c>
      <c r="I1576" s="48">
        <f t="shared" si="213"/>
        <v>3</v>
      </c>
      <c r="J1576" s="57">
        <f t="shared" si="214"/>
        <v>2.6666666666666666E-3</v>
      </c>
      <c r="K1576" s="48">
        <f t="shared" si="218"/>
        <v>6000</v>
      </c>
      <c r="L1576" s="48">
        <f t="shared" si="218"/>
        <v>6000</v>
      </c>
      <c r="M1576" s="48">
        <f t="shared" si="218"/>
        <v>6600</v>
      </c>
      <c r="N1576" s="48">
        <f t="shared" si="218"/>
        <v>6600</v>
      </c>
      <c r="O1576" s="48">
        <f t="shared" si="218"/>
        <v>6600</v>
      </c>
      <c r="P1576" s="48">
        <f t="shared" si="218"/>
        <v>6600</v>
      </c>
      <c r="Q1576" s="48">
        <f t="shared" si="218"/>
        <v>7500</v>
      </c>
      <c r="R1576" s="48">
        <f t="shared" si="218"/>
        <v>7500</v>
      </c>
      <c r="S1576" s="48">
        <f t="shared" si="218"/>
        <v>7800</v>
      </c>
      <c r="T1576" s="48">
        <f t="shared" si="218"/>
        <v>7800</v>
      </c>
      <c r="U1576" s="48">
        <f t="shared" si="218"/>
        <v>8100</v>
      </c>
      <c r="V1576" s="48">
        <f t="shared" si="218"/>
        <v>8100</v>
      </c>
    </row>
    <row r="1577" spans="1:22">
      <c r="A1577" s="48">
        <v>3</v>
      </c>
      <c r="B1577" s="48">
        <v>7</v>
      </c>
      <c r="C1577" s="48">
        <v>6</v>
      </c>
      <c r="D1577" s="48">
        <v>1001</v>
      </c>
      <c r="E1577" s="48">
        <v>1500</v>
      </c>
      <c r="F1577" s="48">
        <v>1</v>
      </c>
      <c r="G1577" s="48" t="s">
        <v>273</v>
      </c>
      <c r="H1577" s="48">
        <v>2</v>
      </c>
      <c r="I1577" s="48">
        <f t="shared" si="213"/>
        <v>5</v>
      </c>
      <c r="J1577" s="57">
        <f t="shared" si="214"/>
        <v>4.0000000000000001E-3</v>
      </c>
      <c r="K1577" s="48">
        <f t="shared" si="218"/>
        <v>8000</v>
      </c>
      <c r="L1577" s="48">
        <f t="shared" si="218"/>
        <v>8000</v>
      </c>
      <c r="M1577" s="48">
        <f t="shared" si="218"/>
        <v>8800</v>
      </c>
      <c r="N1577" s="48">
        <f t="shared" si="218"/>
        <v>8800</v>
      </c>
      <c r="O1577" s="48">
        <f t="shared" si="218"/>
        <v>8800</v>
      </c>
      <c r="P1577" s="48">
        <f t="shared" si="218"/>
        <v>8800</v>
      </c>
      <c r="Q1577" s="48">
        <f t="shared" si="218"/>
        <v>10000</v>
      </c>
      <c r="R1577" s="48">
        <f t="shared" si="218"/>
        <v>10000</v>
      </c>
      <c r="S1577" s="48">
        <f t="shared" si="218"/>
        <v>10400</v>
      </c>
      <c r="T1577" s="48">
        <f t="shared" si="218"/>
        <v>10400</v>
      </c>
      <c r="U1577" s="48">
        <f t="shared" si="218"/>
        <v>10800</v>
      </c>
      <c r="V1577" s="48">
        <f t="shared" si="218"/>
        <v>10800</v>
      </c>
    </row>
    <row r="1578" spans="1:22">
      <c r="A1578" s="48">
        <v>3</v>
      </c>
      <c r="B1578" s="48">
        <v>7</v>
      </c>
      <c r="C1578" s="48">
        <v>6</v>
      </c>
      <c r="D1578" s="48">
        <v>1001</v>
      </c>
      <c r="E1578" s="48">
        <v>1500</v>
      </c>
      <c r="F1578" s="48">
        <v>2</v>
      </c>
      <c r="G1578" s="48" t="s">
        <v>269</v>
      </c>
      <c r="H1578" s="48">
        <v>14500</v>
      </c>
      <c r="I1578" s="48">
        <f t="shared" si="213"/>
        <v>0</v>
      </c>
      <c r="J1578" s="57">
        <f t="shared" si="214"/>
        <v>4.0000000000000001E-3</v>
      </c>
      <c r="K1578" s="48">
        <f t="shared" si="218"/>
        <v>14500</v>
      </c>
      <c r="L1578" s="48">
        <f t="shared" si="218"/>
        <v>14500</v>
      </c>
      <c r="M1578" s="48">
        <f t="shared" si="218"/>
        <v>14500</v>
      </c>
      <c r="N1578" s="48">
        <f t="shared" si="218"/>
        <v>14500</v>
      </c>
      <c r="O1578" s="48">
        <f t="shared" si="218"/>
        <v>14500</v>
      </c>
      <c r="P1578" s="48">
        <f t="shared" si="218"/>
        <v>14500</v>
      </c>
      <c r="Q1578" s="48">
        <f t="shared" si="218"/>
        <v>14500</v>
      </c>
      <c r="R1578" s="48">
        <f t="shared" si="218"/>
        <v>14500</v>
      </c>
      <c r="S1578" s="48">
        <f t="shared" si="218"/>
        <v>14500</v>
      </c>
      <c r="T1578" s="48">
        <f t="shared" si="218"/>
        <v>14500</v>
      </c>
      <c r="U1578" s="48">
        <f t="shared" si="218"/>
        <v>14500</v>
      </c>
      <c r="V1578" s="48">
        <f t="shared" si="218"/>
        <v>14500</v>
      </c>
    </row>
    <row r="1579" spans="1:22">
      <c r="A1579" s="48">
        <v>3</v>
      </c>
      <c r="B1579" s="48">
        <v>7</v>
      </c>
      <c r="C1579" s="48">
        <v>6</v>
      </c>
      <c r="D1579" s="48">
        <v>1001</v>
      </c>
      <c r="E1579" s="48">
        <v>1500</v>
      </c>
      <c r="F1579" s="48">
        <v>3</v>
      </c>
      <c r="G1579" s="48" t="s">
        <v>268</v>
      </c>
      <c r="H1579" s="48">
        <v>4</v>
      </c>
      <c r="I1579" s="48">
        <f t="shared" si="213"/>
        <v>4</v>
      </c>
      <c r="J1579" s="57">
        <f t="shared" si="214"/>
        <v>4.0000000000000001E-3</v>
      </c>
      <c r="K1579" s="48">
        <f t="shared" si="218"/>
        <v>2000</v>
      </c>
      <c r="L1579" s="48">
        <f t="shared" si="218"/>
        <v>2000</v>
      </c>
      <c r="M1579" s="48">
        <f t="shared" si="218"/>
        <v>2200</v>
      </c>
      <c r="N1579" s="48">
        <f t="shared" si="218"/>
        <v>2200</v>
      </c>
      <c r="O1579" s="48">
        <f t="shared" si="218"/>
        <v>2200</v>
      </c>
      <c r="P1579" s="48">
        <f t="shared" si="218"/>
        <v>2200</v>
      </c>
      <c r="Q1579" s="48">
        <f t="shared" si="218"/>
        <v>2500</v>
      </c>
      <c r="R1579" s="48">
        <f t="shared" si="218"/>
        <v>2500</v>
      </c>
      <c r="S1579" s="48">
        <f t="shared" si="218"/>
        <v>2600</v>
      </c>
      <c r="T1579" s="48">
        <f t="shared" si="218"/>
        <v>2600</v>
      </c>
      <c r="U1579" s="48">
        <f t="shared" si="218"/>
        <v>2700</v>
      </c>
      <c r="V1579" s="48">
        <f t="shared" si="218"/>
        <v>2700</v>
      </c>
    </row>
    <row r="1580" spans="1:22">
      <c r="A1580" s="48">
        <v>3</v>
      </c>
      <c r="B1580" s="48">
        <v>7</v>
      </c>
      <c r="C1580" s="48">
        <v>6</v>
      </c>
      <c r="D1580" s="48">
        <v>1001</v>
      </c>
      <c r="E1580" s="48">
        <v>1500</v>
      </c>
      <c r="F1580" s="48">
        <v>4</v>
      </c>
      <c r="G1580" s="48" t="s">
        <v>271</v>
      </c>
      <c r="H1580" s="48">
        <v>2</v>
      </c>
      <c r="I1580" s="48">
        <f t="shared" si="213"/>
        <v>6</v>
      </c>
      <c r="J1580" s="57">
        <f t="shared" si="214"/>
        <v>4.0000000000000001E-3</v>
      </c>
      <c r="K1580" s="48">
        <f t="shared" si="218"/>
        <v>6600</v>
      </c>
      <c r="L1580" s="48">
        <f t="shared" si="218"/>
        <v>6600</v>
      </c>
      <c r="M1580" s="48">
        <f t="shared" si="218"/>
        <v>7400</v>
      </c>
      <c r="N1580" s="48">
        <f t="shared" si="218"/>
        <v>7400</v>
      </c>
      <c r="O1580" s="48">
        <f t="shared" si="218"/>
        <v>7400</v>
      </c>
      <c r="P1580" s="48">
        <f t="shared" si="218"/>
        <v>7400</v>
      </c>
      <c r="Q1580" s="48">
        <f t="shared" si="218"/>
        <v>8400</v>
      </c>
      <c r="R1580" s="48">
        <f t="shared" si="218"/>
        <v>8400</v>
      </c>
      <c r="S1580" s="48">
        <f t="shared" si="218"/>
        <v>8600</v>
      </c>
      <c r="T1580" s="48">
        <f t="shared" si="218"/>
        <v>8600</v>
      </c>
      <c r="U1580" s="48">
        <f t="shared" si="218"/>
        <v>9000</v>
      </c>
      <c r="V1580" s="48">
        <f t="shared" si="218"/>
        <v>9000</v>
      </c>
    </row>
    <row r="1581" spans="1:22">
      <c r="A1581" s="48">
        <v>3</v>
      </c>
      <c r="B1581" s="48">
        <v>7</v>
      </c>
      <c r="C1581" s="48">
        <v>6</v>
      </c>
      <c r="D1581" s="48">
        <v>1001</v>
      </c>
      <c r="E1581" s="48">
        <v>1500</v>
      </c>
      <c r="F1581" s="48">
        <v>5</v>
      </c>
      <c r="G1581" s="48" t="s">
        <v>274</v>
      </c>
      <c r="H1581" s="48">
        <v>1</v>
      </c>
      <c r="I1581" s="48">
        <f t="shared" si="213"/>
        <v>3</v>
      </c>
      <c r="J1581" s="57">
        <f t="shared" si="214"/>
        <v>4.0000000000000001E-3</v>
      </c>
      <c r="K1581" s="48">
        <f t="shared" si="218"/>
        <v>6000</v>
      </c>
      <c r="L1581" s="48">
        <f t="shared" si="218"/>
        <v>6000</v>
      </c>
      <c r="M1581" s="48">
        <f t="shared" si="218"/>
        <v>6600</v>
      </c>
      <c r="N1581" s="48">
        <f t="shared" si="218"/>
        <v>6600</v>
      </c>
      <c r="O1581" s="48">
        <f t="shared" si="218"/>
        <v>6600</v>
      </c>
      <c r="P1581" s="48">
        <f t="shared" si="218"/>
        <v>6600</v>
      </c>
      <c r="Q1581" s="48">
        <f t="shared" si="218"/>
        <v>7500</v>
      </c>
      <c r="R1581" s="48">
        <f t="shared" si="218"/>
        <v>7500</v>
      </c>
      <c r="S1581" s="48">
        <f t="shared" si="218"/>
        <v>7800</v>
      </c>
      <c r="T1581" s="48">
        <f t="shared" si="218"/>
        <v>7800</v>
      </c>
      <c r="U1581" s="48">
        <f t="shared" si="218"/>
        <v>8100</v>
      </c>
      <c r="V1581" s="48">
        <f t="shared" si="218"/>
        <v>8100</v>
      </c>
    </row>
    <row r="1582" spans="1:22">
      <c r="A1582" s="48">
        <v>3</v>
      </c>
      <c r="B1582" s="48">
        <v>7</v>
      </c>
      <c r="C1582" s="48">
        <v>6</v>
      </c>
      <c r="D1582" s="48">
        <v>1001</v>
      </c>
      <c r="E1582" s="48">
        <v>1500</v>
      </c>
      <c r="F1582" s="48">
        <v>6</v>
      </c>
      <c r="G1582" s="48" t="s">
        <v>268</v>
      </c>
      <c r="H1582" s="48">
        <v>4</v>
      </c>
      <c r="I1582" s="48">
        <f t="shared" si="213"/>
        <v>4</v>
      </c>
      <c r="J1582" s="57">
        <f t="shared" si="214"/>
        <v>4.0000000000000001E-3</v>
      </c>
      <c r="K1582" s="48">
        <f t="shared" ref="K1582:V1591" si="219">IF($I1582=0,$H1582,INDEX(levelCosts_1_v,MATCH(K$1,levelCosts_k,1),$I1582)*$H1582)</f>
        <v>2000</v>
      </c>
      <c r="L1582" s="48">
        <f t="shared" si="219"/>
        <v>2000</v>
      </c>
      <c r="M1582" s="48">
        <f t="shared" si="219"/>
        <v>2200</v>
      </c>
      <c r="N1582" s="48">
        <f t="shared" si="219"/>
        <v>2200</v>
      </c>
      <c r="O1582" s="48">
        <f t="shared" si="219"/>
        <v>2200</v>
      </c>
      <c r="P1582" s="48">
        <f t="shared" si="219"/>
        <v>2200</v>
      </c>
      <c r="Q1582" s="48">
        <f t="shared" si="219"/>
        <v>2500</v>
      </c>
      <c r="R1582" s="48">
        <f t="shared" si="219"/>
        <v>2500</v>
      </c>
      <c r="S1582" s="48">
        <f t="shared" si="219"/>
        <v>2600</v>
      </c>
      <c r="T1582" s="48">
        <f t="shared" si="219"/>
        <v>2600</v>
      </c>
      <c r="U1582" s="48">
        <f t="shared" si="219"/>
        <v>2700</v>
      </c>
      <c r="V1582" s="48">
        <f t="shared" si="219"/>
        <v>2700</v>
      </c>
    </row>
    <row r="1583" spans="1:22">
      <c r="A1583" s="48">
        <v>3</v>
      </c>
      <c r="B1583" s="48">
        <v>7</v>
      </c>
      <c r="C1583" s="48">
        <v>6</v>
      </c>
      <c r="D1583" s="48">
        <v>1001</v>
      </c>
      <c r="E1583" s="48">
        <v>1500</v>
      </c>
      <c r="F1583" s="48">
        <v>7</v>
      </c>
      <c r="G1583" s="48" t="s">
        <v>275</v>
      </c>
      <c r="H1583" s="48">
        <v>3</v>
      </c>
      <c r="I1583" s="48">
        <f t="shared" si="213"/>
        <v>8</v>
      </c>
      <c r="J1583" s="57">
        <f t="shared" si="214"/>
        <v>4.0000000000000001E-3</v>
      </c>
      <c r="K1583" s="48">
        <f t="shared" si="219"/>
        <v>15900</v>
      </c>
      <c r="L1583" s="48">
        <f t="shared" si="219"/>
        <v>15900</v>
      </c>
      <c r="M1583" s="48">
        <f t="shared" si="219"/>
        <v>17700</v>
      </c>
      <c r="N1583" s="48">
        <f t="shared" si="219"/>
        <v>17700</v>
      </c>
      <c r="O1583" s="48">
        <f t="shared" si="219"/>
        <v>17700</v>
      </c>
      <c r="P1583" s="48">
        <f t="shared" si="219"/>
        <v>17700</v>
      </c>
      <c r="Q1583" s="48">
        <f t="shared" si="219"/>
        <v>20100</v>
      </c>
      <c r="R1583" s="48">
        <f t="shared" si="219"/>
        <v>20100</v>
      </c>
      <c r="S1583" s="48">
        <f t="shared" si="219"/>
        <v>20700</v>
      </c>
      <c r="T1583" s="48">
        <f t="shared" si="219"/>
        <v>20700</v>
      </c>
      <c r="U1583" s="48">
        <f t="shared" si="219"/>
        <v>21600</v>
      </c>
      <c r="V1583" s="48">
        <f t="shared" si="219"/>
        <v>21600</v>
      </c>
    </row>
    <row r="1584" spans="1:22">
      <c r="A1584" s="48">
        <v>3</v>
      </c>
      <c r="B1584" s="48">
        <v>7</v>
      </c>
      <c r="C1584" s="48">
        <v>6</v>
      </c>
      <c r="D1584" s="48">
        <v>1001</v>
      </c>
      <c r="E1584" s="48">
        <v>1500</v>
      </c>
      <c r="F1584" s="48">
        <v>8</v>
      </c>
      <c r="G1584" s="48" t="s">
        <v>273</v>
      </c>
      <c r="H1584" s="48">
        <v>1</v>
      </c>
      <c r="I1584" s="48">
        <f t="shared" si="213"/>
        <v>5</v>
      </c>
      <c r="J1584" s="57">
        <f t="shared" si="214"/>
        <v>4.0000000000000001E-3</v>
      </c>
      <c r="K1584" s="48">
        <f t="shared" si="219"/>
        <v>4000</v>
      </c>
      <c r="L1584" s="48">
        <f t="shared" si="219"/>
        <v>4000</v>
      </c>
      <c r="M1584" s="48">
        <f t="shared" si="219"/>
        <v>4400</v>
      </c>
      <c r="N1584" s="48">
        <f t="shared" si="219"/>
        <v>4400</v>
      </c>
      <c r="O1584" s="48">
        <f t="shared" si="219"/>
        <v>4400</v>
      </c>
      <c r="P1584" s="48">
        <f t="shared" si="219"/>
        <v>4400</v>
      </c>
      <c r="Q1584" s="48">
        <f t="shared" si="219"/>
        <v>5000</v>
      </c>
      <c r="R1584" s="48">
        <f t="shared" si="219"/>
        <v>5000</v>
      </c>
      <c r="S1584" s="48">
        <f t="shared" si="219"/>
        <v>5200</v>
      </c>
      <c r="T1584" s="48">
        <f t="shared" si="219"/>
        <v>5200</v>
      </c>
      <c r="U1584" s="48">
        <f t="shared" si="219"/>
        <v>5400</v>
      </c>
      <c r="V1584" s="48">
        <f t="shared" si="219"/>
        <v>5400</v>
      </c>
    </row>
    <row r="1585" spans="1:22">
      <c r="A1585" s="48">
        <v>3</v>
      </c>
      <c r="B1585" s="48">
        <v>7</v>
      </c>
      <c r="C1585" s="48">
        <v>6</v>
      </c>
      <c r="D1585" s="48">
        <v>1001</v>
      </c>
      <c r="E1585" s="48">
        <v>1500</v>
      </c>
      <c r="F1585" s="48">
        <v>9</v>
      </c>
      <c r="G1585" s="48" t="s">
        <v>274</v>
      </c>
      <c r="H1585" s="48">
        <v>1</v>
      </c>
      <c r="I1585" s="48">
        <f t="shared" si="213"/>
        <v>3</v>
      </c>
      <c r="J1585" s="57">
        <f t="shared" si="214"/>
        <v>4.0000000000000001E-3</v>
      </c>
      <c r="K1585" s="48">
        <f t="shared" si="219"/>
        <v>6000</v>
      </c>
      <c r="L1585" s="48">
        <f t="shared" si="219"/>
        <v>6000</v>
      </c>
      <c r="M1585" s="48">
        <f t="shared" si="219"/>
        <v>6600</v>
      </c>
      <c r="N1585" s="48">
        <f t="shared" si="219"/>
        <v>6600</v>
      </c>
      <c r="O1585" s="48">
        <f t="shared" si="219"/>
        <v>6600</v>
      </c>
      <c r="P1585" s="48">
        <f t="shared" si="219"/>
        <v>6600</v>
      </c>
      <c r="Q1585" s="48">
        <f t="shared" si="219"/>
        <v>7500</v>
      </c>
      <c r="R1585" s="48">
        <f t="shared" si="219"/>
        <v>7500</v>
      </c>
      <c r="S1585" s="48">
        <f t="shared" si="219"/>
        <v>7800</v>
      </c>
      <c r="T1585" s="48">
        <f t="shared" si="219"/>
        <v>7800</v>
      </c>
      <c r="U1585" s="48">
        <f t="shared" si="219"/>
        <v>8100</v>
      </c>
      <c r="V1585" s="48">
        <f t="shared" si="219"/>
        <v>8100</v>
      </c>
    </row>
    <row r="1586" spans="1:22">
      <c r="A1586" s="48">
        <v>3</v>
      </c>
      <c r="B1586" s="48">
        <v>7</v>
      </c>
      <c r="C1586" s="48">
        <v>6</v>
      </c>
      <c r="D1586" s="48">
        <v>1001</v>
      </c>
      <c r="E1586" s="48">
        <v>1500</v>
      </c>
      <c r="F1586" s="48">
        <v>10</v>
      </c>
      <c r="G1586" s="48" t="s">
        <v>269</v>
      </c>
      <c r="H1586" s="48">
        <v>28500</v>
      </c>
      <c r="I1586" s="48">
        <f t="shared" si="213"/>
        <v>0</v>
      </c>
      <c r="J1586" s="57">
        <f t="shared" si="214"/>
        <v>4.0000000000000001E-3</v>
      </c>
      <c r="K1586" s="48">
        <f t="shared" si="219"/>
        <v>28500</v>
      </c>
      <c r="L1586" s="48">
        <f t="shared" si="219"/>
        <v>28500</v>
      </c>
      <c r="M1586" s="48">
        <f t="shared" si="219"/>
        <v>28500</v>
      </c>
      <c r="N1586" s="48">
        <f t="shared" si="219"/>
        <v>28500</v>
      </c>
      <c r="O1586" s="48">
        <f t="shared" si="219"/>
        <v>28500</v>
      </c>
      <c r="P1586" s="48">
        <f t="shared" si="219"/>
        <v>28500</v>
      </c>
      <c r="Q1586" s="48">
        <f t="shared" si="219"/>
        <v>28500</v>
      </c>
      <c r="R1586" s="48">
        <f t="shared" si="219"/>
        <v>28500</v>
      </c>
      <c r="S1586" s="48">
        <f t="shared" si="219"/>
        <v>28500</v>
      </c>
      <c r="T1586" s="48">
        <f t="shared" si="219"/>
        <v>28500</v>
      </c>
      <c r="U1586" s="48">
        <f t="shared" si="219"/>
        <v>28500</v>
      </c>
      <c r="V1586" s="48">
        <f t="shared" si="219"/>
        <v>28500</v>
      </c>
    </row>
    <row r="1587" spans="1:22">
      <c r="A1587" s="48">
        <v>3</v>
      </c>
      <c r="B1587" s="48">
        <v>7</v>
      </c>
      <c r="C1587" s="48">
        <v>6</v>
      </c>
      <c r="D1587" s="48">
        <v>1001</v>
      </c>
      <c r="E1587" s="48">
        <v>1500</v>
      </c>
      <c r="F1587" s="48">
        <v>11</v>
      </c>
      <c r="G1587" s="48" t="s">
        <v>268</v>
      </c>
      <c r="H1587" s="48">
        <v>8</v>
      </c>
      <c r="I1587" s="48">
        <f t="shared" si="213"/>
        <v>4</v>
      </c>
      <c r="J1587" s="57">
        <f t="shared" si="214"/>
        <v>4.0000000000000001E-3</v>
      </c>
      <c r="K1587" s="48">
        <f t="shared" si="219"/>
        <v>4000</v>
      </c>
      <c r="L1587" s="48">
        <f t="shared" si="219"/>
        <v>4000</v>
      </c>
      <c r="M1587" s="48">
        <f t="shared" si="219"/>
        <v>4400</v>
      </c>
      <c r="N1587" s="48">
        <f t="shared" si="219"/>
        <v>4400</v>
      </c>
      <c r="O1587" s="48">
        <f t="shared" si="219"/>
        <v>4400</v>
      </c>
      <c r="P1587" s="48">
        <f t="shared" si="219"/>
        <v>4400</v>
      </c>
      <c r="Q1587" s="48">
        <f t="shared" si="219"/>
        <v>5000</v>
      </c>
      <c r="R1587" s="48">
        <f t="shared" si="219"/>
        <v>5000</v>
      </c>
      <c r="S1587" s="48">
        <f t="shared" si="219"/>
        <v>5200</v>
      </c>
      <c r="T1587" s="48">
        <f t="shared" si="219"/>
        <v>5200</v>
      </c>
      <c r="U1587" s="48">
        <f t="shared" si="219"/>
        <v>5400</v>
      </c>
      <c r="V1587" s="48">
        <f t="shared" si="219"/>
        <v>5400</v>
      </c>
    </row>
    <row r="1588" spans="1:22">
      <c r="A1588" s="48">
        <v>3</v>
      </c>
      <c r="B1588" s="48">
        <v>7</v>
      </c>
      <c r="C1588" s="48">
        <v>6</v>
      </c>
      <c r="D1588" s="48">
        <v>1001</v>
      </c>
      <c r="E1588" s="48">
        <v>1500</v>
      </c>
      <c r="F1588" s="48">
        <v>12</v>
      </c>
      <c r="G1588" s="48" t="s">
        <v>272</v>
      </c>
      <c r="H1588" s="48">
        <v>1</v>
      </c>
      <c r="I1588" s="48">
        <f t="shared" si="213"/>
        <v>7</v>
      </c>
      <c r="J1588" s="57">
        <f t="shared" si="214"/>
        <v>4.0000000000000001E-3</v>
      </c>
      <c r="K1588" s="48">
        <f t="shared" si="219"/>
        <v>4000</v>
      </c>
      <c r="L1588" s="48">
        <f t="shared" si="219"/>
        <v>4000</v>
      </c>
      <c r="M1588" s="48">
        <f t="shared" si="219"/>
        <v>4400</v>
      </c>
      <c r="N1588" s="48">
        <f t="shared" si="219"/>
        <v>4400</v>
      </c>
      <c r="O1588" s="48">
        <f t="shared" si="219"/>
        <v>4400</v>
      </c>
      <c r="P1588" s="48">
        <f t="shared" si="219"/>
        <v>4400</v>
      </c>
      <c r="Q1588" s="48">
        <f t="shared" si="219"/>
        <v>5000</v>
      </c>
      <c r="R1588" s="48">
        <f t="shared" si="219"/>
        <v>5000</v>
      </c>
      <c r="S1588" s="48">
        <f t="shared" si="219"/>
        <v>5200</v>
      </c>
      <c r="T1588" s="48">
        <f t="shared" si="219"/>
        <v>5200</v>
      </c>
      <c r="U1588" s="48">
        <f t="shared" si="219"/>
        <v>5400</v>
      </c>
      <c r="V1588" s="48">
        <f t="shared" si="219"/>
        <v>5400</v>
      </c>
    </row>
    <row r="1589" spans="1:22">
      <c r="A1589" s="48">
        <v>3</v>
      </c>
      <c r="B1589" s="48">
        <v>7</v>
      </c>
      <c r="C1589" s="48">
        <v>6</v>
      </c>
      <c r="D1589" s="48">
        <v>1001</v>
      </c>
      <c r="E1589" s="48">
        <v>1500</v>
      </c>
      <c r="F1589" s="48">
        <v>13</v>
      </c>
      <c r="G1589" s="48" t="s">
        <v>275</v>
      </c>
      <c r="H1589" s="48">
        <v>3</v>
      </c>
      <c r="I1589" s="48">
        <f t="shared" si="213"/>
        <v>8</v>
      </c>
      <c r="J1589" s="57">
        <f t="shared" si="214"/>
        <v>4.0000000000000001E-3</v>
      </c>
      <c r="K1589" s="48">
        <f t="shared" si="219"/>
        <v>15900</v>
      </c>
      <c r="L1589" s="48">
        <f t="shared" si="219"/>
        <v>15900</v>
      </c>
      <c r="M1589" s="48">
        <f t="shared" si="219"/>
        <v>17700</v>
      </c>
      <c r="N1589" s="48">
        <f t="shared" si="219"/>
        <v>17700</v>
      </c>
      <c r="O1589" s="48">
        <f t="shared" si="219"/>
        <v>17700</v>
      </c>
      <c r="P1589" s="48">
        <f t="shared" si="219"/>
        <v>17700</v>
      </c>
      <c r="Q1589" s="48">
        <f t="shared" si="219"/>
        <v>20100</v>
      </c>
      <c r="R1589" s="48">
        <f t="shared" si="219"/>
        <v>20100</v>
      </c>
      <c r="S1589" s="48">
        <f t="shared" si="219"/>
        <v>20700</v>
      </c>
      <c r="T1589" s="48">
        <f t="shared" si="219"/>
        <v>20700</v>
      </c>
      <c r="U1589" s="48">
        <f t="shared" si="219"/>
        <v>21600</v>
      </c>
      <c r="V1589" s="48">
        <f t="shared" si="219"/>
        <v>21600</v>
      </c>
    </row>
    <row r="1590" spans="1:22">
      <c r="A1590" s="48">
        <v>3</v>
      </c>
      <c r="B1590" s="48">
        <v>7</v>
      </c>
      <c r="C1590" s="48">
        <v>6</v>
      </c>
      <c r="D1590" s="48">
        <v>1001</v>
      </c>
      <c r="E1590" s="48">
        <v>1500</v>
      </c>
      <c r="F1590" s="48">
        <v>14</v>
      </c>
      <c r="G1590" s="48" t="s">
        <v>273</v>
      </c>
      <c r="H1590" s="48">
        <v>1</v>
      </c>
      <c r="I1590" s="48">
        <f t="shared" si="213"/>
        <v>5</v>
      </c>
      <c r="J1590" s="57">
        <f t="shared" si="214"/>
        <v>4.0000000000000001E-3</v>
      </c>
      <c r="K1590" s="48">
        <f t="shared" si="219"/>
        <v>4000</v>
      </c>
      <c r="L1590" s="48">
        <f t="shared" si="219"/>
        <v>4000</v>
      </c>
      <c r="M1590" s="48">
        <f t="shared" si="219"/>
        <v>4400</v>
      </c>
      <c r="N1590" s="48">
        <f t="shared" si="219"/>
        <v>4400</v>
      </c>
      <c r="O1590" s="48">
        <f t="shared" si="219"/>
        <v>4400</v>
      </c>
      <c r="P1590" s="48">
        <f t="shared" si="219"/>
        <v>4400</v>
      </c>
      <c r="Q1590" s="48">
        <f t="shared" si="219"/>
        <v>5000</v>
      </c>
      <c r="R1590" s="48">
        <f t="shared" si="219"/>
        <v>5000</v>
      </c>
      <c r="S1590" s="48">
        <f t="shared" si="219"/>
        <v>5200</v>
      </c>
      <c r="T1590" s="48">
        <f t="shared" si="219"/>
        <v>5200</v>
      </c>
      <c r="U1590" s="48">
        <f t="shared" si="219"/>
        <v>5400</v>
      </c>
      <c r="V1590" s="48">
        <f t="shared" si="219"/>
        <v>5400</v>
      </c>
    </row>
    <row r="1591" spans="1:22">
      <c r="A1591" s="48">
        <v>3</v>
      </c>
      <c r="B1591" s="48">
        <v>7</v>
      </c>
      <c r="C1591" s="48">
        <v>6</v>
      </c>
      <c r="D1591" s="48">
        <v>1001</v>
      </c>
      <c r="E1591" s="48">
        <v>1500</v>
      </c>
      <c r="F1591" s="48">
        <v>15</v>
      </c>
      <c r="G1591" s="48" t="s">
        <v>269</v>
      </c>
      <c r="H1591" s="48">
        <v>14500</v>
      </c>
      <c r="I1591" s="48">
        <f t="shared" si="213"/>
        <v>0</v>
      </c>
      <c r="J1591" s="57">
        <f t="shared" si="214"/>
        <v>4.0000000000000001E-3</v>
      </c>
      <c r="K1591" s="48">
        <f t="shared" si="219"/>
        <v>14500</v>
      </c>
      <c r="L1591" s="48">
        <f t="shared" si="219"/>
        <v>14500</v>
      </c>
      <c r="M1591" s="48">
        <f t="shared" si="219"/>
        <v>14500</v>
      </c>
      <c r="N1591" s="48">
        <f t="shared" si="219"/>
        <v>14500</v>
      </c>
      <c r="O1591" s="48">
        <f t="shared" si="219"/>
        <v>14500</v>
      </c>
      <c r="P1591" s="48">
        <f t="shared" si="219"/>
        <v>14500</v>
      </c>
      <c r="Q1591" s="48">
        <f t="shared" si="219"/>
        <v>14500</v>
      </c>
      <c r="R1591" s="48">
        <f t="shared" si="219"/>
        <v>14500</v>
      </c>
      <c r="S1591" s="48">
        <f t="shared" si="219"/>
        <v>14500</v>
      </c>
      <c r="T1591" s="48">
        <f t="shared" si="219"/>
        <v>14500</v>
      </c>
      <c r="U1591" s="48">
        <f t="shared" si="219"/>
        <v>14500</v>
      </c>
      <c r="V1591" s="48">
        <f t="shared" si="219"/>
        <v>14500</v>
      </c>
    </row>
    <row r="1592" spans="1:22">
      <c r="A1592" s="48">
        <v>3</v>
      </c>
      <c r="B1592" s="48">
        <v>8</v>
      </c>
      <c r="C1592" s="48">
        <v>4</v>
      </c>
      <c r="D1592" s="48">
        <v>1001</v>
      </c>
      <c r="E1592" s="48">
        <v>1500</v>
      </c>
      <c r="F1592" s="48">
        <v>1</v>
      </c>
      <c r="G1592" s="48" t="s">
        <v>274</v>
      </c>
      <c r="H1592" s="48">
        <v>1</v>
      </c>
      <c r="I1592" s="48">
        <f t="shared" si="213"/>
        <v>3</v>
      </c>
      <c r="J1592" s="57">
        <f t="shared" si="214"/>
        <v>2.6666666666666666E-3</v>
      </c>
      <c r="K1592" s="48">
        <f t="shared" ref="K1592:V1601" si="220">IF($I1592=0,$H1592,INDEX(levelCosts_1_v,MATCH(K$1,levelCosts_k,1),$I1592)*$H1592)</f>
        <v>6000</v>
      </c>
      <c r="L1592" s="48">
        <f t="shared" si="220"/>
        <v>6000</v>
      </c>
      <c r="M1592" s="48">
        <f t="shared" si="220"/>
        <v>6600</v>
      </c>
      <c r="N1592" s="48">
        <f t="shared" si="220"/>
        <v>6600</v>
      </c>
      <c r="O1592" s="48">
        <f t="shared" si="220"/>
        <v>6600</v>
      </c>
      <c r="P1592" s="48">
        <f t="shared" si="220"/>
        <v>6600</v>
      </c>
      <c r="Q1592" s="48">
        <f t="shared" si="220"/>
        <v>7500</v>
      </c>
      <c r="R1592" s="48">
        <f t="shared" si="220"/>
        <v>7500</v>
      </c>
      <c r="S1592" s="48">
        <f t="shared" si="220"/>
        <v>7800</v>
      </c>
      <c r="T1592" s="48">
        <f t="shared" si="220"/>
        <v>7800</v>
      </c>
      <c r="U1592" s="48">
        <f t="shared" si="220"/>
        <v>8100</v>
      </c>
      <c r="V1592" s="48">
        <f t="shared" si="220"/>
        <v>8100</v>
      </c>
    </row>
    <row r="1593" spans="1:22">
      <c r="A1593" s="48">
        <v>3</v>
      </c>
      <c r="B1593" s="48">
        <v>8</v>
      </c>
      <c r="C1593" s="48">
        <v>4</v>
      </c>
      <c r="D1593" s="48">
        <v>1001</v>
      </c>
      <c r="E1593" s="48">
        <v>1500</v>
      </c>
      <c r="F1593" s="48">
        <v>2</v>
      </c>
      <c r="G1593" s="48" t="s">
        <v>268</v>
      </c>
      <c r="H1593" s="48">
        <v>20</v>
      </c>
      <c r="I1593" s="48">
        <f t="shared" si="213"/>
        <v>4</v>
      </c>
      <c r="J1593" s="57">
        <f t="shared" si="214"/>
        <v>2.6666666666666666E-3</v>
      </c>
      <c r="K1593" s="48">
        <f t="shared" si="220"/>
        <v>10000</v>
      </c>
      <c r="L1593" s="48">
        <f t="shared" si="220"/>
        <v>10000</v>
      </c>
      <c r="M1593" s="48">
        <f t="shared" si="220"/>
        <v>11000</v>
      </c>
      <c r="N1593" s="48">
        <f t="shared" si="220"/>
        <v>11000</v>
      </c>
      <c r="O1593" s="48">
        <f t="shared" si="220"/>
        <v>11000</v>
      </c>
      <c r="P1593" s="48">
        <f t="shared" si="220"/>
        <v>11000</v>
      </c>
      <c r="Q1593" s="48">
        <f t="shared" si="220"/>
        <v>12500</v>
      </c>
      <c r="R1593" s="48">
        <f t="shared" si="220"/>
        <v>12500</v>
      </c>
      <c r="S1593" s="48">
        <f t="shared" si="220"/>
        <v>13000</v>
      </c>
      <c r="T1593" s="48">
        <f t="shared" si="220"/>
        <v>13000</v>
      </c>
      <c r="U1593" s="48">
        <f t="shared" si="220"/>
        <v>13500</v>
      </c>
      <c r="V1593" s="48">
        <f t="shared" si="220"/>
        <v>13500</v>
      </c>
    </row>
    <row r="1594" spans="1:22">
      <c r="A1594" s="48">
        <v>3</v>
      </c>
      <c r="B1594" s="48">
        <v>8</v>
      </c>
      <c r="C1594" s="48">
        <v>4</v>
      </c>
      <c r="D1594" s="48">
        <v>1001</v>
      </c>
      <c r="E1594" s="48">
        <v>1500</v>
      </c>
      <c r="F1594" s="48">
        <v>3</v>
      </c>
      <c r="G1594" s="48" t="s">
        <v>270</v>
      </c>
      <c r="H1594" s="48">
        <v>1</v>
      </c>
      <c r="I1594" s="48">
        <f t="shared" si="213"/>
        <v>1</v>
      </c>
      <c r="J1594" s="57">
        <f t="shared" si="214"/>
        <v>2.6666666666666666E-3</v>
      </c>
      <c r="K1594" s="48">
        <f t="shared" si="220"/>
        <v>2000</v>
      </c>
      <c r="L1594" s="48">
        <f t="shared" si="220"/>
        <v>2000</v>
      </c>
      <c r="M1594" s="48">
        <f t="shared" si="220"/>
        <v>2200</v>
      </c>
      <c r="N1594" s="48">
        <f t="shared" si="220"/>
        <v>2200</v>
      </c>
      <c r="O1594" s="48">
        <f t="shared" si="220"/>
        <v>2200</v>
      </c>
      <c r="P1594" s="48">
        <f t="shared" si="220"/>
        <v>2200</v>
      </c>
      <c r="Q1594" s="48">
        <f t="shared" si="220"/>
        <v>2500</v>
      </c>
      <c r="R1594" s="48">
        <f t="shared" si="220"/>
        <v>2500</v>
      </c>
      <c r="S1594" s="48">
        <f t="shared" si="220"/>
        <v>2600</v>
      </c>
      <c r="T1594" s="48">
        <f t="shared" si="220"/>
        <v>2600</v>
      </c>
      <c r="U1594" s="48">
        <f t="shared" si="220"/>
        <v>2700</v>
      </c>
      <c r="V1594" s="48">
        <f t="shared" si="220"/>
        <v>2700</v>
      </c>
    </row>
    <row r="1595" spans="1:22">
      <c r="A1595" s="48">
        <v>3</v>
      </c>
      <c r="B1595" s="48">
        <v>8</v>
      </c>
      <c r="C1595" s="48">
        <v>4</v>
      </c>
      <c r="D1595" s="48">
        <v>1001</v>
      </c>
      <c r="E1595" s="48">
        <v>1500</v>
      </c>
      <c r="F1595" s="48">
        <v>4</v>
      </c>
      <c r="G1595" s="48" t="s">
        <v>271</v>
      </c>
      <c r="H1595" s="48">
        <v>2</v>
      </c>
      <c r="I1595" s="48">
        <f t="shared" si="213"/>
        <v>6</v>
      </c>
      <c r="J1595" s="57">
        <f t="shared" si="214"/>
        <v>2.6666666666666666E-3</v>
      </c>
      <c r="K1595" s="48">
        <f t="shared" si="220"/>
        <v>6600</v>
      </c>
      <c r="L1595" s="48">
        <f t="shared" si="220"/>
        <v>6600</v>
      </c>
      <c r="M1595" s="48">
        <f t="shared" si="220"/>
        <v>7400</v>
      </c>
      <c r="N1595" s="48">
        <f t="shared" si="220"/>
        <v>7400</v>
      </c>
      <c r="O1595" s="48">
        <f t="shared" si="220"/>
        <v>7400</v>
      </c>
      <c r="P1595" s="48">
        <f t="shared" si="220"/>
        <v>7400</v>
      </c>
      <c r="Q1595" s="48">
        <f t="shared" si="220"/>
        <v>8400</v>
      </c>
      <c r="R1595" s="48">
        <f t="shared" si="220"/>
        <v>8400</v>
      </c>
      <c r="S1595" s="48">
        <f t="shared" si="220"/>
        <v>8600</v>
      </c>
      <c r="T1595" s="48">
        <f t="shared" si="220"/>
        <v>8600</v>
      </c>
      <c r="U1595" s="48">
        <f t="shared" si="220"/>
        <v>9000</v>
      </c>
      <c r="V1595" s="48">
        <f t="shared" si="220"/>
        <v>9000</v>
      </c>
    </row>
    <row r="1596" spans="1:22">
      <c r="A1596" s="48">
        <v>3</v>
      </c>
      <c r="B1596" s="48">
        <v>8</v>
      </c>
      <c r="C1596" s="48">
        <v>4</v>
      </c>
      <c r="D1596" s="48">
        <v>1001</v>
      </c>
      <c r="E1596" s="48">
        <v>1500</v>
      </c>
      <c r="F1596" s="48">
        <v>5</v>
      </c>
      <c r="G1596" s="48" t="s">
        <v>273</v>
      </c>
      <c r="H1596" s="48">
        <v>1</v>
      </c>
      <c r="I1596" s="48">
        <f t="shared" si="213"/>
        <v>5</v>
      </c>
      <c r="J1596" s="57">
        <f t="shared" si="214"/>
        <v>2.6666666666666666E-3</v>
      </c>
      <c r="K1596" s="48">
        <f t="shared" si="220"/>
        <v>4000</v>
      </c>
      <c r="L1596" s="48">
        <f t="shared" si="220"/>
        <v>4000</v>
      </c>
      <c r="M1596" s="48">
        <f t="shared" si="220"/>
        <v>4400</v>
      </c>
      <c r="N1596" s="48">
        <f t="shared" si="220"/>
        <v>4400</v>
      </c>
      <c r="O1596" s="48">
        <f t="shared" si="220"/>
        <v>4400</v>
      </c>
      <c r="P1596" s="48">
        <f t="shared" si="220"/>
        <v>4400</v>
      </c>
      <c r="Q1596" s="48">
        <f t="shared" si="220"/>
        <v>5000</v>
      </c>
      <c r="R1596" s="48">
        <f t="shared" si="220"/>
        <v>5000</v>
      </c>
      <c r="S1596" s="48">
        <f t="shared" si="220"/>
        <v>5200</v>
      </c>
      <c r="T1596" s="48">
        <f t="shared" si="220"/>
        <v>5200</v>
      </c>
      <c r="U1596" s="48">
        <f t="shared" si="220"/>
        <v>5400</v>
      </c>
      <c r="V1596" s="48">
        <f t="shared" si="220"/>
        <v>5400</v>
      </c>
    </row>
    <row r="1597" spans="1:22">
      <c r="A1597" s="48">
        <v>3</v>
      </c>
      <c r="B1597" s="48">
        <v>8</v>
      </c>
      <c r="C1597" s="48">
        <v>4</v>
      </c>
      <c r="D1597" s="48">
        <v>1001</v>
      </c>
      <c r="E1597" s="48">
        <v>1500</v>
      </c>
      <c r="F1597" s="48">
        <v>6</v>
      </c>
      <c r="G1597" s="48" t="s">
        <v>275</v>
      </c>
      <c r="H1597" s="48">
        <v>1</v>
      </c>
      <c r="I1597" s="48">
        <f t="shared" si="213"/>
        <v>8</v>
      </c>
      <c r="J1597" s="57">
        <f t="shared" si="214"/>
        <v>2.6666666666666666E-3</v>
      </c>
      <c r="K1597" s="48">
        <f t="shared" si="220"/>
        <v>5300</v>
      </c>
      <c r="L1597" s="48">
        <f t="shared" si="220"/>
        <v>5300</v>
      </c>
      <c r="M1597" s="48">
        <f t="shared" si="220"/>
        <v>5900</v>
      </c>
      <c r="N1597" s="48">
        <f t="shared" si="220"/>
        <v>5900</v>
      </c>
      <c r="O1597" s="48">
        <f t="shared" si="220"/>
        <v>5900</v>
      </c>
      <c r="P1597" s="48">
        <f t="shared" si="220"/>
        <v>5900</v>
      </c>
      <c r="Q1597" s="48">
        <f t="shared" si="220"/>
        <v>6700</v>
      </c>
      <c r="R1597" s="48">
        <f t="shared" si="220"/>
        <v>6700</v>
      </c>
      <c r="S1597" s="48">
        <f t="shared" si="220"/>
        <v>6900</v>
      </c>
      <c r="T1597" s="48">
        <f t="shared" si="220"/>
        <v>6900</v>
      </c>
      <c r="U1597" s="48">
        <f t="shared" si="220"/>
        <v>7200</v>
      </c>
      <c r="V1597" s="48">
        <f t="shared" si="220"/>
        <v>7200</v>
      </c>
    </row>
    <row r="1598" spans="1:22">
      <c r="A1598" s="48">
        <v>3</v>
      </c>
      <c r="B1598" s="48">
        <v>8</v>
      </c>
      <c r="C1598" s="48">
        <v>4</v>
      </c>
      <c r="D1598" s="48">
        <v>1001</v>
      </c>
      <c r="E1598" s="48">
        <v>1500</v>
      </c>
      <c r="F1598" s="48">
        <v>7</v>
      </c>
      <c r="G1598" s="48" t="s">
        <v>269</v>
      </c>
      <c r="H1598" s="48">
        <v>24000</v>
      </c>
      <c r="I1598" s="48">
        <f t="shared" si="213"/>
        <v>0</v>
      </c>
      <c r="J1598" s="57">
        <f t="shared" si="214"/>
        <v>2.6666666666666666E-3</v>
      </c>
      <c r="K1598" s="48">
        <f t="shared" si="220"/>
        <v>24000</v>
      </c>
      <c r="L1598" s="48">
        <f t="shared" si="220"/>
        <v>24000</v>
      </c>
      <c r="M1598" s="48">
        <f t="shared" si="220"/>
        <v>24000</v>
      </c>
      <c r="N1598" s="48">
        <f t="shared" si="220"/>
        <v>24000</v>
      </c>
      <c r="O1598" s="48">
        <f t="shared" si="220"/>
        <v>24000</v>
      </c>
      <c r="P1598" s="48">
        <f t="shared" si="220"/>
        <v>24000</v>
      </c>
      <c r="Q1598" s="48">
        <f t="shared" si="220"/>
        <v>24000</v>
      </c>
      <c r="R1598" s="48">
        <f t="shared" si="220"/>
        <v>24000</v>
      </c>
      <c r="S1598" s="48">
        <f t="shared" si="220"/>
        <v>24000</v>
      </c>
      <c r="T1598" s="48">
        <f t="shared" si="220"/>
        <v>24000</v>
      </c>
      <c r="U1598" s="48">
        <f t="shared" si="220"/>
        <v>24000</v>
      </c>
      <c r="V1598" s="48">
        <f t="shared" si="220"/>
        <v>24000</v>
      </c>
    </row>
    <row r="1599" spans="1:22">
      <c r="A1599" s="48">
        <v>3</v>
      </c>
      <c r="B1599" s="48">
        <v>8</v>
      </c>
      <c r="C1599" s="48">
        <v>4</v>
      </c>
      <c r="D1599" s="48">
        <v>1001</v>
      </c>
      <c r="E1599" s="48">
        <v>1500</v>
      </c>
      <c r="F1599" s="48">
        <v>8</v>
      </c>
      <c r="G1599" s="48" t="s">
        <v>269</v>
      </c>
      <c r="H1599" s="48">
        <v>9500</v>
      </c>
      <c r="I1599" s="48">
        <f t="shared" si="213"/>
        <v>0</v>
      </c>
      <c r="J1599" s="57">
        <f t="shared" si="214"/>
        <v>2.6666666666666666E-3</v>
      </c>
      <c r="K1599" s="48">
        <f t="shared" si="220"/>
        <v>9500</v>
      </c>
      <c r="L1599" s="48">
        <f t="shared" si="220"/>
        <v>9500</v>
      </c>
      <c r="M1599" s="48">
        <f t="shared" si="220"/>
        <v>9500</v>
      </c>
      <c r="N1599" s="48">
        <f t="shared" si="220"/>
        <v>9500</v>
      </c>
      <c r="O1599" s="48">
        <f t="shared" si="220"/>
        <v>9500</v>
      </c>
      <c r="P1599" s="48">
        <f t="shared" si="220"/>
        <v>9500</v>
      </c>
      <c r="Q1599" s="48">
        <f t="shared" si="220"/>
        <v>9500</v>
      </c>
      <c r="R1599" s="48">
        <f t="shared" si="220"/>
        <v>9500</v>
      </c>
      <c r="S1599" s="48">
        <f t="shared" si="220"/>
        <v>9500</v>
      </c>
      <c r="T1599" s="48">
        <f t="shared" si="220"/>
        <v>9500</v>
      </c>
      <c r="U1599" s="48">
        <f t="shared" si="220"/>
        <v>9500</v>
      </c>
      <c r="V1599" s="48">
        <f t="shared" si="220"/>
        <v>9500</v>
      </c>
    </row>
    <row r="1600" spans="1:22">
      <c r="A1600" s="48">
        <v>3</v>
      </c>
      <c r="B1600" s="48">
        <v>8</v>
      </c>
      <c r="C1600" s="48">
        <v>4</v>
      </c>
      <c r="D1600" s="48">
        <v>1001</v>
      </c>
      <c r="E1600" s="48">
        <v>1500</v>
      </c>
      <c r="F1600" s="48">
        <v>9</v>
      </c>
      <c r="G1600" s="48" t="s">
        <v>275</v>
      </c>
      <c r="H1600" s="48">
        <v>2</v>
      </c>
      <c r="I1600" s="48">
        <f t="shared" si="213"/>
        <v>8</v>
      </c>
      <c r="J1600" s="57">
        <f t="shared" si="214"/>
        <v>2.6666666666666666E-3</v>
      </c>
      <c r="K1600" s="48">
        <f t="shared" si="220"/>
        <v>10600</v>
      </c>
      <c r="L1600" s="48">
        <f t="shared" si="220"/>
        <v>10600</v>
      </c>
      <c r="M1600" s="48">
        <f t="shared" si="220"/>
        <v>11800</v>
      </c>
      <c r="N1600" s="48">
        <f t="shared" si="220"/>
        <v>11800</v>
      </c>
      <c r="O1600" s="48">
        <f t="shared" si="220"/>
        <v>11800</v>
      </c>
      <c r="P1600" s="48">
        <f t="shared" si="220"/>
        <v>11800</v>
      </c>
      <c r="Q1600" s="48">
        <f t="shared" si="220"/>
        <v>13400</v>
      </c>
      <c r="R1600" s="48">
        <f t="shared" si="220"/>
        <v>13400</v>
      </c>
      <c r="S1600" s="48">
        <f t="shared" si="220"/>
        <v>13800</v>
      </c>
      <c r="T1600" s="48">
        <f t="shared" si="220"/>
        <v>13800</v>
      </c>
      <c r="U1600" s="48">
        <f t="shared" si="220"/>
        <v>14400</v>
      </c>
      <c r="V1600" s="48">
        <f t="shared" si="220"/>
        <v>14400</v>
      </c>
    </row>
    <row r="1601" spans="1:22">
      <c r="A1601" s="48">
        <v>3</v>
      </c>
      <c r="B1601" s="48">
        <v>8</v>
      </c>
      <c r="C1601" s="48">
        <v>4</v>
      </c>
      <c r="D1601" s="48">
        <v>1001</v>
      </c>
      <c r="E1601" s="48">
        <v>1500</v>
      </c>
      <c r="F1601" s="48">
        <v>10</v>
      </c>
      <c r="G1601" s="48" t="s">
        <v>274</v>
      </c>
      <c r="H1601" s="48">
        <v>2</v>
      </c>
      <c r="I1601" s="48">
        <f t="shared" si="213"/>
        <v>3</v>
      </c>
      <c r="J1601" s="57">
        <f t="shared" si="214"/>
        <v>2.6666666666666666E-3</v>
      </c>
      <c r="K1601" s="48">
        <f t="shared" si="220"/>
        <v>12000</v>
      </c>
      <c r="L1601" s="48">
        <f t="shared" si="220"/>
        <v>12000</v>
      </c>
      <c r="M1601" s="48">
        <f t="shared" si="220"/>
        <v>13200</v>
      </c>
      <c r="N1601" s="48">
        <f t="shared" si="220"/>
        <v>13200</v>
      </c>
      <c r="O1601" s="48">
        <f t="shared" si="220"/>
        <v>13200</v>
      </c>
      <c r="P1601" s="48">
        <f t="shared" si="220"/>
        <v>13200</v>
      </c>
      <c r="Q1601" s="48">
        <f t="shared" si="220"/>
        <v>15000</v>
      </c>
      <c r="R1601" s="48">
        <f t="shared" si="220"/>
        <v>15000</v>
      </c>
      <c r="S1601" s="48">
        <f t="shared" si="220"/>
        <v>15600</v>
      </c>
      <c r="T1601" s="48">
        <f t="shared" si="220"/>
        <v>15600</v>
      </c>
      <c r="U1601" s="48">
        <f t="shared" si="220"/>
        <v>16200</v>
      </c>
      <c r="V1601" s="48">
        <f t="shared" si="220"/>
        <v>16200</v>
      </c>
    </row>
    <row r="1602" spans="1:22">
      <c r="A1602" s="48">
        <v>3</v>
      </c>
      <c r="B1602" s="48">
        <v>8</v>
      </c>
      <c r="C1602" s="48">
        <v>4</v>
      </c>
      <c r="D1602" s="48">
        <v>1001</v>
      </c>
      <c r="E1602" s="48">
        <v>1500</v>
      </c>
      <c r="F1602" s="48">
        <v>11</v>
      </c>
      <c r="G1602" s="48" t="s">
        <v>274</v>
      </c>
      <c r="H1602" s="48">
        <v>1</v>
      </c>
      <c r="I1602" s="48">
        <f t="shared" ref="I1602:I1621" si="221">INDEX($AW$1:$AW$9,MATCH(G1602,$AV$1:$AV$9,0))</f>
        <v>3</v>
      </c>
      <c r="J1602" s="57">
        <f t="shared" si="214"/>
        <v>2.6666666666666666E-3</v>
      </c>
      <c r="K1602" s="48">
        <f t="shared" ref="K1602:V1611" si="222">IF($I1602=0,$H1602,INDEX(levelCosts_1_v,MATCH(K$1,levelCosts_k,1),$I1602)*$H1602)</f>
        <v>6000</v>
      </c>
      <c r="L1602" s="48">
        <f t="shared" si="222"/>
        <v>6000</v>
      </c>
      <c r="M1602" s="48">
        <f t="shared" si="222"/>
        <v>6600</v>
      </c>
      <c r="N1602" s="48">
        <f t="shared" si="222"/>
        <v>6600</v>
      </c>
      <c r="O1602" s="48">
        <f t="shared" si="222"/>
        <v>6600</v>
      </c>
      <c r="P1602" s="48">
        <f t="shared" si="222"/>
        <v>6600</v>
      </c>
      <c r="Q1602" s="48">
        <f t="shared" si="222"/>
        <v>7500</v>
      </c>
      <c r="R1602" s="48">
        <f t="shared" si="222"/>
        <v>7500</v>
      </c>
      <c r="S1602" s="48">
        <f t="shared" si="222"/>
        <v>7800</v>
      </c>
      <c r="T1602" s="48">
        <f t="shared" si="222"/>
        <v>7800</v>
      </c>
      <c r="U1602" s="48">
        <f t="shared" si="222"/>
        <v>8100</v>
      </c>
      <c r="V1602" s="48">
        <f t="shared" si="222"/>
        <v>8100</v>
      </c>
    </row>
    <row r="1603" spans="1:22">
      <c r="A1603" s="48">
        <v>3</v>
      </c>
      <c r="B1603" s="48">
        <v>8</v>
      </c>
      <c r="C1603" s="48">
        <v>4</v>
      </c>
      <c r="D1603" s="48">
        <v>1001</v>
      </c>
      <c r="E1603" s="48">
        <v>1500</v>
      </c>
      <c r="F1603" s="48">
        <v>12</v>
      </c>
      <c r="G1603" s="48" t="s">
        <v>268</v>
      </c>
      <c r="H1603" s="48">
        <v>8</v>
      </c>
      <c r="I1603" s="48">
        <f t="shared" si="221"/>
        <v>4</v>
      </c>
      <c r="J1603" s="57">
        <f t="shared" ref="J1603:J1621" si="223">C1603/100/15</f>
        <v>2.6666666666666666E-3</v>
      </c>
      <c r="K1603" s="48">
        <f t="shared" si="222"/>
        <v>4000</v>
      </c>
      <c r="L1603" s="48">
        <f t="shared" si="222"/>
        <v>4000</v>
      </c>
      <c r="M1603" s="48">
        <f t="shared" si="222"/>
        <v>4400</v>
      </c>
      <c r="N1603" s="48">
        <f t="shared" si="222"/>
        <v>4400</v>
      </c>
      <c r="O1603" s="48">
        <f t="shared" si="222"/>
        <v>4400</v>
      </c>
      <c r="P1603" s="48">
        <f t="shared" si="222"/>
        <v>4400</v>
      </c>
      <c r="Q1603" s="48">
        <f t="shared" si="222"/>
        <v>5000</v>
      </c>
      <c r="R1603" s="48">
        <f t="shared" si="222"/>
        <v>5000</v>
      </c>
      <c r="S1603" s="48">
        <f t="shared" si="222"/>
        <v>5200</v>
      </c>
      <c r="T1603" s="48">
        <f t="shared" si="222"/>
        <v>5200</v>
      </c>
      <c r="U1603" s="48">
        <f t="shared" si="222"/>
        <v>5400</v>
      </c>
      <c r="V1603" s="48">
        <f t="shared" si="222"/>
        <v>5400</v>
      </c>
    </row>
    <row r="1604" spans="1:22">
      <c r="A1604" s="48">
        <v>3</v>
      </c>
      <c r="B1604" s="48">
        <v>8</v>
      </c>
      <c r="C1604" s="48">
        <v>4</v>
      </c>
      <c r="D1604" s="48">
        <v>1001</v>
      </c>
      <c r="E1604" s="48">
        <v>1500</v>
      </c>
      <c r="F1604" s="48">
        <v>13</v>
      </c>
      <c r="G1604" s="48" t="s">
        <v>272</v>
      </c>
      <c r="H1604" s="48">
        <v>2</v>
      </c>
      <c r="I1604" s="48">
        <f t="shared" si="221"/>
        <v>7</v>
      </c>
      <c r="J1604" s="57">
        <f t="shared" si="223"/>
        <v>2.6666666666666666E-3</v>
      </c>
      <c r="K1604" s="48">
        <f t="shared" si="222"/>
        <v>8000</v>
      </c>
      <c r="L1604" s="48">
        <f t="shared" si="222"/>
        <v>8000</v>
      </c>
      <c r="M1604" s="48">
        <f t="shared" si="222"/>
        <v>8800</v>
      </c>
      <c r="N1604" s="48">
        <f t="shared" si="222"/>
        <v>8800</v>
      </c>
      <c r="O1604" s="48">
        <f t="shared" si="222"/>
        <v>8800</v>
      </c>
      <c r="P1604" s="48">
        <f t="shared" si="222"/>
        <v>8800</v>
      </c>
      <c r="Q1604" s="48">
        <f t="shared" si="222"/>
        <v>10000</v>
      </c>
      <c r="R1604" s="48">
        <f t="shared" si="222"/>
        <v>10000</v>
      </c>
      <c r="S1604" s="48">
        <f t="shared" si="222"/>
        <v>10400</v>
      </c>
      <c r="T1604" s="48">
        <f t="shared" si="222"/>
        <v>10400</v>
      </c>
      <c r="U1604" s="48">
        <f t="shared" si="222"/>
        <v>10800</v>
      </c>
      <c r="V1604" s="48">
        <f t="shared" si="222"/>
        <v>10800</v>
      </c>
    </row>
    <row r="1605" spans="1:22">
      <c r="A1605" s="48">
        <v>3</v>
      </c>
      <c r="B1605" s="48">
        <v>8</v>
      </c>
      <c r="C1605" s="48">
        <v>4</v>
      </c>
      <c r="D1605" s="48">
        <v>1001</v>
      </c>
      <c r="E1605" s="48">
        <v>1500</v>
      </c>
      <c r="F1605" s="48">
        <v>14</v>
      </c>
      <c r="G1605" s="48" t="s">
        <v>269</v>
      </c>
      <c r="H1605" s="48">
        <v>9500</v>
      </c>
      <c r="I1605" s="48">
        <f t="shared" si="221"/>
        <v>0</v>
      </c>
      <c r="J1605" s="57">
        <f t="shared" si="223"/>
        <v>2.6666666666666666E-3</v>
      </c>
      <c r="K1605" s="48">
        <f t="shared" si="222"/>
        <v>9500</v>
      </c>
      <c r="L1605" s="48">
        <f t="shared" si="222"/>
        <v>9500</v>
      </c>
      <c r="M1605" s="48">
        <f t="shared" si="222"/>
        <v>9500</v>
      </c>
      <c r="N1605" s="48">
        <f t="shared" si="222"/>
        <v>9500</v>
      </c>
      <c r="O1605" s="48">
        <f t="shared" si="222"/>
        <v>9500</v>
      </c>
      <c r="P1605" s="48">
        <f t="shared" si="222"/>
        <v>9500</v>
      </c>
      <c r="Q1605" s="48">
        <f t="shared" si="222"/>
        <v>9500</v>
      </c>
      <c r="R1605" s="48">
        <f t="shared" si="222"/>
        <v>9500</v>
      </c>
      <c r="S1605" s="48">
        <f t="shared" si="222"/>
        <v>9500</v>
      </c>
      <c r="T1605" s="48">
        <f t="shared" si="222"/>
        <v>9500</v>
      </c>
      <c r="U1605" s="48">
        <f t="shared" si="222"/>
        <v>9500</v>
      </c>
      <c r="V1605" s="48">
        <f t="shared" si="222"/>
        <v>9500</v>
      </c>
    </row>
    <row r="1606" spans="1:22">
      <c r="A1606" s="48">
        <v>3</v>
      </c>
      <c r="B1606" s="48">
        <v>8</v>
      </c>
      <c r="C1606" s="48">
        <v>4</v>
      </c>
      <c r="D1606" s="48">
        <v>1001</v>
      </c>
      <c r="E1606" s="48">
        <v>1500</v>
      </c>
      <c r="F1606" s="48">
        <v>15</v>
      </c>
      <c r="G1606" s="48" t="s">
        <v>273</v>
      </c>
      <c r="H1606" s="48">
        <v>2</v>
      </c>
      <c r="I1606" s="48">
        <f t="shared" si="221"/>
        <v>5</v>
      </c>
      <c r="J1606" s="57">
        <f t="shared" si="223"/>
        <v>2.6666666666666666E-3</v>
      </c>
      <c r="K1606" s="48">
        <f t="shared" si="222"/>
        <v>8000</v>
      </c>
      <c r="L1606" s="48">
        <f t="shared" si="222"/>
        <v>8000</v>
      </c>
      <c r="M1606" s="48">
        <f t="shared" si="222"/>
        <v>8800</v>
      </c>
      <c r="N1606" s="48">
        <f t="shared" si="222"/>
        <v>8800</v>
      </c>
      <c r="O1606" s="48">
        <f t="shared" si="222"/>
        <v>8800</v>
      </c>
      <c r="P1606" s="48">
        <f t="shared" si="222"/>
        <v>8800</v>
      </c>
      <c r="Q1606" s="48">
        <f t="shared" si="222"/>
        <v>10000</v>
      </c>
      <c r="R1606" s="48">
        <f t="shared" si="222"/>
        <v>10000</v>
      </c>
      <c r="S1606" s="48">
        <f t="shared" si="222"/>
        <v>10400</v>
      </c>
      <c r="T1606" s="48">
        <f t="shared" si="222"/>
        <v>10400</v>
      </c>
      <c r="U1606" s="48">
        <f t="shared" si="222"/>
        <v>10800</v>
      </c>
      <c r="V1606" s="48">
        <f t="shared" si="222"/>
        <v>10800</v>
      </c>
    </row>
    <row r="1607" spans="1:22">
      <c r="A1607" s="48">
        <v>3</v>
      </c>
      <c r="B1607" s="48">
        <v>9</v>
      </c>
      <c r="C1607" s="48">
        <v>19</v>
      </c>
      <c r="D1607" s="48">
        <v>1001</v>
      </c>
      <c r="E1607" s="48">
        <v>1500</v>
      </c>
      <c r="F1607" s="48">
        <v>1</v>
      </c>
      <c r="G1607" s="48" t="s">
        <v>269</v>
      </c>
      <c r="H1607" s="48">
        <v>14500</v>
      </c>
      <c r="I1607" s="48">
        <f t="shared" si="221"/>
        <v>0</v>
      </c>
      <c r="J1607" s="57">
        <f t="shared" si="223"/>
        <v>1.2666666666666666E-2</v>
      </c>
      <c r="K1607" s="48">
        <f t="shared" si="222"/>
        <v>14500</v>
      </c>
      <c r="L1607" s="48">
        <f t="shared" si="222"/>
        <v>14500</v>
      </c>
      <c r="M1607" s="48">
        <f t="shared" si="222"/>
        <v>14500</v>
      </c>
      <c r="N1607" s="48">
        <f t="shared" si="222"/>
        <v>14500</v>
      </c>
      <c r="O1607" s="48">
        <f t="shared" si="222"/>
        <v>14500</v>
      </c>
      <c r="P1607" s="48">
        <f t="shared" si="222"/>
        <v>14500</v>
      </c>
      <c r="Q1607" s="48">
        <f t="shared" si="222"/>
        <v>14500</v>
      </c>
      <c r="R1607" s="48">
        <f t="shared" si="222"/>
        <v>14500</v>
      </c>
      <c r="S1607" s="48">
        <f t="shared" si="222"/>
        <v>14500</v>
      </c>
      <c r="T1607" s="48">
        <f t="shared" si="222"/>
        <v>14500</v>
      </c>
      <c r="U1607" s="48">
        <f t="shared" si="222"/>
        <v>14500</v>
      </c>
      <c r="V1607" s="48">
        <f t="shared" si="222"/>
        <v>14500</v>
      </c>
    </row>
    <row r="1608" spans="1:22">
      <c r="A1608" s="48">
        <v>3</v>
      </c>
      <c r="B1608" s="48">
        <v>9</v>
      </c>
      <c r="C1608" s="48">
        <v>19</v>
      </c>
      <c r="D1608" s="48">
        <v>1001</v>
      </c>
      <c r="E1608" s="48">
        <v>1500</v>
      </c>
      <c r="F1608" s="48">
        <v>2</v>
      </c>
      <c r="G1608" s="48" t="s">
        <v>270</v>
      </c>
      <c r="H1608" s="48">
        <v>3</v>
      </c>
      <c r="I1608" s="48">
        <f t="shared" si="221"/>
        <v>1</v>
      </c>
      <c r="J1608" s="57">
        <f t="shared" si="223"/>
        <v>1.2666666666666666E-2</v>
      </c>
      <c r="K1608" s="48">
        <f t="shared" si="222"/>
        <v>6000</v>
      </c>
      <c r="L1608" s="48">
        <f t="shared" si="222"/>
        <v>6000</v>
      </c>
      <c r="M1608" s="48">
        <f t="shared" si="222"/>
        <v>6600</v>
      </c>
      <c r="N1608" s="48">
        <f t="shared" si="222"/>
        <v>6600</v>
      </c>
      <c r="O1608" s="48">
        <f t="shared" si="222"/>
        <v>6600</v>
      </c>
      <c r="P1608" s="48">
        <f t="shared" si="222"/>
        <v>6600</v>
      </c>
      <c r="Q1608" s="48">
        <f t="shared" si="222"/>
        <v>7500</v>
      </c>
      <c r="R1608" s="48">
        <f t="shared" si="222"/>
        <v>7500</v>
      </c>
      <c r="S1608" s="48">
        <f t="shared" si="222"/>
        <v>7800</v>
      </c>
      <c r="T1608" s="48">
        <f t="shared" si="222"/>
        <v>7800</v>
      </c>
      <c r="U1608" s="48">
        <f t="shared" si="222"/>
        <v>8100</v>
      </c>
      <c r="V1608" s="48">
        <f t="shared" si="222"/>
        <v>8100</v>
      </c>
    </row>
    <row r="1609" spans="1:22">
      <c r="A1609" s="48">
        <v>3</v>
      </c>
      <c r="B1609" s="48">
        <v>9</v>
      </c>
      <c r="C1609" s="48">
        <v>19</v>
      </c>
      <c r="D1609" s="48">
        <v>1001</v>
      </c>
      <c r="E1609" s="48">
        <v>1500</v>
      </c>
      <c r="F1609" s="48">
        <v>3</v>
      </c>
      <c r="G1609" s="48" t="s">
        <v>273</v>
      </c>
      <c r="H1609" s="48">
        <v>1</v>
      </c>
      <c r="I1609" s="48">
        <f t="shared" si="221"/>
        <v>5</v>
      </c>
      <c r="J1609" s="57">
        <f t="shared" si="223"/>
        <v>1.2666666666666666E-2</v>
      </c>
      <c r="K1609" s="48">
        <f t="shared" si="222"/>
        <v>4000</v>
      </c>
      <c r="L1609" s="48">
        <f t="shared" si="222"/>
        <v>4000</v>
      </c>
      <c r="M1609" s="48">
        <f t="shared" si="222"/>
        <v>4400</v>
      </c>
      <c r="N1609" s="48">
        <f t="shared" si="222"/>
        <v>4400</v>
      </c>
      <c r="O1609" s="48">
        <f t="shared" si="222"/>
        <v>4400</v>
      </c>
      <c r="P1609" s="48">
        <f t="shared" si="222"/>
        <v>4400</v>
      </c>
      <c r="Q1609" s="48">
        <f t="shared" si="222"/>
        <v>5000</v>
      </c>
      <c r="R1609" s="48">
        <f t="shared" si="222"/>
        <v>5000</v>
      </c>
      <c r="S1609" s="48">
        <f t="shared" si="222"/>
        <v>5200</v>
      </c>
      <c r="T1609" s="48">
        <f t="shared" si="222"/>
        <v>5200</v>
      </c>
      <c r="U1609" s="48">
        <f t="shared" si="222"/>
        <v>5400</v>
      </c>
      <c r="V1609" s="48">
        <f t="shared" si="222"/>
        <v>5400</v>
      </c>
    </row>
    <row r="1610" spans="1:22">
      <c r="A1610" s="48">
        <v>3</v>
      </c>
      <c r="B1610" s="48">
        <v>9</v>
      </c>
      <c r="C1610" s="48">
        <v>19</v>
      </c>
      <c r="D1610" s="48">
        <v>1001</v>
      </c>
      <c r="E1610" s="48">
        <v>1500</v>
      </c>
      <c r="F1610" s="48">
        <v>4</v>
      </c>
      <c r="G1610" s="48" t="s">
        <v>274</v>
      </c>
      <c r="H1610" s="48">
        <v>2</v>
      </c>
      <c r="I1610" s="48">
        <f t="shared" si="221"/>
        <v>3</v>
      </c>
      <c r="J1610" s="57">
        <f t="shared" si="223"/>
        <v>1.2666666666666666E-2</v>
      </c>
      <c r="K1610" s="48">
        <f t="shared" si="222"/>
        <v>12000</v>
      </c>
      <c r="L1610" s="48">
        <f t="shared" si="222"/>
        <v>12000</v>
      </c>
      <c r="M1610" s="48">
        <f t="shared" si="222"/>
        <v>13200</v>
      </c>
      <c r="N1610" s="48">
        <f t="shared" si="222"/>
        <v>13200</v>
      </c>
      <c r="O1610" s="48">
        <f t="shared" si="222"/>
        <v>13200</v>
      </c>
      <c r="P1610" s="48">
        <f t="shared" si="222"/>
        <v>13200</v>
      </c>
      <c r="Q1610" s="48">
        <f t="shared" si="222"/>
        <v>15000</v>
      </c>
      <c r="R1610" s="48">
        <f t="shared" si="222"/>
        <v>15000</v>
      </c>
      <c r="S1610" s="48">
        <f t="shared" si="222"/>
        <v>15600</v>
      </c>
      <c r="T1610" s="48">
        <f t="shared" si="222"/>
        <v>15600</v>
      </c>
      <c r="U1610" s="48">
        <f t="shared" si="222"/>
        <v>16200</v>
      </c>
      <c r="V1610" s="48">
        <f t="shared" si="222"/>
        <v>16200</v>
      </c>
    </row>
    <row r="1611" spans="1:22">
      <c r="A1611" s="48">
        <v>3</v>
      </c>
      <c r="B1611" s="48">
        <v>9</v>
      </c>
      <c r="C1611" s="48">
        <v>19</v>
      </c>
      <c r="D1611" s="48">
        <v>1001</v>
      </c>
      <c r="E1611" s="48">
        <v>1500</v>
      </c>
      <c r="F1611" s="48">
        <v>5</v>
      </c>
      <c r="G1611" s="48" t="s">
        <v>273</v>
      </c>
      <c r="H1611" s="48">
        <v>1</v>
      </c>
      <c r="I1611" s="48">
        <f t="shared" si="221"/>
        <v>5</v>
      </c>
      <c r="J1611" s="57">
        <f t="shared" si="223"/>
        <v>1.2666666666666666E-2</v>
      </c>
      <c r="K1611" s="48">
        <f t="shared" si="222"/>
        <v>4000</v>
      </c>
      <c r="L1611" s="48">
        <f t="shared" si="222"/>
        <v>4000</v>
      </c>
      <c r="M1611" s="48">
        <f t="shared" si="222"/>
        <v>4400</v>
      </c>
      <c r="N1611" s="48">
        <f t="shared" si="222"/>
        <v>4400</v>
      </c>
      <c r="O1611" s="48">
        <f t="shared" si="222"/>
        <v>4400</v>
      </c>
      <c r="P1611" s="48">
        <f t="shared" si="222"/>
        <v>4400</v>
      </c>
      <c r="Q1611" s="48">
        <f t="shared" si="222"/>
        <v>5000</v>
      </c>
      <c r="R1611" s="48">
        <f t="shared" si="222"/>
        <v>5000</v>
      </c>
      <c r="S1611" s="48">
        <f t="shared" si="222"/>
        <v>5200</v>
      </c>
      <c r="T1611" s="48">
        <f t="shared" si="222"/>
        <v>5200</v>
      </c>
      <c r="U1611" s="48">
        <f t="shared" si="222"/>
        <v>5400</v>
      </c>
      <c r="V1611" s="48">
        <f t="shared" si="222"/>
        <v>5400</v>
      </c>
    </row>
    <row r="1612" spans="1:22">
      <c r="A1612" s="48">
        <v>3</v>
      </c>
      <c r="B1612" s="48">
        <v>9</v>
      </c>
      <c r="C1612" s="48">
        <v>19</v>
      </c>
      <c r="D1612" s="48">
        <v>1001</v>
      </c>
      <c r="E1612" s="48">
        <v>1500</v>
      </c>
      <c r="F1612" s="48">
        <v>6</v>
      </c>
      <c r="G1612" s="48" t="s">
        <v>269</v>
      </c>
      <c r="H1612" s="48">
        <v>5000</v>
      </c>
      <c r="I1612" s="48">
        <f t="shared" si="221"/>
        <v>0</v>
      </c>
      <c r="J1612" s="57">
        <f t="shared" si="223"/>
        <v>1.2666666666666666E-2</v>
      </c>
      <c r="K1612" s="48">
        <f t="shared" ref="K1612:V1621" si="224">IF($I1612=0,$H1612,INDEX(levelCosts_1_v,MATCH(K$1,levelCosts_k,1),$I1612)*$H1612)</f>
        <v>5000</v>
      </c>
      <c r="L1612" s="48">
        <f t="shared" si="224"/>
        <v>5000</v>
      </c>
      <c r="M1612" s="48">
        <f t="shared" si="224"/>
        <v>5000</v>
      </c>
      <c r="N1612" s="48">
        <f t="shared" si="224"/>
        <v>5000</v>
      </c>
      <c r="O1612" s="48">
        <f t="shared" si="224"/>
        <v>5000</v>
      </c>
      <c r="P1612" s="48">
        <f t="shared" si="224"/>
        <v>5000</v>
      </c>
      <c r="Q1612" s="48">
        <f t="shared" si="224"/>
        <v>5000</v>
      </c>
      <c r="R1612" s="48">
        <f t="shared" si="224"/>
        <v>5000</v>
      </c>
      <c r="S1612" s="48">
        <f t="shared" si="224"/>
        <v>5000</v>
      </c>
      <c r="T1612" s="48">
        <f t="shared" si="224"/>
        <v>5000</v>
      </c>
      <c r="U1612" s="48">
        <f t="shared" si="224"/>
        <v>5000</v>
      </c>
      <c r="V1612" s="48">
        <f t="shared" si="224"/>
        <v>5000</v>
      </c>
    </row>
    <row r="1613" spans="1:22">
      <c r="A1613" s="48">
        <v>3</v>
      </c>
      <c r="B1613" s="48">
        <v>9</v>
      </c>
      <c r="C1613" s="48">
        <v>19</v>
      </c>
      <c r="D1613" s="48">
        <v>1001</v>
      </c>
      <c r="E1613" s="48">
        <v>1500</v>
      </c>
      <c r="F1613" s="48">
        <v>7</v>
      </c>
      <c r="G1613" s="48" t="s">
        <v>275</v>
      </c>
      <c r="H1613" s="48">
        <v>3</v>
      </c>
      <c r="I1613" s="48">
        <f t="shared" si="221"/>
        <v>8</v>
      </c>
      <c r="J1613" s="57">
        <f t="shared" si="223"/>
        <v>1.2666666666666666E-2</v>
      </c>
      <c r="K1613" s="48">
        <f t="shared" si="224"/>
        <v>15900</v>
      </c>
      <c r="L1613" s="48">
        <f t="shared" si="224"/>
        <v>15900</v>
      </c>
      <c r="M1613" s="48">
        <f t="shared" si="224"/>
        <v>17700</v>
      </c>
      <c r="N1613" s="48">
        <f t="shared" si="224"/>
        <v>17700</v>
      </c>
      <c r="O1613" s="48">
        <f t="shared" si="224"/>
        <v>17700</v>
      </c>
      <c r="P1613" s="48">
        <f t="shared" si="224"/>
        <v>17700</v>
      </c>
      <c r="Q1613" s="48">
        <f t="shared" si="224"/>
        <v>20100</v>
      </c>
      <c r="R1613" s="48">
        <f t="shared" si="224"/>
        <v>20100</v>
      </c>
      <c r="S1613" s="48">
        <f t="shared" si="224"/>
        <v>20700</v>
      </c>
      <c r="T1613" s="48">
        <f t="shared" si="224"/>
        <v>20700</v>
      </c>
      <c r="U1613" s="48">
        <f t="shared" si="224"/>
        <v>21600</v>
      </c>
      <c r="V1613" s="48">
        <f t="shared" si="224"/>
        <v>21600</v>
      </c>
    </row>
    <row r="1614" spans="1:22">
      <c r="A1614" s="48">
        <v>3</v>
      </c>
      <c r="B1614" s="48">
        <v>9</v>
      </c>
      <c r="C1614" s="48">
        <v>19</v>
      </c>
      <c r="D1614" s="48">
        <v>1001</v>
      </c>
      <c r="E1614" s="48">
        <v>1500</v>
      </c>
      <c r="F1614" s="48">
        <v>8</v>
      </c>
      <c r="G1614" s="48" t="s">
        <v>268</v>
      </c>
      <c r="H1614" s="48">
        <v>8</v>
      </c>
      <c r="I1614" s="48">
        <f t="shared" si="221"/>
        <v>4</v>
      </c>
      <c r="J1614" s="57">
        <f t="shared" si="223"/>
        <v>1.2666666666666666E-2</v>
      </c>
      <c r="K1614" s="48">
        <f t="shared" si="224"/>
        <v>4000</v>
      </c>
      <c r="L1614" s="48">
        <f t="shared" si="224"/>
        <v>4000</v>
      </c>
      <c r="M1614" s="48">
        <f t="shared" si="224"/>
        <v>4400</v>
      </c>
      <c r="N1614" s="48">
        <f t="shared" si="224"/>
        <v>4400</v>
      </c>
      <c r="O1614" s="48">
        <f t="shared" si="224"/>
        <v>4400</v>
      </c>
      <c r="P1614" s="48">
        <f t="shared" si="224"/>
        <v>4400</v>
      </c>
      <c r="Q1614" s="48">
        <f t="shared" si="224"/>
        <v>5000</v>
      </c>
      <c r="R1614" s="48">
        <f t="shared" si="224"/>
        <v>5000</v>
      </c>
      <c r="S1614" s="48">
        <f t="shared" si="224"/>
        <v>5200</v>
      </c>
      <c r="T1614" s="48">
        <f t="shared" si="224"/>
        <v>5200</v>
      </c>
      <c r="U1614" s="48">
        <f t="shared" si="224"/>
        <v>5400</v>
      </c>
      <c r="V1614" s="48">
        <f t="shared" si="224"/>
        <v>5400</v>
      </c>
    </row>
    <row r="1615" spans="1:22">
      <c r="A1615" s="48">
        <v>3</v>
      </c>
      <c r="B1615" s="48">
        <v>9</v>
      </c>
      <c r="C1615" s="48">
        <v>19</v>
      </c>
      <c r="D1615" s="48">
        <v>1001</v>
      </c>
      <c r="E1615" s="48">
        <v>1500</v>
      </c>
      <c r="F1615" s="48">
        <v>9</v>
      </c>
      <c r="G1615" s="48" t="s">
        <v>271</v>
      </c>
      <c r="H1615" s="48">
        <v>2</v>
      </c>
      <c r="I1615" s="48">
        <f t="shared" si="221"/>
        <v>6</v>
      </c>
      <c r="J1615" s="57">
        <f t="shared" si="223"/>
        <v>1.2666666666666666E-2</v>
      </c>
      <c r="K1615" s="48">
        <f t="shared" si="224"/>
        <v>6600</v>
      </c>
      <c r="L1615" s="48">
        <f t="shared" si="224"/>
        <v>6600</v>
      </c>
      <c r="M1615" s="48">
        <f t="shared" si="224"/>
        <v>7400</v>
      </c>
      <c r="N1615" s="48">
        <f t="shared" si="224"/>
        <v>7400</v>
      </c>
      <c r="O1615" s="48">
        <f t="shared" si="224"/>
        <v>7400</v>
      </c>
      <c r="P1615" s="48">
        <f t="shared" si="224"/>
        <v>7400</v>
      </c>
      <c r="Q1615" s="48">
        <f t="shared" si="224"/>
        <v>8400</v>
      </c>
      <c r="R1615" s="48">
        <f t="shared" si="224"/>
        <v>8400</v>
      </c>
      <c r="S1615" s="48">
        <f t="shared" si="224"/>
        <v>8600</v>
      </c>
      <c r="T1615" s="48">
        <f t="shared" si="224"/>
        <v>8600</v>
      </c>
      <c r="U1615" s="48">
        <f t="shared" si="224"/>
        <v>9000</v>
      </c>
      <c r="V1615" s="48">
        <f t="shared" si="224"/>
        <v>9000</v>
      </c>
    </row>
    <row r="1616" spans="1:22">
      <c r="A1616" s="48">
        <v>3</v>
      </c>
      <c r="B1616" s="48">
        <v>9</v>
      </c>
      <c r="C1616" s="48">
        <v>19</v>
      </c>
      <c r="D1616" s="48">
        <v>1001</v>
      </c>
      <c r="E1616" s="48">
        <v>1500</v>
      </c>
      <c r="F1616" s="48">
        <v>10</v>
      </c>
      <c r="G1616" s="48" t="s">
        <v>270</v>
      </c>
      <c r="H1616" s="48">
        <v>6</v>
      </c>
      <c r="I1616" s="48">
        <f t="shared" si="221"/>
        <v>1</v>
      </c>
      <c r="J1616" s="57">
        <f t="shared" si="223"/>
        <v>1.2666666666666666E-2</v>
      </c>
      <c r="K1616" s="48">
        <f t="shared" si="224"/>
        <v>12000</v>
      </c>
      <c r="L1616" s="48">
        <f t="shared" si="224"/>
        <v>12000</v>
      </c>
      <c r="M1616" s="48">
        <f t="shared" si="224"/>
        <v>13200</v>
      </c>
      <c r="N1616" s="48">
        <f t="shared" si="224"/>
        <v>13200</v>
      </c>
      <c r="O1616" s="48">
        <f t="shared" si="224"/>
        <v>13200</v>
      </c>
      <c r="P1616" s="48">
        <f t="shared" si="224"/>
        <v>13200</v>
      </c>
      <c r="Q1616" s="48">
        <f t="shared" si="224"/>
        <v>15000</v>
      </c>
      <c r="R1616" s="48">
        <f t="shared" si="224"/>
        <v>15000</v>
      </c>
      <c r="S1616" s="48">
        <f t="shared" si="224"/>
        <v>15600</v>
      </c>
      <c r="T1616" s="48">
        <f t="shared" si="224"/>
        <v>15600</v>
      </c>
      <c r="U1616" s="48">
        <f t="shared" si="224"/>
        <v>16200</v>
      </c>
      <c r="V1616" s="48">
        <f t="shared" si="224"/>
        <v>16200</v>
      </c>
    </row>
    <row r="1617" spans="1:22">
      <c r="A1617" s="48">
        <v>3</v>
      </c>
      <c r="B1617" s="48">
        <v>9</v>
      </c>
      <c r="C1617" s="48">
        <v>19</v>
      </c>
      <c r="D1617" s="48">
        <v>1001</v>
      </c>
      <c r="E1617" s="48">
        <v>1500</v>
      </c>
      <c r="F1617" s="48">
        <v>11</v>
      </c>
      <c r="G1617" s="48" t="s">
        <v>272</v>
      </c>
      <c r="H1617" s="48">
        <v>1</v>
      </c>
      <c r="I1617" s="48">
        <f t="shared" si="221"/>
        <v>7</v>
      </c>
      <c r="J1617" s="57">
        <f t="shared" si="223"/>
        <v>1.2666666666666666E-2</v>
      </c>
      <c r="K1617" s="48">
        <f t="shared" si="224"/>
        <v>4000</v>
      </c>
      <c r="L1617" s="48">
        <f t="shared" si="224"/>
        <v>4000</v>
      </c>
      <c r="M1617" s="48">
        <f t="shared" si="224"/>
        <v>4400</v>
      </c>
      <c r="N1617" s="48">
        <f t="shared" si="224"/>
        <v>4400</v>
      </c>
      <c r="O1617" s="48">
        <f t="shared" si="224"/>
        <v>4400</v>
      </c>
      <c r="P1617" s="48">
        <f t="shared" si="224"/>
        <v>4400</v>
      </c>
      <c r="Q1617" s="48">
        <f t="shared" si="224"/>
        <v>5000</v>
      </c>
      <c r="R1617" s="48">
        <f t="shared" si="224"/>
        <v>5000</v>
      </c>
      <c r="S1617" s="48">
        <f t="shared" si="224"/>
        <v>5200</v>
      </c>
      <c r="T1617" s="48">
        <f t="shared" si="224"/>
        <v>5200</v>
      </c>
      <c r="U1617" s="48">
        <f t="shared" si="224"/>
        <v>5400</v>
      </c>
      <c r="V1617" s="48">
        <f t="shared" si="224"/>
        <v>5400</v>
      </c>
    </row>
    <row r="1618" spans="1:22">
      <c r="A1618" s="48">
        <v>3</v>
      </c>
      <c r="B1618" s="48">
        <v>9</v>
      </c>
      <c r="C1618" s="48">
        <v>19</v>
      </c>
      <c r="D1618" s="48">
        <v>1001</v>
      </c>
      <c r="E1618" s="48">
        <v>1500</v>
      </c>
      <c r="F1618" s="48">
        <v>12</v>
      </c>
      <c r="G1618" s="48" t="s">
        <v>272</v>
      </c>
      <c r="H1618" s="48">
        <v>1</v>
      </c>
      <c r="I1618" s="48">
        <f t="shared" si="221"/>
        <v>7</v>
      </c>
      <c r="J1618" s="57">
        <f t="shared" si="223"/>
        <v>1.2666666666666666E-2</v>
      </c>
      <c r="K1618" s="48">
        <f t="shared" si="224"/>
        <v>4000</v>
      </c>
      <c r="L1618" s="48">
        <f t="shared" si="224"/>
        <v>4000</v>
      </c>
      <c r="M1618" s="48">
        <f t="shared" si="224"/>
        <v>4400</v>
      </c>
      <c r="N1618" s="48">
        <f t="shared" si="224"/>
        <v>4400</v>
      </c>
      <c r="O1618" s="48">
        <f t="shared" si="224"/>
        <v>4400</v>
      </c>
      <c r="P1618" s="48">
        <f t="shared" si="224"/>
        <v>4400</v>
      </c>
      <c r="Q1618" s="48">
        <f t="shared" si="224"/>
        <v>5000</v>
      </c>
      <c r="R1618" s="48">
        <f t="shared" si="224"/>
        <v>5000</v>
      </c>
      <c r="S1618" s="48">
        <f t="shared" si="224"/>
        <v>5200</v>
      </c>
      <c r="T1618" s="48">
        <f t="shared" si="224"/>
        <v>5200</v>
      </c>
      <c r="U1618" s="48">
        <f t="shared" si="224"/>
        <v>5400</v>
      </c>
      <c r="V1618" s="48">
        <f t="shared" si="224"/>
        <v>5400</v>
      </c>
    </row>
    <row r="1619" spans="1:22">
      <c r="A1619" s="48">
        <v>3</v>
      </c>
      <c r="B1619" s="48">
        <v>9</v>
      </c>
      <c r="C1619" s="48">
        <v>19</v>
      </c>
      <c r="D1619" s="48">
        <v>1001</v>
      </c>
      <c r="E1619" s="48">
        <v>1500</v>
      </c>
      <c r="F1619" s="48">
        <v>13</v>
      </c>
      <c r="G1619" s="48" t="s">
        <v>268</v>
      </c>
      <c r="H1619" s="48">
        <v>20</v>
      </c>
      <c r="I1619" s="48">
        <f t="shared" si="221"/>
        <v>4</v>
      </c>
      <c r="J1619" s="57">
        <f t="shared" si="223"/>
        <v>1.2666666666666666E-2</v>
      </c>
      <c r="K1619" s="48">
        <f t="shared" si="224"/>
        <v>10000</v>
      </c>
      <c r="L1619" s="48">
        <f t="shared" si="224"/>
        <v>10000</v>
      </c>
      <c r="M1619" s="48">
        <f t="shared" si="224"/>
        <v>11000</v>
      </c>
      <c r="N1619" s="48">
        <f t="shared" si="224"/>
        <v>11000</v>
      </c>
      <c r="O1619" s="48">
        <f t="shared" si="224"/>
        <v>11000</v>
      </c>
      <c r="P1619" s="48">
        <f t="shared" si="224"/>
        <v>11000</v>
      </c>
      <c r="Q1619" s="48">
        <f t="shared" si="224"/>
        <v>12500</v>
      </c>
      <c r="R1619" s="48">
        <f t="shared" si="224"/>
        <v>12500</v>
      </c>
      <c r="S1619" s="48">
        <f t="shared" si="224"/>
        <v>13000</v>
      </c>
      <c r="T1619" s="48">
        <f t="shared" si="224"/>
        <v>13000</v>
      </c>
      <c r="U1619" s="48">
        <f t="shared" si="224"/>
        <v>13500</v>
      </c>
      <c r="V1619" s="48">
        <f t="shared" si="224"/>
        <v>13500</v>
      </c>
    </row>
    <row r="1620" spans="1:22">
      <c r="A1620" s="48">
        <v>3</v>
      </c>
      <c r="B1620" s="48">
        <v>9</v>
      </c>
      <c r="C1620" s="48">
        <v>19</v>
      </c>
      <c r="D1620" s="48">
        <v>1001</v>
      </c>
      <c r="E1620" s="48">
        <v>1500</v>
      </c>
      <c r="F1620" s="48">
        <v>14</v>
      </c>
      <c r="G1620" s="48" t="s">
        <v>273</v>
      </c>
      <c r="H1620" s="48">
        <v>1</v>
      </c>
      <c r="I1620" s="48">
        <f t="shared" si="221"/>
        <v>5</v>
      </c>
      <c r="J1620" s="57">
        <f t="shared" si="223"/>
        <v>1.2666666666666666E-2</v>
      </c>
      <c r="K1620" s="48">
        <f t="shared" si="224"/>
        <v>4000</v>
      </c>
      <c r="L1620" s="48">
        <f t="shared" si="224"/>
        <v>4000</v>
      </c>
      <c r="M1620" s="48">
        <f t="shared" si="224"/>
        <v>4400</v>
      </c>
      <c r="N1620" s="48">
        <f t="shared" si="224"/>
        <v>4400</v>
      </c>
      <c r="O1620" s="48">
        <f t="shared" si="224"/>
        <v>4400</v>
      </c>
      <c r="P1620" s="48">
        <f t="shared" si="224"/>
        <v>4400</v>
      </c>
      <c r="Q1620" s="48">
        <f t="shared" si="224"/>
        <v>5000</v>
      </c>
      <c r="R1620" s="48">
        <f t="shared" si="224"/>
        <v>5000</v>
      </c>
      <c r="S1620" s="48">
        <f t="shared" si="224"/>
        <v>5200</v>
      </c>
      <c r="T1620" s="48">
        <f t="shared" si="224"/>
        <v>5200</v>
      </c>
      <c r="U1620" s="48">
        <f t="shared" si="224"/>
        <v>5400</v>
      </c>
      <c r="V1620" s="48">
        <f t="shared" si="224"/>
        <v>5400</v>
      </c>
    </row>
    <row r="1621" spans="1:22">
      <c r="A1621" s="48">
        <v>3</v>
      </c>
      <c r="B1621" s="48">
        <v>9</v>
      </c>
      <c r="C1621" s="48">
        <v>19</v>
      </c>
      <c r="D1621" s="48">
        <v>1001</v>
      </c>
      <c r="E1621" s="48">
        <v>1500</v>
      </c>
      <c r="F1621" s="48">
        <v>15</v>
      </c>
      <c r="G1621" s="48" t="s">
        <v>269</v>
      </c>
      <c r="H1621" s="48">
        <v>14500</v>
      </c>
      <c r="I1621" s="48">
        <f t="shared" si="221"/>
        <v>0</v>
      </c>
      <c r="J1621" s="57">
        <f t="shared" si="223"/>
        <v>1.2666666666666666E-2</v>
      </c>
      <c r="K1621" s="48">
        <f t="shared" si="224"/>
        <v>14500</v>
      </c>
      <c r="L1621" s="48">
        <f t="shared" si="224"/>
        <v>14500</v>
      </c>
      <c r="M1621" s="48">
        <f t="shared" si="224"/>
        <v>14500</v>
      </c>
      <c r="N1621" s="48">
        <f t="shared" si="224"/>
        <v>14500</v>
      </c>
      <c r="O1621" s="48">
        <f t="shared" si="224"/>
        <v>14500</v>
      </c>
      <c r="P1621" s="48">
        <f t="shared" si="224"/>
        <v>14500</v>
      </c>
      <c r="Q1621" s="48">
        <f t="shared" si="224"/>
        <v>14500</v>
      </c>
      <c r="R1621" s="48">
        <f t="shared" si="224"/>
        <v>14500</v>
      </c>
      <c r="S1621" s="48">
        <f t="shared" si="224"/>
        <v>14500</v>
      </c>
      <c r="T1621" s="48">
        <f t="shared" si="224"/>
        <v>14500</v>
      </c>
      <c r="U1621" s="48">
        <f t="shared" si="224"/>
        <v>14500</v>
      </c>
      <c r="V1621" s="48">
        <f t="shared" si="224"/>
        <v>14500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460"/>
  <sheetViews>
    <sheetView tabSelected="1" workbookViewId="0">
      <selection activeCell="D2" sqref="D2"/>
    </sheetView>
  </sheetViews>
  <sheetFormatPr defaultRowHeight="16.5"/>
  <cols>
    <col min="1" max="1" width="6.5" style="37" bestFit="1" customWidth="1"/>
    <col min="2" max="2" width="9.625" style="37" bestFit="1" customWidth="1"/>
    <col min="3" max="3" width="8" style="37" bestFit="1" customWidth="1"/>
    <col min="4" max="5" width="8" style="37" customWidth="1"/>
    <col min="6" max="6" width="10.625" style="37" customWidth="1"/>
    <col min="7" max="7" width="15.875" style="38" bestFit="1" customWidth="1"/>
    <col min="8" max="8" width="8" style="37" bestFit="1" customWidth="1"/>
    <col min="9" max="9" width="9.625" style="37" customWidth="1"/>
    <col min="10" max="11" width="9" style="37"/>
    <col min="12" max="12" width="9.375" style="41" bestFit="1" customWidth="1"/>
    <col min="13" max="19" width="9" style="41"/>
    <col min="20" max="20" width="9" style="37"/>
    <col min="21" max="21" width="9.625" style="37" bestFit="1" customWidth="1"/>
    <col min="22" max="25" width="9" style="37"/>
    <col min="26" max="26" width="9.125" style="37" customWidth="1"/>
    <col min="27" max="27" width="17.125" style="37" bestFit="1" customWidth="1"/>
    <col min="28" max="28" width="4.5" style="37" bestFit="1" customWidth="1"/>
    <col min="29" max="29" width="9.375" style="37" bestFit="1" customWidth="1"/>
    <col min="30" max="16384" width="9" style="37"/>
  </cols>
  <sheetData>
    <row r="1" spans="1:29" s="3" customFormat="1">
      <c r="A1" s="34" t="s">
        <v>0</v>
      </c>
      <c r="B1" s="34" t="s">
        <v>1</v>
      </c>
      <c r="C1" s="34" t="s">
        <v>183</v>
      </c>
      <c r="D1" s="34"/>
      <c r="E1" s="34"/>
      <c r="F1" s="34"/>
      <c r="G1" s="35" t="s">
        <v>185</v>
      </c>
      <c r="H1" s="34" t="s">
        <v>181</v>
      </c>
      <c r="I1" s="34" t="s">
        <v>184</v>
      </c>
      <c r="K1" s="3" t="s">
        <v>0</v>
      </c>
      <c r="L1" s="22" t="s">
        <v>167</v>
      </c>
      <c r="M1" s="22" t="s">
        <v>168</v>
      </c>
      <c r="N1" s="22" t="s">
        <v>169</v>
      </c>
      <c r="O1" s="22" t="s">
        <v>170</v>
      </c>
      <c r="P1" s="22" t="s">
        <v>171</v>
      </c>
      <c r="Q1" s="22" t="s">
        <v>172</v>
      </c>
      <c r="R1" s="22" t="s">
        <v>173</v>
      </c>
      <c r="S1" s="22" t="s">
        <v>174</v>
      </c>
      <c r="T1" s="3" t="s">
        <v>175</v>
      </c>
      <c r="V1" s="3" t="s">
        <v>175</v>
      </c>
      <c r="Z1" s="36" t="s">
        <v>1</v>
      </c>
      <c r="AA1" s="30" t="s">
        <v>180</v>
      </c>
      <c r="AB1" s="30"/>
    </row>
    <row r="2" spans="1:29">
      <c r="A2" s="37">
        <v>1</v>
      </c>
      <c r="B2" s="37">
        <v>7.5</v>
      </c>
      <c r="C2" s="37">
        <f t="shared" ref="C2:C65" si="0">INDEX(farm_v,MATCH(A2,farm_k,1))</f>
        <v>0</v>
      </c>
      <c r="D2" s="37">
        <f>INDEX(levelCosts_1_v,MATCH(A2,levelCosts_k,1),1)</f>
        <v>1000</v>
      </c>
      <c r="F2" s="37">
        <f t="shared" ref="F2:F65" si="1">C2*3/gold</f>
        <v>0</v>
      </c>
      <c r="H2" s="37">
        <f t="shared" ref="H2:H19" si="2">INDEX(levelCosts_1_v,MATCH(A2,levelCosts_k,1),1)</f>
        <v>1000</v>
      </c>
      <c r="K2" s="37" t="s">
        <v>177</v>
      </c>
      <c r="L2" s="39">
        <v>1.99</v>
      </c>
      <c r="M2" s="39">
        <v>4.99</v>
      </c>
      <c r="N2" s="39">
        <v>7.99</v>
      </c>
      <c r="O2" s="39">
        <v>14.99</v>
      </c>
      <c r="P2" s="39">
        <v>25.99</v>
      </c>
      <c r="Q2" s="39">
        <v>35.99</v>
      </c>
      <c r="R2" s="39">
        <v>1.99</v>
      </c>
      <c r="S2" s="39">
        <v>5.99</v>
      </c>
      <c r="T2" s="39"/>
      <c r="V2" s="37" t="s">
        <v>176</v>
      </c>
      <c r="W2" s="37">
        <v>1000</v>
      </c>
      <c r="Z2" s="30">
        <v>7.5</v>
      </c>
      <c r="AA2" s="30">
        <v>1</v>
      </c>
      <c r="AB2" s="37">
        <f>AA3-AA2</f>
        <v>167</v>
      </c>
      <c r="AC2" s="40"/>
    </row>
    <row r="3" spans="1:29">
      <c r="A3" s="37">
        <v>13</v>
      </c>
      <c r="B3" s="37">
        <v>7.5</v>
      </c>
      <c r="C3" s="37">
        <f t="shared" si="0"/>
        <v>2100</v>
      </c>
      <c r="D3" s="37" t="e">
        <f>INDEX(levelCosts_1_v,MATCH(A3,levelCosts_k,1))</f>
        <v>#REF!</v>
      </c>
      <c r="F3" s="37">
        <f t="shared" si="1"/>
        <v>6.3</v>
      </c>
      <c r="H3" s="37">
        <f t="shared" si="2"/>
        <v>1000</v>
      </c>
      <c r="I3" s="38">
        <f t="shared" ref="I3:I19" si="3">H3/C3</f>
        <v>0.47619047619047616</v>
      </c>
      <c r="K3" s="37">
        <v>56</v>
      </c>
      <c r="L3" s="41">
        <v>15000</v>
      </c>
      <c r="M3" s="41">
        <v>30000</v>
      </c>
      <c r="N3" s="41">
        <v>55000</v>
      </c>
      <c r="O3" s="41">
        <v>105000</v>
      </c>
      <c r="P3" s="41">
        <v>190000</v>
      </c>
      <c r="Q3" s="41">
        <v>270000</v>
      </c>
      <c r="R3" s="41">
        <v>15000</v>
      </c>
      <c r="S3" s="41">
        <v>50000</v>
      </c>
      <c r="T3" s="37">
        <f>INDEX($B$2:$B461,MATCH(K3,$A$2:$A$460,1))</f>
        <v>7.5</v>
      </c>
      <c r="Z3" s="30">
        <v>8.5</v>
      </c>
      <c r="AA3" s="30">
        <v>168</v>
      </c>
      <c r="AB3" s="37">
        <f>AA4-AA3</f>
        <v>177</v>
      </c>
      <c r="AC3" s="40"/>
    </row>
    <row r="4" spans="1:29">
      <c r="A4" s="37">
        <v>20</v>
      </c>
      <c r="B4" s="37">
        <v>7.5</v>
      </c>
      <c r="C4" s="37">
        <f t="shared" si="0"/>
        <v>2100</v>
      </c>
      <c r="D4" s="37" t="e">
        <f>INDEX(levelCosts_1_v,MATCH(A4,levelCosts_k,1))</f>
        <v>#REF!</v>
      </c>
      <c r="F4" s="37">
        <f t="shared" si="1"/>
        <v>6.3</v>
      </c>
      <c r="G4" s="38">
        <f t="shared" ref="G4:G35" si="4">(B4/B3)/(C4/C3)</f>
        <v>1</v>
      </c>
      <c r="H4" s="37">
        <f t="shared" si="2"/>
        <v>1500</v>
      </c>
      <c r="I4" s="38">
        <f t="shared" si="3"/>
        <v>0.7142857142857143</v>
      </c>
      <c r="K4" s="37" t="s">
        <v>178</v>
      </c>
      <c r="L4" s="41">
        <f t="shared" ref="L4:S4" si="5">L$2*1000*$T3</f>
        <v>14925</v>
      </c>
      <c r="M4" s="41">
        <f t="shared" si="5"/>
        <v>37425</v>
      </c>
      <c r="N4" s="41">
        <f t="shared" si="5"/>
        <v>59925</v>
      </c>
      <c r="O4" s="41">
        <f t="shared" si="5"/>
        <v>112425</v>
      </c>
      <c r="P4" s="41">
        <f t="shared" si="5"/>
        <v>194925</v>
      </c>
      <c r="Q4" s="41">
        <f t="shared" si="5"/>
        <v>269925</v>
      </c>
      <c r="R4" s="41">
        <f t="shared" si="5"/>
        <v>14925</v>
      </c>
      <c r="S4" s="41">
        <f t="shared" si="5"/>
        <v>44925</v>
      </c>
      <c r="Z4" s="30">
        <v>9</v>
      </c>
      <c r="AA4" s="30">
        <v>345</v>
      </c>
      <c r="AB4" s="37">
        <f t="shared" ref="AB4:AB67" si="6">AA5-AA4</f>
        <v>98</v>
      </c>
      <c r="AC4" s="40"/>
    </row>
    <row r="5" spans="1:29">
      <c r="A5" s="37">
        <v>27</v>
      </c>
      <c r="B5" s="37">
        <v>7.5</v>
      </c>
      <c r="C5" s="37">
        <f t="shared" si="0"/>
        <v>2150</v>
      </c>
      <c r="D5" s="37" t="e">
        <f>INDEX(levelCosts_1_v,MATCH(A5,levelCosts_k,1))</f>
        <v>#REF!</v>
      </c>
      <c r="F5" s="37">
        <f t="shared" si="1"/>
        <v>6.45</v>
      </c>
      <c r="G5" s="38">
        <f t="shared" si="4"/>
        <v>0.9767441860465117</v>
      </c>
      <c r="H5" s="37">
        <f t="shared" si="2"/>
        <v>1500</v>
      </c>
      <c r="I5" s="38">
        <f t="shared" si="3"/>
        <v>0.69767441860465118</v>
      </c>
      <c r="K5" s="37" t="s">
        <v>182</v>
      </c>
      <c r="L5" s="42">
        <f>ROUND(L4,-3)/L3</f>
        <v>1</v>
      </c>
      <c r="M5" s="42">
        <f t="shared" ref="M5:S5" si="7">ROUND(M4,-3)/M3</f>
        <v>1.2333333333333334</v>
      </c>
      <c r="N5" s="42">
        <f t="shared" si="7"/>
        <v>1.0909090909090908</v>
      </c>
      <c r="O5" s="42">
        <f t="shared" si="7"/>
        <v>1.0666666666666667</v>
      </c>
      <c r="P5" s="42">
        <f t="shared" si="7"/>
        <v>1.0263157894736843</v>
      </c>
      <c r="Q5" s="42">
        <f t="shared" si="7"/>
        <v>1</v>
      </c>
      <c r="R5" s="42">
        <f t="shared" si="7"/>
        <v>1</v>
      </c>
      <c r="S5" s="42">
        <f t="shared" si="7"/>
        <v>0.9</v>
      </c>
      <c r="Z5" s="30">
        <v>9.3000000000000007</v>
      </c>
      <c r="AA5" s="30">
        <v>443</v>
      </c>
      <c r="AB5" s="37">
        <f t="shared" si="6"/>
        <v>51</v>
      </c>
      <c r="AC5" s="40"/>
    </row>
    <row r="6" spans="1:29">
      <c r="A6" s="37">
        <v>35</v>
      </c>
      <c r="B6" s="37">
        <v>7.5</v>
      </c>
      <c r="C6" s="37">
        <f t="shared" si="0"/>
        <v>2150</v>
      </c>
      <c r="D6" s="37" t="e">
        <f>INDEX(levelCosts_1_v,MATCH(A6,levelCosts_k,1))</f>
        <v>#REF!</v>
      </c>
      <c r="F6" s="37">
        <f t="shared" si="1"/>
        <v>6.45</v>
      </c>
      <c r="G6" s="38">
        <f t="shared" si="4"/>
        <v>1</v>
      </c>
      <c r="H6" s="37">
        <f t="shared" si="2"/>
        <v>1800</v>
      </c>
      <c r="I6" s="38">
        <f t="shared" si="3"/>
        <v>0.83720930232558144</v>
      </c>
      <c r="Z6" s="30">
        <v>9.6</v>
      </c>
      <c r="AA6" s="30">
        <v>494</v>
      </c>
      <c r="AB6" s="37">
        <f t="shared" si="6"/>
        <v>50</v>
      </c>
      <c r="AC6" s="40"/>
    </row>
    <row r="7" spans="1:29">
      <c r="A7" s="37">
        <v>47</v>
      </c>
      <c r="B7" s="37">
        <v>7.5</v>
      </c>
      <c r="C7" s="37">
        <f t="shared" si="0"/>
        <v>2200</v>
      </c>
      <c r="D7" s="37" t="e">
        <f>INDEX(levelCosts_1_v,MATCH(A7,levelCosts_k,1))</f>
        <v>#REF!</v>
      </c>
      <c r="F7" s="37">
        <f t="shared" si="1"/>
        <v>6.6</v>
      </c>
      <c r="G7" s="38">
        <f t="shared" si="4"/>
        <v>0.97727272727272718</v>
      </c>
      <c r="H7" s="37">
        <f t="shared" si="2"/>
        <v>1800</v>
      </c>
      <c r="I7" s="38">
        <f t="shared" si="3"/>
        <v>0.81818181818181823</v>
      </c>
      <c r="K7" s="37">
        <v>453</v>
      </c>
      <c r="L7" s="41">
        <v>19000</v>
      </c>
      <c r="M7" s="41">
        <v>40000</v>
      </c>
      <c r="N7" s="41">
        <v>70000</v>
      </c>
      <c r="O7" s="41">
        <v>135000</v>
      </c>
      <c r="P7" s="41">
        <v>235000</v>
      </c>
      <c r="Q7" s="41">
        <v>335000</v>
      </c>
      <c r="R7" s="41">
        <v>19000</v>
      </c>
      <c r="S7" s="41">
        <v>60000</v>
      </c>
      <c r="T7" s="37">
        <f>INDEX($B$2:$B462,MATCH(K7,$A$2:$A$460,1))</f>
        <v>9.3000000000000007</v>
      </c>
      <c r="Z7" s="30">
        <v>9.9</v>
      </c>
      <c r="AA7" s="30">
        <v>544</v>
      </c>
      <c r="AB7" s="37">
        <f t="shared" si="6"/>
        <v>50</v>
      </c>
      <c r="AC7" s="40"/>
    </row>
    <row r="8" spans="1:29" ht="17.25" customHeight="1">
      <c r="A8" s="37">
        <v>58</v>
      </c>
      <c r="B8" s="37">
        <v>7.5</v>
      </c>
      <c r="C8" s="37">
        <f t="shared" si="0"/>
        <v>2200</v>
      </c>
      <c r="D8" s="37" t="e">
        <f>INDEX(levelCosts_1_v,MATCH(A8,levelCosts_k,1))</f>
        <v>#REF!</v>
      </c>
      <c r="F8" s="37">
        <f t="shared" si="1"/>
        <v>6.6</v>
      </c>
      <c r="G8" s="38">
        <f t="shared" si="4"/>
        <v>1</v>
      </c>
      <c r="H8" s="37">
        <f t="shared" si="2"/>
        <v>2000</v>
      </c>
      <c r="I8" s="38">
        <f t="shared" si="3"/>
        <v>0.90909090909090906</v>
      </c>
      <c r="K8" s="37" t="s">
        <v>178</v>
      </c>
      <c r="L8" s="37">
        <f t="shared" ref="L8:S8" si="8">L2*1000*$T7</f>
        <v>18507</v>
      </c>
      <c r="M8" s="37">
        <f t="shared" si="8"/>
        <v>46407</v>
      </c>
      <c r="N8" s="37">
        <f t="shared" si="8"/>
        <v>74307</v>
      </c>
      <c r="O8" s="37">
        <f t="shared" si="8"/>
        <v>139407</v>
      </c>
      <c r="P8" s="37">
        <f t="shared" si="8"/>
        <v>241707.00000000003</v>
      </c>
      <c r="Q8" s="37">
        <f t="shared" si="8"/>
        <v>334707</v>
      </c>
      <c r="R8" s="37">
        <f t="shared" si="8"/>
        <v>18507</v>
      </c>
      <c r="S8" s="37">
        <f t="shared" si="8"/>
        <v>55707.000000000007</v>
      </c>
      <c r="Z8" s="30">
        <v>10.199999999999999</v>
      </c>
      <c r="AA8" s="30">
        <v>594</v>
      </c>
      <c r="AB8" s="37">
        <f t="shared" si="6"/>
        <v>50</v>
      </c>
      <c r="AC8" s="40"/>
    </row>
    <row r="9" spans="1:29">
      <c r="A9" s="37">
        <v>100</v>
      </c>
      <c r="B9" s="37">
        <v>7.5</v>
      </c>
      <c r="C9" s="37">
        <f t="shared" si="0"/>
        <v>2300</v>
      </c>
      <c r="D9" s="37" t="e">
        <f>INDEX(levelCosts_1_v,MATCH(A9,levelCosts_k,1))</f>
        <v>#REF!</v>
      </c>
      <c r="F9" s="37">
        <f t="shared" si="1"/>
        <v>6.9</v>
      </c>
      <c r="G9" s="38">
        <f t="shared" si="4"/>
        <v>0.95652173913043481</v>
      </c>
      <c r="H9" s="37">
        <f t="shared" si="2"/>
        <v>2200</v>
      </c>
      <c r="I9" s="38">
        <f t="shared" si="3"/>
        <v>0.95652173913043481</v>
      </c>
      <c r="K9" s="37" t="s">
        <v>182</v>
      </c>
      <c r="L9" s="42">
        <f>ROUND(L8,-3)/L7</f>
        <v>1</v>
      </c>
      <c r="M9" s="42">
        <f t="shared" ref="M9" si="9">ROUND(M8,-3)/M7</f>
        <v>1.1499999999999999</v>
      </c>
      <c r="N9" s="42">
        <f t="shared" ref="N9" si="10">ROUND(N8,-3)/N7</f>
        <v>1.0571428571428572</v>
      </c>
      <c r="O9" s="42">
        <f t="shared" ref="O9" si="11">ROUND(O8,-3)/O7</f>
        <v>1.0296296296296297</v>
      </c>
      <c r="P9" s="42">
        <f t="shared" ref="P9" si="12">ROUND(P8,-3)/P7</f>
        <v>1.0297872340425531</v>
      </c>
      <c r="Q9" s="42">
        <f t="shared" ref="Q9" si="13">ROUND(Q8,-3)/Q7</f>
        <v>1</v>
      </c>
      <c r="R9" s="42">
        <f t="shared" ref="R9" si="14">ROUND(R8,-3)/R7</f>
        <v>1</v>
      </c>
      <c r="S9" s="42">
        <f t="shared" ref="S9" si="15">ROUND(S8,-3)/S7</f>
        <v>0.93333333333333335</v>
      </c>
      <c r="Z9" s="30">
        <v>10.5</v>
      </c>
      <c r="AA9" s="30">
        <v>644</v>
      </c>
      <c r="AB9" s="37">
        <f t="shared" si="6"/>
        <v>51</v>
      </c>
      <c r="AC9" s="40"/>
    </row>
    <row r="10" spans="1:29">
      <c r="A10" s="37">
        <v>168</v>
      </c>
      <c r="B10" s="37">
        <v>8.5</v>
      </c>
      <c r="C10" s="37">
        <f t="shared" si="0"/>
        <v>2500</v>
      </c>
      <c r="D10" s="37" t="e">
        <f>INDEX(levelCosts_1_v,MATCH(A10,levelCosts_k,1))</f>
        <v>#REF!</v>
      </c>
      <c r="F10" s="37">
        <f t="shared" si="1"/>
        <v>7.5</v>
      </c>
      <c r="G10" s="38">
        <f t="shared" si="4"/>
        <v>1.0426666666666666</v>
      </c>
      <c r="H10" s="37">
        <f t="shared" si="2"/>
        <v>2500</v>
      </c>
      <c r="I10" s="38">
        <f t="shared" si="3"/>
        <v>1</v>
      </c>
      <c r="Z10" s="30">
        <v>10.8</v>
      </c>
      <c r="AA10" s="30">
        <v>695</v>
      </c>
      <c r="AB10" s="37">
        <f t="shared" si="6"/>
        <v>50</v>
      </c>
      <c r="AC10" s="40"/>
    </row>
    <row r="11" spans="1:29">
      <c r="A11" s="37">
        <v>208</v>
      </c>
      <c r="B11" s="37">
        <v>8.5</v>
      </c>
      <c r="C11" s="37">
        <f>INDEX(farm_v,MATCH(A11,farm_k,1))</f>
        <v>2600</v>
      </c>
      <c r="D11" s="37" t="e">
        <f>INDEX(levelCosts_1_v,MATCH(A11,levelCosts_k,1))</f>
        <v>#REF!</v>
      </c>
      <c r="F11" s="37">
        <f t="shared" si="1"/>
        <v>7.8</v>
      </c>
      <c r="G11" s="38">
        <f t="shared" si="4"/>
        <v>0.96153846153846145</v>
      </c>
      <c r="H11" s="37">
        <f t="shared" si="2"/>
        <v>2600</v>
      </c>
      <c r="I11" s="38">
        <f t="shared" si="3"/>
        <v>1</v>
      </c>
      <c r="Z11" s="30">
        <v>11.1</v>
      </c>
      <c r="AA11" s="30">
        <v>745</v>
      </c>
      <c r="AB11" s="37">
        <f t="shared" si="6"/>
        <v>48</v>
      </c>
      <c r="AC11" s="40"/>
    </row>
    <row r="12" spans="1:29">
      <c r="A12" s="37">
        <v>249</v>
      </c>
      <c r="B12" s="37">
        <v>8.5</v>
      </c>
      <c r="C12" s="37">
        <f t="shared" si="0"/>
        <v>2700</v>
      </c>
      <c r="D12" s="37" t="e">
        <f>INDEX(levelCosts_1_v,MATCH(A12,levelCosts_k,1))</f>
        <v>#REF!</v>
      </c>
      <c r="F12" s="37">
        <f t="shared" si="1"/>
        <v>8.1</v>
      </c>
      <c r="G12" s="38">
        <f t="shared" si="4"/>
        <v>0.96296296296296291</v>
      </c>
      <c r="H12" s="37">
        <f t="shared" si="2"/>
        <v>2700</v>
      </c>
      <c r="I12" s="38">
        <f t="shared" si="3"/>
        <v>1</v>
      </c>
      <c r="Z12" s="30">
        <v>11.4</v>
      </c>
      <c r="AA12" s="30">
        <v>793</v>
      </c>
      <c r="AB12" s="37">
        <f t="shared" si="6"/>
        <v>52</v>
      </c>
      <c r="AC12" s="40"/>
    </row>
    <row r="13" spans="1:29">
      <c r="A13" s="37">
        <v>298</v>
      </c>
      <c r="B13" s="37">
        <v>8.5</v>
      </c>
      <c r="C13" s="37">
        <f t="shared" si="0"/>
        <v>2800</v>
      </c>
      <c r="D13" s="37" t="e">
        <f>INDEX(levelCosts_1_v,MATCH(A13,levelCosts_k,1))</f>
        <v>#REF!</v>
      </c>
      <c r="F13" s="37">
        <f t="shared" si="1"/>
        <v>8.4</v>
      </c>
      <c r="G13" s="38">
        <f t="shared" si="4"/>
        <v>0.9642857142857143</v>
      </c>
      <c r="H13" s="37">
        <f t="shared" si="2"/>
        <v>2800</v>
      </c>
      <c r="I13" s="38">
        <f t="shared" si="3"/>
        <v>1</v>
      </c>
      <c r="Z13" s="30">
        <v>11.7</v>
      </c>
      <c r="AA13" s="30">
        <v>845</v>
      </c>
      <c r="AB13" s="37">
        <f t="shared" si="6"/>
        <v>50</v>
      </c>
      <c r="AC13" s="40"/>
    </row>
    <row r="14" spans="1:29">
      <c r="A14" s="37">
        <v>345</v>
      </c>
      <c r="B14" s="37">
        <v>9</v>
      </c>
      <c r="C14" s="37">
        <f t="shared" si="0"/>
        <v>2900</v>
      </c>
      <c r="D14" s="37" t="e">
        <f>INDEX(levelCosts_1_v,MATCH(A14,levelCosts_k,1))</f>
        <v>#REF!</v>
      </c>
      <c r="F14" s="37">
        <f t="shared" si="1"/>
        <v>8.6999999999999993</v>
      </c>
      <c r="G14" s="38">
        <f t="shared" si="4"/>
        <v>1.022312373225152</v>
      </c>
      <c r="H14" s="37">
        <f t="shared" si="2"/>
        <v>2900</v>
      </c>
      <c r="I14" s="38">
        <f t="shared" si="3"/>
        <v>1</v>
      </c>
      <c r="Z14" s="30">
        <v>12</v>
      </c>
      <c r="AA14" s="30">
        <v>895</v>
      </c>
      <c r="AB14" s="37">
        <f t="shared" si="6"/>
        <v>50</v>
      </c>
      <c r="AC14" s="40"/>
    </row>
    <row r="15" spans="1:29">
      <c r="A15" s="37">
        <v>396</v>
      </c>
      <c r="B15" s="37">
        <v>9</v>
      </c>
      <c r="C15" s="37">
        <f t="shared" si="0"/>
        <v>3000</v>
      </c>
      <c r="D15" s="37" t="e">
        <f>INDEX(levelCosts_1_v,MATCH(A15,levelCosts_k,1))</f>
        <v>#REF!</v>
      </c>
      <c r="F15" s="37">
        <f t="shared" si="1"/>
        <v>9</v>
      </c>
      <c r="G15" s="38">
        <f t="shared" si="4"/>
        <v>0.96666666666666656</v>
      </c>
      <c r="H15" s="37">
        <f t="shared" si="2"/>
        <v>3000</v>
      </c>
      <c r="I15" s="38">
        <f t="shared" si="3"/>
        <v>1</v>
      </c>
      <c r="Z15" s="30">
        <v>12.3</v>
      </c>
      <c r="AA15" s="30">
        <v>945</v>
      </c>
      <c r="AB15" s="37">
        <f t="shared" si="6"/>
        <v>50</v>
      </c>
      <c r="AC15" s="40"/>
    </row>
    <row r="16" spans="1:29">
      <c r="A16" s="37">
        <v>443</v>
      </c>
      <c r="B16" s="37">
        <v>9.3000000000000007</v>
      </c>
      <c r="C16" s="37">
        <f t="shared" si="0"/>
        <v>3100</v>
      </c>
      <c r="D16" s="37" t="e">
        <f>INDEX(levelCosts_1_v,MATCH(A16,levelCosts_k,1))</f>
        <v>#REF!</v>
      </c>
      <c r="F16" s="37">
        <f t="shared" si="1"/>
        <v>9.3000000000000007</v>
      </c>
      <c r="G16" s="38">
        <f t="shared" si="4"/>
        <v>1</v>
      </c>
      <c r="H16" s="37">
        <f t="shared" si="2"/>
        <v>3100</v>
      </c>
      <c r="I16" s="38">
        <f t="shared" si="3"/>
        <v>1</v>
      </c>
      <c r="Z16" s="30">
        <v>12.6</v>
      </c>
      <c r="AA16" s="30">
        <v>995</v>
      </c>
      <c r="AB16" s="37">
        <f t="shared" si="6"/>
        <v>49</v>
      </c>
      <c r="AC16" s="40"/>
    </row>
    <row r="17" spans="1:29">
      <c r="A17" s="37">
        <v>494</v>
      </c>
      <c r="B17" s="37">
        <v>9.6</v>
      </c>
      <c r="C17" s="37">
        <f t="shared" si="0"/>
        <v>3200</v>
      </c>
      <c r="D17" s="37" t="e">
        <f>INDEX(levelCosts_1_v,MATCH(A17,levelCosts_k,1))</f>
        <v>#REF!</v>
      </c>
      <c r="F17" s="37">
        <f t="shared" si="1"/>
        <v>9.6</v>
      </c>
      <c r="G17" s="38">
        <f t="shared" si="4"/>
        <v>1</v>
      </c>
      <c r="H17" s="37">
        <f t="shared" si="2"/>
        <v>3200</v>
      </c>
      <c r="I17" s="38">
        <f t="shared" si="3"/>
        <v>1</v>
      </c>
      <c r="Z17" s="30">
        <v>12.9</v>
      </c>
      <c r="AA17" s="30">
        <v>1044</v>
      </c>
      <c r="AB17" s="37">
        <f t="shared" si="6"/>
        <v>52</v>
      </c>
      <c r="AC17" s="40"/>
    </row>
    <row r="18" spans="1:29">
      <c r="A18" s="37">
        <v>544</v>
      </c>
      <c r="B18" s="37">
        <v>9.9</v>
      </c>
      <c r="C18" s="37">
        <f t="shared" si="0"/>
        <v>3300</v>
      </c>
      <c r="D18" s="37" t="e">
        <f>INDEX(levelCosts_1_v,MATCH(A18,levelCosts_k,1))</f>
        <v>#REF!</v>
      </c>
      <c r="F18" s="37">
        <f t="shared" si="1"/>
        <v>9.9</v>
      </c>
      <c r="G18" s="38">
        <f t="shared" si="4"/>
        <v>1</v>
      </c>
      <c r="H18" s="37">
        <f t="shared" si="2"/>
        <v>3300</v>
      </c>
      <c r="I18" s="38">
        <f t="shared" si="3"/>
        <v>1</v>
      </c>
      <c r="Z18" s="30">
        <v>13.2</v>
      </c>
      <c r="AA18" s="30">
        <v>1096</v>
      </c>
      <c r="AB18" s="37">
        <f t="shared" si="6"/>
        <v>49</v>
      </c>
      <c r="AC18" s="40"/>
    </row>
    <row r="19" spans="1:29">
      <c r="A19" s="37">
        <v>594</v>
      </c>
      <c r="B19" s="37">
        <v>10.199999999999999</v>
      </c>
      <c r="C19" s="37">
        <f t="shared" si="0"/>
        <v>3400</v>
      </c>
      <c r="D19" s="37" t="e">
        <f>INDEX(levelCosts_1_v,MATCH(A19,levelCosts_k,1))</f>
        <v>#REF!</v>
      </c>
      <c r="F19" s="37">
        <f t="shared" si="1"/>
        <v>10.199999999999999</v>
      </c>
      <c r="G19" s="38">
        <f t="shared" si="4"/>
        <v>1</v>
      </c>
      <c r="H19" s="37">
        <f t="shared" si="2"/>
        <v>3400</v>
      </c>
      <c r="I19" s="38">
        <f t="shared" si="3"/>
        <v>1</v>
      </c>
      <c r="Z19" s="30">
        <v>13.5</v>
      </c>
      <c r="AA19" s="30">
        <v>1145</v>
      </c>
      <c r="AB19" s="37">
        <f t="shared" si="6"/>
        <v>50</v>
      </c>
      <c r="AC19" s="40"/>
    </row>
    <row r="20" spans="1:29">
      <c r="A20" s="37">
        <v>644</v>
      </c>
      <c r="B20" s="37">
        <v>10.5</v>
      </c>
      <c r="C20" s="37">
        <f t="shared" si="0"/>
        <v>3500</v>
      </c>
      <c r="D20" s="37" t="e">
        <f>INDEX(levelCosts_1_v,MATCH(A20,levelCosts_k,1))</f>
        <v>#REF!</v>
      </c>
      <c r="F20" s="37">
        <f t="shared" si="1"/>
        <v>10.5</v>
      </c>
      <c r="G20" s="38">
        <f t="shared" si="4"/>
        <v>1.0000000000000002</v>
      </c>
      <c r="I20" s="38"/>
      <c r="Z20" s="30">
        <v>13.8</v>
      </c>
      <c r="AA20" s="30">
        <v>1195</v>
      </c>
      <c r="AB20" s="37">
        <f t="shared" si="6"/>
        <v>50</v>
      </c>
      <c r="AC20" s="40"/>
    </row>
    <row r="21" spans="1:29">
      <c r="A21" s="37">
        <v>695</v>
      </c>
      <c r="B21" s="37">
        <v>10.8</v>
      </c>
      <c r="C21" s="37">
        <f t="shared" si="0"/>
        <v>3600</v>
      </c>
      <c r="D21" s="37" t="e">
        <f>INDEX(levelCosts_1_v,MATCH(A21,levelCosts_k,1))</f>
        <v>#REF!</v>
      </c>
      <c r="F21" s="37">
        <f t="shared" si="1"/>
        <v>10.8</v>
      </c>
      <c r="G21" s="38">
        <f t="shared" si="4"/>
        <v>1.0000000000000002</v>
      </c>
      <c r="I21" s="38"/>
      <c r="Z21" s="30">
        <v>14.1</v>
      </c>
      <c r="AA21" s="30">
        <v>1245</v>
      </c>
      <c r="AB21" s="37">
        <f t="shared" si="6"/>
        <v>50</v>
      </c>
      <c r="AC21" s="40"/>
    </row>
    <row r="22" spans="1:29">
      <c r="A22" s="37">
        <v>745</v>
      </c>
      <c r="B22" s="37">
        <v>11.1</v>
      </c>
      <c r="C22" s="37">
        <f t="shared" si="0"/>
        <v>3700</v>
      </c>
      <c r="D22" s="37" t="e">
        <f>INDEX(levelCosts_1_v,MATCH(A22,levelCosts_k,1))</f>
        <v>#REF!</v>
      </c>
      <c r="F22" s="37">
        <f t="shared" si="1"/>
        <v>11.1</v>
      </c>
      <c r="G22" s="38">
        <f t="shared" si="4"/>
        <v>1</v>
      </c>
      <c r="I22" s="38"/>
      <c r="Z22" s="30">
        <v>14.4</v>
      </c>
      <c r="AA22" s="30">
        <v>1295</v>
      </c>
      <c r="AB22" s="37">
        <f t="shared" si="6"/>
        <v>50</v>
      </c>
      <c r="AC22" s="40"/>
    </row>
    <row r="23" spans="1:29">
      <c r="A23" s="37">
        <v>793</v>
      </c>
      <c r="B23" s="37">
        <v>11.4</v>
      </c>
      <c r="C23" s="37">
        <f t="shared" si="0"/>
        <v>3800</v>
      </c>
      <c r="D23" s="37" t="e">
        <f>INDEX(levelCosts_1_v,MATCH(A23,levelCosts_k,1))</f>
        <v>#REF!</v>
      </c>
      <c r="F23" s="37">
        <f t="shared" si="1"/>
        <v>11.4</v>
      </c>
      <c r="G23" s="38">
        <f t="shared" si="4"/>
        <v>1.0000000000000002</v>
      </c>
      <c r="I23" s="38"/>
      <c r="Z23" s="30">
        <v>14.7</v>
      </c>
      <c r="AA23" s="30">
        <v>1345</v>
      </c>
      <c r="AB23" s="37">
        <f t="shared" si="6"/>
        <v>50</v>
      </c>
      <c r="AC23" s="40"/>
    </row>
    <row r="24" spans="1:29">
      <c r="A24" s="37">
        <v>845</v>
      </c>
      <c r="B24" s="37">
        <v>11.7</v>
      </c>
      <c r="C24" s="37">
        <f t="shared" si="0"/>
        <v>3900</v>
      </c>
      <c r="D24" s="37" t="e">
        <f>INDEX(levelCosts_1_v,MATCH(A24,levelCosts_k,1))</f>
        <v>#REF!</v>
      </c>
      <c r="F24" s="37">
        <f t="shared" si="1"/>
        <v>11.7</v>
      </c>
      <c r="G24" s="38">
        <f t="shared" si="4"/>
        <v>0.99999999999999978</v>
      </c>
      <c r="I24" s="38"/>
      <c r="Z24" s="30">
        <v>15</v>
      </c>
      <c r="AA24" s="30">
        <v>1395</v>
      </c>
      <c r="AB24" s="37">
        <f t="shared" si="6"/>
        <v>50</v>
      </c>
      <c r="AC24" s="40"/>
    </row>
    <row r="25" spans="1:29">
      <c r="A25" s="37">
        <v>895</v>
      </c>
      <c r="B25" s="37">
        <v>12</v>
      </c>
      <c r="C25" s="37">
        <f t="shared" si="0"/>
        <v>4000</v>
      </c>
      <c r="D25" s="37" t="e">
        <f>INDEX(levelCosts_1_v,MATCH(A25,levelCosts_k,1))</f>
        <v>#REF!</v>
      </c>
      <c r="F25" s="37">
        <f t="shared" si="1"/>
        <v>12</v>
      </c>
      <c r="G25" s="38">
        <f t="shared" si="4"/>
        <v>1.0000000000000002</v>
      </c>
      <c r="I25" s="38"/>
      <c r="Z25" s="30">
        <v>15.3</v>
      </c>
      <c r="AA25" s="30">
        <v>1445</v>
      </c>
      <c r="AB25" s="37">
        <f t="shared" si="6"/>
        <v>49</v>
      </c>
      <c r="AC25" s="40"/>
    </row>
    <row r="26" spans="1:29">
      <c r="A26" s="37">
        <v>945</v>
      </c>
      <c r="B26" s="37">
        <v>12.3</v>
      </c>
      <c r="C26" s="37">
        <f t="shared" si="0"/>
        <v>4100</v>
      </c>
      <c r="D26" s="37" t="e">
        <f>INDEX(levelCosts_1_v,MATCH(A26,levelCosts_k,1))</f>
        <v>#REF!</v>
      </c>
      <c r="F26" s="37">
        <f t="shared" si="1"/>
        <v>12.3</v>
      </c>
      <c r="G26" s="38">
        <f t="shared" si="4"/>
        <v>1.0000000000000002</v>
      </c>
      <c r="I26" s="38"/>
      <c r="Z26" s="30">
        <v>15.6</v>
      </c>
      <c r="AA26" s="30">
        <v>1494</v>
      </c>
      <c r="AB26" s="37">
        <f t="shared" si="6"/>
        <v>51</v>
      </c>
      <c r="AC26" s="40"/>
    </row>
    <row r="27" spans="1:29">
      <c r="A27" s="37">
        <v>995</v>
      </c>
      <c r="B27" s="37">
        <v>12.6</v>
      </c>
      <c r="C27" s="37">
        <f t="shared" si="0"/>
        <v>4200</v>
      </c>
      <c r="D27" s="37" t="e">
        <f>INDEX(levelCosts_1_v,MATCH(A27,levelCosts_k,1))</f>
        <v>#REF!</v>
      </c>
      <c r="F27" s="37">
        <f t="shared" si="1"/>
        <v>12.6</v>
      </c>
      <c r="G27" s="38">
        <f t="shared" si="4"/>
        <v>1</v>
      </c>
      <c r="I27" s="38"/>
      <c r="Z27" s="30">
        <v>15.9</v>
      </c>
      <c r="AA27" s="30">
        <v>1545</v>
      </c>
      <c r="AB27" s="37">
        <f t="shared" si="6"/>
        <v>50</v>
      </c>
      <c r="AC27" s="40"/>
    </row>
    <row r="28" spans="1:29">
      <c r="A28" s="37">
        <v>1044</v>
      </c>
      <c r="B28" s="37">
        <v>12.9</v>
      </c>
      <c r="C28" s="37">
        <f t="shared" si="0"/>
        <v>4300</v>
      </c>
      <c r="D28" s="37" t="e">
        <f>INDEX(levelCosts_1_v,MATCH(A28,levelCosts_k,1))</f>
        <v>#REF!</v>
      </c>
      <c r="F28" s="37">
        <f t="shared" si="1"/>
        <v>12.9</v>
      </c>
      <c r="G28" s="38">
        <f t="shared" si="4"/>
        <v>1.0000000000000002</v>
      </c>
      <c r="I28" s="38"/>
      <c r="Z28" s="30">
        <v>16.2</v>
      </c>
      <c r="AA28" s="30">
        <v>1595</v>
      </c>
      <c r="AB28" s="37">
        <f t="shared" si="6"/>
        <v>50</v>
      </c>
      <c r="AC28" s="40"/>
    </row>
    <row r="29" spans="1:29">
      <c r="A29" s="37">
        <v>1096</v>
      </c>
      <c r="B29" s="37">
        <v>13.2</v>
      </c>
      <c r="C29" s="37">
        <f t="shared" si="0"/>
        <v>4400</v>
      </c>
      <c r="D29" s="37" t="e">
        <f>INDEX(levelCosts_1_v,MATCH(A29,levelCosts_k,1))</f>
        <v>#REF!</v>
      </c>
      <c r="F29" s="37">
        <f t="shared" si="1"/>
        <v>13.2</v>
      </c>
      <c r="G29" s="38">
        <f t="shared" si="4"/>
        <v>0.99999999999999978</v>
      </c>
      <c r="I29" s="38"/>
      <c r="Z29" s="30">
        <v>16.5</v>
      </c>
      <c r="AA29" s="30">
        <v>1645</v>
      </c>
      <c r="AB29" s="37">
        <f t="shared" si="6"/>
        <v>50</v>
      </c>
      <c r="AC29" s="40"/>
    </row>
    <row r="30" spans="1:29">
      <c r="A30" s="37">
        <v>1145</v>
      </c>
      <c r="B30" s="37">
        <v>13.5</v>
      </c>
      <c r="C30" s="37">
        <f t="shared" si="0"/>
        <v>4500</v>
      </c>
      <c r="D30" s="37" t="e">
        <f>INDEX(levelCosts_1_v,MATCH(A30,levelCosts_k,1))</f>
        <v>#REF!</v>
      </c>
      <c r="F30" s="37">
        <f t="shared" si="1"/>
        <v>13.5</v>
      </c>
      <c r="G30" s="38">
        <f t="shared" si="4"/>
        <v>1</v>
      </c>
      <c r="I30" s="38"/>
      <c r="Z30" s="30">
        <v>16.8</v>
      </c>
      <c r="AA30" s="30">
        <v>1695</v>
      </c>
      <c r="AB30" s="37">
        <f t="shared" si="6"/>
        <v>50</v>
      </c>
      <c r="AC30" s="40"/>
    </row>
    <row r="31" spans="1:29">
      <c r="A31" s="37">
        <v>1195</v>
      </c>
      <c r="B31" s="37">
        <v>13.8</v>
      </c>
      <c r="C31" s="37">
        <f t="shared" si="0"/>
        <v>4600</v>
      </c>
      <c r="D31" s="37" t="e">
        <f>INDEX(levelCosts_1_v,MATCH(A31,levelCosts_k,1))</f>
        <v>#REF!</v>
      </c>
      <c r="F31" s="37">
        <f t="shared" si="1"/>
        <v>13.8</v>
      </c>
      <c r="G31" s="38">
        <f t="shared" si="4"/>
        <v>1.0000000000000002</v>
      </c>
      <c r="I31" s="38"/>
      <c r="Z31" s="30">
        <v>17.100000000000001</v>
      </c>
      <c r="AA31" s="30">
        <v>1745</v>
      </c>
      <c r="AB31" s="37">
        <f t="shared" si="6"/>
        <v>50</v>
      </c>
      <c r="AC31" s="40"/>
    </row>
    <row r="32" spans="1:29">
      <c r="A32" s="37">
        <v>1245</v>
      </c>
      <c r="B32" s="37">
        <v>14.1</v>
      </c>
      <c r="C32" s="37">
        <f t="shared" si="0"/>
        <v>4700</v>
      </c>
      <c r="D32" s="37" t="e">
        <f>INDEX(levelCosts_1_v,MATCH(A32,levelCosts_k,1))</f>
        <v>#REF!</v>
      </c>
      <c r="F32" s="37">
        <f t="shared" si="1"/>
        <v>14.1</v>
      </c>
      <c r="G32" s="38">
        <f t="shared" si="4"/>
        <v>0.99999999999999978</v>
      </c>
      <c r="I32" s="38"/>
      <c r="Z32" s="30">
        <v>17.399999999999999</v>
      </c>
      <c r="AA32" s="30">
        <v>1795</v>
      </c>
      <c r="AB32" s="37">
        <f t="shared" si="6"/>
        <v>50</v>
      </c>
      <c r="AC32" s="40"/>
    </row>
    <row r="33" spans="1:29">
      <c r="A33" s="37">
        <v>1295</v>
      </c>
      <c r="B33" s="37">
        <v>14.4</v>
      </c>
      <c r="C33" s="37">
        <f t="shared" si="0"/>
        <v>4800</v>
      </c>
      <c r="D33" s="37" t="e">
        <f>INDEX(levelCosts_1_v,MATCH(A33,levelCosts_k,1))</f>
        <v>#REF!</v>
      </c>
      <c r="F33" s="37">
        <f t="shared" si="1"/>
        <v>14.4</v>
      </c>
      <c r="G33" s="38">
        <f t="shared" si="4"/>
        <v>1.0000000000000002</v>
      </c>
      <c r="I33" s="38"/>
      <c r="Z33" s="30">
        <v>17.7</v>
      </c>
      <c r="AA33" s="30">
        <v>1845</v>
      </c>
      <c r="AB33" s="37">
        <f t="shared" si="6"/>
        <v>50</v>
      </c>
      <c r="AC33" s="40"/>
    </row>
    <row r="34" spans="1:29">
      <c r="A34" s="37">
        <v>1345</v>
      </c>
      <c r="B34" s="37">
        <v>14.7</v>
      </c>
      <c r="C34" s="37">
        <f t="shared" si="0"/>
        <v>4900</v>
      </c>
      <c r="D34" s="37" t="e">
        <f>INDEX(levelCosts_1_v,MATCH(A34,levelCosts_k,1))</f>
        <v>#REF!</v>
      </c>
      <c r="F34" s="37">
        <f t="shared" si="1"/>
        <v>14.7</v>
      </c>
      <c r="G34" s="38">
        <f t="shared" si="4"/>
        <v>1</v>
      </c>
      <c r="I34" s="38"/>
      <c r="Z34" s="30">
        <v>18</v>
      </c>
      <c r="AA34" s="30">
        <v>1895</v>
      </c>
      <c r="AB34" s="37">
        <f t="shared" si="6"/>
        <v>50</v>
      </c>
      <c r="AC34" s="40"/>
    </row>
    <row r="35" spans="1:29">
      <c r="A35" s="37">
        <v>1395</v>
      </c>
      <c r="B35" s="37">
        <v>15</v>
      </c>
      <c r="C35" s="37">
        <f t="shared" si="0"/>
        <v>5000</v>
      </c>
      <c r="D35" s="37" t="e">
        <f>INDEX(levelCosts_1_v,MATCH(A35,levelCosts_k,1))</f>
        <v>#REF!</v>
      </c>
      <c r="F35" s="37">
        <f t="shared" si="1"/>
        <v>15</v>
      </c>
      <c r="G35" s="38">
        <f t="shared" si="4"/>
        <v>1</v>
      </c>
      <c r="I35" s="38"/>
      <c r="Z35" s="30">
        <v>18.3</v>
      </c>
      <c r="AA35" s="30">
        <v>1945</v>
      </c>
      <c r="AB35" s="37">
        <f t="shared" si="6"/>
        <v>50</v>
      </c>
      <c r="AC35" s="40"/>
    </row>
    <row r="36" spans="1:29">
      <c r="A36" s="37">
        <v>1445</v>
      </c>
      <c r="B36" s="37">
        <v>15.3</v>
      </c>
      <c r="C36" s="37">
        <f t="shared" si="0"/>
        <v>5100</v>
      </c>
      <c r="D36" s="37" t="e">
        <f>INDEX(levelCosts_1_v,MATCH(A36,levelCosts_k,1))</f>
        <v>#REF!</v>
      </c>
      <c r="F36" s="37">
        <f t="shared" si="1"/>
        <v>15.3</v>
      </c>
      <c r="G36" s="38">
        <f t="shared" ref="G36:G67" si="16">(B36/B35)/(C36/C35)</f>
        <v>1</v>
      </c>
      <c r="I36" s="38"/>
      <c r="Z36" s="30">
        <v>18.600000000000001</v>
      </c>
      <c r="AA36" s="30">
        <v>1995</v>
      </c>
      <c r="AB36" s="37">
        <f t="shared" si="6"/>
        <v>50</v>
      </c>
      <c r="AC36" s="40"/>
    </row>
    <row r="37" spans="1:29">
      <c r="A37" s="37">
        <v>1494</v>
      </c>
      <c r="B37" s="37">
        <v>15.6</v>
      </c>
      <c r="C37" s="37">
        <f t="shared" si="0"/>
        <v>5200</v>
      </c>
      <c r="D37" s="37" t="e">
        <f>INDEX(levelCosts_1_v,MATCH(A37,levelCosts_k,1))</f>
        <v>#REF!</v>
      </c>
      <c r="F37" s="37">
        <f t="shared" si="1"/>
        <v>15.6</v>
      </c>
      <c r="G37" s="38">
        <f t="shared" si="16"/>
        <v>1</v>
      </c>
      <c r="I37" s="38"/>
      <c r="Z37" s="30">
        <v>18.899999999999999</v>
      </c>
      <c r="AA37" s="30">
        <v>2045</v>
      </c>
      <c r="AB37" s="37">
        <f t="shared" si="6"/>
        <v>50</v>
      </c>
      <c r="AC37" s="40"/>
    </row>
    <row r="38" spans="1:29">
      <c r="A38" s="37">
        <v>1545</v>
      </c>
      <c r="B38" s="37">
        <v>15.9</v>
      </c>
      <c r="C38" s="37">
        <f t="shared" si="0"/>
        <v>5300</v>
      </c>
      <c r="D38" s="37" t="e">
        <f>INDEX(levelCosts_1_v,MATCH(A38,levelCosts_k,1))</f>
        <v>#REF!</v>
      </c>
      <c r="F38" s="37">
        <f t="shared" si="1"/>
        <v>15.9</v>
      </c>
      <c r="G38" s="38">
        <f t="shared" si="16"/>
        <v>1.0000000000000002</v>
      </c>
      <c r="I38" s="38"/>
      <c r="Z38" s="30">
        <v>19.2</v>
      </c>
      <c r="AA38" s="30">
        <v>2095</v>
      </c>
      <c r="AB38" s="37">
        <f t="shared" si="6"/>
        <v>50</v>
      </c>
      <c r="AC38" s="40"/>
    </row>
    <row r="39" spans="1:29">
      <c r="A39" s="37">
        <v>1595</v>
      </c>
      <c r="B39" s="37">
        <v>16.2</v>
      </c>
      <c r="C39" s="37">
        <f t="shared" si="0"/>
        <v>5400</v>
      </c>
      <c r="D39" s="37" t="e">
        <f>INDEX(levelCosts_1_v,MATCH(A39,levelCosts_k,1))</f>
        <v>#REF!</v>
      </c>
      <c r="F39" s="37">
        <f t="shared" si="1"/>
        <v>16.2</v>
      </c>
      <c r="G39" s="38">
        <f t="shared" si="16"/>
        <v>1</v>
      </c>
      <c r="I39" s="38"/>
      <c r="Z39" s="30">
        <v>19.5</v>
      </c>
      <c r="AA39" s="30">
        <v>2145</v>
      </c>
      <c r="AB39" s="37">
        <f t="shared" si="6"/>
        <v>48</v>
      </c>
      <c r="AC39" s="40"/>
    </row>
    <row r="40" spans="1:29">
      <c r="A40" s="37">
        <v>1645</v>
      </c>
      <c r="B40" s="37">
        <v>16.5</v>
      </c>
      <c r="C40" s="37">
        <f t="shared" si="0"/>
        <v>5500</v>
      </c>
      <c r="D40" s="37" t="e">
        <f>INDEX(levelCosts_1_v,MATCH(A40,levelCosts_k,1))</f>
        <v>#REF!</v>
      </c>
      <c r="F40" s="37">
        <f t="shared" si="1"/>
        <v>16.5</v>
      </c>
      <c r="G40" s="38">
        <f t="shared" si="16"/>
        <v>1</v>
      </c>
      <c r="I40" s="38"/>
      <c r="Z40" s="30">
        <v>19.8</v>
      </c>
      <c r="AA40" s="30">
        <v>2193</v>
      </c>
      <c r="AB40" s="37">
        <f t="shared" si="6"/>
        <v>51</v>
      </c>
      <c r="AC40" s="40"/>
    </row>
    <row r="41" spans="1:29">
      <c r="A41" s="37">
        <v>1695</v>
      </c>
      <c r="B41" s="37">
        <v>16.8</v>
      </c>
      <c r="C41" s="37">
        <f t="shared" si="0"/>
        <v>5600</v>
      </c>
      <c r="D41" s="37" t="e">
        <f>INDEX(levelCosts_1_v,MATCH(A41,levelCosts_k,1))</f>
        <v>#REF!</v>
      </c>
      <c r="F41" s="37">
        <f t="shared" si="1"/>
        <v>16.8</v>
      </c>
      <c r="G41" s="38">
        <f t="shared" si="16"/>
        <v>1.0000000000000002</v>
      </c>
      <c r="I41" s="38"/>
      <c r="Z41" s="30">
        <v>20.100000000000001</v>
      </c>
      <c r="AA41" s="30">
        <v>2244</v>
      </c>
      <c r="AB41" s="37">
        <f t="shared" si="6"/>
        <v>52</v>
      </c>
      <c r="AC41" s="40"/>
    </row>
    <row r="42" spans="1:29">
      <c r="A42" s="37">
        <v>1745</v>
      </c>
      <c r="B42" s="37">
        <v>17.100000000000001</v>
      </c>
      <c r="C42" s="37">
        <f t="shared" si="0"/>
        <v>5700</v>
      </c>
      <c r="D42" s="37" t="e">
        <f>INDEX(levelCosts_1_v,MATCH(A42,levelCosts_k,1))</f>
        <v>#REF!</v>
      </c>
      <c r="F42" s="37">
        <f t="shared" si="1"/>
        <v>17.100000000000001</v>
      </c>
      <c r="G42" s="38">
        <f t="shared" si="16"/>
        <v>1</v>
      </c>
      <c r="I42" s="38"/>
      <c r="Z42" s="30">
        <v>20.399999999999999</v>
      </c>
      <c r="AA42" s="30">
        <v>2296</v>
      </c>
      <c r="AB42" s="37">
        <f t="shared" si="6"/>
        <v>49</v>
      </c>
      <c r="AC42" s="40"/>
    </row>
    <row r="43" spans="1:29">
      <c r="A43" s="37">
        <v>1795</v>
      </c>
      <c r="B43" s="37">
        <v>17.399999999999999</v>
      </c>
      <c r="C43" s="37">
        <f t="shared" si="0"/>
        <v>5800</v>
      </c>
      <c r="D43" s="37" t="e">
        <f>INDEX(levelCosts_1_v,MATCH(A43,levelCosts_k,1))</f>
        <v>#REF!</v>
      </c>
      <c r="F43" s="37">
        <f t="shared" si="1"/>
        <v>17.399999999999999</v>
      </c>
      <c r="G43" s="38">
        <f t="shared" si="16"/>
        <v>0.99999999999999978</v>
      </c>
      <c r="I43" s="38"/>
      <c r="Z43" s="30">
        <v>20.7</v>
      </c>
      <c r="AA43" s="30">
        <v>2345</v>
      </c>
      <c r="AB43" s="37">
        <f t="shared" si="6"/>
        <v>49</v>
      </c>
      <c r="AC43" s="40"/>
    </row>
    <row r="44" spans="1:29">
      <c r="A44" s="37">
        <v>1845</v>
      </c>
      <c r="B44" s="37">
        <v>17.7</v>
      </c>
      <c r="C44" s="37">
        <f t="shared" si="0"/>
        <v>5900</v>
      </c>
      <c r="D44" s="37" t="e">
        <f>INDEX(levelCosts_1_v,MATCH(A44,levelCosts_k,1))</f>
        <v>#REF!</v>
      </c>
      <c r="F44" s="37">
        <f t="shared" si="1"/>
        <v>17.7</v>
      </c>
      <c r="G44" s="38">
        <f t="shared" si="16"/>
        <v>1.0000000000000002</v>
      </c>
      <c r="I44" s="38"/>
      <c r="Z44" s="30">
        <v>21</v>
      </c>
      <c r="AA44" s="30">
        <v>2394</v>
      </c>
      <c r="AB44" s="37">
        <f t="shared" si="6"/>
        <v>50</v>
      </c>
      <c r="AC44" s="40"/>
    </row>
    <row r="45" spans="1:29">
      <c r="A45" s="37">
        <v>1895</v>
      </c>
      <c r="B45" s="37">
        <v>18</v>
      </c>
      <c r="C45" s="37">
        <f t="shared" si="0"/>
        <v>6000</v>
      </c>
      <c r="D45" s="37" t="e">
        <f>INDEX(levelCosts_1_v,MATCH(A45,levelCosts_k,1))</f>
        <v>#REF!</v>
      </c>
      <c r="F45" s="37">
        <f t="shared" si="1"/>
        <v>18</v>
      </c>
      <c r="G45" s="38">
        <f t="shared" si="16"/>
        <v>1</v>
      </c>
      <c r="I45" s="38"/>
      <c r="Z45" s="30">
        <v>21.3</v>
      </c>
      <c r="AA45" s="30">
        <v>2444</v>
      </c>
      <c r="AB45" s="37">
        <f t="shared" si="6"/>
        <v>250</v>
      </c>
      <c r="AC45" s="40"/>
    </row>
    <row r="46" spans="1:29">
      <c r="A46" s="37">
        <v>1945</v>
      </c>
      <c r="B46" s="37">
        <v>18.3</v>
      </c>
      <c r="C46" s="37">
        <f t="shared" si="0"/>
        <v>6100</v>
      </c>
      <c r="D46" s="37" t="e">
        <f>INDEX(levelCosts_1_v,MATCH(A46,levelCosts_k,1))</f>
        <v>#REF!</v>
      </c>
      <c r="F46" s="37">
        <f t="shared" si="1"/>
        <v>18.3</v>
      </c>
      <c r="G46" s="38">
        <f t="shared" si="16"/>
        <v>1</v>
      </c>
      <c r="I46" s="38"/>
      <c r="Z46" s="30">
        <v>21.6</v>
      </c>
      <c r="AA46" s="30">
        <v>2694</v>
      </c>
      <c r="AB46" s="37">
        <f t="shared" si="6"/>
        <v>25</v>
      </c>
      <c r="AC46" s="40"/>
    </row>
    <row r="47" spans="1:29">
      <c r="A47" s="37">
        <v>1995</v>
      </c>
      <c r="B47" s="37">
        <v>18.600000000000001</v>
      </c>
      <c r="C47" s="37">
        <f t="shared" si="0"/>
        <v>6200</v>
      </c>
      <c r="D47" s="37" t="e">
        <f>INDEX(levelCosts_1_v,MATCH(A47,levelCosts_k,1))</f>
        <v>#REF!</v>
      </c>
      <c r="F47" s="37">
        <f t="shared" si="1"/>
        <v>18.600000000000001</v>
      </c>
      <c r="G47" s="38">
        <f t="shared" si="16"/>
        <v>1</v>
      </c>
      <c r="I47" s="38"/>
      <c r="Z47" s="30">
        <v>21.9</v>
      </c>
      <c r="AA47" s="30">
        <v>2719</v>
      </c>
      <c r="AB47" s="37">
        <f t="shared" si="6"/>
        <v>25</v>
      </c>
      <c r="AC47" s="40"/>
    </row>
    <row r="48" spans="1:29">
      <c r="A48" s="37">
        <v>2045</v>
      </c>
      <c r="B48" s="37">
        <v>18.899999999999999</v>
      </c>
      <c r="C48" s="37">
        <f t="shared" si="0"/>
        <v>6300</v>
      </c>
      <c r="D48" s="37" t="e">
        <f>INDEX(levelCosts_1_v,MATCH(A48,levelCosts_k,1))</f>
        <v>#REF!</v>
      </c>
      <c r="F48" s="37">
        <f t="shared" si="1"/>
        <v>18.899999999999999</v>
      </c>
      <c r="G48" s="38">
        <f t="shared" si="16"/>
        <v>0.99999999999999978</v>
      </c>
      <c r="I48" s="38"/>
      <c r="Z48" s="30">
        <v>22.2</v>
      </c>
      <c r="AA48" s="30">
        <v>2744</v>
      </c>
      <c r="AB48" s="37">
        <f t="shared" si="6"/>
        <v>25</v>
      </c>
      <c r="AC48" s="40"/>
    </row>
    <row r="49" spans="1:29">
      <c r="A49" s="37">
        <v>2095</v>
      </c>
      <c r="B49" s="37">
        <v>19.2</v>
      </c>
      <c r="C49" s="37">
        <f t="shared" si="0"/>
        <v>6400</v>
      </c>
      <c r="D49" s="37" t="e">
        <f>INDEX(levelCosts_1_v,MATCH(A49,levelCosts_k,1))</f>
        <v>#REF!</v>
      </c>
      <c r="F49" s="37">
        <f t="shared" si="1"/>
        <v>19.2</v>
      </c>
      <c r="G49" s="38">
        <f t="shared" si="16"/>
        <v>1</v>
      </c>
      <c r="I49" s="38"/>
      <c r="Z49" s="30">
        <v>22.5</v>
      </c>
      <c r="AA49" s="30">
        <v>2769</v>
      </c>
      <c r="AB49" s="37">
        <f t="shared" si="6"/>
        <v>25</v>
      </c>
      <c r="AC49" s="40"/>
    </row>
    <row r="50" spans="1:29">
      <c r="A50" s="37">
        <v>2145</v>
      </c>
      <c r="B50" s="37">
        <v>19.5</v>
      </c>
      <c r="C50" s="37">
        <f t="shared" si="0"/>
        <v>6500</v>
      </c>
      <c r="D50" s="37" t="e">
        <f>INDEX(levelCosts_1_v,MATCH(A50,levelCosts_k,1))</f>
        <v>#REF!</v>
      </c>
      <c r="F50" s="37">
        <f t="shared" si="1"/>
        <v>19.5</v>
      </c>
      <c r="G50" s="38">
        <f t="shared" si="16"/>
        <v>1</v>
      </c>
      <c r="I50" s="38"/>
      <c r="Z50" s="30">
        <v>22.8</v>
      </c>
      <c r="AA50" s="30">
        <v>2794</v>
      </c>
      <c r="AB50" s="37">
        <f t="shared" si="6"/>
        <v>25</v>
      </c>
      <c r="AC50" s="40"/>
    </row>
    <row r="51" spans="1:29">
      <c r="A51" s="37">
        <v>2193</v>
      </c>
      <c r="B51" s="37">
        <v>19.8</v>
      </c>
      <c r="C51" s="37">
        <f t="shared" si="0"/>
        <v>6600</v>
      </c>
      <c r="D51" s="37" t="e">
        <f>INDEX(levelCosts_1_v,MATCH(A51,levelCosts_k,1))</f>
        <v>#REF!</v>
      </c>
      <c r="F51" s="37">
        <f t="shared" si="1"/>
        <v>19.8</v>
      </c>
      <c r="G51" s="38">
        <f t="shared" si="16"/>
        <v>1</v>
      </c>
      <c r="I51" s="38"/>
      <c r="Z51" s="30">
        <v>23.1</v>
      </c>
      <c r="AA51" s="30">
        <v>2819</v>
      </c>
      <c r="AB51" s="37">
        <f t="shared" si="6"/>
        <v>25</v>
      </c>
      <c r="AC51" s="40"/>
    </row>
    <row r="52" spans="1:29">
      <c r="A52" s="37">
        <v>2244</v>
      </c>
      <c r="B52" s="37">
        <v>20.100000000000001</v>
      </c>
      <c r="C52" s="37">
        <f t="shared" si="0"/>
        <v>6700</v>
      </c>
      <c r="D52" s="37" t="e">
        <f>INDEX(levelCosts_1_v,MATCH(A52,levelCosts_k,1))</f>
        <v>#REF!</v>
      </c>
      <c r="F52" s="37">
        <f t="shared" si="1"/>
        <v>20.100000000000001</v>
      </c>
      <c r="G52" s="38">
        <f t="shared" si="16"/>
        <v>1</v>
      </c>
      <c r="I52" s="38"/>
      <c r="Z52" s="30">
        <v>23.4</v>
      </c>
      <c r="AA52" s="30">
        <v>2844</v>
      </c>
      <c r="AB52" s="37">
        <f t="shared" si="6"/>
        <v>25</v>
      </c>
      <c r="AC52" s="40"/>
    </row>
    <row r="53" spans="1:29">
      <c r="A53" s="37">
        <v>2296</v>
      </c>
      <c r="B53" s="37">
        <v>20.399999999999999</v>
      </c>
      <c r="C53" s="37">
        <f t="shared" si="0"/>
        <v>6800</v>
      </c>
      <c r="D53" s="37" t="e">
        <f>INDEX(levelCosts_1_v,MATCH(A53,levelCosts_k,1))</f>
        <v>#REF!</v>
      </c>
      <c r="F53" s="37">
        <f t="shared" si="1"/>
        <v>20.399999999999999</v>
      </c>
      <c r="G53" s="38">
        <f t="shared" si="16"/>
        <v>0.99999999999999978</v>
      </c>
      <c r="I53" s="38"/>
      <c r="Z53" s="30">
        <v>23.7</v>
      </c>
      <c r="AA53" s="30">
        <v>2869</v>
      </c>
      <c r="AB53" s="37">
        <f t="shared" si="6"/>
        <v>25</v>
      </c>
      <c r="AC53" s="40"/>
    </row>
    <row r="54" spans="1:29">
      <c r="A54" s="37">
        <v>2345</v>
      </c>
      <c r="B54" s="37">
        <v>20.7</v>
      </c>
      <c r="C54" s="37">
        <f t="shared" si="0"/>
        <v>6900</v>
      </c>
      <c r="D54" s="37" t="e">
        <f>INDEX(levelCosts_1_v,MATCH(A54,levelCosts_k,1))</f>
        <v>#REF!</v>
      </c>
      <c r="F54" s="37">
        <f t="shared" si="1"/>
        <v>20.7</v>
      </c>
      <c r="G54" s="38">
        <f t="shared" si="16"/>
        <v>1</v>
      </c>
      <c r="I54" s="38"/>
      <c r="Z54" s="30">
        <v>24</v>
      </c>
      <c r="AA54" s="30">
        <v>2894</v>
      </c>
      <c r="AB54" s="37">
        <f t="shared" si="6"/>
        <v>50</v>
      </c>
      <c r="AC54" s="40"/>
    </row>
    <row r="55" spans="1:29">
      <c r="A55" s="37">
        <v>2394</v>
      </c>
      <c r="B55" s="37">
        <v>21</v>
      </c>
      <c r="C55" s="37">
        <f t="shared" si="0"/>
        <v>7000</v>
      </c>
      <c r="D55" s="37" t="e">
        <f>INDEX(levelCosts_1_v,MATCH(A55,levelCosts_k,1))</f>
        <v>#REF!</v>
      </c>
      <c r="F55" s="37">
        <f t="shared" si="1"/>
        <v>21</v>
      </c>
      <c r="G55" s="38">
        <f t="shared" si="16"/>
        <v>1</v>
      </c>
      <c r="I55" s="38"/>
      <c r="Z55" s="30">
        <v>24.3</v>
      </c>
      <c r="AA55" s="30">
        <v>2944</v>
      </c>
      <c r="AB55" s="37">
        <f t="shared" si="6"/>
        <v>50</v>
      </c>
      <c r="AC55" s="40"/>
    </row>
    <row r="56" spans="1:29">
      <c r="A56" s="37">
        <v>2444</v>
      </c>
      <c r="B56" s="37">
        <v>21.3</v>
      </c>
      <c r="C56" s="37">
        <f t="shared" si="0"/>
        <v>7100</v>
      </c>
      <c r="D56" s="37" t="e">
        <f>INDEX(levelCosts_1_v,MATCH(A56,levelCosts_k,1))</f>
        <v>#REF!</v>
      </c>
      <c r="F56" s="37">
        <f t="shared" si="1"/>
        <v>21.3</v>
      </c>
      <c r="G56" s="38">
        <f t="shared" si="16"/>
        <v>1</v>
      </c>
      <c r="I56" s="38"/>
      <c r="Z56" s="30">
        <v>24.6</v>
      </c>
      <c r="AA56" s="30">
        <v>2994</v>
      </c>
      <c r="AB56" s="37">
        <f t="shared" si="6"/>
        <v>50</v>
      </c>
      <c r="AC56" s="40"/>
    </row>
    <row r="57" spans="1:29">
      <c r="A57" s="37">
        <v>2694</v>
      </c>
      <c r="B57" s="37">
        <v>21.6</v>
      </c>
      <c r="C57" s="37">
        <f t="shared" si="0"/>
        <v>7600</v>
      </c>
      <c r="D57" s="37" t="e">
        <f>INDEX(levelCosts_1_v,MATCH(A57,levelCosts_k,1))</f>
        <v>#REF!</v>
      </c>
      <c r="F57" s="37">
        <f t="shared" si="1"/>
        <v>22.8</v>
      </c>
      <c r="G57" s="38">
        <f t="shared" si="16"/>
        <v>0.94736842105263164</v>
      </c>
      <c r="I57" s="38"/>
      <c r="Z57" s="30">
        <v>24.9</v>
      </c>
      <c r="AA57" s="30">
        <v>3044</v>
      </c>
      <c r="AB57" s="37">
        <f t="shared" si="6"/>
        <v>50</v>
      </c>
      <c r="AC57" s="40"/>
    </row>
    <row r="58" spans="1:29">
      <c r="A58" s="37">
        <v>2719</v>
      </c>
      <c r="B58" s="37">
        <v>21.9</v>
      </c>
      <c r="C58" s="37">
        <f t="shared" si="0"/>
        <v>7650</v>
      </c>
      <c r="D58" s="37" t="e">
        <f>INDEX(levelCosts_1_v,MATCH(A58,levelCosts_k,1))</f>
        <v>#REF!</v>
      </c>
      <c r="F58" s="37">
        <f t="shared" si="1"/>
        <v>22.95</v>
      </c>
      <c r="G58" s="38">
        <f t="shared" si="16"/>
        <v>1.0072621641249091</v>
      </c>
      <c r="I58" s="38"/>
      <c r="Z58" s="30">
        <v>25.2</v>
      </c>
      <c r="AA58" s="30">
        <v>3094</v>
      </c>
      <c r="AB58" s="37">
        <f t="shared" si="6"/>
        <v>50</v>
      </c>
      <c r="AC58" s="40"/>
    </row>
    <row r="59" spans="1:29">
      <c r="A59" s="37">
        <v>2744</v>
      </c>
      <c r="B59" s="37">
        <v>22.2</v>
      </c>
      <c r="C59" s="37">
        <f t="shared" si="0"/>
        <v>7700</v>
      </c>
      <c r="D59" s="37" t="e">
        <f>INDEX(levelCosts_1_v,MATCH(A59,levelCosts_k,1))</f>
        <v>#REF!</v>
      </c>
      <c r="F59" s="37">
        <f t="shared" si="1"/>
        <v>23.1</v>
      </c>
      <c r="G59" s="38">
        <f t="shared" si="16"/>
        <v>1.0071161714997332</v>
      </c>
      <c r="I59" s="38"/>
      <c r="Z59" s="30">
        <v>25.5</v>
      </c>
      <c r="AA59" s="30">
        <v>3144</v>
      </c>
      <c r="AB59" s="37">
        <f t="shared" si="6"/>
        <v>50</v>
      </c>
      <c r="AC59" s="40"/>
    </row>
    <row r="60" spans="1:29">
      <c r="A60" s="37">
        <v>2769</v>
      </c>
      <c r="B60" s="37">
        <v>22.5</v>
      </c>
      <c r="C60" s="37">
        <f t="shared" si="0"/>
        <v>7750</v>
      </c>
      <c r="D60" s="37" t="e">
        <f>INDEX(levelCosts_1_v,MATCH(A60,levelCosts_k,1))</f>
        <v>#REF!</v>
      </c>
      <c r="F60" s="37">
        <f t="shared" si="1"/>
        <v>23.25</v>
      </c>
      <c r="G60" s="38">
        <f t="shared" si="16"/>
        <v>1.0069747166521361</v>
      </c>
      <c r="I60" s="38"/>
      <c r="Z60" s="30">
        <v>25.8</v>
      </c>
      <c r="AA60" s="30">
        <v>3194</v>
      </c>
      <c r="AB60" s="37">
        <f t="shared" si="6"/>
        <v>50</v>
      </c>
      <c r="AC60" s="40"/>
    </row>
    <row r="61" spans="1:29">
      <c r="A61" s="37">
        <v>2794</v>
      </c>
      <c r="B61" s="37">
        <v>22.8</v>
      </c>
      <c r="C61" s="37">
        <f t="shared" si="0"/>
        <v>7800</v>
      </c>
      <c r="D61" s="37" t="e">
        <f>INDEX(levelCosts_1_v,MATCH(A61,levelCosts_k,1))</f>
        <v>#REF!</v>
      </c>
      <c r="F61" s="37">
        <f t="shared" si="1"/>
        <v>23.4</v>
      </c>
      <c r="G61" s="38">
        <f t="shared" si="16"/>
        <v>1.006837606837607</v>
      </c>
      <c r="I61" s="38"/>
      <c r="Z61" s="30">
        <v>26.1</v>
      </c>
      <c r="AA61" s="30">
        <v>3244</v>
      </c>
      <c r="AB61" s="37">
        <f t="shared" si="6"/>
        <v>50</v>
      </c>
      <c r="AC61" s="40"/>
    </row>
    <row r="62" spans="1:29">
      <c r="A62" s="37">
        <v>2819</v>
      </c>
      <c r="B62" s="37">
        <v>23.1</v>
      </c>
      <c r="C62" s="37">
        <f t="shared" si="0"/>
        <v>7850</v>
      </c>
      <c r="D62" s="37" t="e">
        <f>INDEX(levelCosts_1_v,MATCH(A62,levelCosts_k,1))</f>
        <v>#REF!</v>
      </c>
      <c r="F62" s="37">
        <f t="shared" si="1"/>
        <v>23.55</v>
      </c>
      <c r="G62" s="38">
        <f t="shared" si="16"/>
        <v>1.0067046597385183</v>
      </c>
      <c r="I62" s="38"/>
      <c r="Z62" s="30">
        <v>26.4</v>
      </c>
      <c r="AA62" s="30">
        <v>3294</v>
      </c>
      <c r="AB62" s="37">
        <f t="shared" si="6"/>
        <v>50</v>
      </c>
      <c r="AC62" s="40"/>
    </row>
    <row r="63" spans="1:29">
      <c r="A63" s="37">
        <v>2844</v>
      </c>
      <c r="B63" s="37">
        <v>23.4</v>
      </c>
      <c r="C63" s="37">
        <f t="shared" si="0"/>
        <v>7900</v>
      </c>
      <c r="D63" s="37" t="e">
        <f>INDEX(levelCosts_1_v,MATCH(A63,levelCosts_k,1))</f>
        <v>#REF!</v>
      </c>
      <c r="F63" s="37">
        <f t="shared" si="1"/>
        <v>23.7</v>
      </c>
      <c r="G63" s="38">
        <f t="shared" si="16"/>
        <v>1.0065757027782343</v>
      </c>
      <c r="I63" s="38"/>
      <c r="Z63" s="30">
        <v>26.7</v>
      </c>
      <c r="AA63" s="30">
        <v>3344</v>
      </c>
      <c r="AB63" s="37">
        <f t="shared" si="6"/>
        <v>50</v>
      </c>
      <c r="AC63" s="40"/>
    </row>
    <row r="64" spans="1:29">
      <c r="A64" s="37">
        <v>2869</v>
      </c>
      <c r="B64" s="37">
        <v>23.7</v>
      </c>
      <c r="C64" s="37">
        <f t="shared" si="0"/>
        <v>7950</v>
      </c>
      <c r="D64" s="37" t="e">
        <f>INDEX(levelCosts_1_v,MATCH(A64,levelCosts_k,1))</f>
        <v>#REF!</v>
      </c>
      <c r="F64" s="37">
        <f t="shared" si="1"/>
        <v>23.85</v>
      </c>
      <c r="G64" s="38">
        <f t="shared" si="16"/>
        <v>1.0064505724883082</v>
      </c>
      <c r="I64" s="38"/>
      <c r="Z64" s="30">
        <v>27</v>
      </c>
      <c r="AA64" s="30">
        <v>3394</v>
      </c>
      <c r="AB64" s="37">
        <f t="shared" si="6"/>
        <v>50</v>
      </c>
      <c r="AC64" s="40"/>
    </row>
    <row r="65" spans="1:29">
      <c r="A65" s="37">
        <v>2894</v>
      </c>
      <c r="B65" s="37">
        <v>24</v>
      </c>
      <c r="C65" s="37">
        <f t="shared" si="0"/>
        <v>8000</v>
      </c>
      <c r="D65" s="37" t="e">
        <f>INDEX(levelCosts_1_v,MATCH(A65,levelCosts_k,1))</f>
        <v>#REF!</v>
      </c>
      <c r="F65" s="37">
        <f t="shared" si="1"/>
        <v>24</v>
      </c>
      <c r="G65" s="38">
        <f t="shared" si="16"/>
        <v>1.0063291139240507</v>
      </c>
      <c r="I65" s="38"/>
      <c r="Z65" s="30">
        <v>27.3</v>
      </c>
      <c r="AA65" s="30">
        <v>3444</v>
      </c>
      <c r="AB65" s="37">
        <f t="shared" si="6"/>
        <v>50</v>
      </c>
      <c r="AC65" s="40"/>
    </row>
    <row r="66" spans="1:29">
      <c r="A66" s="37">
        <v>2944</v>
      </c>
      <c r="B66" s="37">
        <v>24.3</v>
      </c>
      <c r="C66" s="37">
        <f t="shared" ref="C66:C129" si="17">INDEX(farm_v,MATCH(A66,farm_k,1))</f>
        <v>8100</v>
      </c>
      <c r="D66" s="37" t="e">
        <f>INDEX(levelCosts_1_v,MATCH(A66,levelCosts_k,1))</f>
        <v>#REF!</v>
      </c>
      <c r="F66" s="37">
        <f t="shared" ref="F66:F129" si="18">C66*3/gold</f>
        <v>24.3</v>
      </c>
      <c r="G66" s="38">
        <f t="shared" si="16"/>
        <v>1</v>
      </c>
      <c r="I66" s="38"/>
      <c r="Z66" s="30">
        <v>27.6</v>
      </c>
      <c r="AA66" s="30">
        <v>3494</v>
      </c>
      <c r="AB66" s="37">
        <f t="shared" si="6"/>
        <v>50</v>
      </c>
      <c r="AC66" s="40"/>
    </row>
    <row r="67" spans="1:29">
      <c r="A67" s="37">
        <v>2994</v>
      </c>
      <c r="B67" s="37">
        <v>24.6</v>
      </c>
      <c r="C67" s="37">
        <f t="shared" si="17"/>
        <v>8200</v>
      </c>
      <c r="D67" s="37" t="e">
        <f>INDEX(levelCosts_1_v,MATCH(A67,levelCosts_k,1))</f>
        <v>#REF!</v>
      </c>
      <c r="F67" s="37">
        <f t="shared" si="18"/>
        <v>24.6</v>
      </c>
      <c r="G67" s="38">
        <f t="shared" si="16"/>
        <v>1</v>
      </c>
      <c r="I67" s="38"/>
      <c r="Z67" s="30">
        <v>27.9</v>
      </c>
      <c r="AA67" s="30">
        <v>3544</v>
      </c>
      <c r="AB67" s="37">
        <f t="shared" si="6"/>
        <v>50</v>
      </c>
      <c r="AC67" s="40"/>
    </row>
    <row r="68" spans="1:29">
      <c r="A68" s="37">
        <v>3044</v>
      </c>
      <c r="B68" s="37">
        <v>24.9</v>
      </c>
      <c r="C68" s="37">
        <f t="shared" si="17"/>
        <v>8300</v>
      </c>
      <c r="D68" s="37" t="e">
        <f>INDEX(levelCosts_1_v,MATCH(A68,levelCosts_k,1))</f>
        <v>#REF!</v>
      </c>
      <c r="F68" s="37">
        <f t="shared" si="18"/>
        <v>24.9</v>
      </c>
      <c r="G68" s="38">
        <f t="shared" ref="G68:G131" si="19">(B68/B67)/(C68/C67)</f>
        <v>0.99999999999999978</v>
      </c>
      <c r="I68" s="38"/>
      <c r="Z68" s="30">
        <v>28.2</v>
      </c>
      <c r="AA68" s="30">
        <v>3594</v>
      </c>
      <c r="AB68" s="37">
        <f t="shared" ref="AB68:AB131" si="20">AA69-AA68</f>
        <v>50</v>
      </c>
      <c r="AC68" s="40"/>
    </row>
    <row r="69" spans="1:29">
      <c r="A69" s="37">
        <v>3094</v>
      </c>
      <c r="B69" s="37">
        <v>25.2</v>
      </c>
      <c r="C69" s="37">
        <f t="shared" si="17"/>
        <v>8400</v>
      </c>
      <c r="D69" s="37" t="e">
        <f>INDEX(levelCosts_1_v,MATCH(A69,levelCosts_k,1))</f>
        <v>#REF!</v>
      </c>
      <c r="F69" s="37">
        <f t="shared" si="18"/>
        <v>25.2</v>
      </c>
      <c r="G69" s="38">
        <f t="shared" si="19"/>
        <v>1</v>
      </c>
      <c r="I69" s="38"/>
      <c r="Z69" s="30">
        <v>28.5</v>
      </c>
      <c r="AA69" s="30">
        <v>3644</v>
      </c>
      <c r="AB69" s="37">
        <f t="shared" si="20"/>
        <v>50</v>
      </c>
      <c r="AC69" s="40"/>
    </row>
    <row r="70" spans="1:29">
      <c r="A70" s="37">
        <v>3144</v>
      </c>
      <c r="B70" s="37">
        <v>25.5</v>
      </c>
      <c r="C70" s="37">
        <f t="shared" si="17"/>
        <v>8500</v>
      </c>
      <c r="D70" s="37" t="e">
        <f>INDEX(levelCosts_1_v,MATCH(A70,levelCosts_k,1))</f>
        <v>#REF!</v>
      </c>
      <c r="F70" s="37">
        <f t="shared" si="18"/>
        <v>25.5</v>
      </c>
      <c r="G70" s="38">
        <f t="shared" si="19"/>
        <v>1</v>
      </c>
      <c r="I70" s="38"/>
      <c r="Z70" s="30">
        <v>28.8</v>
      </c>
      <c r="AA70" s="30">
        <v>3694</v>
      </c>
      <c r="AB70" s="37">
        <f t="shared" si="20"/>
        <v>50</v>
      </c>
      <c r="AC70" s="40"/>
    </row>
    <row r="71" spans="1:29">
      <c r="A71" s="37">
        <v>3194</v>
      </c>
      <c r="B71" s="37">
        <v>25.8</v>
      </c>
      <c r="C71" s="37">
        <f t="shared" si="17"/>
        <v>8600</v>
      </c>
      <c r="D71" s="37" t="e">
        <f>INDEX(levelCosts_1_v,MATCH(A71,levelCosts_k,1))</f>
        <v>#REF!</v>
      </c>
      <c r="F71" s="37">
        <f t="shared" si="18"/>
        <v>25.8</v>
      </c>
      <c r="G71" s="38">
        <f t="shared" si="19"/>
        <v>1</v>
      </c>
      <c r="I71" s="38"/>
      <c r="Z71" s="30">
        <v>29.1</v>
      </c>
      <c r="AA71" s="30">
        <v>3744</v>
      </c>
      <c r="AB71" s="37">
        <f t="shared" si="20"/>
        <v>50</v>
      </c>
      <c r="AC71" s="40"/>
    </row>
    <row r="72" spans="1:29">
      <c r="A72" s="37">
        <v>3244</v>
      </c>
      <c r="B72" s="37">
        <v>26.1</v>
      </c>
      <c r="C72" s="37">
        <f t="shared" si="17"/>
        <v>8700</v>
      </c>
      <c r="D72" s="37" t="e">
        <f>INDEX(levelCosts_1_v,MATCH(A72,levelCosts_k,1))</f>
        <v>#REF!</v>
      </c>
      <c r="F72" s="37">
        <f t="shared" si="18"/>
        <v>26.1</v>
      </c>
      <c r="G72" s="38">
        <f t="shared" si="19"/>
        <v>1</v>
      </c>
      <c r="I72" s="38"/>
      <c r="Z72" s="30">
        <v>29.4</v>
      </c>
      <c r="AA72" s="30">
        <v>3794</v>
      </c>
      <c r="AB72" s="37">
        <f t="shared" si="20"/>
        <v>50</v>
      </c>
      <c r="AC72" s="40"/>
    </row>
    <row r="73" spans="1:29">
      <c r="A73" s="37">
        <v>3294</v>
      </c>
      <c r="B73" s="37">
        <v>26.4</v>
      </c>
      <c r="C73" s="37">
        <f t="shared" si="17"/>
        <v>8800</v>
      </c>
      <c r="D73" s="37" t="e">
        <f>INDEX(levelCosts_1_v,MATCH(A73,levelCosts_k,1))</f>
        <v>#REF!</v>
      </c>
      <c r="F73" s="37">
        <f t="shared" si="18"/>
        <v>26.4</v>
      </c>
      <c r="G73" s="38">
        <f t="shared" si="19"/>
        <v>0.99999999999999978</v>
      </c>
      <c r="I73" s="38"/>
      <c r="Z73" s="30">
        <v>29.7</v>
      </c>
      <c r="AA73" s="30">
        <v>3844</v>
      </c>
      <c r="AB73" s="37">
        <f t="shared" si="20"/>
        <v>50</v>
      </c>
      <c r="AC73" s="40"/>
    </row>
    <row r="74" spans="1:29">
      <c r="A74" s="37">
        <v>3344</v>
      </c>
      <c r="B74" s="37">
        <v>26.7</v>
      </c>
      <c r="C74" s="37">
        <f t="shared" si="17"/>
        <v>8900</v>
      </c>
      <c r="D74" s="37" t="e">
        <f>INDEX(levelCosts_1_v,MATCH(A74,levelCosts_k,1))</f>
        <v>#REF!</v>
      </c>
      <c r="F74" s="37">
        <f t="shared" si="18"/>
        <v>26.7</v>
      </c>
      <c r="G74" s="38">
        <f t="shared" si="19"/>
        <v>1</v>
      </c>
      <c r="I74" s="38"/>
      <c r="Z74" s="30">
        <v>30</v>
      </c>
      <c r="AA74" s="30">
        <v>3894</v>
      </c>
      <c r="AB74" s="37">
        <f t="shared" si="20"/>
        <v>50</v>
      </c>
      <c r="AC74" s="40"/>
    </row>
    <row r="75" spans="1:29">
      <c r="A75" s="37">
        <v>3394</v>
      </c>
      <c r="B75" s="37">
        <v>27</v>
      </c>
      <c r="C75" s="37">
        <f t="shared" si="17"/>
        <v>9000</v>
      </c>
      <c r="D75" s="37" t="e">
        <f>INDEX(levelCosts_1_v,MATCH(A75,levelCosts_k,1))</f>
        <v>#REF!</v>
      </c>
      <c r="F75" s="37">
        <f t="shared" si="18"/>
        <v>27</v>
      </c>
      <c r="G75" s="38">
        <f t="shared" si="19"/>
        <v>1</v>
      </c>
      <c r="I75" s="38"/>
      <c r="Z75" s="30">
        <v>30.3</v>
      </c>
      <c r="AA75" s="30">
        <v>3944</v>
      </c>
      <c r="AB75" s="37">
        <f t="shared" si="20"/>
        <v>50</v>
      </c>
      <c r="AC75" s="40"/>
    </row>
    <row r="76" spans="1:29">
      <c r="A76" s="37">
        <v>3444</v>
      </c>
      <c r="B76" s="37">
        <v>27.3</v>
      </c>
      <c r="C76" s="37">
        <f t="shared" si="17"/>
        <v>9100</v>
      </c>
      <c r="D76" s="37" t="e">
        <f>INDEX(levelCosts_1_v,MATCH(A76,levelCosts_k,1))</f>
        <v>#REF!</v>
      </c>
      <c r="F76" s="37">
        <f t="shared" si="18"/>
        <v>27.3</v>
      </c>
      <c r="G76" s="38">
        <f t="shared" si="19"/>
        <v>1</v>
      </c>
      <c r="I76" s="38"/>
      <c r="Z76" s="30">
        <v>30.6</v>
      </c>
      <c r="AA76" s="30">
        <v>3994</v>
      </c>
      <c r="AB76" s="37">
        <f t="shared" si="20"/>
        <v>50</v>
      </c>
      <c r="AC76" s="40"/>
    </row>
    <row r="77" spans="1:29">
      <c r="A77" s="37">
        <v>3494</v>
      </c>
      <c r="B77" s="37">
        <v>27.6</v>
      </c>
      <c r="C77" s="37">
        <f t="shared" si="17"/>
        <v>9200</v>
      </c>
      <c r="D77" s="37" t="e">
        <f>INDEX(levelCosts_1_v,MATCH(A77,levelCosts_k,1))</f>
        <v>#REF!</v>
      </c>
      <c r="F77" s="37">
        <f t="shared" si="18"/>
        <v>27.6</v>
      </c>
      <c r="G77" s="38">
        <f t="shared" si="19"/>
        <v>1</v>
      </c>
      <c r="I77" s="38"/>
      <c r="Z77" s="30">
        <v>30.9</v>
      </c>
      <c r="AA77" s="30">
        <v>4044</v>
      </c>
      <c r="AB77" s="37">
        <f t="shared" si="20"/>
        <v>50</v>
      </c>
      <c r="AC77" s="40"/>
    </row>
    <row r="78" spans="1:29">
      <c r="A78" s="37">
        <v>3544</v>
      </c>
      <c r="B78" s="37">
        <v>27.9</v>
      </c>
      <c r="C78" s="37">
        <f t="shared" si="17"/>
        <v>9300</v>
      </c>
      <c r="D78" s="37" t="e">
        <f>INDEX(levelCosts_1_v,MATCH(A78,levelCosts_k,1))</f>
        <v>#REF!</v>
      </c>
      <c r="F78" s="37">
        <f t="shared" si="18"/>
        <v>27.9</v>
      </c>
      <c r="G78" s="38">
        <f t="shared" si="19"/>
        <v>0.99999999999999978</v>
      </c>
      <c r="I78" s="38"/>
      <c r="Z78" s="30">
        <v>31.2</v>
      </c>
      <c r="AA78" s="30">
        <v>4094</v>
      </c>
      <c r="AB78" s="37">
        <f t="shared" si="20"/>
        <v>50</v>
      </c>
      <c r="AC78" s="40"/>
    </row>
    <row r="79" spans="1:29">
      <c r="A79" s="37">
        <v>3594</v>
      </c>
      <c r="B79" s="37">
        <v>28.2</v>
      </c>
      <c r="C79" s="37">
        <f t="shared" si="17"/>
        <v>9400</v>
      </c>
      <c r="D79" s="37" t="e">
        <f>INDEX(levelCosts_1_v,MATCH(A79,levelCosts_k,1))</f>
        <v>#REF!</v>
      </c>
      <c r="F79" s="37">
        <f t="shared" si="18"/>
        <v>28.2</v>
      </c>
      <c r="G79" s="38">
        <f t="shared" si="19"/>
        <v>1</v>
      </c>
      <c r="I79" s="38"/>
      <c r="Z79" s="30">
        <v>31.5</v>
      </c>
      <c r="AA79" s="30">
        <v>4144</v>
      </c>
      <c r="AB79" s="37">
        <f t="shared" si="20"/>
        <v>50</v>
      </c>
      <c r="AC79" s="40"/>
    </row>
    <row r="80" spans="1:29">
      <c r="A80" s="37">
        <v>3644</v>
      </c>
      <c r="B80" s="37">
        <v>28.5</v>
      </c>
      <c r="C80" s="37">
        <f t="shared" si="17"/>
        <v>9500</v>
      </c>
      <c r="D80" s="37" t="e">
        <f>INDEX(levelCosts_1_v,MATCH(A80,levelCosts_k,1))</f>
        <v>#REF!</v>
      </c>
      <c r="F80" s="37">
        <f t="shared" si="18"/>
        <v>28.5</v>
      </c>
      <c r="G80" s="38">
        <f t="shared" si="19"/>
        <v>1</v>
      </c>
      <c r="I80" s="38"/>
      <c r="Z80" s="30">
        <v>31.8</v>
      </c>
      <c r="AA80" s="30">
        <v>4194</v>
      </c>
      <c r="AB80" s="37">
        <f t="shared" si="20"/>
        <v>50</v>
      </c>
      <c r="AC80" s="40"/>
    </row>
    <row r="81" spans="1:29">
      <c r="A81" s="37">
        <v>3694</v>
      </c>
      <c r="B81" s="37">
        <v>28.8</v>
      </c>
      <c r="C81" s="37">
        <f t="shared" si="17"/>
        <v>9600</v>
      </c>
      <c r="D81" s="37" t="e">
        <f>INDEX(levelCosts_1_v,MATCH(A81,levelCosts_k,1))</f>
        <v>#REF!</v>
      </c>
      <c r="F81" s="37">
        <f t="shared" si="18"/>
        <v>28.8</v>
      </c>
      <c r="G81" s="38">
        <f t="shared" si="19"/>
        <v>1</v>
      </c>
      <c r="I81" s="38"/>
      <c r="Z81" s="30">
        <v>32.1</v>
      </c>
      <c r="AA81" s="30">
        <v>4244</v>
      </c>
      <c r="AB81" s="37">
        <f t="shared" si="20"/>
        <v>50</v>
      </c>
      <c r="AC81" s="40"/>
    </row>
    <row r="82" spans="1:29">
      <c r="A82" s="37">
        <v>3744</v>
      </c>
      <c r="B82" s="37">
        <v>29.1</v>
      </c>
      <c r="C82" s="37">
        <f t="shared" si="17"/>
        <v>9700</v>
      </c>
      <c r="D82" s="37" t="e">
        <f>INDEX(levelCosts_1_v,MATCH(A82,levelCosts_k,1))</f>
        <v>#REF!</v>
      </c>
      <c r="F82" s="37">
        <f t="shared" si="18"/>
        <v>29.1</v>
      </c>
      <c r="G82" s="38">
        <f t="shared" si="19"/>
        <v>1</v>
      </c>
      <c r="I82" s="38"/>
      <c r="Z82" s="30">
        <v>32.4</v>
      </c>
      <c r="AA82" s="30">
        <v>4294</v>
      </c>
      <c r="AB82" s="37">
        <f t="shared" si="20"/>
        <v>50</v>
      </c>
      <c r="AC82" s="40"/>
    </row>
    <row r="83" spans="1:29">
      <c r="A83" s="37">
        <v>3794</v>
      </c>
      <c r="B83" s="37">
        <v>29.4</v>
      </c>
      <c r="C83" s="37">
        <f t="shared" si="17"/>
        <v>9800</v>
      </c>
      <c r="D83" s="37" t="e">
        <f>INDEX(levelCosts_1_v,MATCH(A83,levelCosts_k,1))</f>
        <v>#REF!</v>
      </c>
      <c r="F83" s="37">
        <f t="shared" si="18"/>
        <v>29.4</v>
      </c>
      <c r="G83" s="38">
        <f t="shared" si="19"/>
        <v>1</v>
      </c>
      <c r="I83" s="38"/>
      <c r="Z83" s="30">
        <v>32.700000000000003</v>
      </c>
      <c r="AA83" s="30">
        <v>4344</v>
      </c>
      <c r="AB83" s="37">
        <f t="shared" si="20"/>
        <v>50</v>
      </c>
      <c r="AC83" s="40"/>
    </row>
    <row r="84" spans="1:29">
      <c r="A84" s="37">
        <v>3844</v>
      </c>
      <c r="B84" s="37">
        <v>29.7</v>
      </c>
      <c r="C84" s="37">
        <f t="shared" si="17"/>
        <v>9900</v>
      </c>
      <c r="D84" s="37" t="e">
        <f>INDEX(levelCosts_1_v,MATCH(A84,levelCosts_k,1))</f>
        <v>#REF!</v>
      </c>
      <c r="F84" s="37">
        <f t="shared" si="18"/>
        <v>29.7</v>
      </c>
      <c r="G84" s="38">
        <f t="shared" si="19"/>
        <v>1.0000000000000002</v>
      </c>
      <c r="I84" s="38"/>
      <c r="Z84" s="30">
        <v>33</v>
      </c>
      <c r="AA84" s="30">
        <v>4394</v>
      </c>
      <c r="AB84" s="37">
        <f t="shared" si="20"/>
        <v>50</v>
      </c>
      <c r="AC84" s="40"/>
    </row>
    <row r="85" spans="1:29">
      <c r="A85" s="37">
        <v>3894</v>
      </c>
      <c r="B85" s="37">
        <v>30</v>
      </c>
      <c r="C85" s="37">
        <f t="shared" si="17"/>
        <v>10000</v>
      </c>
      <c r="D85" s="37" t="e">
        <f>INDEX(levelCosts_1_v,MATCH(A85,levelCosts_k,1))</f>
        <v>#REF!</v>
      </c>
      <c r="F85" s="37">
        <f t="shared" si="18"/>
        <v>30</v>
      </c>
      <c r="G85" s="38">
        <f t="shared" si="19"/>
        <v>1</v>
      </c>
      <c r="I85" s="38"/>
      <c r="Z85" s="30">
        <v>33.299999999999997</v>
      </c>
      <c r="AA85" s="30">
        <v>4444</v>
      </c>
      <c r="AB85" s="37">
        <f t="shared" si="20"/>
        <v>50</v>
      </c>
      <c r="AC85" s="40"/>
    </row>
    <row r="86" spans="1:29">
      <c r="A86" s="37">
        <v>3944</v>
      </c>
      <c r="B86" s="37">
        <v>30.3</v>
      </c>
      <c r="C86" s="37">
        <f t="shared" si="17"/>
        <v>10100</v>
      </c>
      <c r="D86" s="37" t="e">
        <f>INDEX(levelCosts_1_v,MATCH(A86,levelCosts_k,1))</f>
        <v>#REF!</v>
      </c>
      <c r="F86" s="37">
        <f t="shared" si="18"/>
        <v>30.3</v>
      </c>
      <c r="G86" s="38">
        <f t="shared" si="19"/>
        <v>1</v>
      </c>
      <c r="I86" s="38"/>
      <c r="Z86" s="30">
        <v>33.6</v>
      </c>
      <c r="AA86" s="30">
        <v>4494</v>
      </c>
      <c r="AB86" s="37">
        <f t="shared" si="20"/>
        <v>50</v>
      </c>
      <c r="AC86" s="40"/>
    </row>
    <row r="87" spans="1:29">
      <c r="A87" s="37">
        <v>3994</v>
      </c>
      <c r="B87" s="37">
        <v>30.6</v>
      </c>
      <c r="C87" s="37">
        <f t="shared" si="17"/>
        <v>10200</v>
      </c>
      <c r="D87" s="37" t="e">
        <f>INDEX(levelCosts_1_v,MATCH(A87,levelCosts_k,1))</f>
        <v>#REF!</v>
      </c>
      <c r="F87" s="37">
        <f t="shared" si="18"/>
        <v>30.6</v>
      </c>
      <c r="G87" s="38">
        <f t="shared" si="19"/>
        <v>1</v>
      </c>
      <c r="I87" s="38"/>
      <c r="Z87" s="30">
        <v>33.9</v>
      </c>
      <c r="AA87" s="30">
        <v>4544</v>
      </c>
      <c r="AB87" s="37">
        <f t="shared" si="20"/>
        <v>50</v>
      </c>
      <c r="AC87" s="40"/>
    </row>
    <row r="88" spans="1:29">
      <c r="A88" s="37">
        <v>4044</v>
      </c>
      <c r="B88" s="37">
        <v>30.9</v>
      </c>
      <c r="C88" s="37">
        <f t="shared" si="17"/>
        <v>10300</v>
      </c>
      <c r="D88" s="37" t="e">
        <f>INDEX(levelCosts_1_v,MATCH(A88,levelCosts_k,1))</f>
        <v>#REF!</v>
      </c>
      <c r="F88" s="37">
        <f t="shared" si="18"/>
        <v>30.9</v>
      </c>
      <c r="G88" s="38">
        <f t="shared" si="19"/>
        <v>1</v>
      </c>
      <c r="I88" s="38"/>
      <c r="Z88" s="30">
        <v>34.200000000000003</v>
      </c>
      <c r="AA88" s="30">
        <v>4594</v>
      </c>
      <c r="AB88" s="37">
        <f t="shared" si="20"/>
        <v>50</v>
      </c>
      <c r="AC88" s="40"/>
    </row>
    <row r="89" spans="1:29">
      <c r="A89" s="37">
        <v>4094</v>
      </c>
      <c r="B89" s="37">
        <v>31.2</v>
      </c>
      <c r="C89" s="37">
        <f t="shared" si="17"/>
        <v>10400</v>
      </c>
      <c r="D89" s="37" t="e">
        <f>INDEX(levelCosts_1_v,MATCH(A89,levelCosts_k,1))</f>
        <v>#REF!</v>
      </c>
      <c r="F89" s="37">
        <f t="shared" si="18"/>
        <v>31.2</v>
      </c>
      <c r="G89" s="38">
        <f t="shared" si="19"/>
        <v>1</v>
      </c>
      <c r="I89" s="38"/>
      <c r="Z89" s="30">
        <v>34.5</v>
      </c>
      <c r="AA89" s="30">
        <v>4644</v>
      </c>
      <c r="AB89" s="37">
        <f t="shared" si="20"/>
        <v>50</v>
      </c>
      <c r="AC89" s="40"/>
    </row>
    <row r="90" spans="1:29">
      <c r="A90" s="37">
        <v>4144</v>
      </c>
      <c r="B90" s="37">
        <v>31.5</v>
      </c>
      <c r="C90" s="37">
        <f t="shared" si="17"/>
        <v>10500</v>
      </c>
      <c r="D90" s="37" t="e">
        <f>INDEX(levelCosts_1_v,MATCH(A90,levelCosts_k,1))</f>
        <v>#REF!</v>
      </c>
      <c r="F90" s="37">
        <f t="shared" si="18"/>
        <v>31.5</v>
      </c>
      <c r="G90" s="38">
        <f t="shared" si="19"/>
        <v>1</v>
      </c>
      <c r="I90" s="38"/>
      <c r="Z90" s="30">
        <v>34.799999999999997</v>
      </c>
      <c r="AA90" s="30">
        <v>4694</v>
      </c>
      <c r="AB90" s="37">
        <f t="shared" si="20"/>
        <v>50</v>
      </c>
      <c r="AC90" s="40"/>
    </row>
    <row r="91" spans="1:29">
      <c r="A91" s="37">
        <v>4194</v>
      </c>
      <c r="B91" s="37">
        <v>31.8</v>
      </c>
      <c r="C91" s="37">
        <f t="shared" si="17"/>
        <v>10600</v>
      </c>
      <c r="D91" s="37" t="e">
        <f>INDEX(levelCosts_1_v,MATCH(A91,levelCosts_k,1))</f>
        <v>#REF!</v>
      </c>
      <c r="F91" s="37">
        <f t="shared" si="18"/>
        <v>31.8</v>
      </c>
      <c r="G91" s="38">
        <f t="shared" si="19"/>
        <v>1</v>
      </c>
      <c r="I91" s="38"/>
      <c r="Z91" s="30">
        <v>35.1</v>
      </c>
      <c r="AA91" s="30">
        <v>4744</v>
      </c>
      <c r="AB91" s="37">
        <f t="shared" si="20"/>
        <v>50</v>
      </c>
      <c r="AC91" s="40"/>
    </row>
    <row r="92" spans="1:29">
      <c r="A92" s="37">
        <v>4244</v>
      </c>
      <c r="B92" s="37">
        <v>32.1</v>
      </c>
      <c r="C92" s="37">
        <f t="shared" si="17"/>
        <v>10700</v>
      </c>
      <c r="D92" s="37" t="e">
        <f>INDEX(levelCosts_1_v,MATCH(A92,levelCosts_k,1))</f>
        <v>#REF!</v>
      </c>
      <c r="F92" s="37">
        <f t="shared" si="18"/>
        <v>32.1</v>
      </c>
      <c r="G92" s="38">
        <f t="shared" si="19"/>
        <v>1</v>
      </c>
      <c r="I92" s="38"/>
      <c r="Z92" s="30">
        <v>35.4</v>
      </c>
      <c r="AA92" s="30">
        <v>4794</v>
      </c>
      <c r="AB92" s="37">
        <f t="shared" si="20"/>
        <v>50</v>
      </c>
      <c r="AC92" s="40"/>
    </row>
    <row r="93" spans="1:29">
      <c r="A93" s="37">
        <v>4294</v>
      </c>
      <c r="B93" s="37">
        <v>32.4</v>
      </c>
      <c r="C93" s="37">
        <f t="shared" si="17"/>
        <v>10800</v>
      </c>
      <c r="D93" s="37" t="e">
        <f>INDEX(levelCosts_1_v,MATCH(A93,levelCosts_k,1))</f>
        <v>#REF!</v>
      </c>
      <c r="F93" s="37">
        <f t="shared" si="18"/>
        <v>32.4</v>
      </c>
      <c r="G93" s="38">
        <f t="shared" si="19"/>
        <v>1</v>
      </c>
      <c r="I93" s="38"/>
      <c r="Z93" s="30">
        <v>35.700000000000003</v>
      </c>
      <c r="AA93" s="30">
        <v>4844</v>
      </c>
      <c r="AB93" s="37">
        <f t="shared" si="20"/>
        <v>50</v>
      </c>
      <c r="AC93" s="40"/>
    </row>
    <row r="94" spans="1:29">
      <c r="A94" s="37">
        <v>4344</v>
      </c>
      <c r="B94" s="37">
        <v>32.700000000000003</v>
      </c>
      <c r="C94" s="37">
        <f t="shared" si="17"/>
        <v>10900</v>
      </c>
      <c r="D94" s="37" t="e">
        <f>INDEX(levelCosts_1_v,MATCH(A94,levelCosts_k,1))</f>
        <v>#REF!</v>
      </c>
      <c r="F94" s="37">
        <f t="shared" si="18"/>
        <v>32.700000000000003</v>
      </c>
      <c r="G94" s="38">
        <f t="shared" si="19"/>
        <v>1</v>
      </c>
      <c r="I94" s="38"/>
      <c r="Z94" s="30">
        <v>36</v>
      </c>
      <c r="AA94" s="30">
        <v>4894</v>
      </c>
      <c r="AB94" s="37">
        <f t="shared" si="20"/>
        <v>50</v>
      </c>
      <c r="AC94" s="40"/>
    </row>
    <row r="95" spans="1:29">
      <c r="A95" s="37">
        <v>4394</v>
      </c>
      <c r="B95" s="37">
        <v>33</v>
      </c>
      <c r="C95" s="37">
        <f t="shared" si="17"/>
        <v>11000</v>
      </c>
      <c r="D95" s="37" t="e">
        <f>INDEX(levelCosts_1_v,MATCH(A95,levelCosts_k,1))</f>
        <v>#REF!</v>
      </c>
      <c r="F95" s="37">
        <f t="shared" si="18"/>
        <v>33</v>
      </c>
      <c r="G95" s="38">
        <f t="shared" si="19"/>
        <v>1</v>
      </c>
      <c r="I95" s="38"/>
      <c r="Z95" s="30">
        <v>36.299999999999997</v>
      </c>
      <c r="AA95" s="30">
        <v>4944</v>
      </c>
      <c r="AB95" s="37">
        <f t="shared" si="20"/>
        <v>50</v>
      </c>
      <c r="AC95" s="40"/>
    </row>
    <row r="96" spans="1:29">
      <c r="A96" s="37">
        <v>4444</v>
      </c>
      <c r="B96" s="37">
        <v>33.299999999999997</v>
      </c>
      <c r="C96" s="37">
        <f t="shared" si="17"/>
        <v>11100</v>
      </c>
      <c r="D96" s="37" t="e">
        <f>INDEX(levelCosts_1_v,MATCH(A96,levelCosts_k,1))</f>
        <v>#REF!</v>
      </c>
      <c r="F96" s="37">
        <f t="shared" si="18"/>
        <v>33.299999999999997</v>
      </c>
      <c r="G96" s="38">
        <f t="shared" si="19"/>
        <v>1</v>
      </c>
      <c r="I96" s="38"/>
      <c r="Z96" s="30">
        <v>36.6</v>
      </c>
      <c r="AA96" s="30">
        <v>4994</v>
      </c>
      <c r="AB96" s="37">
        <f t="shared" si="20"/>
        <v>50</v>
      </c>
      <c r="AC96" s="40"/>
    </row>
    <row r="97" spans="1:29">
      <c r="A97" s="37">
        <v>4494</v>
      </c>
      <c r="B97" s="37">
        <v>33.6</v>
      </c>
      <c r="C97" s="37">
        <f t="shared" si="17"/>
        <v>11200</v>
      </c>
      <c r="D97" s="37" t="e">
        <f>INDEX(levelCosts_1_v,MATCH(A97,levelCosts_k,1))</f>
        <v>#REF!</v>
      </c>
      <c r="F97" s="37">
        <f t="shared" si="18"/>
        <v>33.6</v>
      </c>
      <c r="G97" s="38">
        <f t="shared" si="19"/>
        <v>1.0000000000000002</v>
      </c>
      <c r="I97" s="38"/>
      <c r="Z97" s="30">
        <v>36.9</v>
      </c>
      <c r="AA97" s="30">
        <v>5044</v>
      </c>
      <c r="AB97" s="37">
        <f t="shared" si="20"/>
        <v>50</v>
      </c>
      <c r="AC97" s="40"/>
    </row>
    <row r="98" spans="1:29">
      <c r="A98" s="37">
        <v>4544</v>
      </c>
      <c r="B98" s="37">
        <v>33.9</v>
      </c>
      <c r="C98" s="37">
        <f t="shared" si="17"/>
        <v>11300</v>
      </c>
      <c r="D98" s="37" t="e">
        <f>INDEX(levelCosts_1_v,MATCH(A98,levelCosts_k,1))</f>
        <v>#REF!</v>
      </c>
      <c r="F98" s="37">
        <f t="shared" si="18"/>
        <v>33.9</v>
      </c>
      <c r="G98" s="38">
        <f t="shared" si="19"/>
        <v>1</v>
      </c>
      <c r="I98" s="38"/>
      <c r="Z98" s="30">
        <v>37.200000000000003</v>
      </c>
      <c r="AA98" s="30">
        <v>5094</v>
      </c>
      <c r="AB98" s="37">
        <f t="shared" si="20"/>
        <v>50</v>
      </c>
      <c r="AC98" s="40"/>
    </row>
    <row r="99" spans="1:29">
      <c r="A99" s="37">
        <v>4594</v>
      </c>
      <c r="B99" s="37">
        <v>34.200000000000003</v>
      </c>
      <c r="C99" s="37">
        <f t="shared" si="17"/>
        <v>11400</v>
      </c>
      <c r="D99" s="37" t="e">
        <f>INDEX(levelCosts_1_v,MATCH(A99,levelCosts_k,1))</f>
        <v>#REF!</v>
      </c>
      <c r="F99" s="37">
        <f t="shared" si="18"/>
        <v>34.200000000000003</v>
      </c>
      <c r="G99" s="38">
        <f t="shared" si="19"/>
        <v>1.0000000000000002</v>
      </c>
      <c r="I99" s="38"/>
      <c r="Z99" s="30">
        <v>37.5</v>
      </c>
      <c r="AA99" s="30">
        <v>5144</v>
      </c>
      <c r="AB99" s="37">
        <f t="shared" si="20"/>
        <v>50</v>
      </c>
      <c r="AC99" s="40"/>
    </row>
    <row r="100" spans="1:29">
      <c r="A100" s="37">
        <v>4644</v>
      </c>
      <c r="B100" s="37">
        <v>34.5</v>
      </c>
      <c r="C100" s="37">
        <f t="shared" si="17"/>
        <v>11500</v>
      </c>
      <c r="D100" s="37" t="e">
        <f>INDEX(levelCosts_1_v,MATCH(A100,levelCosts_k,1))</f>
        <v>#REF!</v>
      </c>
      <c r="F100" s="37">
        <f t="shared" si="18"/>
        <v>34.5</v>
      </c>
      <c r="G100" s="38">
        <f t="shared" si="19"/>
        <v>0.99999999999999978</v>
      </c>
      <c r="I100" s="38"/>
      <c r="Z100" s="30">
        <v>37.799999999999997</v>
      </c>
      <c r="AA100" s="30">
        <v>5194</v>
      </c>
      <c r="AB100" s="37">
        <f t="shared" si="20"/>
        <v>50</v>
      </c>
      <c r="AC100" s="40"/>
    </row>
    <row r="101" spans="1:29">
      <c r="A101" s="37">
        <v>4694</v>
      </c>
      <c r="B101" s="37">
        <v>34.799999999999997</v>
      </c>
      <c r="C101" s="37">
        <f t="shared" si="17"/>
        <v>11600</v>
      </c>
      <c r="D101" s="37" t="e">
        <f>INDEX(levelCosts_1_v,MATCH(A101,levelCosts_k,1))</f>
        <v>#REF!</v>
      </c>
      <c r="F101" s="37">
        <f t="shared" si="18"/>
        <v>34.799999999999997</v>
      </c>
      <c r="G101" s="38">
        <f t="shared" si="19"/>
        <v>1</v>
      </c>
      <c r="I101" s="38"/>
      <c r="Z101" s="30">
        <v>38.1</v>
      </c>
      <c r="AA101" s="30">
        <v>5244</v>
      </c>
      <c r="AB101" s="37">
        <f t="shared" si="20"/>
        <v>50</v>
      </c>
      <c r="AC101" s="40"/>
    </row>
    <row r="102" spans="1:29">
      <c r="A102" s="37">
        <v>4744</v>
      </c>
      <c r="B102" s="37">
        <v>35.1</v>
      </c>
      <c r="C102" s="37">
        <f t="shared" si="17"/>
        <v>11700</v>
      </c>
      <c r="D102" s="37" t="e">
        <f>INDEX(levelCosts_1_v,MATCH(A102,levelCosts_k,1))</f>
        <v>#REF!</v>
      </c>
      <c r="F102" s="37">
        <f t="shared" si="18"/>
        <v>35.1</v>
      </c>
      <c r="G102" s="38">
        <f t="shared" si="19"/>
        <v>1.0000000000000002</v>
      </c>
      <c r="I102" s="38"/>
      <c r="Z102" s="30">
        <v>38.4</v>
      </c>
      <c r="AA102" s="30">
        <v>5294</v>
      </c>
      <c r="AB102" s="37">
        <f t="shared" si="20"/>
        <v>50</v>
      </c>
      <c r="AC102" s="40"/>
    </row>
    <row r="103" spans="1:29">
      <c r="A103" s="37">
        <v>4794</v>
      </c>
      <c r="B103" s="37">
        <v>35.4</v>
      </c>
      <c r="C103" s="37">
        <f t="shared" si="17"/>
        <v>11800</v>
      </c>
      <c r="D103" s="37" t="e">
        <f>INDEX(levelCosts_1_v,MATCH(A103,levelCosts_k,1))</f>
        <v>#REF!</v>
      </c>
      <c r="F103" s="37">
        <f t="shared" si="18"/>
        <v>35.4</v>
      </c>
      <c r="G103" s="38">
        <f t="shared" si="19"/>
        <v>1</v>
      </c>
      <c r="I103" s="38"/>
      <c r="Z103" s="30">
        <v>38.700000000000003</v>
      </c>
      <c r="AA103" s="30">
        <v>5344</v>
      </c>
      <c r="AB103" s="37">
        <f t="shared" si="20"/>
        <v>50</v>
      </c>
      <c r="AC103" s="40"/>
    </row>
    <row r="104" spans="1:29">
      <c r="A104" s="37">
        <v>4844</v>
      </c>
      <c r="B104" s="37">
        <v>35.700000000000003</v>
      </c>
      <c r="C104" s="37">
        <f t="shared" si="17"/>
        <v>11900</v>
      </c>
      <c r="D104" s="37" t="e">
        <f>INDEX(levelCosts_1_v,MATCH(A104,levelCosts_k,1))</f>
        <v>#REF!</v>
      </c>
      <c r="F104" s="37">
        <f t="shared" si="18"/>
        <v>35.700000000000003</v>
      </c>
      <c r="G104" s="38">
        <f t="shared" si="19"/>
        <v>1.0000000000000002</v>
      </c>
      <c r="I104" s="38"/>
      <c r="Z104" s="30">
        <v>39</v>
      </c>
      <c r="AA104" s="30">
        <v>5394</v>
      </c>
      <c r="AB104" s="37">
        <f t="shared" si="20"/>
        <v>50</v>
      </c>
      <c r="AC104" s="40"/>
    </row>
    <row r="105" spans="1:29">
      <c r="A105" s="37">
        <v>4894</v>
      </c>
      <c r="B105" s="37">
        <v>36</v>
      </c>
      <c r="C105" s="37">
        <f t="shared" si="17"/>
        <v>12000</v>
      </c>
      <c r="D105" s="37" t="e">
        <f>INDEX(levelCosts_1_v,MATCH(A105,levelCosts_k,1))</f>
        <v>#REF!</v>
      </c>
      <c r="F105" s="37">
        <f t="shared" si="18"/>
        <v>36</v>
      </c>
      <c r="G105" s="38">
        <f t="shared" si="19"/>
        <v>1</v>
      </c>
      <c r="I105" s="38"/>
      <c r="Z105" s="30">
        <v>39.299999999999997</v>
      </c>
      <c r="AA105" s="30">
        <v>5444</v>
      </c>
      <c r="AB105" s="37">
        <f t="shared" si="20"/>
        <v>50</v>
      </c>
      <c r="AC105" s="40"/>
    </row>
    <row r="106" spans="1:29">
      <c r="A106" s="37">
        <v>4944</v>
      </c>
      <c r="B106" s="37">
        <v>36.299999999999997</v>
      </c>
      <c r="C106" s="37">
        <f t="shared" si="17"/>
        <v>12100</v>
      </c>
      <c r="D106" s="37" t="e">
        <f>INDEX(levelCosts_1_v,MATCH(A106,levelCosts_k,1))</f>
        <v>#REF!</v>
      </c>
      <c r="F106" s="37">
        <f t="shared" si="18"/>
        <v>36.299999999999997</v>
      </c>
      <c r="G106" s="38">
        <f t="shared" si="19"/>
        <v>1</v>
      </c>
      <c r="I106" s="38"/>
      <c r="Z106" s="30">
        <v>39.6</v>
      </c>
      <c r="AA106" s="30">
        <v>5494</v>
      </c>
      <c r="AB106" s="37">
        <f t="shared" si="20"/>
        <v>50</v>
      </c>
      <c r="AC106" s="40"/>
    </row>
    <row r="107" spans="1:29">
      <c r="A107" s="37">
        <v>4994</v>
      </c>
      <c r="B107" s="37">
        <v>36.6</v>
      </c>
      <c r="C107" s="37">
        <f t="shared" si="17"/>
        <v>12200</v>
      </c>
      <c r="D107" s="37" t="e">
        <f>INDEX(levelCosts_1_v,MATCH(A107,levelCosts_k,1))</f>
        <v>#REF!</v>
      </c>
      <c r="F107" s="37">
        <f t="shared" si="18"/>
        <v>36.6</v>
      </c>
      <c r="G107" s="38">
        <f t="shared" si="19"/>
        <v>1.0000000000000002</v>
      </c>
      <c r="I107" s="38"/>
      <c r="Z107" s="30">
        <v>39.9</v>
      </c>
      <c r="AA107" s="30">
        <v>5544</v>
      </c>
      <c r="AB107" s="37">
        <f t="shared" si="20"/>
        <v>50</v>
      </c>
      <c r="AC107" s="40"/>
    </row>
    <row r="108" spans="1:29">
      <c r="A108" s="37">
        <v>5044</v>
      </c>
      <c r="B108" s="37">
        <v>36.9</v>
      </c>
      <c r="C108" s="37">
        <f t="shared" si="17"/>
        <v>12300</v>
      </c>
      <c r="D108" s="37" t="e">
        <f>INDEX(levelCosts_1_v,MATCH(A108,levelCosts_k,1))</f>
        <v>#REF!</v>
      </c>
      <c r="F108" s="37">
        <f t="shared" si="18"/>
        <v>36.9</v>
      </c>
      <c r="G108" s="38">
        <f t="shared" si="19"/>
        <v>1</v>
      </c>
      <c r="I108" s="38"/>
      <c r="Z108" s="30">
        <v>40.200000000000003</v>
      </c>
      <c r="AA108" s="30">
        <v>5594</v>
      </c>
      <c r="AB108" s="37">
        <f t="shared" si="20"/>
        <v>50</v>
      </c>
      <c r="AC108" s="40"/>
    </row>
    <row r="109" spans="1:29">
      <c r="A109" s="37">
        <v>5094</v>
      </c>
      <c r="B109" s="37">
        <v>37.200000000000003</v>
      </c>
      <c r="C109" s="37">
        <f t="shared" si="17"/>
        <v>12400</v>
      </c>
      <c r="D109" s="37" t="e">
        <f>INDEX(levelCosts_1_v,MATCH(A109,levelCosts_k,1))</f>
        <v>#REF!</v>
      </c>
      <c r="F109" s="37">
        <f t="shared" si="18"/>
        <v>37.200000000000003</v>
      </c>
      <c r="G109" s="38">
        <f t="shared" si="19"/>
        <v>1.0000000000000002</v>
      </c>
      <c r="I109" s="38"/>
      <c r="Z109" s="30">
        <v>40.5</v>
      </c>
      <c r="AA109" s="30">
        <v>5644</v>
      </c>
      <c r="AB109" s="37">
        <f t="shared" si="20"/>
        <v>50</v>
      </c>
      <c r="AC109" s="40"/>
    </row>
    <row r="110" spans="1:29">
      <c r="A110" s="37">
        <v>5144</v>
      </c>
      <c r="B110" s="37">
        <v>37.5</v>
      </c>
      <c r="C110" s="37">
        <f t="shared" si="17"/>
        <v>12500</v>
      </c>
      <c r="D110" s="37" t="e">
        <f>INDEX(levelCosts_1_v,MATCH(A110,levelCosts_k,1))</f>
        <v>#REF!</v>
      </c>
      <c r="F110" s="37">
        <f t="shared" si="18"/>
        <v>37.5</v>
      </c>
      <c r="G110" s="38">
        <f t="shared" si="19"/>
        <v>1</v>
      </c>
      <c r="I110" s="38"/>
      <c r="Z110" s="30">
        <v>40.799999999999997</v>
      </c>
      <c r="AA110" s="30">
        <v>5694</v>
      </c>
      <c r="AB110" s="37">
        <f t="shared" si="20"/>
        <v>50</v>
      </c>
      <c r="AC110" s="40"/>
    </row>
    <row r="111" spans="1:29">
      <c r="A111" s="37">
        <v>5194</v>
      </c>
      <c r="B111" s="37">
        <v>37.799999999999997</v>
      </c>
      <c r="C111" s="37">
        <f t="shared" si="17"/>
        <v>12600</v>
      </c>
      <c r="D111" s="37" t="e">
        <f>INDEX(levelCosts_1_v,MATCH(A111,levelCosts_k,1))</f>
        <v>#REF!</v>
      </c>
      <c r="F111" s="37">
        <f t="shared" si="18"/>
        <v>37.799999999999997</v>
      </c>
      <c r="G111" s="38">
        <f t="shared" si="19"/>
        <v>1</v>
      </c>
      <c r="I111" s="38"/>
      <c r="Z111" s="30">
        <v>41.1</v>
      </c>
      <c r="AA111" s="30">
        <v>5744</v>
      </c>
      <c r="AB111" s="37">
        <f t="shared" si="20"/>
        <v>50</v>
      </c>
      <c r="AC111" s="40"/>
    </row>
    <row r="112" spans="1:29">
      <c r="A112" s="37">
        <v>5244</v>
      </c>
      <c r="B112" s="37">
        <v>38.1</v>
      </c>
      <c r="C112" s="37">
        <f t="shared" si="17"/>
        <v>12700</v>
      </c>
      <c r="D112" s="37" t="e">
        <f>INDEX(levelCosts_1_v,MATCH(A112,levelCosts_k,1))</f>
        <v>#REF!</v>
      </c>
      <c r="F112" s="37">
        <f t="shared" si="18"/>
        <v>38.1</v>
      </c>
      <c r="G112" s="38">
        <f t="shared" si="19"/>
        <v>1.0000000000000002</v>
      </c>
      <c r="I112" s="38"/>
      <c r="Z112" s="30">
        <v>41.4</v>
      </c>
      <c r="AA112" s="30">
        <v>5794</v>
      </c>
      <c r="AB112" s="37">
        <f t="shared" si="20"/>
        <v>50</v>
      </c>
      <c r="AC112" s="40"/>
    </row>
    <row r="113" spans="1:29">
      <c r="A113" s="37">
        <v>5294</v>
      </c>
      <c r="B113" s="37">
        <v>38.4</v>
      </c>
      <c r="C113" s="37">
        <f t="shared" si="17"/>
        <v>12800</v>
      </c>
      <c r="D113" s="37" t="e">
        <f>INDEX(levelCosts_1_v,MATCH(A113,levelCosts_k,1))</f>
        <v>#REF!</v>
      </c>
      <c r="F113" s="37">
        <f t="shared" si="18"/>
        <v>38.4</v>
      </c>
      <c r="G113" s="38">
        <f t="shared" si="19"/>
        <v>1</v>
      </c>
      <c r="I113" s="38"/>
      <c r="Z113" s="30">
        <v>41.7</v>
      </c>
      <c r="AA113" s="30">
        <v>5844</v>
      </c>
      <c r="AB113" s="37">
        <f t="shared" si="20"/>
        <v>50</v>
      </c>
      <c r="AC113" s="40"/>
    </row>
    <row r="114" spans="1:29">
      <c r="A114" s="37">
        <v>5344</v>
      </c>
      <c r="B114" s="37">
        <v>38.700000000000003</v>
      </c>
      <c r="C114" s="37">
        <f t="shared" si="17"/>
        <v>12900</v>
      </c>
      <c r="D114" s="37" t="e">
        <f>INDEX(levelCosts_1_v,MATCH(A114,levelCosts_k,1))</f>
        <v>#REF!</v>
      </c>
      <c r="F114" s="37">
        <f t="shared" si="18"/>
        <v>38.700000000000003</v>
      </c>
      <c r="G114" s="38">
        <f t="shared" si="19"/>
        <v>1.0000000000000002</v>
      </c>
      <c r="I114" s="38"/>
      <c r="Z114" s="30">
        <v>42</v>
      </c>
      <c r="AA114" s="30">
        <v>5894</v>
      </c>
      <c r="AB114" s="37">
        <f t="shared" si="20"/>
        <v>50</v>
      </c>
      <c r="AC114" s="40"/>
    </row>
    <row r="115" spans="1:29">
      <c r="A115" s="37">
        <v>5394</v>
      </c>
      <c r="B115" s="37">
        <v>39</v>
      </c>
      <c r="C115" s="37">
        <f t="shared" si="17"/>
        <v>13000</v>
      </c>
      <c r="D115" s="37" t="e">
        <f>INDEX(levelCosts_1_v,MATCH(A115,levelCosts_k,1))</f>
        <v>#REF!</v>
      </c>
      <c r="F115" s="37">
        <f t="shared" si="18"/>
        <v>39</v>
      </c>
      <c r="G115" s="38">
        <f t="shared" si="19"/>
        <v>1</v>
      </c>
      <c r="I115" s="38"/>
      <c r="Z115" s="30">
        <v>42.3</v>
      </c>
      <c r="AA115" s="30">
        <v>5944</v>
      </c>
      <c r="AB115" s="37">
        <f t="shared" si="20"/>
        <v>50</v>
      </c>
      <c r="AC115" s="40"/>
    </row>
    <row r="116" spans="1:29">
      <c r="A116" s="37">
        <v>5444</v>
      </c>
      <c r="B116" s="37">
        <v>39.299999999999997</v>
      </c>
      <c r="C116" s="37">
        <f t="shared" si="17"/>
        <v>13100</v>
      </c>
      <c r="D116" s="37" t="e">
        <f>INDEX(levelCosts_1_v,MATCH(A116,levelCosts_k,1))</f>
        <v>#REF!</v>
      </c>
      <c r="F116" s="37">
        <f t="shared" si="18"/>
        <v>39.299999999999997</v>
      </c>
      <c r="G116" s="38">
        <f t="shared" si="19"/>
        <v>1</v>
      </c>
      <c r="I116" s="38"/>
      <c r="Z116" s="30">
        <v>42.6</v>
      </c>
      <c r="AA116" s="30">
        <v>5994</v>
      </c>
      <c r="AB116" s="37">
        <f t="shared" si="20"/>
        <v>50</v>
      </c>
      <c r="AC116" s="40"/>
    </row>
    <row r="117" spans="1:29">
      <c r="A117" s="37">
        <v>5494</v>
      </c>
      <c r="B117" s="37">
        <v>39.6</v>
      </c>
      <c r="C117" s="37">
        <f t="shared" si="17"/>
        <v>13200</v>
      </c>
      <c r="D117" s="37" t="e">
        <f>INDEX(levelCosts_1_v,MATCH(A117,levelCosts_k,1))</f>
        <v>#REF!</v>
      </c>
      <c r="F117" s="37">
        <f t="shared" si="18"/>
        <v>39.6</v>
      </c>
      <c r="G117" s="38">
        <f t="shared" si="19"/>
        <v>1.0000000000000002</v>
      </c>
      <c r="I117" s="38"/>
      <c r="Z117" s="30">
        <v>42.9</v>
      </c>
      <c r="AA117" s="30">
        <v>6044</v>
      </c>
      <c r="AB117" s="37">
        <f t="shared" si="20"/>
        <v>50</v>
      </c>
      <c r="AC117" s="40"/>
    </row>
    <row r="118" spans="1:29">
      <c r="A118" s="37">
        <v>5544</v>
      </c>
      <c r="B118" s="37">
        <v>39.9</v>
      </c>
      <c r="C118" s="37">
        <f t="shared" si="17"/>
        <v>13300</v>
      </c>
      <c r="D118" s="37" t="e">
        <f>INDEX(levelCosts_1_v,MATCH(A118,levelCosts_k,1))</f>
        <v>#REF!</v>
      </c>
      <c r="F118" s="37">
        <f t="shared" si="18"/>
        <v>39.9</v>
      </c>
      <c r="G118" s="38">
        <f t="shared" si="19"/>
        <v>1</v>
      </c>
      <c r="I118" s="38"/>
      <c r="Z118" s="30">
        <v>43.2</v>
      </c>
      <c r="AA118" s="30">
        <v>6094</v>
      </c>
      <c r="AB118" s="37">
        <f t="shared" si="20"/>
        <v>50</v>
      </c>
      <c r="AC118" s="40"/>
    </row>
    <row r="119" spans="1:29">
      <c r="A119" s="37">
        <v>5594</v>
      </c>
      <c r="B119" s="37">
        <v>40.200000000000003</v>
      </c>
      <c r="C119" s="37">
        <f t="shared" si="17"/>
        <v>13400</v>
      </c>
      <c r="D119" s="37" t="e">
        <f>INDEX(levelCosts_1_v,MATCH(A119,levelCosts_k,1))</f>
        <v>#REF!</v>
      </c>
      <c r="F119" s="37">
        <f t="shared" si="18"/>
        <v>40.200000000000003</v>
      </c>
      <c r="G119" s="38">
        <f t="shared" si="19"/>
        <v>1</v>
      </c>
      <c r="I119" s="38"/>
      <c r="Z119" s="30">
        <v>43.5</v>
      </c>
      <c r="AA119" s="30">
        <v>6144</v>
      </c>
      <c r="AB119" s="37">
        <f t="shared" si="20"/>
        <v>50</v>
      </c>
      <c r="AC119" s="40"/>
    </row>
    <row r="120" spans="1:29">
      <c r="A120" s="37">
        <v>5644</v>
      </c>
      <c r="B120" s="37">
        <v>40.5</v>
      </c>
      <c r="C120" s="37">
        <f t="shared" si="17"/>
        <v>13500</v>
      </c>
      <c r="D120" s="37" t="e">
        <f>INDEX(levelCosts_1_v,MATCH(A120,levelCosts_k,1))</f>
        <v>#REF!</v>
      </c>
      <c r="F120" s="37">
        <f t="shared" si="18"/>
        <v>40.5</v>
      </c>
      <c r="G120" s="38">
        <f t="shared" si="19"/>
        <v>1</v>
      </c>
      <c r="I120" s="38"/>
      <c r="Z120" s="30">
        <v>43.8</v>
      </c>
      <c r="AA120" s="30">
        <v>6194</v>
      </c>
      <c r="AB120" s="37">
        <f t="shared" si="20"/>
        <v>50</v>
      </c>
      <c r="AC120" s="40"/>
    </row>
    <row r="121" spans="1:29">
      <c r="A121" s="37">
        <v>5694</v>
      </c>
      <c r="B121" s="37">
        <v>40.799999999999997</v>
      </c>
      <c r="C121" s="37">
        <f t="shared" si="17"/>
        <v>13600</v>
      </c>
      <c r="D121" s="37" t="e">
        <f>INDEX(levelCosts_1_v,MATCH(A121,levelCosts_k,1))</f>
        <v>#REF!</v>
      </c>
      <c r="F121" s="37">
        <f t="shared" si="18"/>
        <v>40.799999999999997</v>
      </c>
      <c r="G121" s="38">
        <f t="shared" si="19"/>
        <v>1</v>
      </c>
      <c r="I121" s="38"/>
      <c r="Z121" s="30">
        <v>44.1</v>
      </c>
      <c r="AA121" s="30">
        <v>6244</v>
      </c>
      <c r="AB121" s="37">
        <f t="shared" si="20"/>
        <v>50</v>
      </c>
      <c r="AC121" s="40"/>
    </row>
    <row r="122" spans="1:29">
      <c r="A122" s="37">
        <v>5744</v>
      </c>
      <c r="B122" s="37">
        <v>41.1</v>
      </c>
      <c r="C122" s="37">
        <f t="shared" si="17"/>
        <v>13700</v>
      </c>
      <c r="D122" s="37" t="e">
        <f>INDEX(levelCosts_1_v,MATCH(A122,levelCosts_k,1))</f>
        <v>#REF!</v>
      </c>
      <c r="F122" s="37">
        <f t="shared" si="18"/>
        <v>41.1</v>
      </c>
      <c r="G122" s="38">
        <f t="shared" si="19"/>
        <v>1.0000000000000002</v>
      </c>
      <c r="I122" s="38"/>
      <c r="Z122" s="30">
        <v>44.4</v>
      </c>
      <c r="AA122" s="30">
        <v>6294</v>
      </c>
      <c r="AB122" s="37">
        <f t="shared" si="20"/>
        <v>50</v>
      </c>
      <c r="AC122" s="40"/>
    </row>
    <row r="123" spans="1:29">
      <c r="A123" s="37">
        <v>5794</v>
      </c>
      <c r="B123" s="37">
        <v>41.4</v>
      </c>
      <c r="C123" s="37">
        <f t="shared" si="17"/>
        <v>13800</v>
      </c>
      <c r="D123" s="37" t="e">
        <f>INDEX(levelCosts_1_v,MATCH(A123,levelCosts_k,1))</f>
        <v>#REF!</v>
      </c>
      <c r="F123" s="37">
        <f t="shared" si="18"/>
        <v>41.4</v>
      </c>
      <c r="G123" s="38">
        <f t="shared" si="19"/>
        <v>0.99999999999999978</v>
      </c>
      <c r="I123" s="38"/>
      <c r="Z123" s="30">
        <v>44.7</v>
      </c>
      <c r="AA123" s="30">
        <v>6344</v>
      </c>
      <c r="AB123" s="37">
        <f t="shared" si="20"/>
        <v>50</v>
      </c>
      <c r="AC123" s="40"/>
    </row>
    <row r="124" spans="1:29">
      <c r="A124" s="37">
        <v>5844</v>
      </c>
      <c r="B124" s="37">
        <v>41.7</v>
      </c>
      <c r="C124" s="37">
        <f t="shared" si="17"/>
        <v>13900</v>
      </c>
      <c r="D124" s="37" t="e">
        <f>INDEX(levelCosts_1_v,MATCH(A124,levelCosts_k,1))</f>
        <v>#REF!</v>
      </c>
      <c r="F124" s="37">
        <f t="shared" si="18"/>
        <v>41.7</v>
      </c>
      <c r="G124" s="38">
        <f t="shared" si="19"/>
        <v>1</v>
      </c>
      <c r="I124" s="38"/>
      <c r="Z124" s="30">
        <v>45</v>
      </c>
      <c r="AA124" s="30">
        <v>6394</v>
      </c>
      <c r="AB124" s="37">
        <f t="shared" si="20"/>
        <v>50</v>
      </c>
      <c r="AC124" s="40"/>
    </row>
    <row r="125" spans="1:29">
      <c r="A125" s="37">
        <v>5894</v>
      </c>
      <c r="B125" s="37">
        <v>42</v>
      </c>
      <c r="C125" s="37">
        <f t="shared" si="17"/>
        <v>14000</v>
      </c>
      <c r="D125" s="37" t="e">
        <f>INDEX(levelCosts_1_v,MATCH(A125,levelCosts_k,1))</f>
        <v>#REF!</v>
      </c>
      <c r="F125" s="37">
        <f t="shared" si="18"/>
        <v>42</v>
      </c>
      <c r="G125" s="38">
        <f t="shared" si="19"/>
        <v>1</v>
      </c>
      <c r="I125" s="38"/>
      <c r="Z125" s="30">
        <v>45.3</v>
      </c>
      <c r="AA125" s="30">
        <v>6444</v>
      </c>
      <c r="AB125" s="37">
        <f t="shared" si="20"/>
        <v>50</v>
      </c>
      <c r="AC125" s="40"/>
    </row>
    <row r="126" spans="1:29">
      <c r="A126" s="37">
        <v>5944</v>
      </c>
      <c r="B126" s="37">
        <v>42.3</v>
      </c>
      <c r="C126" s="37">
        <f t="shared" si="17"/>
        <v>14100</v>
      </c>
      <c r="D126" s="37" t="e">
        <f>INDEX(levelCosts_1_v,MATCH(A126,levelCosts_k,1))</f>
        <v>#REF!</v>
      </c>
      <c r="F126" s="37">
        <f t="shared" si="18"/>
        <v>42.3</v>
      </c>
      <c r="G126" s="38">
        <f t="shared" si="19"/>
        <v>1</v>
      </c>
      <c r="I126" s="38"/>
      <c r="Z126" s="30">
        <v>45.6</v>
      </c>
      <c r="AA126" s="30">
        <v>6494</v>
      </c>
      <c r="AB126" s="37">
        <f t="shared" si="20"/>
        <v>50</v>
      </c>
      <c r="AC126" s="40"/>
    </row>
    <row r="127" spans="1:29">
      <c r="A127" s="37">
        <v>5994</v>
      </c>
      <c r="B127" s="37">
        <v>42.6</v>
      </c>
      <c r="C127" s="37">
        <f t="shared" si="17"/>
        <v>14200</v>
      </c>
      <c r="D127" s="37" t="e">
        <f>INDEX(levelCosts_1_v,MATCH(A127,levelCosts_k,1))</f>
        <v>#REF!</v>
      </c>
      <c r="F127" s="37">
        <f t="shared" si="18"/>
        <v>42.6</v>
      </c>
      <c r="G127" s="38">
        <f t="shared" si="19"/>
        <v>1.0000000000000002</v>
      </c>
      <c r="I127" s="38"/>
      <c r="Z127" s="30">
        <v>45.9</v>
      </c>
      <c r="AA127" s="30">
        <v>6544</v>
      </c>
      <c r="AB127" s="37">
        <f t="shared" si="20"/>
        <v>50</v>
      </c>
      <c r="AC127" s="40"/>
    </row>
    <row r="128" spans="1:29">
      <c r="A128" s="37">
        <v>6044</v>
      </c>
      <c r="B128" s="37">
        <v>42.9</v>
      </c>
      <c r="C128" s="37">
        <f t="shared" si="17"/>
        <v>14300</v>
      </c>
      <c r="D128" s="37" t="e">
        <f>INDEX(levelCosts_1_v,MATCH(A128,levelCosts_k,1))</f>
        <v>#REF!</v>
      </c>
      <c r="F128" s="37">
        <f t="shared" si="18"/>
        <v>42.9</v>
      </c>
      <c r="G128" s="38">
        <f t="shared" si="19"/>
        <v>1</v>
      </c>
      <c r="I128" s="38"/>
      <c r="Z128" s="30">
        <v>46.2</v>
      </c>
      <c r="AA128" s="30">
        <v>6594</v>
      </c>
      <c r="AB128" s="37">
        <f t="shared" si="20"/>
        <v>50</v>
      </c>
      <c r="AC128" s="40"/>
    </row>
    <row r="129" spans="1:29">
      <c r="A129" s="37">
        <v>6094</v>
      </c>
      <c r="B129" s="37">
        <v>43.2</v>
      </c>
      <c r="C129" s="37">
        <f t="shared" si="17"/>
        <v>14400</v>
      </c>
      <c r="D129" s="37" t="e">
        <f>INDEX(levelCosts_1_v,MATCH(A129,levelCosts_k,1))</f>
        <v>#REF!</v>
      </c>
      <c r="F129" s="37">
        <f t="shared" si="18"/>
        <v>43.2</v>
      </c>
      <c r="G129" s="38">
        <f t="shared" si="19"/>
        <v>1</v>
      </c>
      <c r="I129" s="38"/>
      <c r="Z129" s="30">
        <v>46.5</v>
      </c>
      <c r="AA129" s="30">
        <v>6644</v>
      </c>
      <c r="AB129" s="37">
        <f t="shared" si="20"/>
        <v>50</v>
      </c>
      <c r="AC129" s="40"/>
    </row>
    <row r="130" spans="1:29">
      <c r="A130" s="37">
        <v>6144</v>
      </c>
      <c r="B130" s="37">
        <v>43.5</v>
      </c>
      <c r="C130" s="37">
        <f t="shared" ref="C130:C193" si="21">INDEX(farm_v,MATCH(A130,farm_k,1))</f>
        <v>14500</v>
      </c>
      <c r="D130" s="37" t="e">
        <f>INDEX(levelCosts_1_v,MATCH(A130,levelCosts_k,1))</f>
        <v>#REF!</v>
      </c>
      <c r="F130" s="37">
        <f t="shared" ref="F130:F193" si="22">C130*3/gold</f>
        <v>43.5</v>
      </c>
      <c r="G130" s="38">
        <f t="shared" si="19"/>
        <v>1</v>
      </c>
      <c r="I130" s="38"/>
      <c r="Z130" s="30">
        <v>46.8</v>
      </c>
      <c r="AA130" s="30">
        <v>6694</v>
      </c>
      <c r="AB130" s="37">
        <f t="shared" si="20"/>
        <v>50</v>
      </c>
      <c r="AC130" s="40"/>
    </row>
    <row r="131" spans="1:29">
      <c r="A131" s="37">
        <v>6194</v>
      </c>
      <c r="B131" s="37">
        <v>43.8</v>
      </c>
      <c r="C131" s="37">
        <f t="shared" si="21"/>
        <v>14600</v>
      </c>
      <c r="D131" s="37" t="e">
        <f>INDEX(levelCosts_1_v,MATCH(A131,levelCosts_k,1))</f>
        <v>#REF!</v>
      </c>
      <c r="F131" s="37">
        <f t="shared" si="22"/>
        <v>43.8</v>
      </c>
      <c r="G131" s="38">
        <f t="shared" si="19"/>
        <v>1</v>
      </c>
      <c r="I131" s="38"/>
      <c r="Z131" s="30">
        <v>47.1</v>
      </c>
      <c r="AA131" s="30">
        <v>6744</v>
      </c>
      <c r="AB131" s="37">
        <f t="shared" si="20"/>
        <v>50</v>
      </c>
      <c r="AC131" s="40"/>
    </row>
    <row r="132" spans="1:29">
      <c r="A132" s="37">
        <v>6244</v>
      </c>
      <c r="B132" s="37">
        <v>44.1</v>
      </c>
      <c r="C132" s="37">
        <f t="shared" si="21"/>
        <v>14700</v>
      </c>
      <c r="D132" s="37" t="e">
        <f>INDEX(levelCosts_1_v,MATCH(A132,levelCosts_k,1))</f>
        <v>#REF!</v>
      </c>
      <c r="F132" s="37">
        <f t="shared" si="22"/>
        <v>44.1</v>
      </c>
      <c r="G132" s="38">
        <f t="shared" ref="G132:G195" si="23">(B132/B131)/(C132/C131)</f>
        <v>1</v>
      </c>
      <c r="I132" s="38"/>
      <c r="Z132" s="30">
        <v>47.4</v>
      </c>
      <c r="AA132" s="30">
        <v>6794</v>
      </c>
      <c r="AB132" s="37">
        <f t="shared" ref="AB132:AB195" si="24">AA133-AA132</f>
        <v>50</v>
      </c>
      <c r="AC132" s="40"/>
    </row>
    <row r="133" spans="1:29">
      <c r="A133" s="37">
        <v>6294</v>
      </c>
      <c r="B133" s="37">
        <v>44.4</v>
      </c>
      <c r="C133" s="37">
        <f t="shared" si="21"/>
        <v>14800</v>
      </c>
      <c r="D133" s="37" t="e">
        <f>INDEX(levelCosts_1_v,MATCH(A133,levelCosts_k,1))</f>
        <v>#REF!</v>
      </c>
      <c r="F133" s="37">
        <f t="shared" si="22"/>
        <v>44.4</v>
      </c>
      <c r="G133" s="38">
        <f t="shared" si="23"/>
        <v>1</v>
      </c>
      <c r="I133" s="38"/>
      <c r="Z133" s="30">
        <v>47.7</v>
      </c>
      <c r="AA133" s="30">
        <v>6844</v>
      </c>
      <c r="AB133" s="37">
        <f t="shared" si="24"/>
        <v>50</v>
      </c>
      <c r="AC133" s="40"/>
    </row>
    <row r="134" spans="1:29">
      <c r="A134" s="37">
        <v>6344</v>
      </c>
      <c r="B134" s="37">
        <v>44.7</v>
      </c>
      <c r="C134" s="37">
        <f t="shared" si="21"/>
        <v>14900</v>
      </c>
      <c r="D134" s="37" t="e">
        <f>INDEX(levelCosts_1_v,MATCH(A134,levelCosts_k,1))</f>
        <v>#REF!</v>
      </c>
      <c r="F134" s="37">
        <f t="shared" si="22"/>
        <v>44.7</v>
      </c>
      <c r="G134" s="38">
        <f t="shared" si="23"/>
        <v>1</v>
      </c>
      <c r="I134" s="38"/>
      <c r="Z134" s="30">
        <v>48</v>
      </c>
      <c r="AA134" s="30">
        <v>6894</v>
      </c>
      <c r="AB134" s="37">
        <f t="shared" si="24"/>
        <v>50</v>
      </c>
      <c r="AC134" s="40"/>
    </row>
    <row r="135" spans="1:29">
      <c r="A135" s="37">
        <v>6394</v>
      </c>
      <c r="B135" s="37">
        <v>45</v>
      </c>
      <c r="C135" s="37">
        <f t="shared" si="21"/>
        <v>15000</v>
      </c>
      <c r="D135" s="37" t="e">
        <f>INDEX(levelCosts_1_v,MATCH(A135,levelCosts_k,1))</f>
        <v>#REF!</v>
      </c>
      <c r="F135" s="37">
        <f t="shared" si="22"/>
        <v>45</v>
      </c>
      <c r="G135" s="38">
        <f t="shared" si="23"/>
        <v>0.99999999999999978</v>
      </c>
      <c r="I135" s="38"/>
      <c r="Z135" s="30">
        <v>48.3</v>
      </c>
      <c r="AA135" s="30">
        <v>6944</v>
      </c>
      <c r="AB135" s="37">
        <f t="shared" si="24"/>
        <v>50</v>
      </c>
      <c r="AC135" s="40"/>
    </row>
    <row r="136" spans="1:29">
      <c r="A136" s="37">
        <v>6444</v>
      </c>
      <c r="B136" s="37">
        <v>45.3</v>
      </c>
      <c r="C136" s="37">
        <f t="shared" si="21"/>
        <v>15100</v>
      </c>
      <c r="D136" s="37" t="e">
        <f>INDEX(levelCosts_1_v,MATCH(A136,levelCosts_k,1))</f>
        <v>#REF!</v>
      </c>
      <c r="F136" s="37">
        <f t="shared" si="22"/>
        <v>45.3</v>
      </c>
      <c r="G136" s="38">
        <f t="shared" si="23"/>
        <v>1</v>
      </c>
      <c r="I136" s="38"/>
      <c r="Z136" s="30">
        <v>48.6</v>
      </c>
      <c r="AA136" s="30">
        <v>6994</v>
      </c>
      <c r="AB136" s="37">
        <f t="shared" si="24"/>
        <v>50</v>
      </c>
      <c r="AC136" s="40"/>
    </row>
    <row r="137" spans="1:29">
      <c r="A137" s="37">
        <v>6494</v>
      </c>
      <c r="B137" s="37">
        <v>45.6</v>
      </c>
      <c r="C137" s="37">
        <f t="shared" si="21"/>
        <v>15200</v>
      </c>
      <c r="D137" s="37" t="e">
        <f>INDEX(levelCosts_1_v,MATCH(A137,levelCosts_k,1))</f>
        <v>#REF!</v>
      </c>
      <c r="F137" s="37">
        <f t="shared" si="22"/>
        <v>45.6</v>
      </c>
      <c r="G137" s="38">
        <f t="shared" si="23"/>
        <v>1</v>
      </c>
      <c r="I137" s="38"/>
      <c r="Z137" s="30">
        <v>48.9</v>
      </c>
      <c r="AA137" s="30">
        <v>7044</v>
      </c>
      <c r="AB137" s="37">
        <f t="shared" si="24"/>
        <v>50</v>
      </c>
      <c r="AC137" s="40"/>
    </row>
    <row r="138" spans="1:29">
      <c r="A138" s="37">
        <v>6544</v>
      </c>
      <c r="B138" s="37">
        <v>45.9</v>
      </c>
      <c r="C138" s="37">
        <f t="shared" si="21"/>
        <v>15300</v>
      </c>
      <c r="D138" s="37" t="e">
        <f>INDEX(levelCosts_1_v,MATCH(A138,levelCosts_k,1))</f>
        <v>#REF!</v>
      </c>
      <c r="F138" s="37">
        <f t="shared" si="22"/>
        <v>45.9</v>
      </c>
      <c r="G138" s="38">
        <f t="shared" si="23"/>
        <v>1</v>
      </c>
      <c r="I138" s="38"/>
      <c r="Z138" s="30">
        <v>49.2</v>
      </c>
      <c r="AA138" s="30">
        <v>7094</v>
      </c>
      <c r="AB138" s="37">
        <f t="shared" si="24"/>
        <v>50</v>
      </c>
      <c r="AC138" s="40"/>
    </row>
    <row r="139" spans="1:29">
      <c r="A139" s="37">
        <v>6594</v>
      </c>
      <c r="B139" s="37">
        <v>46.2</v>
      </c>
      <c r="C139" s="37">
        <f t="shared" si="21"/>
        <v>15400</v>
      </c>
      <c r="D139" s="37" t="e">
        <f>INDEX(levelCosts_1_v,MATCH(A139,levelCosts_k,1))</f>
        <v>#REF!</v>
      </c>
      <c r="F139" s="37">
        <f t="shared" si="22"/>
        <v>46.2</v>
      </c>
      <c r="G139" s="38">
        <f t="shared" si="23"/>
        <v>1.0000000000000002</v>
      </c>
      <c r="I139" s="38"/>
      <c r="Z139" s="30">
        <v>49.5</v>
      </c>
      <c r="AA139" s="30">
        <v>7144</v>
      </c>
      <c r="AB139" s="37">
        <f t="shared" si="24"/>
        <v>50</v>
      </c>
      <c r="AC139" s="40"/>
    </row>
    <row r="140" spans="1:29">
      <c r="A140" s="37">
        <v>6644</v>
      </c>
      <c r="B140" s="37">
        <v>46.5</v>
      </c>
      <c r="C140" s="37">
        <f t="shared" si="21"/>
        <v>15500</v>
      </c>
      <c r="D140" s="37" t="e">
        <f>INDEX(levelCosts_1_v,MATCH(A140,levelCosts_k,1))</f>
        <v>#REF!</v>
      </c>
      <c r="F140" s="37">
        <f t="shared" si="22"/>
        <v>46.5</v>
      </c>
      <c r="G140" s="38">
        <f t="shared" si="23"/>
        <v>0.99999999999999978</v>
      </c>
      <c r="I140" s="38"/>
      <c r="Z140" s="30">
        <v>49.8</v>
      </c>
      <c r="AA140" s="30">
        <v>7194</v>
      </c>
      <c r="AB140" s="37">
        <f t="shared" si="24"/>
        <v>50</v>
      </c>
      <c r="AC140" s="40"/>
    </row>
    <row r="141" spans="1:29">
      <c r="A141" s="37">
        <v>6694</v>
      </c>
      <c r="B141" s="37">
        <v>46.8</v>
      </c>
      <c r="C141" s="37">
        <f t="shared" si="21"/>
        <v>15600</v>
      </c>
      <c r="D141" s="37" t="e">
        <f>INDEX(levelCosts_1_v,MATCH(A141,levelCosts_k,1))</f>
        <v>#REF!</v>
      </c>
      <c r="F141" s="37">
        <f t="shared" si="22"/>
        <v>46.8</v>
      </c>
      <c r="G141" s="38">
        <f t="shared" si="23"/>
        <v>1</v>
      </c>
      <c r="I141" s="38"/>
      <c r="Z141" s="30">
        <v>50.1</v>
      </c>
      <c r="AA141" s="30">
        <v>7244</v>
      </c>
      <c r="AB141" s="37">
        <f t="shared" si="24"/>
        <v>50</v>
      </c>
      <c r="AC141" s="40"/>
    </row>
    <row r="142" spans="1:29">
      <c r="A142" s="37">
        <v>6744</v>
      </c>
      <c r="B142" s="37">
        <v>47.1</v>
      </c>
      <c r="C142" s="37">
        <f t="shared" si="21"/>
        <v>15700</v>
      </c>
      <c r="D142" s="37" t="e">
        <f>INDEX(levelCosts_1_v,MATCH(A142,levelCosts_k,1))</f>
        <v>#REF!</v>
      </c>
      <c r="F142" s="37">
        <f t="shared" si="22"/>
        <v>47.1</v>
      </c>
      <c r="G142" s="38">
        <f t="shared" si="23"/>
        <v>1.0000000000000002</v>
      </c>
      <c r="I142" s="38"/>
      <c r="Z142" s="30">
        <v>50.4</v>
      </c>
      <c r="AA142" s="30">
        <v>7294</v>
      </c>
      <c r="AB142" s="37">
        <f t="shared" si="24"/>
        <v>50</v>
      </c>
      <c r="AC142" s="40"/>
    </row>
    <row r="143" spans="1:29">
      <c r="A143" s="37">
        <v>6794</v>
      </c>
      <c r="B143" s="37">
        <v>47.4</v>
      </c>
      <c r="C143" s="37">
        <f t="shared" si="21"/>
        <v>15800</v>
      </c>
      <c r="D143" s="37" t="e">
        <f>INDEX(levelCosts_1_v,MATCH(A143,levelCosts_k,1))</f>
        <v>#REF!</v>
      </c>
      <c r="F143" s="37">
        <f t="shared" si="22"/>
        <v>47.4</v>
      </c>
      <c r="G143" s="38">
        <f t="shared" si="23"/>
        <v>1</v>
      </c>
      <c r="I143" s="38"/>
      <c r="Z143" s="30">
        <v>50.7</v>
      </c>
      <c r="AA143" s="30">
        <v>7344</v>
      </c>
      <c r="AB143" s="37">
        <f t="shared" si="24"/>
        <v>50</v>
      </c>
      <c r="AC143" s="40"/>
    </row>
    <row r="144" spans="1:29">
      <c r="A144" s="37">
        <v>6844</v>
      </c>
      <c r="B144" s="37">
        <v>47.7</v>
      </c>
      <c r="C144" s="37">
        <f t="shared" si="21"/>
        <v>15900</v>
      </c>
      <c r="D144" s="37" t="e">
        <f>INDEX(levelCosts_1_v,MATCH(A144,levelCosts_k,1))</f>
        <v>#REF!</v>
      </c>
      <c r="F144" s="37">
        <f t="shared" si="22"/>
        <v>47.7</v>
      </c>
      <c r="G144" s="38">
        <f t="shared" si="23"/>
        <v>1</v>
      </c>
      <c r="I144" s="38"/>
      <c r="Z144" s="30">
        <v>51</v>
      </c>
      <c r="AA144" s="30">
        <v>7394</v>
      </c>
      <c r="AB144" s="37">
        <f t="shared" si="24"/>
        <v>50</v>
      </c>
      <c r="AC144" s="40"/>
    </row>
    <row r="145" spans="1:29">
      <c r="A145" s="37">
        <v>6894</v>
      </c>
      <c r="B145" s="37">
        <v>48</v>
      </c>
      <c r="C145" s="37">
        <f t="shared" si="21"/>
        <v>16000</v>
      </c>
      <c r="D145" s="37" t="e">
        <f>INDEX(levelCosts_1_v,MATCH(A145,levelCosts_k,1))</f>
        <v>#REF!</v>
      </c>
      <c r="F145" s="37">
        <f t="shared" si="22"/>
        <v>48</v>
      </c>
      <c r="G145" s="38">
        <f t="shared" si="23"/>
        <v>1</v>
      </c>
      <c r="I145" s="38"/>
      <c r="Z145" s="30">
        <v>51.3</v>
      </c>
      <c r="AA145" s="30">
        <v>7444</v>
      </c>
      <c r="AB145" s="37">
        <f t="shared" si="24"/>
        <v>50</v>
      </c>
      <c r="AC145" s="40"/>
    </row>
    <row r="146" spans="1:29">
      <c r="A146" s="37">
        <v>6944</v>
      </c>
      <c r="B146" s="37">
        <v>48.3</v>
      </c>
      <c r="C146" s="37">
        <f t="shared" si="21"/>
        <v>16100</v>
      </c>
      <c r="D146" s="37" t="e">
        <f>INDEX(levelCosts_1_v,MATCH(A146,levelCosts_k,1))</f>
        <v>#REF!</v>
      </c>
      <c r="F146" s="37">
        <f t="shared" si="22"/>
        <v>48.3</v>
      </c>
      <c r="G146" s="38">
        <f t="shared" si="23"/>
        <v>0.99999999999999978</v>
      </c>
      <c r="I146" s="38"/>
      <c r="Z146" s="30">
        <v>51.6</v>
      </c>
      <c r="AA146" s="30">
        <v>7494</v>
      </c>
      <c r="AB146" s="37">
        <f t="shared" si="24"/>
        <v>50</v>
      </c>
      <c r="AC146" s="40"/>
    </row>
    <row r="147" spans="1:29">
      <c r="A147" s="37">
        <v>6994</v>
      </c>
      <c r="B147" s="37">
        <v>48.6</v>
      </c>
      <c r="C147" s="37">
        <f t="shared" si="21"/>
        <v>16200</v>
      </c>
      <c r="D147" s="37" t="e">
        <f>INDEX(levelCosts_1_v,MATCH(A147,levelCosts_k,1))</f>
        <v>#REF!</v>
      </c>
      <c r="F147" s="37">
        <f t="shared" si="22"/>
        <v>48.6</v>
      </c>
      <c r="G147" s="38">
        <f t="shared" si="23"/>
        <v>1.0000000000000002</v>
      </c>
      <c r="I147" s="38"/>
      <c r="Z147" s="30">
        <v>51.9</v>
      </c>
      <c r="AA147" s="30">
        <v>7544</v>
      </c>
      <c r="AB147" s="37">
        <f t="shared" si="24"/>
        <v>50</v>
      </c>
      <c r="AC147" s="40"/>
    </row>
    <row r="148" spans="1:29">
      <c r="A148" s="37">
        <v>7044</v>
      </c>
      <c r="B148" s="37">
        <v>48.9</v>
      </c>
      <c r="C148" s="37">
        <f t="shared" si="21"/>
        <v>16300</v>
      </c>
      <c r="D148" s="37" t="e">
        <f>INDEX(levelCosts_1_v,MATCH(A148,levelCosts_k,1))</f>
        <v>#REF!</v>
      </c>
      <c r="F148" s="37">
        <f t="shared" si="22"/>
        <v>48.9</v>
      </c>
      <c r="G148" s="38">
        <f t="shared" si="23"/>
        <v>1</v>
      </c>
      <c r="I148" s="38"/>
      <c r="Z148" s="30">
        <v>52.2</v>
      </c>
      <c r="AA148" s="30">
        <v>7594</v>
      </c>
      <c r="AB148" s="37">
        <f t="shared" si="24"/>
        <v>50</v>
      </c>
      <c r="AC148" s="40"/>
    </row>
    <row r="149" spans="1:29">
      <c r="A149" s="37">
        <v>7094</v>
      </c>
      <c r="B149" s="37">
        <v>49.2</v>
      </c>
      <c r="C149" s="37">
        <f t="shared" si="21"/>
        <v>16400</v>
      </c>
      <c r="D149" s="37" t="e">
        <f>INDEX(levelCosts_1_v,MATCH(A149,levelCosts_k,1))</f>
        <v>#REF!</v>
      </c>
      <c r="F149" s="37">
        <f t="shared" si="22"/>
        <v>49.2</v>
      </c>
      <c r="G149" s="38">
        <f t="shared" si="23"/>
        <v>1.0000000000000002</v>
      </c>
      <c r="I149" s="38"/>
      <c r="Z149" s="30">
        <v>52.5</v>
      </c>
      <c r="AA149" s="30">
        <v>7644</v>
      </c>
      <c r="AB149" s="37">
        <f t="shared" si="24"/>
        <v>50</v>
      </c>
      <c r="AC149" s="40"/>
    </row>
    <row r="150" spans="1:29">
      <c r="A150" s="37">
        <v>7144</v>
      </c>
      <c r="B150" s="37">
        <v>49.5</v>
      </c>
      <c r="C150" s="37">
        <f t="shared" si="21"/>
        <v>16500</v>
      </c>
      <c r="D150" s="37" t="e">
        <f>INDEX(levelCosts_1_v,MATCH(A150,levelCosts_k,1))</f>
        <v>#REF!</v>
      </c>
      <c r="F150" s="37">
        <f t="shared" si="22"/>
        <v>49.5</v>
      </c>
      <c r="G150" s="38">
        <f t="shared" si="23"/>
        <v>1</v>
      </c>
      <c r="I150" s="38"/>
      <c r="Z150" s="30">
        <v>52.8</v>
      </c>
      <c r="AA150" s="30">
        <v>7694</v>
      </c>
      <c r="AB150" s="37">
        <f t="shared" si="24"/>
        <v>50</v>
      </c>
      <c r="AC150" s="40"/>
    </row>
    <row r="151" spans="1:29">
      <c r="A151" s="37">
        <v>7194</v>
      </c>
      <c r="B151" s="37">
        <v>49.8</v>
      </c>
      <c r="C151" s="37">
        <f t="shared" si="21"/>
        <v>16600</v>
      </c>
      <c r="D151" s="37" t="e">
        <f>INDEX(levelCosts_1_v,MATCH(A151,levelCosts_k,1))</f>
        <v>#REF!</v>
      </c>
      <c r="F151" s="37">
        <f t="shared" si="22"/>
        <v>49.8</v>
      </c>
      <c r="G151" s="38">
        <f t="shared" si="23"/>
        <v>1</v>
      </c>
      <c r="I151" s="38"/>
      <c r="Z151" s="30">
        <v>53.1</v>
      </c>
      <c r="AA151" s="30">
        <v>7744</v>
      </c>
      <c r="AB151" s="37">
        <f t="shared" si="24"/>
        <v>50</v>
      </c>
      <c r="AC151" s="40"/>
    </row>
    <row r="152" spans="1:29">
      <c r="A152" s="37">
        <v>7244</v>
      </c>
      <c r="B152" s="37">
        <v>50.1</v>
      </c>
      <c r="C152" s="37">
        <f t="shared" si="21"/>
        <v>16700</v>
      </c>
      <c r="D152" s="37" t="e">
        <f>INDEX(levelCosts_1_v,MATCH(A152,levelCosts_k,1))</f>
        <v>#REF!</v>
      </c>
      <c r="F152" s="37">
        <f t="shared" si="22"/>
        <v>50.1</v>
      </c>
      <c r="G152" s="38">
        <f t="shared" si="23"/>
        <v>1</v>
      </c>
      <c r="I152" s="38"/>
      <c r="Z152" s="30">
        <v>53.4</v>
      </c>
      <c r="AA152" s="30">
        <v>7794</v>
      </c>
      <c r="AB152" s="37">
        <f t="shared" si="24"/>
        <v>50</v>
      </c>
      <c r="AC152" s="40"/>
    </row>
    <row r="153" spans="1:29">
      <c r="A153" s="37">
        <v>7294</v>
      </c>
      <c r="B153" s="37">
        <v>50.4</v>
      </c>
      <c r="C153" s="37">
        <f t="shared" si="21"/>
        <v>16800</v>
      </c>
      <c r="D153" s="37" t="e">
        <f>INDEX(levelCosts_1_v,MATCH(A153,levelCosts_k,1))</f>
        <v>#REF!</v>
      </c>
      <c r="F153" s="37">
        <f t="shared" si="22"/>
        <v>50.4</v>
      </c>
      <c r="G153" s="38">
        <f t="shared" si="23"/>
        <v>1</v>
      </c>
      <c r="I153" s="38"/>
      <c r="Z153" s="30">
        <v>53.7</v>
      </c>
      <c r="AA153" s="30">
        <v>7844</v>
      </c>
      <c r="AB153" s="37">
        <f t="shared" si="24"/>
        <v>50</v>
      </c>
      <c r="AC153" s="40"/>
    </row>
    <row r="154" spans="1:29">
      <c r="A154" s="37">
        <v>7344</v>
      </c>
      <c r="B154" s="37">
        <v>50.7</v>
      </c>
      <c r="C154" s="37">
        <f t="shared" si="21"/>
        <v>16900</v>
      </c>
      <c r="D154" s="37" t="e">
        <f>INDEX(levelCosts_1_v,MATCH(A154,levelCosts_k,1))</f>
        <v>#REF!</v>
      </c>
      <c r="F154" s="37">
        <f t="shared" si="22"/>
        <v>50.7</v>
      </c>
      <c r="G154" s="38">
        <f t="shared" si="23"/>
        <v>1</v>
      </c>
      <c r="I154" s="38"/>
      <c r="Z154" s="30">
        <v>54</v>
      </c>
      <c r="AA154" s="30">
        <v>7894</v>
      </c>
      <c r="AB154" s="37">
        <f t="shared" si="24"/>
        <v>50</v>
      </c>
      <c r="AC154" s="40"/>
    </row>
    <row r="155" spans="1:29">
      <c r="A155" s="37">
        <v>7394</v>
      </c>
      <c r="B155" s="37">
        <v>51</v>
      </c>
      <c r="C155" s="37">
        <f t="shared" si="21"/>
        <v>17000</v>
      </c>
      <c r="D155" s="37" t="e">
        <f>INDEX(levelCosts_1_v,MATCH(A155,levelCosts_k,1))</f>
        <v>#REF!</v>
      </c>
      <c r="F155" s="37">
        <f t="shared" si="22"/>
        <v>51</v>
      </c>
      <c r="G155" s="38">
        <f t="shared" si="23"/>
        <v>1</v>
      </c>
      <c r="I155" s="38"/>
      <c r="Z155" s="30">
        <v>54.3</v>
      </c>
      <c r="AA155" s="30">
        <v>7944</v>
      </c>
      <c r="AB155" s="37">
        <f t="shared" si="24"/>
        <v>50</v>
      </c>
      <c r="AC155" s="40"/>
    </row>
    <row r="156" spans="1:29">
      <c r="A156" s="37">
        <v>7444</v>
      </c>
      <c r="B156" s="37">
        <v>51.3</v>
      </c>
      <c r="C156" s="37">
        <f t="shared" si="21"/>
        <v>17100</v>
      </c>
      <c r="D156" s="37" t="e">
        <f>INDEX(levelCosts_1_v,MATCH(A156,levelCosts_k,1))</f>
        <v>#REF!</v>
      </c>
      <c r="F156" s="37">
        <f t="shared" si="22"/>
        <v>51.3</v>
      </c>
      <c r="G156" s="38">
        <f t="shared" si="23"/>
        <v>1</v>
      </c>
      <c r="I156" s="38"/>
      <c r="Z156" s="30">
        <v>54.6</v>
      </c>
      <c r="AA156" s="30">
        <v>7994</v>
      </c>
      <c r="AB156" s="37">
        <f t="shared" si="24"/>
        <v>50</v>
      </c>
      <c r="AC156" s="40"/>
    </row>
    <row r="157" spans="1:29">
      <c r="A157" s="37">
        <v>7494</v>
      </c>
      <c r="B157" s="37">
        <v>51.6</v>
      </c>
      <c r="C157" s="37">
        <f t="shared" si="21"/>
        <v>17200</v>
      </c>
      <c r="D157" s="37" t="e">
        <f>INDEX(levelCosts_1_v,MATCH(A157,levelCosts_k,1))</f>
        <v>#REF!</v>
      </c>
      <c r="F157" s="37">
        <f t="shared" si="22"/>
        <v>51.6</v>
      </c>
      <c r="G157" s="38">
        <f t="shared" si="23"/>
        <v>1.0000000000000002</v>
      </c>
      <c r="I157" s="38"/>
      <c r="Z157" s="30">
        <v>54.9</v>
      </c>
      <c r="AA157" s="30">
        <v>8044</v>
      </c>
      <c r="AB157" s="37">
        <f t="shared" si="24"/>
        <v>50</v>
      </c>
      <c r="AC157" s="40"/>
    </row>
    <row r="158" spans="1:29">
      <c r="A158" s="37">
        <v>7544</v>
      </c>
      <c r="B158" s="37">
        <v>51.9</v>
      </c>
      <c r="C158" s="37">
        <f t="shared" si="21"/>
        <v>17300</v>
      </c>
      <c r="D158" s="37" t="e">
        <f>INDEX(levelCosts_1_v,MATCH(A158,levelCosts_k,1))</f>
        <v>#REF!</v>
      </c>
      <c r="F158" s="37">
        <f t="shared" si="22"/>
        <v>51.9</v>
      </c>
      <c r="G158" s="38">
        <f t="shared" si="23"/>
        <v>1</v>
      </c>
      <c r="I158" s="38"/>
      <c r="Z158" s="30">
        <v>55.2</v>
      </c>
      <c r="AA158" s="30">
        <v>8094</v>
      </c>
      <c r="AB158" s="37">
        <f t="shared" si="24"/>
        <v>50</v>
      </c>
      <c r="AC158" s="40"/>
    </row>
    <row r="159" spans="1:29">
      <c r="A159" s="37">
        <v>7594</v>
      </c>
      <c r="B159" s="37">
        <v>52.2</v>
      </c>
      <c r="C159" s="37">
        <f t="shared" si="21"/>
        <v>17400</v>
      </c>
      <c r="D159" s="37" t="e">
        <f>INDEX(levelCosts_1_v,MATCH(A159,levelCosts_k,1))</f>
        <v>#REF!</v>
      </c>
      <c r="F159" s="37">
        <f t="shared" si="22"/>
        <v>52.2</v>
      </c>
      <c r="G159" s="38">
        <f t="shared" si="23"/>
        <v>1</v>
      </c>
      <c r="I159" s="38"/>
      <c r="Z159" s="30">
        <v>55.5</v>
      </c>
      <c r="AA159" s="30">
        <v>8144</v>
      </c>
      <c r="AB159" s="37">
        <f t="shared" si="24"/>
        <v>50</v>
      </c>
      <c r="AC159" s="40"/>
    </row>
    <row r="160" spans="1:29">
      <c r="A160" s="37">
        <v>7644</v>
      </c>
      <c r="B160" s="37">
        <v>52.5</v>
      </c>
      <c r="C160" s="37">
        <f t="shared" si="21"/>
        <v>17500</v>
      </c>
      <c r="D160" s="37" t="e">
        <f>INDEX(levelCosts_1_v,MATCH(A160,levelCosts_k,1))</f>
        <v>#REF!</v>
      </c>
      <c r="F160" s="37">
        <f t="shared" si="22"/>
        <v>52.5</v>
      </c>
      <c r="G160" s="38">
        <f t="shared" si="23"/>
        <v>1</v>
      </c>
      <c r="I160" s="38"/>
      <c r="Z160" s="30">
        <v>55.8</v>
      </c>
      <c r="AA160" s="30">
        <v>8194</v>
      </c>
      <c r="AB160" s="37">
        <f t="shared" si="24"/>
        <v>50</v>
      </c>
      <c r="AC160" s="40"/>
    </row>
    <row r="161" spans="1:29">
      <c r="A161" s="37">
        <v>7694</v>
      </c>
      <c r="B161" s="37">
        <v>52.8</v>
      </c>
      <c r="C161" s="37">
        <f t="shared" si="21"/>
        <v>17600</v>
      </c>
      <c r="D161" s="37" t="e">
        <f>INDEX(levelCosts_1_v,MATCH(A161,levelCosts_k,1))</f>
        <v>#REF!</v>
      </c>
      <c r="F161" s="37">
        <f t="shared" si="22"/>
        <v>52.8</v>
      </c>
      <c r="G161" s="38">
        <f t="shared" si="23"/>
        <v>0.99999999999999978</v>
      </c>
      <c r="I161" s="38"/>
      <c r="Z161" s="30">
        <v>56.1</v>
      </c>
      <c r="AA161" s="30">
        <v>8244</v>
      </c>
      <c r="AB161" s="37">
        <f t="shared" si="24"/>
        <v>50</v>
      </c>
      <c r="AC161" s="40"/>
    </row>
    <row r="162" spans="1:29">
      <c r="A162" s="37">
        <v>7744</v>
      </c>
      <c r="B162" s="37">
        <v>53.1</v>
      </c>
      <c r="C162" s="37">
        <f t="shared" si="21"/>
        <v>17700</v>
      </c>
      <c r="D162" s="37" t="e">
        <f>INDEX(levelCosts_1_v,MATCH(A162,levelCosts_k,1))</f>
        <v>#REF!</v>
      </c>
      <c r="F162" s="37">
        <f t="shared" si="22"/>
        <v>53.1</v>
      </c>
      <c r="G162" s="38">
        <f t="shared" si="23"/>
        <v>1.0000000000000002</v>
      </c>
      <c r="I162" s="38"/>
      <c r="Z162" s="30">
        <v>56.4</v>
      </c>
      <c r="AA162" s="30">
        <v>8294</v>
      </c>
      <c r="AB162" s="37">
        <f t="shared" si="24"/>
        <v>50</v>
      </c>
      <c r="AC162" s="40"/>
    </row>
    <row r="163" spans="1:29">
      <c r="A163" s="37">
        <v>7794</v>
      </c>
      <c r="B163" s="37">
        <v>53.4</v>
      </c>
      <c r="C163" s="37">
        <f t="shared" si="21"/>
        <v>17800</v>
      </c>
      <c r="D163" s="37" t="e">
        <f>INDEX(levelCosts_1_v,MATCH(A163,levelCosts_k,1))</f>
        <v>#REF!</v>
      </c>
      <c r="F163" s="37">
        <f t="shared" si="22"/>
        <v>53.4</v>
      </c>
      <c r="G163" s="38">
        <f t="shared" si="23"/>
        <v>0.99999999999999978</v>
      </c>
      <c r="I163" s="38"/>
      <c r="Z163" s="30">
        <v>56.7</v>
      </c>
      <c r="AA163" s="30">
        <v>8344</v>
      </c>
      <c r="AB163" s="37">
        <f t="shared" si="24"/>
        <v>50</v>
      </c>
      <c r="AC163" s="40"/>
    </row>
    <row r="164" spans="1:29">
      <c r="A164" s="37">
        <v>7844</v>
      </c>
      <c r="B164" s="37">
        <v>53.7</v>
      </c>
      <c r="C164" s="37">
        <f t="shared" si="21"/>
        <v>17900</v>
      </c>
      <c r="D164" s="37" t="e">
        <f>INDEX(levelCosts_1_v,MATCH(A164,levelCosts_k,1))</f>
        <v>#REF!</v>
      </c>
      <c r="F164" s="37">
        <f t="shared" si="22"/>
        <v>53.7</v>
      </c>
      <c r="G164" s="38">
        <f t="shared" si="23"/>
        <v>1.0000000000000002</v>
      </c>
      <c r="I164" s="38"/>
      <c r="Z164" s="30">
        <v>57</v>
      </c>
      <c r="AA164" s="30">
        <v>8394</v>
      </c>
      <c r="AB164" s="37">
        <f t="shared" si="24"/>
        <v>50</v>
      </c>
      <c r="AC164" s="40"/>
    </row>
    <row r="165" spans="1:29">
      <c r="A165" s="37">
        <v>7894</v>
      </c>
      <c r="B165" s="37">
        <v>54</v>
      </c>
      <c r="C165" s="37">
        <f t="shared" si="21"/>
        <v>18000</v>
      </c>
      <c r="D165" s="37" t="e">
        <f>INDEX(levelCosts_1_v,MATCH(A165,levelCosts_k,1))</f>
        <v>#REF!</v>
      </c>
      <c r="F165" s="37">
        <f t="shared" si="22"/>
        <v>54</v>
      </c>
      <c r="G165" s="38">
        <f t="shared" si="23"/>
        <v>1</v>
      </c>
      <c r="I165" s="38"/>
      <c r="Z165" s="30">
        <v>57.3</v>
      </c>
      <c r="AA165" s="30">
        <v>8444</v>
      </c>
      <c r="AB165" s="37">
        <f t="shared" si="24"/>
        <v>50</v>
      </c>
      <c r="AC165" s="40"/>
    </row>
    <row r="166" spans="1:29">
      <c r="A166" s="37">
        <v>7944</v>
      </c>
      <c r="B166" s="37">
        <v>54.3</v>
      </c>
      <c r="C166" s="37">
        <f t="shared" si="21"/>
        <v>18100</v>
      </c>
      <c r="D166" s="37" t="e">
        <f>INDEX(levelCosts_1_v,MATCH(A166,levelCosts_k,1))</f>
        <v>#REF!</v>
      </c>
      <c r="F166" s="37">
        <f t="shared" si="22"/>
        <v>54.3</v>
      </c>
      <c r="G166" s="38">
        <f t="shared" si="23"/>
        <v>1</v>
      </c>
      <c r="I166" s="38"/>
      <c r="Z166" s="30">
        <v>57.6</v>
      </c>
      <c r="AA166" s="30">
        <v>8494</v>
      </c>
      <c r="AB166" s="37">
        <f t="shared" si="24"/>
        <v>50</v>
      </c>
      <c r="AC166" s="40"/>
    </row>
    <row r="167" spans="1:29">
      <c r="A167" s="37">
        <v>7994</v>
      </c>
      <c r="B167" s="37">
        <v>54.6</v>
      </c>
      <c r="C167" s="37">
        <f t="shared" si="21"/>
        <v>18200</v>
      </c>
      <c r="D167" s="37" t="e">
        <f>INDEX(levelCosts_1_v,MATCH(A167,levelCosts_k,1))</f>
        <v>#REF!</v>
      </c>
      <c r="F167" s="37">
        <f t="shared" si="22"/>
        <v>54.6</v>
      </c>
      <c r="G167" s="38">
        <f t="shared" si="23"/>
        <v>1</v>
      </c>
      <c r="I167" s="38"/>
      <c r="Z167" s="30">
        <v>57.9</v>
      </c>
      <c r="AA167" s="30">
        <v>8544</v>
      </c>
      <c r="AB167" s="37">
        <f t="shared" si="24"/>
        <v>50</v>
      </c>
      <c r="AC167" s="40"/>
    </row>
    <row r="168" spans="1:29">
      <c r="A168" s="37">
        <v>8044</v>
      </c>
      <c r="B168" s="37">
        <v>54.9</v>
      </c>
      <c r="C168" s="37">
        <f t="shared" si="21"/>
        <v>18300</v>
      </c>
      <c r="D168" s="37" t="e">
        <f>INDEX(levelCosts_1_v,MATCH(A168,levelCosts_k,1))</f>
        <v>#REF!</v>
      </c>
      <c r="F168" s="37">
        <f t="shared" si="22"/>
        <v>54.9</v>
      </c>
      <c r="G168" s="38">
        <f t="shared" si="23"/>
        <v>1</v>
      </c>
      <c r="I168" s="38"/>
      <c r="Z168" s="30">
        <v>58.2</v>
      </c>
      <c r="AA168" s="30">
        <v>8594</v>
      </c>
      <c r="AB168" s="37">
        <f t="shared" si="24"/>
        <v>50</v>
      </c>
      <c r="AC168" s="40"/>
    </row>
    <row r="169" spans="1:29">
      <c r="A169" s="37">
        <v>8094</v>
      </c>
      <c r="B169" s="37">
        <v>55.2</v>
      </c>
      <c r="C169" s="37">
        <f t="shared" si="21"/>
        <v>18400</v>
      </c>
      <c r="D169" s="37" t="e">
        <f>INDEX(levelCosts_1_v,MATCH(A169,levelCosts_k,1))</f>
        <v>#REF!</v>
      </c>
      <c r="F169" s="37">
        <f t="shared" si="22"/>
        <v>55.2</v>
      </c>
      <c r="G169" s="38">
        <f t="shared" si="23"/>
        <v>1</v>
      </c>
      <c r="I169" s="38"/>
      <c r="Z169" s="30">
        <v>58.5</v>
      </c>
      <c r="AA169" s="30">
        <v>8644</v>
      </c>
      <c r="AB169" s="37">
        <f t="shared" si="24"/>
        <v>50</v>
      </c>
      <c r="AC169" s="40"/>
    </row>
    <row r="170" spans="1:29">
      <c r="A170" s="37">
        <v>8144</v>
      </c>
      <c r="B170" s="37">
        <v>55.5</v>
      </c>
      <c r="C170" s="37">
        <f t="shared" si="21"/>
        <v>18500</v>
      </c>
      <c r="D170" s="37" t="e">
        <f>INDEX(levelCosts_1_v,MATCH(A170,levelCosts_k,1))</f>
        <v>#REF!</v>
      </c>
      <c r="F170" s="37">
        <f t="shared" si="22"/>
        <v>55.5</v>
      </c>
      <c r="G170" s="38">
        <f t="shared" si="23"/>
        <v>1</v>
      </c>
      <c r="I170" s="38"/>
      <c r="Z170" s="30">
        <v>58.8</v>
      </c>
      <c r="AA170" s="30">
        <v>8694</v>
      </c>
      <c r="AB170" s="37">
        <f t="shared" si="24"/>
        <v>50</v>
      </c>
      <c r="AC170" s="40"/>
    </row>
    <row r="171" spans="1:29">
      <c r="A171" s="37">
        <v>8194</v>
      </c>
      <c r="B171" s="37">
        <v>55.8</v>
      </c>
      <c r="C171" s="37">
        <f t="shared" si="21"/>
        <v>18600</v>
      </c>
      <c r="D171" s="37" t="e">
        <f>INDEX(levelCosts_1_v,MATCH(A171,levelCosts_k,1))</f>
        <v>#REF!</v>
      </c>
      <c r="F171" s="37">
        <f t="shared" si="22"/>
        <v>55.8</v>
      </c>
      <c r="G171" s="38">
        <f t="shared" si="23"/>
        <v>1</v>
      </c>
      <c r="I171" s="38"/>
      <c r="Z171" s="30">
        <v>59.1</v>
      </c>
      <c r="AA171" s="30">
        <v>8744</v>
      </c>
      <c r="AB171" s="37">
        <f t="shared" si="24"/>
        <v>50</v>
      </c>
      <c r="AC171" s="40"/>
    </row>
    <row r="172" spans="1:29">
      <c r="A172" s="37">
        <v>8244</v>
      </c>
      <c r="B172" s="37">
        <v>56.1</v>
      </c>
      <c r="C172" s="37">
        <f t="shared" si="21"/>
        <v>18700</v>
      </c>
      <c r="D172" s="37" t="e">
        <f>INDEX(levelCosts_1_v,MATCH(A172,levelCosts_k,1))</f>
        <v>#REF!</v>
      </c>
      <c r="F172" s="37">
        <f t="shared" si="22"/>
        <v>56.1</v>
      </c>
      <c r="G172" s="38">
        <f t="shared" si="23"/>
        <v>1</v>
      </c>
      <c r="I172" s="38"/>
      <c r="Z172" s="30">
        <v>59.4</v>
      </c>
      <c r="AA172" s="30">
        <v>8794</v>
      </c>
      <c r="AB172" s="37">
        <f t="shared" si="24"/>
        <v>50</v>
      </c>
      <c r="AC172" s="40"/>
    </row>
    <row r="173" spans="1:29">
      <c r="A173" s="37">
        <v>8294</v>
      </c>
      <c r="B173" s="37">
        <v>56.4</v>
      </c>
      <c r="C173" s="37">
        <f t="shared" si="21"/>
        <v>18800</v>
      </c>
      <c r="D173" s="37" t="e">
        <f>INDEX(levelCosts_1_v,MATCH(A173,levelCosts_k,1))</f>
        <v>#REF!</v>
      </c>
      <c r="F173" s="37">
        <f t="shared" si="22"/>
        <v>56.4</v>
      </c>
      <c r="G173" s="38">
        <f t="shared" si="23"/>
        <v>1</v>
      </c>
      <c r="I173" s="38"/>
      <c r="Z173" s="30">
        <v>59.7</v>
      </c>
      <c r="AA173" s="30">
        <v>8844</v>
      </c>
      <c r="AB173" s="37">
        <f t="shared" si="24"/>
        <v>50</v>
      </c>
      <c r="AC173" s="40"/>
    </row>
    <row r="174" spans="1:29">
      <c r="A174" s="37">
        <v>8344</v>
      </c>
      <c r="B174" s="37">
        <v>56.7</v>
      </c>
      <c r="C174" s="37">
        <f t="shared" si="21"/>
        <v>18900</v>
      </c>
      <c r="D174" s="37" t="e">
        <f>INDEX(levelCosts_1_v,MATCH(A174,levelCosts_k,1))</f>
        <v>#REF!</v>
      </c>
      <c r="F174" s="37">
        <f t="shared" si="22"/>
        <v>56.7</v>
      </c>
      <c r="G174" s="38">
        <f t="shared" si="23"/>
        <v>1.0000000000000002</v>
      </c>
      <c r="I174" s="38"/>
      <c r="Z174" s="30">
        <v>60</v>
      </c>
      <c r="AA174" s="30">
        <v>8894</v>
      </c>
      <c r="AB174" s="37">
        <f t="shared" si="24"/>
        <v>50</v>
      </c>
      <c r="AC174" s="40"/>
    </row>
    <row r="175" spans="1:29">
      <c r="A175" s="37">
        <v>8394</v>
      </c>
      <c r="B175" s="37">
        <v>57</v>
      </c>
      <c r="C175" s="37">
        <f t="shared" si="21"/>
        <v>19000</v>
      </c>
      <c r="D175" s="37" t="e">
        <f>INDEX(levelCosts_1_v,MATCH(A175,levelCosts_k,1))</f>
        <v>#REF!</v>
      </c>
      <c r="F175" s="37">
        <f t="shared" si="22"/>
        <v>57</v>
      </c>
      <c r="G175" s="38">
        <f t="shared" si="23"/>
        <v>1</v>
      </c>
      <c r="I175" s="38"/>
      <c r="Z175" s="30">
        <v>60.3</v>
      </c>
      <c r="AA175" s="30">
        <v>8944</v>
      </c>
      <c r="AB175" s="37">
        <f t="shared" si="24"/>
        <v>50</v>
      </c>
      <c r="AC175" s="40"/>
    </row>
    <row r="176" spans="1:29">
      <c r="A176" s="37">
        <v>8444</v>
      </c>
      <c r="B176" s="37">
        <v>57.3</v>
      </c>
      <c r="C176" s="37">
        <f t="shared" si="21"/>
        <v>19100</v>
      </c>
      <c r="D176" s="37" t="e">
        <f>INDEX(levelCosts_1_v,MATCH(A176,levelCosts_k,1))</f>
        <v>#REF!</v>
      </c>
      <c r="F176" s="37">
        <f t="shared" si="22"/>
        <v>57.3</v>
      </c>
      <c r="G176" s="38">
        <f t="shared" si="23"/>
        <v>1</v>
      </c>
      <c r="I176" s="38"/>
      <c r="Z176" s="30">
        <v>60.6</v>
      </c>
      <c r="AA176" s="30">
        <v>8994</v>
      </c>
      <c r="AB176" s="37">
        <f t="shared" si="24"/>
        <v>50</v>
      </c>
      <c r="AC176" s="40"/>
    </row>
    <row r="177" spans="1:29">
      <c r="A177" s="37">
        <v>8494</v>
      </c>
      <c r="B177" s="37">
        <v>57.6</v>
      </c>
      <c r="C177" s="37">
        <f t="shared" si="21"/>
        <v>19200</v>
      </c>
      <c r="D177" s="37" t="e">
        <f>INDEX(levelCosts_1_v,MATCH(A177,levelCosts_k,1))</f>
        <v>#REF!</v>
      </c>
      <c r="F177" s="37">
        <f t="shared" si="22"/>
        <v>57.6</v>
      </c>
      <c r="G177" s="38">
        <f t="shared" si="23"/>
        <v>1.0000000000000002</v>
      </c>
      <c r="I177" s="38"/>
      <c r="Z177" s="30">
        <v>60.9</v>
      </c>
      <c r="AA177" s="30">
        <v>9044</v>
      </c>
      <c r="AB177" s="37">
        <f t="shared" si="24"/>
        <v>50</v>
      </c>
      <c r="AC177" s="40"/>
    </row>
    <row r="178" spans="1:29">
      <c r="A178" s="37">
        <v>8544</v>
      </c>
      <c r="B178" s="37">
        <v>57.9</v>
      </c>
      <c r="C178" s="37">
        <f t="shared" si="21"/>
        <v>19300</v>
      </c>
      <c r="D178" s="37" t="e">
        <f>INDEX(levelCosts_1_v,MATCH(A178,levelCosts_k,1))</f>
        <v>#REF!</v>
      </c>
      <c r="F178" s="37">
        <f t="shared" si="22"/>
        <v>57.9</v>
      </c>
      <c r="G178" s="38">
        <f t="shared" si="23"/>
        <v>1</v>
      </c>
      <c r="I178" s="38"/>
      <c r="Z178" s="30">
        <v>61.2</v>
      </c>
      <c r="AA178" s="30">
        <v>9094</v>
      </c>
      <c r="AB178" s="37">
        <f t="shared" si="24"/>
        <v>50</v>
      </c>
      <c r="AC178" s="40"/>
    </row>
    <row r="179" spans="1:29">
      <c r="A179" s="37">
        <v>8594</v>
      </c>
      <c r="B179" s="37">
        <v>58.2</v>
      </c>
      <c r="C179" s="37">
        <f t="shared" si="21"/>
        <v>19400</v>
      </c>
      <c r="D179" s="37" t="e">
        <f>INDEX(levelCosts_1_v,MATCH(A179,levelCosts_k,1))</f>
        <v>#REF!</v>
      </c>
      <c r="F179" s="37">
        <f t="shared" si="22"/>
        <v>58.2</v>
      </c>
      <c r="G179" s="38">
        <f t="shared" si="23"/>
        <v>1</v>
      </c>
      <c r="I179" s="38"/>
      <c r="Z179" s="30">
        <v>61.5</v>
      </c>
      <c r="AA179" s="30">
        <v>9144</v>
      </c>
      <c r="AB179" s="37">
        <f t="shared" si="24"/>
        <v>50</v>
      </c>
      <c r="AC179" s="40"/>
    </row>
    <row r="180" spans="1:29">
      <c r="A180" s="37">
        <v>8644</v>
      </c>
      <c r="B180" s="37">
        <v>58.5</v>
      </c>
      <c r="C180" s="37">
        <f t="shared" si="21"/>
        <v>19500</v>
      </c>
      <c r="D180" s="37" t="e">
        <f>INDEX(levelCosts_1_v,MATCH(A180,levelCosts_k,1))</f>
        <v>#REF!</v>
      </c>
      <c r="F180" s="37">
        <f t="shared" si="22"/>
        <v>58.5</v>
      </c>
      <c r="G180" s="38">
        <f t="shared" si="23"/>
        <v>1</v>
      </c>
      <c r="I180" s="38"/>
      <c r="Z180" s="30">
        <v>61.8</v>
      </c>
      <c r="AA180" s="30">
        <v>9194</v>
      </c>
      <c r="AB180" s="37">
        <f t="shared" si="24"/>
        <v>50</v>
      </c>
      <c r="AC180" s="40"/>
    </row>
    <row r="181" spans="1:29">
      <c r="A181" s="37">
        <v>8694</v>
      </c>
      <c r="B181" s="37">
        <v>58.8</v>
      </c>
      <c r="C181" s="37">
        <f t="shared" si="21"/>
        <v>19600</v>
      </c>
      <c r="D181" s="37" t="e">
        <f>INDEX(levelCosts_1_v,MATCH(A181,levelCosts_k,1))</f>
        <v>#REF!</v>
      </c>
      <c r="F181" s="37">
        <f t="shared" si="22"/>
        <v>58.8</v>
      </c>
      <c r="G181" s="38">
        <f t="shared" si="23"/>
        <v>1</v>
      </c>
      <c r="I181" s="38"/>
      <c r="Z181" s="30">
        <v>62.1</v>
      </c>
      <c r="AA181" s="30">
        <v>9244</v>
      </c>
      <c r="AB181" s="37">
        <f t="shared" si="24"/>
        <v>50</v>
      </c>
      <c r="AC181" s="40"/>
    </row>
    <row r="182" spans="1:29">
      <c r="A182" s="37">
        <v>8744</v>
      </c>
      <c r="B182" s="37">
        <v>59.1</v>
      </c>
      <c r="C182" s="37">
        <f t="shared" si="21"/>
        <v>19700</v>
      </c>
      <c r="D182" s="37" t="e">
        <f>INDEX(levelCosts_1_v,MATCH(A182,levelCosts_k,1))</f>
        <v>#REF!</v>
      </c>
      <c r="F182" s="37">
        <f t="shared" si="22"/>
        <v>59.1</v>
      </c>
      <c r="G182" s="38">
        <f t="shared" si="23"/>
        <v>1.0000000000000002</v>
      </c>
      <c r="I182" s="38"/>
      <c r="Z182" s="30">
        <v>62.4</v>
      </c>
      <c r="AA182" s="30">
        <v>9294</v>
      </c>
      <c r="AB182" s="37">
        <f t="shared" si="24"/>
        <v>50</v>
      </c>
      <c r="AC182" s="40"/>
    </row>
    <row r="183" spans="1:29">
      <c r="A183" s="37">
        <v>8794</v>
      </c>
      <c r="B183" s="37">
        <v>59.4</v>
      </c>
      <c r="C183" s="37">
        <f t="shared" si="21"/>
        <v>19800</v>
      </c>
      <c r="D183" s="37" t="e">
        <f>INDEX(levelCosts_1_v,MATCH(A183,levelCosts_k,1))</f>
        <v>#REF!</v>
      </c>
      <c r="F183" s="37">
        <f t="shared" si="22"/>
        <v>59.4</v>
      </c>
      <c r="G183" s="38">
        <f t="shared" si="23"/>
        <v>1</v>
      </c>
      <c r="I183" s="38"/>
      <c r="Z183" s="30">
        <v>62.7</v>
      </c>
      <c r="AA183" s="30">
        <v>9344</v>
      </c>
      <c r="AB183" s="37">
        <f t="shared" si="24"/>
        <v>50</v>
      </c>
      <c r="AC183" s="40"/>
    </row>
    <row r="184" spans="1:29">
      <c r="A184" s="37">
        <v>8844</v>
      </c>
      <c r="B184" s="37">
        <v>59.7</v>
      </c>
      <c r="C184" s="37">
        <f t="shared" si="21"/>
        <v>19900</v>
      </c>
      <c r="D184" s="37" t="e">
        <f>INDEX(levelCosts_1_v,MATCH(A184,levelCosts_k,1))</f>
        <v>#REF!</v>
      </c>
      <c r="F184" s="37">
        <f t="shared" si="22"/>
        <v>59.7</v>
      </c>
      <c r="G184" s="38">
        <f t="shared" si="23"/>
        <v>1.0000000000000002</v>
      </c>
      <c r="I184" s="38"/>
      <c r="Z184" s="30">
        <v>63</v>
      </c>
      <c r="AA184" s="30">
        <v>9394</v>
      </c>
      <c r="AB184" s="37">
        <f t="shared" si="24"/>
        <v>50</v>
      </c>
      <c r="AC184" s="40"/>
    </row>
    <row r="185" spans="1:29">
      <c r="A185" s="37">
        <v>8894</v>
      </c>
      <c r="B185" s="37">
        <v>60</v>
      </c>
      <c r="C185" s="37">
        <f t="shared" si="21"/>
        <v>20000</v>
      </c>
      <c r="D185" s="37" t="e">
        <f>INDEX(levelCosts_1_v,MATCH(A185,levelCosts_k,1))</f>
        <v>#REF!</v>
      </c>
      <c r="F185" s="37">
        <f t="shared" si="22"/>
        <v>60</v>
      </c>
      <c r="G185" s="38">
        <f t="shared" si="23"/>
        <v>1</v>
      </c>
      <c r="I185" s="38"/>
      <c r="Z185" s="30">
        <v>63.3</v>
      </c>
      <c r="AA185" s="30">
        <v>9444</v>
      </c>
      <c r="AB185" s="37">
        <f t="shared" si="24"/>
        <v>50</v>
      </c>
      <c r="AC185" s="40"/>
    </row>
    <row r="186" spans="1:29">
      <c r="A186" s="37">
        <v>8944</v>
      </c>
      <c r="B186" s="37">
        <v>60.3</v>
      </c>
      <c r="C186" s="37">
        <f t="shared" si="21"/>
        <v>20100</v>
      </c>
      <c r="D186" s="37" t="e">
        <f>INDEX(levelCosts_1_v,MATCH(A186,levelCosts_k,1))</f>
        <v>#REF!</v>
      </c>
      <c r="F186" s="37">
        <f t="shared" si="22"/>
        <v>60.3</v>
      </c>
      <c r="G186" s="38">
        <f t="shared" si="23"/>
        <v>1</v>
      </c>
      <c r="I186" s="38"/>
      <c r="Z186" s="30">
        <v>63.6</v>
      </c>
      <c r="AA186" s="30">
        <v>9494</v>
      </c>
      <c r="AB186" s="37">
        <f t="shared" si="24"/>
        <v>50</v>
      </c>
      <c r="AC186" s="40"/>
    </row>
    <row r="187" spans="1:29">
      <c r="A187" s="37">
        <v>8994</v>
      </c>
      <c r="B187" s="37">
        <v>60.6</v>
      </c>
      <c r="C187" s="37">
        <f t="shared" si="21"/>
        <v>20200</v>
      </c>
      <c r="D187" s="37" t="e">
        <f>INDEX(levelCosts_1_v,MATCH(A187,levelCosts_k,1))</f>
        <v>#REF!</v>
      </c>
      <c r="F187" s="37">
        <f t="shared" si="22"/>
        <v>60.6</v>
      </c>
      <c r="G187" s="38">
        <f t="shared" si="23"/>
        <v>1</v>
      </c>
      <c r="I187" s="38"/>
      <c r="Z187" s="30">
        <v>63.9</v>
      </c>
      <c r="AA187" s="30">
        <v>9544</v>
      </c>
      <c r="AB187" s="37">
        <f t="shared" si="24"/>
        <v>50</v>
      </c>
      <c r="AC187" s="40"/>
    </row>
    <row r="188" spans="1:29">
      <c r="A188" s="37">
        <v>9044</v>
      </c>
      <c r="B188" s="37">
        <v>60.9</v>
      </c>
      <c r="C188" s="37">
        <f t="shared" si="21"/>
        <v>20300</v>
      </c>
      <c r="D188" s="37" t="e">
        <f>INDEX(levelCosts_1_v,MATCH(A188,levelCosts_k,1))</f>
        <v>#REF!</v>
      </c>
      <c r="F188" s="37">
        <f t="shared" si="22"/>
        <v>60.9</v>
      </c>
      <c r="G188" s="38">
        <f t="shared" si="23"/>
        <v>1</v>
      </c>
      <c r="I188" s="38"/>
      <c r="Z188" s="30">
        <v>64.2</v>
      </c>
      <c r="AA188" s="30">
        <v>9594</v>
      </c>
      <c r="AB188" s="37">
        <f t="shared" si="24"/>
        <v>50</v>
      </c>
      <c r="AC188" s="40"/>
    </row>
    <row r="189" spans="1:29">
      <c r="A189" s="37">
        <v>9094</v>
      </c>
      <c r="B189" s="37">
        <v>61.2</v>
      </c>
      <c r="C189" s="37">
        <f t="shared" si="21"/>
        <v>20400</v>
      </c>
      <c r="D189" s="37" t="e">
        <f>INDEX(levelCosts_1_v,MATCH(A189,levelCosts_k,1))</f>
        <v>#REF!</v>
      </c>
      <c r="F189" s="37">
        <f t="shared" si="22"/>
        <v>61.2</v>
      </c>
      <c r="G189" s="38">
        <f t="shared" si="23"/>
        <v>1</v>
      </c>
      <c r="I189" s="38"/>
      <c r="Z189" s="30">
        <v>64.5</v>
      </c>
      <c r="AA189" s="30">
        <v>9644</v>
      </c>
      <c r="AB189" s="37">
        <f t="shared" si="24"/>
        <v>50</v>
      </c>
      <c r="AC189" s="40"/>
    </row>
    <row r="190" spans="1:29">
      <c r="A190" s="37">
        <v>9144</v>
      </c>
      <c r="B190" s="37">
        <v>61.5</v>
      </c>
      <c r="C190" s="37">
        <f t="shared" si="21"/>
        <v>20500</v>
      </c>
      <c r="D190" s="37" t="e">
        <f>INDEX(levelCosts_1_v,MATCH(A190,levelCosts_k,1))</f>
        <v>#REF!</v>
      </c>
      <c r="F190" s="37">
        <f t="shared" si="22"/>
        <v>61.5</v>
      </c>
      <c r="G190" s="38">
        <f t="shared" si="23"/>
        <v>1</v>
      </c>
      <c r="I190" s="38"/>
      <c r="Z190" s="30">
        <v>64.8</v>
      </c>
      <c r="AA190" s="30">
        <v>9694</v>
      </c>
      <c r="AB190" s="37">
        <f t="shared" si="24"/>
        <v>50</v>
      </c>
      <c r="AC190" s="40"/>
    </row>
    <row r="191" spans="1:29">
      <c r="A191" s="37">
        <v>9194</v>
      </c>
      <c r="B191" s="37">
        <v>61.8</v>
      </c>
      <c r="C191" s="37">
        <f t="shared" si="21"/>
        <v>20600</v>
      </c>
      <c r="D191" s="37" t="e">
        <f>INDEX(levelCosts_1_v,MATCH(A191,levelCosts_k,1))</f>
        <v>#REF!</v>
      </c>
      <c r="F191" s="37">
        <f t="shared" si="22"/>
        <v>61.8</v>
      </c>
      <c r="G191" s="38">
        <f t="shared" si="23"/>
        <v>1</v>
      </c>
      <c r="I191" s="38"/>
      <c r="Z191" s="30">
        <v>65.099999999999994</v>
      </c>
      <c r="AA191" s="30">
        <v>9744</v>
      </c>
      <c r="AB191" s="37">
        <f t="shared" si="24"/>
        <v>50</v>
      </c>
      <c r="AC191" s="40"/>
    </row>
    <row r="192" spans="1:29">
      <c r="A192" s="37">
        <v>9244</v>
      </c>
      <c r="B192" s="37">
        <v>62.1</v>
      </c>
      <c r="C192" s="37">
        <f t="shared" si="21"/>
        <v>20700</v>
      </c>
      <c r="D192" s="37" t="e">
        <f>INDEX(levelCosts_1_v,MATCH(A192,levelCosts_k,1))</f>
        <v>#REF!</v>
      </c>
      <c r="F192" s="37">
        <f t="shared" si="22"/>
        <v>62.1</v>
      </c>
      <c r="G192" s="38">
        <f t="shared" si="23"/>
        <v>1</v>
      </c>
      <c r="I192" s="38"/>
      <c r="Z192" s="30">
        <v>65.400000000000006</v>
      </c>
      <c r="AA192" s="30">
        <v>9794</v>
      </c>
      <c r="AB192" s="37">
        <f t="shared" si="24"/>
        <v>50</v>
      </c>
      <c r="AC192" s="40"/>
    </row>
    <row r="193" spans="1:29">
      <c r="A193" s="37">
        <v>9294</v>
      </c>
      <c r="B193" s="37">
        <v>62.4</v>
      </c>
      <c r="C193" s="37">
        <f t="shared" si="21"/>
        <v>20800</v>
      </c>
      <c r="D193" s="37" t="e">
        <f>INDEX(levelCosts_1_v,MATCH(A193,levelCosts_k,1))</f>
        <v>#REF!</v>
      </c>
      <c r="F193" s="37">
        <f t="shared" si="22"/>
        <v>62.4</v>
      </c>
      <c r="G193" s="38">
        <f t="shared" si="23"/>
        <v>1</v>
      </c>
      <c r="I193" s="38"/>
      <c r="Z193" s="30">
        <v>65.7</v>
      </c>
      <c r="AA193" s="30">
        <v>9844</v>
      </c>
      <c r="AB193" s="37">
        <f t="shared" si="24"/>
        <v>50</v>
      </c>
      <c r="AC193" s="40"/>
    </row>
    <row r="194" spans="1:29">
      <c r="A194" s="37">
        <v>9344</v>
      </c>
      <c r="B194" s="37">
        <v>62.7</v>
      </c>
      <c r="C194" s="37">
        <f t="shared" ref="C194:C257" si="25">INDEX(farm_v,MATCH(A194,farm_k,1))</f>
        <v>20900</v>
      </c>
      <c r="D194" s="37" t="e">
        <f>INDEX(levelCosts_1_v,MATCH(A194,levelCosts_k,1))</f>
        <v>#REF!</v>
      </c>
      <c r="F194" s="37">
        <f t="shared" ref="F194:F257" si="26">C194*3/gold</f>
        <v>62.7</v>
      </c>
      <c r="G194" s="38">
        <f t="shared" si="23"/>
        <v>1</v>
      </c>
      <c r="I194" s="38"/>
      <c r="Z194" s="30">
        <v>66</v>
      </c>
      <c r="AA194" s="30">
        <v>9894</v>
      </c>
      <c r="AB194" s="37">
        <f t="shared" si="24"/>
        <v>50</v>
      </c>
      <c r="AC194" s="40"/>
    </row>
    <row r="195" spans="1:29">
      <c r="A195" s="37">
        <v>9394</v>
      </c>
      <c r="B195" s="37">
        <v>63</v>
      </c>
      <c r="C195" s="37">
        <f t="shared" si="25"/>
        <v>21000</v>
      </c>
      <c r="D195" s="37" t="e">
        <f>INDEX(levelCosts_1_v,MATCH(A195,levelCosts_k,1))</f>
        <v>#REF!</v>
      </c>
      <c r="F195" s="37">
        <f t="shared" si="26"/>
        <v>63</v>
      </c>
      <c r="G195" s="38">
        <f t="shared" si="23"/>
        <v>1</v>
      </c>
      <c r="I195" s="38"/>
      <c r="Z195" s="30">
        <v>66.3</v>
      </c>
      <c r="AA195" s="30">
        <v>9944</v>
      </c>
      <c r="AB195" s="37">
        <f t="shared" si="24"/>
        <v>50</v>
      </c>
      <c r="AC195" s="40"/>
    </row>
    <row r="196" spans="1:29">
      <c r="A196" s="37">
        <v>9444</v>
      </c>
      <c r="B196" s="37">
        <v>63.3</v>
      </c>
      <c r="C196" s="37">
        <f t="shared" si="25"/>
        <v>21100</v>
      </c>
      <c r="D196" s="37" t="e">
        <f>INDEX(levelCosts_1_v,MATCH(A196,levelCosts_k,1))</f>
        <v>#REF!</v>
      </c>
      <c r="F196" s="37">
        <f t="shared" si="26"/>
        <v>63.3</v>
      </c>
      <c r="G196" s="38">
        <f t="shared" ref="G196:G259" si="27">(B196/B195)/(C196/C195)</f>
        <v>1</v>
      </c>
      <c r="I196" s="38"/>
      <c r="Z196" s="30">
        <v>66.599999999999994</v>
      </c>
      <c r="AA196" s="30">
        <v>9994</v>
      </c>
      <c r="AB196" s="37">
        <f t="shared" ref="AB196:AB259" si="28">AA197-AA196</f>
        <v>50</v>
      </c>
      <c r="AC196" s="40"/>
    </row>
    <row r="197" spans="1:29">
      <c r="A197" s="37">
        <v>9494</v>
      </c>
      <c r="B197" s="37">
        <v>63.6</v>
      </c>
      <c r="C197" s="37">
        <f t="shared" si="25"/>
        <v>21200</v>
      </c>
      <c r="D197" s="37" t="e">
        <f>INDEX(levelCosts_1_v,MATCH(A197,levelCosts_k,1))</f>
        <v>#REF!</v>
      </c>
      <c r="F197" s="37">
        <f t="shared" si="26"/>
        <v>63.6</v>
      </c>
      <c r="G197" s="38">
        <f t="shared" si="27"/>
        <v>1.0000000000000002</v>
      </c>
      <c r="I197" s="38"/>
      <c r="Z197" s="30">
        <v>66.900000000000006</v>
      </c>
      <c r="AA197" s="30">
        <v>10044</v>
      </c>
      <c r="AB197" s="37">
        <f t="shared" si="28"/>
        <v>50</v>
      </c>
      <c r="AC197" s="40"/>
    </row>
    <row r="198" spans="1:29">
      <c r="A198" s="37">
        <v>9544</v>
      </c>
      <c r="B198" s="37">
        <v>63.9</v>
      </c>
      <c r="C198" s="37">
        <f t="shared" si="25"/>
        <v>21300</v>
      </c>
      <c r="D198" s="37" t="e">
        <f>INDEX(levelCosts_1_v,MATCH(A198,levelCosts_k,1))</f>
        <v>#REF!</v>
      </c>
      <c r="F198" s="37">
        <f t="shared" si="26"/>
        <v>63.9</v>
      </c>
      <c r="G198" s="38">
        <f t="shared" si="27"/>
        <v>1</v>
      </c>
      <c r="I198" s="38"/>
      <c r="Z198" s="30">
        <v>67.2</v>
      </c>
      <c r="AA198" s="30">
        <v>10094</v>
      </c>
      <c r="AB198" s="37">
        <f t="shared" si="28"/>
        <v>50</v>
      </c>
      <c r="AC198" s="40"/>
    </row>
    <row r="199" spans="1:29">
      <c r="A199" s="37">
        <v>9594</v>
      </c>
      <c r="B199" s="37">
        <v>64.2</v>
      </c>
      <c r="C199" s="37">
        <f t="shared" si="25"/>
        <v>21400</v>
      </c>
      <c r="D199" s="37" t="e">
        <f>INDEX(levelCosts_1_v,MATCH(A199,levelCosts_k,1))</f>
        <v>#REF!</v>
      </c>
      <c r="F199" s="37">
        <f t="shared" si="26"/>
        <v>64.2</v>
      </c>
      <c r="G199" s="38">
        <f t="shared" si="27"/>
        <v>1</v>
      </c>
      <c r="I199" s="38"/>
      <c r="Z199" s="30">
        <v>67.5</v>
      </c>
      <c r="AA199" s="30">
        <v>10144</v>
      </c>
      <c r="AB199" s="37">
        <f t="shared" si="28"/>
        <v>50</v>
      </c>
      <c r="AC199" s="40"/>
    </row>
    <row r="200" spans="1:29">
      <c r="A200" s="37">
        <v>9644</v>
      </c>
      <c r="B200" s="37">
        <v>64.5</v>
      </c>
      <c r="C200" s="37">
        <f t="shared" si="25"/>
        <v>21500</v>
      </c>
      <c r="D200" s="37" t="e">
        <f>INDEX(levelCosts_1_v,MATCH(A200,levelCosts_k,1))</f>
        <v>#REF!</v>
      </c>
      <c r="F200" s="37">
        <f t="shared" si="26"/>
        <v>64.5</v>
      </c>
      <c r="G200" s="38">
        <f t="shared" si="27"/>
        <v>1</v>
      </c>
      <c r="I200" s="38"/>
      <c r="Z200" s="30">
        <v>67.8</v>
      </c>
      <c r="AA200" s="30">
        <v>10194</v>
      </c>
      <c r="AB200" s="37">
        <f t="shared" si="28"/>
        <v>50</v>
      </c>
      <c r="AC200" s="40"/>
    </row>
    <row r="201" spans="1:29">
      <c r="A201" s="37">
        <v>9694</v>
      </c>
      <c r="B201" s="37">
        <v>64.8</v>
      </c>
      <c r="C201" s="37">
        <f t="shared" si="25"/>
        <v>21600</v>
      </c>
      <c r="D201" s="37" t="e">
        <f>INDEX(levelCosts_1_v,MATCH(A201,levelCosts_k,1))</f>
        <v>#REF!</v>
      </c>
      <c r="F201" s="37">
        <f t="shared" si="26"/>
        <v>64.8</v>
      </c>
      <c r="G201" s="38">
        <f t="shared" si="27"/>
        <v>0.99999999999999978</v>
      </c>
      <c r="I201" s="38"/>
      <c r="Z201" s="30">
        <v>68.099999999999994</v>
      </c>
      <c r="AA201" s="30">
        <v>10244</v>
      </c>
      <c r="AB201" s="37">
        <f t="shared" si="28"/>
        <v>50</v>
      </c>
      <c r="AC201" s="40"/>
    </row>
    <row r="202" spans="1:29">
      <c r="A202" s="37">
        <v>9744</v>
      </c>
      <c r="B202" s="37">
        <v>65.099999999999994</v>
      </c>
      <c r="C202" s="37">
        <f t="shared" si="25"/>
        <v>21700</v>
      </c>
      <c r="D202" s="37" t="e">
        <f>INDEX(levelCosts_1_v,MATCH(A202,levelCosts_k,1))</f>
        <v>#REF!</v>
      </c>
      <c r="F202" s="37">
        <f t="shared" si="26"/>
        <v>65.099999999999994</v>
      </c>
      <c r="G202" s="38">
        <f t="shared" si="27"/>
        <v>1</v>
      </c>
      <c r="I202" s="38"/>
      <c r="Z202" s="30">
        <v>68.400000000000006</v>
      </c>
      <c r="AA202" s="30">
        <v>10294</v>
      </c>
      <c r="AB202" s="37">
        <f t="shared" si="28"/>
        <v>50</v>
      </c>
      <c r="AC202" s="40"/>
    </row>
    <row r="203" spans="1:29">
      <c r="A203" s="37">
        <v>9794</v>
      </c>
      <c r="B203" s="37">
        <v>65.400000000000006</v>
      </c>
      <c r="C203" s="37">
        <f t="shared" si="25"/>
        <v>21800</v>
      </c>
      <c r="D203" s="37" t="e">
        <f>INDEX(levelCosts_1_v,MATCH(A203,levelCosts_k,1))</f>
        <v>#REF!</v>
      </c>
      <c r="F203" s="37">
        <f t="shared" si="26"/>
        <v>65.400000000000006</v>
      </c>
      <c r="G203" s="38">
        <f t="shared" si="27"/>
        <v>1</v>
      </c>
      <c r="I203" s="38"/>
      <c r="Z203" s="30">
        <v>68.7</v>
      </c>
      <c r="AA203" s="30">
        <v>10344</v>
      </c>
      <c r="AB203" s="37">
        <f t="shared" si="28"/>
        <v>50</v>
      </c>
      <c r="AC203" s="40"/>
    </row>
    <row r="204" spans="1:29">
      <c r="A204" s="37">
        <v>9844</v>
      </c>
      <c r="B204" s="37">
        <v>65.7</v>
      </c>
      <c r="C204" s="37">
        <f t="shared" si="25"/>
        <v>21900</v>
      </c>
      <c r="D204" s="37" t="e">
        <f>INDEX(levelCosts_1_v,MATCH(A204,levelCosts_k,1))</f>
        <v>#REF!</v>
      </c>
      <c r="F204" s="37">
        <f t="shared" si="26"/>
        <v>65.7</v>
      </c>
      <c r="G204" s="38">
        <f t="shared" si="27"/>
        <v>0.99999999999999978</v>
      </c>
      <c r="I204" s="38"/>
      <c r="Z204" s="30">
        <v>69</v>
      </c>
      <c r="AA204" s="30">
        <v>10394</v>
      </c>
      <c r="AB204" s="37">
        <f t="shared" si="28"/>
        <v>50</v>
      </c>
      <c r="AC204" s="40"/>
    </row>
    <row r="205" spans="1:29">
      <c r="A205" s="37">
        <v>9894</v>
      </c>
      <c r="B205" s="37">
        <v>66</v>
      </c>
      <c r="C205" s="37">
        <f t="shared" si="25"/>
        <v>22000</v>
      </c>
      <c r="D205" s="37" t="e">
        <f>INDEX(levelCosts_1_v,MATCH(A205,levelCosts_k,1))</f>
        <v>#REF!</v>
      </c>
      <c r="F205" s="37">
        <f t="shared" si="26"/>
        <v>66</v>
      </c>
      <c r="G205" s="38">
        <f t="shared" si="27"/>
        <v>1</v>
      </c>
      <c r="I205" s="38"/>
      <c r="Z205" s="30">
        <v>69.3</v>
      </c>
      <c r="AA205" s="30">
        <v>10444</v>
      </c>
      <c r="AB205" s="37">
        <f t="shared" si="28"/>
        <v>50</v>
      </c>
      <c r="AC205" s="40"/>
    </row>
    <row r="206" spans="1:29">
      <c r="A206" s="37">
        <v>9944</v>
      </c>
      <c r="B206" s="37">
        <v>66.3</v>
      </c>
      <c r="C206" s="37">
        <f t="shared" si="25"/>
        <v>22100</v>
      </c>
      <c r="D206" s="37" t="e">
        <f>INDEX(levelCosts_1_v,MATCH(A206,levelCosts_k,1))</f>
        <v>#REF!</v>
      </c>
      <c r="F206" s="37">
        <f t="shared" si="26"/>
        <v>66.3</v>
      </c>
      <c r="G206" s="38">
        <f t="shared" si="27"/>
        <v>0.99999999999999978</v>
      </c>
      <c r="I206" s="38"/>
      <c r="Z206" s="30">
        <v>69.599999999999994</v>
      </c>
      <c r="AA206" s="30">
        <v>10494</v>
      </c>
      <c r="AB206" s="37">
        <f t="shared" si="28"/>
        <v>50</v>
      </c>
      <c r="AC206" s="40"/>
    </row>
    <row r="207" spans="1:29">
      <c r="A207" s="37">
        <v>9994</v>
      </c>
      <c r="B207" s="37">
        <v>66.599999999999994</v>
      </c>
      <c r="C207" s="37">
        <f t="shared" si="25"/>
        <v>22200</v>
      </c>
      <c r="D207" s="37" t="e">
        <f>INDEX(levelCosts_1_v,MATCH(A207,levelCosts_k,1))</f>
        <v>#REF!</v>
      </c>
      <c r="F207" s="37">
        <f t="shared" si="26"/>
        <v>66.599999999999994</v>
      </c>
      <c r="G207" s="38">
        <f t="shared" si="27"/>
        <v>1</v>
      </c>
      <c r="I207" s="38"/>
      <c r="Z207" s="30">
        <v>69.900000000000006</v>
      </c>
      <c r="AA207" s="30">
        <v>10544</v>
      </c>
      <c r="AB207" s="37">
        <f t="shared" si="28"/>
        <v>50</v>
      </c>
      <c r="AC207" s="40"/>
    </row>
    <row r="208" spans="1:29">
      <c r="A208" s="37">
        <v>10044</v>
      </c>
      <c r="B208" s="37">
        <v>66.900000000000006</v>
      </c>
      <c r="C208" s="37">
        <f t="shared" si="25"/>
        <v>22300</v>
      </c>
      <c r="D208" s="37" t="e">
        <f>INDEX(levelCosts_1_v,MATCH(A208,levelCosts_k,1))</f>
        <v>#REF!</v>
      </c>
      <c r="F208" s="37">
        <f t="shared" si="26"/>
        <v>66.900000000000006</v>
      </c>
      <c r="G208" s="38">
        <f t="shared" si="27"/>
        <v>1.0000000000000002</v>
      </c>
      <c r="I208" s="38"/>
      <c r="Z208" s="30">
        <v>70.2</v>
      </c>
      <c r="AA208" s="30">
        <v>10594</v>
      </c>
      <c r="AB208" s="37">
        <f t="shared" si="28"/>
        <v>50</v>
      </c>
      <c r="AC208" s="40"/>
    </row>
    <row r="209" spans="1:29">
      <c r="A209" s="37">
        <v>10094</v>
      </c>
      <c r="B209" s="37">
        <v>67.2</v>
      </c>
      <c r="C209" s="37">
        <f t="shared" si="25"/>
        <v>22400</v>
      </c>
      <c r="D209" s="37" t="e">
        <f>INDEX(levelCosts_1_v,MATCH(A209,levelCosts_k,1))</f>
        <v>#REF!</v>
      </c>
      <c r="F209" s="37">
        <f t="shared" si="26"/>
        <v>67.2</v>
      </c>
      <c r="G209" s="38">
        <f t="shared" si="27"/>
        <v>1</v>
      </c>
      <c r="I209" s="38"/>
      <c r="Z209" s="30">
        <v>70.5</v>
      </c>
      <c r="AA209" s="30">
        <v>10644</v>
      </c>
      <c r="AB209" s="37">
        <f t="shared" si="28"/>
        <v>50</v>
      </c>
      <c r="AC209" s="40"/>
    </row>
    <row r="210" spans="1:29">
      <c r="A210" s="37">
        <v>10144</v>
      </c>
      <c r="B210" s="37">
        <v>67.5</v>
      </c>
      <c r="C210" s="37">
        <f t="shared" si="25"/>
        <v>22500</v>
      </c>
      <c r="D210" s="37" t="e">
        <f>INDEX(levelCosts_1_v,MATCH(A210,levelCosts_k,1))</f>
        <v>#REF!</v>
      </c>
      <c r="F210" s="37">
        <f t="shared" si="26"/>
        <v>67.5</v>
      </c>
      <c r="G210" s="38">
        <f t="shared" si="27"/>
        <v>0.99999999999999978</v>
      </c>
      <c r="I210" s="38"/>
      <c r="Z210" s="30">
        <v>70.8</v>
      </c>
      <c r="AA210" s="30">
        <v>10694</v>
      </c>
      <c r="AB210" s="37">
        <f t="shared" si="28"/>
        <v>50</v>
      </c>
      <c r="AC210" s="40"/>
    </row>
    <row r="211" spans="1:29">
      <c r="A211" s="37">
        <v>10194</v>
      </c>
      <c r="B211" s="37">
        <v>67.8</v>
      </c>
      <c r="C211" s="37">
        <f t="shared" si="25"/>
        <v>22600</v>
      </c>
      <c r="D211" s="37" t="e">
        <f>INDEX(levelCosts_1_v,MATCH(A211,levelCosts_k,1))</f>
        <v>#REF!</v>
      </c>
      <c r="F211" s="37">
        <f t="shared" si="26"/>
        <v>67.8</v>
      </c>
      <c r="G211" s="38">
        <f t="shared" si="27"/>
        <v>1</v>
      </c>
      <c r="I211" s="38"/>
      <c r="Z211" s="30">
        <v>71.099999999999994</v>
      </c>
      <c r="AA211" s="30">
        <v>10744</v>
      </c>
      <c r="AB211" s="37">
        <f t="shared" si="28"/>
        <v>50</v>
      </c>
      <c r="AC211" s="40"/>
    </row>
    <row r="212" spans="1:29">
      <c r="A212" s="37">
        <v>10244</v>
      </c>
      <c r="B212" s="37">
        <v>68.099999999999994</v>
      </c>
      <c r="C212" s="37">
        <f t="shared" si="25"/>
        <v>22700</v>
      </c>
      <c r="D212" s="37" t="e">
        <f>INDEX(levelCosts_1_v,MATCH(A212,levelCosts_k,1))</f>
        <v>#REF!</v>
      </c>
      <c r="F212" s="37">
        <f t="shared" si="26"/>
        <v>68.099999999999994</v>
      </c>
      <c r="G212" s="38">
        <f t="shared" si="27"/>
        <v>1</v>
      </c>
      <c r="I212" s="38"/>
      <c r="Z212" s="30">
        <v>71.400000000000006</v>
      </c>
      <c r="AA212" s="30">
        <v>10794</v>
      </c>
      <c r="AB212" s="37">
        <f t="shared" si="28"/>
        <v>50</v>
      </c>
      <c r="AC212" s="40"/>
    </row>
    <row r="213" spans="1:29">
      <c r="A213" s="37">
        <v>10294</v>
      </c>
      <c r="B213" s="37">
        <v>68.400000000000006</v>
      </c>
      <c r="C213" s="37">
        <f t="shared" si="25"/>
        <v>22800</v>
      </c>
      <c r="D213" s="37" t="e">
        <f>INDEX(levelCosts_1_v,MATCH(A213,levelCosts_k,1))</f>
        <v>#REF!</v>
      </c>
      <c r="F213" s="37">
        <f t="shared" si="26"/>
        <v>68.400000000000006</v>
      </c>
      <c r="G213" s="38">
        <f t="shared" si="27"/>
        <v>1.0000000000000002</v>
      </c>
      <c r="I213" s="38"/>
      <c r="Z213" s="30">
        <v>71.7</v>
      </c>
      <c r="AA213" s="30">
        <v>10844</v>
      </c>
      <c r="AB213" s="37">
        <f t="shared" si="28"/>
        <v>50</v>
      </c>
      <c r="AC213" s="40"/>
    </row>
    <row r="214" spans="1:29">
      <c r="A214" s="37">
        <v>10344</v>
      </c>
      <c r="B214" s="37">
        <v>68.7</v>
      </c>
      <c r="C214" s="37">
        <f t="shared" si="25"/>
        <v>22900</v>
      </c>
      <c r="D214" s="37" t="e">
        <f>INDEX(levelCosts_1_v,MATCH(A214,levelCosts_k,1))</f>
        <v>#REF!</v>
      </c>
      <c r="F214" s="37">
        <f t="shared" si="26"/>
        <v>68.7</v>
      </c>
      <c r="G214" s="38">
        <f t="shared" si="27"/>
        <v>1</v>
      </c>
      <c r="I214" s="38"/>
      <c r="Z214" s="30">
        <v>72</v>
      </c>
      <c r="AA214" s="30">
        <v>10894</v>
      </c>
      <c r="AB214" s="37">
        <f t="shared" si="28"/>
        <v>50</v>
      </c>
      <c r="AC214" s="40"/>
    </row>
    <row r="215" spans="1:29">
      <c r="A215" s="37">
        <v>10394</v>
      </c>
      <c r="B215" s="37">
        <v>69</v>
      </c>
      <c r="C215" s="37">
        <f t="shared" si="25"/>
        <v>23000</v>
      </c>
      <c r="D215" s="37" t="e">
        <f>INDEX(levelCosts_1_v,MATCH(A215,levelCosts_k,1))</f>
        <v>#REF!</v>
      </c>
      <c r="F215" s="37">
        <f t="shared" si="26"/>
        <v>69</v>
      </c>
      <c r="G215" s="38">
        <f t="shared" si="27"/>
        <v>1</v>
      </c>
      <c r="I215" s="38"/>
      <c r="Z215" s="30">
        <v>72.3</v>
      </c>
      <c r="AA215" s="30">
        <v>10944</v>
      </c>
      <c r="AB215" s="37">
        <f t="shared" si="28"/>
        <v>50</v>
      </c>
      <c r="AC215" s="40"/>
    </row>
    <row r="216" spans="1:29">
      <c r="A216" s="37">
        <v>10444</v>
      </c>
      <c r="B216" s="37">
        <v>69.3</v>
      </c>
      <c r="C216" s="37">
        <f t="shared" si="25"/>
        <v>23100</v>
      </c>
      <c r="D216" s="37" t="e">
        <f>INDEX(levelCosts_1_v,MATCH(A216,levelCosts_k,1))</f>
        <v>#REF!</v>
      </c>
      <c r="F216" s="37">
        <f t="shared" si="26"/>
        <v>69.3</v>
      </c>
      <c r="G216" s="38">
        <f t="shared" si="27"/>
        <v>1</v>
      </c>
      <c r="I216" s="38"/>
      <c r="Z216" s="30">
        <v>72.599999999999994</v>
      </c>
      <c r="AA216" s="30">
        <v>10994</v>
      </c>
      <c r="AB216" s="37">
        <f t="shared" si="28"/>
        <v>50</v>
      </c>
      <c r="AC216" s="40"/>
    </row>
    <row r="217" spans="1:29">
      <c r="A217" s="37">
        <v>10494</v>
      </c>
      <c r="B217" s="37">
        <v>69.599999999999994</v>
      </c>
      <c r="C217" s="37">
        <f t="shared" si="25"/>
        <v>23200</v>
      </c>
      <c r="D217" s="37" t="e">
        <f>INDEX(levelCosts_1_v,MATCH(A217,levelCosts_k,1))</f>
        <v>#REF!</v>
      </c>
      <c r="F217" s="37">
        <f t="shared" si="26"/>
        <v>69.599999999999994</v>
      </c>
      <c r="G217" s="38">
        <f t="shared" si="27"/>
        <v>1</v>
      </c>
      <c r="I217" s="38"/>
      <c r="Z217" s="30">
        <v>72.900000000000006</v>
      </c>
      <c r="AA217" s="30">
        <v>11044</v>
      </c>
      <c r="AB217" s="37">
        <f t="shared" si="28"/>
        <v>50</v>
      </c>
      <c r="AC217" s="40"/>
    </row>
    <row r="218" spans="1:29">
      <c r="A218" s="37">
        <v>10544</v>
      </c>
      <c r="B218" s="37">
        <v>69.900000000000006</v>
      </c>
      <c r="C218" s="37">
        <f t="shared" si="25"/>
        <v>23300</v>
      </c>
      <c r="D218" s="37" t="e">
        <f>INDEX(levelCosts_1_v,MATCH(A218,levelCosts_k,1))</f>
        <v>#REF!</v>
      </c>
      <c r="F218" s="37">
        <f t="shared" si="26"/>
        <v>69.900000000000006</v>
      </c>
      <c r="G218" s="38">
        <f t="shared" si="27"/>
        <v>1</v>
      </c>
      <c r="I218" s="38"/>
      <c r="Z218" s="30">
        <v>73.2</v>
      </c>
      <c r="AA218" s="30">
        <v>11094</v>
      </c>
      <c r="AB218" s="37">
        <f t="shared" si="28"/>
        <v>50</v>
      </c>
      <c r="AC218" s="40"/>
    </row>
    <row r="219" spans="1:29">
      <c r="A219" s="37">
        <v>10594</v>
      </c>
      <c r="B219" s="37">
        <v>70.2</v>
      </c>
      <c r="C219" s="37">
        <f t="shared" si="25"/>
        <v>23400</v>
      </c>
      <c r="D219" s="37" t="e">
        <f>INDEX(levelCosts_1_v,MATCH(A219,levelCosts_k,1))</f>
        <v>#REF!</v>
      </c>
      <c r="F219" s="37">
        <f t="shared" si="26"/>
        <v>70.2</v>
      </c>
      <c r="G219" s="38">
        <f t="shared" si="27"/>
        <v>0.99999999999999978</v>
      </c>
      <c r="I219" s="38"/>
      <c r="Z219" s="30">
        <v>73.5</v>
      </c>
      <c r="AA219" s="30">
        <v>11144</v>
      </c>
      <c r="AB219" s="37">
        <f t="shared" si="28"/>
        <v>50</v>
      </c>
      <c r="AC219" s="40"/>
    </row>
    <row r="220" spans="1:29">
      <c r="A220" s="37">
        <v>10644</v>
      </c>
      <c r="B220" s="37">
        <v>70.5</v>
      </c>
      <c r="C220" s="37">
        <f t="shared" si="25"/>
        <v>23500</v>
      </c>
      <c r="D220" s="37" t="e">
        <f>INDEX(levelCosts_1_v,MATCH(A220,levelCosts_k,1))</f>
        <v>#REF!</v>
      </c>
      <c r="F220" s="37">
        <f t="shared" si="26"/>
        <v>70.5</v>
      </c>
      <c r="G220" s="38">
        <f t="shared" si="27"/>
        <v>1</v>
      </c>
      <c r="I220" s="38"/>
      <c r="Z220" s="30">
        <v>73.8</v>
      </c>
      <c r="AA220" s="30">
        <v>11194</v>
      </c>
      <c r="AB220" s="37">
        <f t="shared" si="28"/>
        <v>50</v>
      </c>
      <c r="AC220" s="40"/>
    </row>
    <row r="221" spans="1:29">
      <c r="A221" s="37">
        <v>10694</v>
      </c>
      <c r="B221" s="37">
        <v>70.8</v>
      </c>
      <c r="C221" s="37">
        <f t="shared" si="25"/>
        <v>23600</v>
      </c>
      <c r="D221" s="37" t="e">
        <f>INDEX(levelCosts_1_v,MATCH(A221,levelCosts_k,1))</f>
        <v>#REF!</v>
      </c>
      <c r="F221" s="37">
        <f t="shared" si="26"/>
        <v>70.8</v>
      </c>
      <c r="G221" s="38">
        <f t="shared" si="27"/>
        <v>1</v>
      </c>
      <c r="I221" s="38"/>
      <c r="Z221" s="30">
        <v>74.099999999999994</v>
      </c>
      <c r="AA221" s="30">
        <v>11244</v>
      </c>
      <c r="AB221" s="37">
        <f t="shared" si="28"/>
        <v>50</v>
      </c>
      <c r="AC221" s="40"/>
    </row>
    <row r="222" spans="1:29">
      <c r="A222" s="37">
        <v>10744</v>
      </c>
      <c r="B222" s="37">
        <v>71.099999999999994</v>
      </c>
      <c r="C222" s="37">
        <f t="shared" si="25"/>
        <v>23700</v>
      </c>
      <c r="D222" s="37" t="e">
        <f>INDEX(levelCosts_1_v,MATCH(A222,levelCosts_k,1))</f>
        <v>#REF!</v>
      </c>
      <c r="F222" s="37">
        <f t="shared" si="26"/>
        <v>71.099999999999994</v>
      </c>
      <c r="G222" s="38">
        <f t="shared" si="27"/>
        <v>1</v>
      </c>
      <c r="I222" s="38"/>
      <c r="Z222" s="30">
        <v>74.400000000000006</v>
      </c>
      <c r="AA222" s="30">
        <v>11294</v>
      </c>
      <c r="AB222" s="37">
        <f t="shared" si="28"/>
        <v>50</v>
      </c>
      <c r="AC222" s="40"/>
    </row>
    <row r="223" spans="1:29">
      <c r="A223" s="37">
        <v>10794</v>
      </c>
      <c r="B223" s="37">
        <v>71.400000000000006</v>
      </c>
      <c r="C223" s="37">
        <f t="shared" si="25"/>
        <v>23800</v>
      </c>
      <c r="D223" s="37" t="e">
        <f>INDEX(levelCosts_1_v,MATCH(A223,levelCosts_k,1))</f>
        <v>#REF!</v>
      </c>
      <c r="F223" s="37">
        <f t="shared" si="26"/>
        <v>71.400000000000006</v>
      </c>
      <c r="G223" s="38">
        <f t="shared" si="27"/>
        <v>1.0000000000000002</v>
      </c>
      <c r="I223" s="38"/>
      <c r="Z223" s="30">
        <v>74.7</v>
      </c>
      <c r="AA223" s="30">
        <v>11344</v>
      </c>
      <c r="AB223" s="37">
        <f t="shared" si="28"/>
        <v>50</v>
      </c>
      <c r="AC223" s="40"/>
    </row>
    <row r="224" spans="1:29">
      <c r="A224" s="37">
        <v>10844</v>
      </c>
      <c r="B224" s="37">
        <v>71.7</v>
      </c>
      <c r="C224" s="37">
        <f t="shared" si="25"/>
        <v>23900</v>
      </c>
      <c r="D224" s="37" t="e">
        <f>INDEX(levelCosts_1_v,MATCH(A224,levelCosts_k,1))</f>
        <v>#REF!</v>
      </c>
      <c r="F224" s="37">
        <f t="shared" si="26"/>
        <v>71.7</v>
      </c>
      <c r="G224" s="38">
        <f t="shared" si="27"/>
        <v>1</v>
      </c>
      <c r="I224" s="38"/>
      <c r="Z224" s="30">
        <v>75</v>
      </c>
      <c r="AA224" s="30">
        <v>11394</v>
      </c>
      <c r="AB224" s="37">
        <f t="shared" si="28"/>
        <v>50</v>
      </c>
      <c r="AC224" s="40"/>
    </row>
    <row r="225" spans="1:29">
      <c r="A225" s="37">
        <v>10894</v>
      </c>
      <c r="B225" s="37">
        <v>72</v>
      </c>
      <c r="C225" s="37">
        <f t="shared" si="25"/>
        <v>24000</v>
      </c>
      <c r="D225" s="37" t="e">
        <f>INDEX(levelCosts_1_v,MATCH(A225,levelCosts_k,1))</f>
        <v>#REF!</v>
      </c>
      <c r="F225" s="37">
        <f t="shared" si="26"/>
        <v>72</v>
      </c>
      <c r="G225" s="38">
        <f t="shared" si="27"/>
        <v>1</v>
      </c>
      <c r="I225" s="38"/>
      <c r="Z225" s="30">
        <v>75.3</v>
      </c>
      <c r="AA225" s="30">
        <v>11444</v>
      </c>
      <c r="AB225" s="37">
        <f t="shared" si="28"/>
        <v>50</v>
      </c>
      <c r="AC225" s="40"/>
    </row>
    <row r="226" spans="1:29">
      <c r="A226" s="37">
        <v>10944</v>
      </c>
      <c r="B226" s="37">
        <v>72.3</v>
      </c>
      <c r="C226" s="37">
        <f t="shared" si="25"/>
        <v>24100</v>
      </c>
      <c r="D226" s="37" t="e">
        <f>INDEX(levelCosts_1_v,MATCH(A226,levelCosts_k,1))</f>
        <v>#REF!</v>
      </c>
      <c r="F226" s="37">
        <f t="shared" si="26"/>
        <v>72.3</v>
      </c>
      <c r="G226" s="38">
        <f t="shared" si="27"/>
        <v>1</v>
      </c>
      <c r="I226" s="38"/>
      <c r="Z226" s="30">
        <v>75.599999999999994</v>
      </c>
      <c r="AA226" s="30">
        <v>11494</v>
      </c>
      <c r="AB226" s="37">
        <f t="shared" si="28"/>
        <v>50</v>
      </c>
      <c r="AC226" s="40"/>
    </row>
    <row r="227" spans="1:29">
      <c r="A227" s="37">
        <v>10994</v>
      </c>
      <c r="B227" s="37">
        <v>72.599999999999994</v>
      </c>
      <c r="C227" s="37">
        <f t="shared" si="25"/>
        <v>24200</v>
      </c>
      <c r="D227" s="37" t="e">
        <f>INDEX(levelCosts_1_v,MATCH(A227,levelCosts_k,1))</f>
        <v>#REF!</v>
      </c>
      <c r="F227" s="37">
        <f t="shared" si="26"/>
        <v>72.599999999999994</v>
      </c>
      <c r="G227" s="38">
        <f t="shared" si="27"/>
        <v>1</v>
      </c>
      <c r="I227" s="38"/>
      <c r="Z227" s="30">
        <v>75.900000000000006</v>
      </c>
      <c r="AA227" s="30">
        <v>11544</v>
      </c>
      <c r="AB227" s="37">
        <f t="shared" si="28"/>
        <v>50</v>
      </c>
      <c r="AC227" s="40"/>
    </row>
    <row r="228" spans="1:29">
      <c r="A228" s="37">
        <v>11044</v>
      </c>
      <c r="B228" s="37">
        <v>72.900000000000006</v>
      </c>
      <c r="C228" s="37">
        <f t="shared" si="25"/>
        <v>24300</v>
      </c>
      <c r="D228" s="37" t="e">
        <f>INDEX(levelCosts_1_v,MATCH(A228,levelCosts_k,1))</f>
        <v>#REF!</v>
      </c>
      <c r="F228" s="37">
        <f t="shared" si="26"/>
        <v>72.900000000000006</v>
      </c>
      <c r="G228" s="38">
        <f t="shared" si="27"/>
        <v>1</v>
      </c>
      <c r="I228" s="38"/>
      <c r="Z228" s="30">
        <v>76.2</v>
      </c>
      <c r="AA228" s="30">
        <v>11594</v>
      </c>
      <c r="AB228" s="37">
        <f t="shared" si="28"/>
        <v>50</v>
      </c>
      <c r="AC228" s="40"/>
    </row>
    <row r="229" spans="1:29">
      <c r="A229" s="37">
        <v>11094</v>
      </c>
      <c r="B229" s="37">
        <v>73.2</v>
      </c>
      <c r="C229" s="37">
        <f t="shared" si="25"/>
        <v>24400</v>
      </c>
      <c r="D229" s="37" t="e">
        <f>INDEX(levelCosts_1_v,MATCH(A229,levelCosts_k,1))</f>
        <v>#REF!</v>
      </c>
      <c r="F229" s="37">
        <f t="shared" si="26"/>
        <v>73.2</v>
      </c>
      <c r="G229" s="38">
        <f t="shared" si="27"/>
        <v>0.99999999999999978</v>
      </c>
      <c r="I229" s="38"/>
      <c r="Z229" s="30">
        <v>76.5</v>
      </c>
      <c r="AA229" s="30">
        <v>11644</v>
      </c>
      <c r="AB229" s="37">
        <f t="shared" si="28"/>
        <v>50</v>
      </c>
      <c r="AC229" s="40"/>
    </row>
    <row r="230" spans="1:29">
      <c r="A230" s="37">
        <v>11144</v>
      </c>
      <c r="B230" s="37">
        <v>73.5</v>
      </c>
      <c r="C230" s="37">
        <f t="shared" si="25"/>
        <v>24500</v>
      </c>
      <c r="D230" s="37" t="e">
        <f>INDEX(levelCosts_1_v,MATCH(A230,levelCosts_k,1))</f>
        <v>#REF!</v>
      </c>
      <c r="F230" s="37">
        <f t="shared" si="26"/>
        <v>73.5</v>
      </c>
      <c r="G230" s="38">
        <f t="shared" si="27"/>
        <v>1</v>
      </c>
      <c r="I230" s="38"/>
      <c r="Z230" s="30">
        <v>76.8</v>
      </c>
      <c r="AA230" s="30">
        <v>11694</v>
      </c>
      <c r="AB230" s="37">
        <f t="shared" si="28"/>
        <v>50</v>
      </c>
      <c r="AC230" s="40"/>
    </row>
    <row r="231" spans="1:29">
      <c r="A231" s="37">
        <v>11194</v>
      </c>
      <c r="B231" s="37">
        <v>73.8</v>
      </c>
      <c r="C231" s="37">
        <f t="shared" si="25"/>
        <v>24600</v>
      </c>
      <c r="D231" s="37" t="e">
        <f>INDEX(levelCosts_1_v,MATCH(A231,levelCosts_k,1))</f>
        <v>#REF!</v>
      </c>
      <c r="F231" s="37">
        <f t="shared" si="26"/>
        <v>73.8</v>
      </c>
      <c r="G231" s="38">
        <f t="shared" si="27"/>
        <v>1</v>
      </c>
      <c r="I231" s="38"/>
      <c r="Z231" s="30">
        <v>77.099999999999994</v>
      </c>
      <c r="AA231" s="30">
        <v>11744</v>
      </c>
      <c r="AB231" s="37">
        <f t="shared" si="28"/>
        <v>50</v>
      </c>
      <c r="AC231" s="40"/>
    </row>
    <row r="232" spans="1:29">
      <c r="A232" s="37">
        <v>11244</v>
      </c>
      <c r="B232" s="37">
        <v>74.099999999999994</v>
      </c>
      <c r="C232" s="37">
        <f t="shared" si="25"/>
        <v>24700</v>
      </c>
      <c r="D232" s="37" t="e">
        <f>INDEX(levelCosts_1_v,MATCH(A232,levelCosts_k,1))</f>
        <v>#REF!</v>
      </c>
      <c r="F232" s="37">
        <f t="shared" si="26"/>
        <v>74.099999999999994</v>
      </c>
      <c r="G232" s="38">
        <f t="shared" si="27"/>
        <v>0.99999999999999978</v>
      </c>
      <c r="I232" s="38"/>
      <c r="Z232" s="30">
        <v>77.400000000000006</v>
      </c>
      <c r="AA232" s="30">
        <v>11794</v>
      </c>
      <c r="AB232" s="37">
        <f t="shared" si="28"/>
        <v>50</v>
      </c>
      <c r="AC232" s="40"/>
    </row>
    <row r="233" spans="1:29">
      <c r="A233" s="37">
        <v>11294</v>
      </c>
      <c r="B233" s="37">
        <v>74.400000000000006</v>
      </c>
      <c r="C233" s="37">
        <f t="shared" si="25"/>
        <v>24800</v>
      </c>
      <c r="D233" s="37" t="e">
        <f>INDEX(levelCosts_1_v,MATCH(A233,levelCosts_k,1))</f>
        <v>#REF!</v>
      </c>
      <c r="F233" s="37">
        <f t="shared" si="26"/>
        <v>74.400000000000006</v>
      </c>
      <c r="G233" s="38">
        <f t="shared" si="27"/>
        <v>1.0000000000000002</v>
      </c>
      <c r="I233" s="38"/>
      <c r="Z233" s="30">
        <v>77.7</v>
      </c>
      <c r="AA233" s="30">
        <v>11844</v>
      </c>
      <c r="AB233" s="37">
        <f t="shared" si="28"/>
        <v>50</v>
      </c>
      <c r="AC233" s="40"/>
    </row>
    <row r="234" spans="1:29">
      <c r="A234" s="37">
        <v>11344</v>
      </c>
      <c r="B234" s="37">
        <v>74.7</v>
      </c>
      <c r="C234" s="37">
        <f t="shared" si="25"/>
        <v>24900</v>
      </c>
      <c r="D234" s="37" t="e">
        <f>INDEX(levelCosts_1_v,MATCH(A234,levelCosts_k,1))</f>
        <v>#REF!</v>
      </c>
      <c r="F234" s="37">
        <f t="shared" si="26"/>
        <v>74.7</v>
      </c>
      <c r="G234" s="38">
        <f t="shared" si="27"/>
        <v>0.99999999999999978</v>
      </c>
      <c r="I234" s="38"/>
      <c r="Z234" s="30">
        <v>78</v>
      </c>
      <c r="AA234" s="30">
        <v>11894</v>
      </c>
      <c r="AB234" s="37">
        <f t="shared" si="28"/>
        <v>50</v>
      </c>
      <c r="AC234" s="40"/>
    </row>
    <row r="235" spans="1:29">
      <c r="A235" s="37">
        <v>11394</v>
      </c>
      <c r="B235" s="37">
        <v>75</v>
      </c>
      <c r="C235" s="37">
        <f t="shared" si="25"/>
        <v>25000</v>
      </c>
      <c r="D235" s="37" t="e">
        <f>INDEX(levelCosts_1_v,MATCH(A235,levelCosts_k,1))</f>
        <v>#REF!</v>
      </c>
      <c r="F235" s="37">
        <f t="shared" si="26"/>
        <v>75</v>
      </c>
      <c r="G235" s="38">
        <f t="shared" si="27"/>
        <v>1</v>
      </c>
      <c r="I235" s="38"/>
      <c r="Z235" s="30">
        <v>78.3</v>
      </c>
      <c r="AA235" s="30">
        <v>11944</v>
      </c>
      <c r="AB235" s="37">
        <f t="shared" si="28"/>
        <v>50</v>
      </c>
      <c r="AC235" s="40"/>
    </row>
    <row r="236" spans="1:29">
      <c r="A236" s="37">
        <v>11444</v>
      </c>
      <c r="B236" s="37">
        <v>75.3</v>
      </c>
      <c r="C236" s="37">
        <f t="shared" si="25"/>
        <v>25100</v>
      </c>
      <c r="D236" s="37" t="e">
        <f>INDEX(levelCosts_1_v,MATCH(A236,levelCosts_k,1))</f>
        <v>#REF!</v>
      </c>
      <c r="F236" s="37">
        <f t="shared" si="26"/>
        <v>75.3</v>
      </c>
      <c r="G236" s="38">
        <f t="shared" si="27"/>
        <v>1</v>
      </c>
      <c r="I236" s="38"/>
      <c r="Z236" s="30">
        <v>78.599999999999994</v>
      </c>
      <c r="AA236" s="30">
        <v>11994</v>
      </c>
      <c r="AB236" s="37">
        <f t="shared" si="28"/>
        <v>50</v>
      </c>
      <c r="AC236" s="40"/>
    </row>
    <row r="237" spans="1:29">
      <c r="A237" s="37">
        <v>11494</v>
      </c>
      <c r="B237" s="37">
        <v>75.599999999999994</v>
      </c>
      <c r="C237" s="37">
        <f t="shared" si="25"/>
        <v>25200</v>
      </c>
      <c r="D237" s="37" t="e">
        <f>INDEX(levelCosts_1_v,MATCH(A237,levelCosts_k,1))</f>
        <v>#REF!</v>
      </c>
      <c r="F237" s="37">
        <f t="shared" si="26"/>
        <v>75.599999999999994</v>
      </c>
      <c r="G237" s="38">
        <f t="shared" si="27"/>
        <v>1</v>
      </c>
      <c r="I237" s="38"/>
      <c r="Z237" s="30">
        <v>78.900000000000006</v>
      </c>
      <c r="AA237" s="30">
        <v>12044</v>
      </c>
      <c r="AB237" s="37">
        <f t="shared" si="28"/>
        <v>50</v>
      </c>
      <c r="AC237" s="40"/>
    </row>
    <row r="238" spans="1:29">
      <c r="A238" s="37">
        <v>11544</v>
      </c>
      <c r="B238" s="37">
        <v>75.900000000000006</v>
      </c>
      <c r="C238" s="37">
        <f t="shared" si="25"/>
        <v>25300</v>
      </c>
      <c r="D238" s="37" t="e">
        <f>INDEX(levelCosts_1_v,MATCH(A238,levelCosts_k,1))</f>
        <v>#REF!</v>
      </c>
      <c r="F238" s="37">
        <f t="shared" si="26"/>
        <v>75.900000000000006</v>
      </c>
      <c r="G238" s="38">
        <f t="shared" si="27"/>
        <v>1.0000000000000002</v>
      </c>
      <c r="I238" s="38"/>
      <c r="Z238" s="30">
        <v>79.2</v>
      </c>
      <c r="AA238" s="30">
        <v>12094</v>
      </c>
      <c r="AB238" s="37">
        <f t="shared" si="28"/>
        <v>50</v>
      </c>
      <c r="AC238" s="40"/>
    </row>
    <row r="239" spans="1:29">
      <c r="A239" s="37">
        <v>11594</v>
      </c>
      <c r="B239" s="37">
        <v>76.2</v>
      </c>
      <c r="C239" s="37">
        <f t="shared" si="25"/>
        <v>25400</v>
      </c>
      <c r="D239" s="37" t="e">
        <f>INDEX(levelCosts_1_v,MATCH(A239,levelCosts_k,1))</f>
        <v>#REF!</v>
      </c>
      <c r="F239" s="37">
        <f t="shared" si="26"/>
        <v>76.2</v>
      </c>
      <c r="G239" s="38">
        <f t="shared" si="27"/>
        <v>1</v>
      </c>
      <c r="I239" s="38"/>
      <c r="Z239" s="30">
        <v>79.5</v>
      </c>
      <c r="AA239" s="30">
        <v>12144</v>
      </c>
      <c r="AB239" s="37">
        <f t="shared" si="28"/>
        <v>50</v>
      </c>
      <c r="AC239" s="40"/>
    </row>
    <row r="240" spans="1:29">
      <c r="A240" s="37">
        <v>11644</v>
      </c>
      <c r="B240" s="37">
        <v>76.5</v>
      </c>
      <c r="C240" s="37">
        <f t="shared" si="25"/>
        <v>25500</v>
      </c>
      <c r="D240" s="37" t="e">
        <f>INDEX(levelCosts_1_v,MATCH(A240,levelCosts_k,1))</f>
        <v>#REF!</v>
      </c>
      <c r="F240" s="37">
        <f t="shared" si="26"/>
        <v>76.5</v>
      </c>
      <c r="G240" s="38">
        <f t="shared" si="27"/>
        <v>1</v>
      </c>
      <c r="I240" s="38"/>
      <c r="Z240" s="30">
        <v>79.8</v>
      </c>
      <c r="AA240" s="30">
        <v>12194</v>
      </c>
      <c r="AB240" s="37">
        <f t="shared" si="28"/>
        <v>50</v>
      </c>
      <c r="AC240" s="40"/>
    </row>
    <row r="241" spans="1:29">
      <c r="A241" s="37">
        <v>11694</v>
      </c>
      <c r="B241" s="37">
        <v>76.8</v>
      </c>
      <c r="C241" s="37">
        <f t="shared" si="25"/>
        <v>25600</v>
      </c>
      <c r="D241" s="37" t="e">
        <f>INDEX(levelCosts_1_v,MATCH(A241,levelCosts_k,1))</f>
        <v>#REF!</v>
      </c>
      <c r="F241" s="37">
        <f t="shared" si="26"/>
        <v>76.8</v>
      </c>
      <c r="G241" s="38">
        <f t="shared" si="27"/>
        <v>1</v>
      </c>
      <c r="I241" s="38"/>
      <c r="Z241" s="30">
        <v>80.099999999999994</v>
      </c>
      <c r="AA241" s="30">
        <v>12244</v>
      </c>
      <c r="AB241" s="37">
        <f t="shared" si="28"/>
        <v>50</v>
      </c>
      <c r="AC241" s="40"/>
    </row>
    <row r="242" spans="1:29">
      <c r="A242" s="37">
        <v>11744</v>
      </c>
      <c r="B242" s="37">
        <v>77.099999999999994</v>
      </c>
      <c r="C242" s="37">
        <f t="shared" si="25"/>
        <v>25700</v>
      </c>
      <c r="D242" s="37" t="e">
        <f>INDEX(levelCosts_1_v,MATCH(A242,levelCosts_k,1))</f>
        <v>#REF!</v>
      </c>
      <c r="F242" s="37">
        <f t="shared" si="26"/>
        <v>77.099999999999994</v>
      </c>
      <c r="G242" s="38">
        <f t="shared" si="27"/>
        <v>1</v>
      </c>
      <c r="I242" s="38"/>
      <c r="Z242" s="30">
        <v>80.400000000000006</v>
      </c>
      <c r="AA242" s="30">
        <v>12294</v>
      </c>
      <c r="AB242" s="37">
        <f t="shared" si="28"/>
        <v>50</v>
      </c>
      <c r="AC242" s="40"/>
    </row>
    <row r="243" spans="1:29">
      <c r="A243" s="37">
        <v>11794</v>
      </c>
      <c r="B243" s="37">
        <v>77.400000000000006</v>
      </c>
      <c r="C243" s="37">
        <f t="shared" si="25"/>
        <v>25800</v>
      </c>
      <c r="D243" s="37" t="e">
        <f>INDEX(levelCosts_1_v,MATCH(A243,levelCosts_k,1))</f>
        <v>#REF!</v>
      </c>
      <c r="F243" s="37">
        <f t="shared" si="26"/>
        <v>77.400000000000006</v>
      </c>
      <c r="G243" s="38">
        <f t="shared" si="27"/>
        <v>1.0000000000000002</v>
      </c>
      <c r="I243" s="38"/>
      <c r="Z243" s="30">
        <v>80.7</v>
      </c>
      <c r="AA243" s="30">
        <v>12344</v>
      </c>
      <c r="AB243" s="37">
        <f t="shared" si="28"/>
        <v>50</v>
      </c>
      <c r="AC243" s="40"/>
    </row>
    <row r="244" spans="1:29">
      <c r="A244" s="37">
        <v>11844</v>
      </c>
      <c r="B244" s="37">
        <v>77.7</v>
      </c>
      <c r="C244" s="37">
        <f t="shared" si="25"/>
        <v>25900</v>
      </c>
      <c r="D244" s="37" t="e">
        <f>INDEX(levelCosts_1_v,MATCH(A244,levelCosts_k,1))</f>
        <v>#REF!</v>
      </c>
      <c r="F244" s="37">
        <f t="shared" si="26"/>
        <v>77.7</v>
      </c>
      <c r="G244" s="38">
        <f t="shared" si="27"/>
        <v>1</v>
      </c>
      <c r="I244" s="38"/>
      <c r="Z244" s="30">
        <v>81</v>
      </c>
      <c r="AA244" s="30">
        <v>12394</v>
      </c>
      <c r="AB244" s="37">
        <f t="shared" si="28"/>
        <v>50</v>
      </c>
      <c r="AC244" s="40"/>
    </row>
    <row r="245" spans="1:29">
      <c r="A245" s="37">
        <v>11894</v>
      </c>
      <c r="B245" s="37">
        <v>78</v>
      </c>
      <c r="C245" s="37">
        <f t="shared" si="25"/>
        <v>26000</v>
      </c>
      <c r="D245" s="37" t="e">
        <f>INDEX(levelCosts_1_v,MATCH(A245,levelCosts_k,1))</f>
        <v>#REF!</v>
      </c>
      <c r="F245" s="37">
        <f t="shared" si="26"/>
        <v>78</v>
      </c>
      <c r="G245" s="38">
        <f t="shared" si="27"/>
        <v>1</v>
      </c>
      <c r="I245" s="38"/>
      <c r="Z245" s="30">
        <v>81.3</v>
      </c>
      <c r="AA245" s="30">
        <v>12444</v>
      </c>
      <c r="AB245" s="37">
        <f t="shared" si="28"/>
        <v>50</v>
      </c>
      <c r="AC245" s="40"/>
    </row>
    <row r="246" spans="1:29">
      <c r="A246" s="37">
        <v>11944</v>
      </c>
      <c r="B246" s="37">
        <v>78.3</v>
      </c>
      <c r="C246" s="37">
        <f t="shared" si="25"/>
        <v>26100</v>
      </c>
      <c r="D246" s="37" t="e">
        <f>INDEX(levelCosts_1_v,MATCH(A246,levelCosts_k,1))</f>
        <v>#REF!</v>
      </c>
      <c r="F246" s="37">
        <f t="shared" si="26"/>
        <v>78.3</v>
      </c>
      <c r="G246" s="38">
        <f t="shared" si="27"/>
        <v>1</v>
      </c>
      <c r="I246" s="38"/>
      <c r="Z246" s="30">
        <v>81.599999999999994</v>
      </c>
      <c r="AA246" s="30">
        <v>12494</v>
      </c>
      <c r="AB246" s="37">
        <f t="shared" si="28"/>
        <v>50</v>
      </c>
      <c r="AC246" s="40"/>
    </row>
    <row r="247" spans="1:29">
      <c r="A247" s="37">
        <v>11994</v>
      </c>
      <c r="B247" s="37">
        <v>78.599999999999994</v>
      </c>
      <c r="C247" s="37">
        <f t="shared" si="25"/>
        <v>26200</v>
      </c>
      <c r="D247" s="37" t="e">
        <f>INDEX(levelCosts_1_v,MATCH(A247,levelCosts_k,1))</f>
        <v>#REF!</v>
      </c>
      <c r="F247" s="37">
        <f t="shared" si="26"/>
        <v>78.599999999999994</v>
      </c>
      <c r="G247" s="38">
        <f t="shared" si="27"/>
        <v>1</v>
      </c>
      <c r="I247" s="38"/>
      <c r="Z247" s="30">
        <v>81.900000000000006</v>
      </c>
      <c r="AA247" s="30">
        <v>12544</v>
      </c>
      <c r="AB247" s="37">
        <f t="shared" si="28"/>
        <v>50</v>
      </c>
      <c r="AC247" s="40"/>
    </row>
    <row r="248" spans="1:29">
      <c r="A248" s="37">
        <v>12044</v>
      </c>
      <c r="B248" s="37">
        <v>78.900000000000006</v>
      </c>
      <c r="C248" s="37">
        <f t="shared" si="25"/>
        <v>26300</v>
      </c>
      <c r="D248" s="37" t="e">
        <f>INDEX(levelCosts_1_v,MATCH(A248,levelCosts_k,1))</f>
        <v>#REF!</v>
      </c>
      <c r="F248" s="37">
        <f t="shared" si="26"/>
        <v>78.900000000000006</v>
      </c>
      <c r="G248" s="38">
        <f t="shared" si="27"/>
        <v>1.0000000000000002</v>
      </c>
      <c r="I248" s="38"/>
      <c r="Z248" s="30">
        <v>82.2</v>
      </c>
      <c r="AA248" s="30">
        <v>12594</v>
      </c>
      <c r="AB248" s="37">
        <f t="shared" si="28"/>
        <v>50</v>
      </c>
      <c r="AC248" s="40"/>
    </row>
    <row r="249" spans="1:29">
      <c r="A249" s="37">
        <v>12094</v>
      </c>
      <c r="B249" s="37">
        <v>79.2</v>
      </c>
      <c r="C249" s="37">
        <f t="shared" si="25"/>
        <v>26400</v>
      </c>
      <c r="D249" s="37" t="e">
        <f>INDEX(levelCosts_1_v,MATCH(A249,levelCosts_k,1))</f>
        <v>#REF!</v>
      </c>
      <c r="F249" s="37">
        <f t="shared" si="26"/>
        <v>79.2</v>
      </c>
      <c r="G249" s="38">
        <f t="shared" si="27"/>
        <v>1</v>
      </c>
      <c r="I249" s="38"/>
      <c r="Z249" s="30">
        <v>82.5</v>
      </c>
      <c r="AA249" s="30">
        <v>12644</v>
      </c>
      <c r="AB249" s="37">
        <f t="shared" si="28"/>
        <v>50</v>
      </c>
      <c r="AC249" s="40"/>
    </row>
    <row r="250" spans="1:29">
      <c r="A250" s="37">
        <v>12144</v>
      </c>
      <c r="B250" s="37">
        <v>79.5</v>
      </c>
      <c r="C250" s="37">
        <f t="shared" si="25"/>
        <v>26500</v>
      </c>
      <c r="D250" s="37" t="e">
        <f>INDEX(levelCosts_1_v,MATCH(A250,levelCosts_k,1))</f>
        <v>#REF!</v>
      </c>
      <c r="F250" s="37">
        <f t="shared" si="26"/>
        <v>79.5</v>
      </c>
      <c r="G250" s="38">
        <f t="shared" si="27"/>
        <v>0.99999999999999978</v>
      </c>
      <c r="I250" s="38"/>
      <c r="Z250" s="30">
        <v>82.8</v>
      </c>
      <c r="AA250" s="30">
        <v>12694</v>
      </c>
      <c r="AB250" s="37">
        <f t="shared" si="28"/>
        <v>50</v>
      </c>
      <c r="AC250" s="40"/>
    </row>
    <row r="251" spans="1:29">
      <c r="A251" s="37">
        <v>12194</v>
      </c>
      <c r="B251" s="37">
        <v>79.8</v>
      </c>
      <c r="C251" s="37">
        <f t="shared" si="25"/>
        <v>26600</v>
      </c>
      <c r="D251" s="37" t="e">
        <f>INDEX(levelCosts_1_v,MATCH(A251,levelCosts_k,1))</f>
        <v>#REF!</v>
      </c>
      <c r="F251" s="37">
        <f t="shared" si="26"/>
        <v>79.8</v>
      </c>
      <c r="G251" s="38">
        <f t="shared" si="27"/>
        <v>1</v>
      </c>
      <c r="I251" s="38"/>
      <c r="Z251" s="30">
        <v>83.1</v>
      </c>
      <c r="AA251" s="30">
        <v>12744</v>
      </c>
      <c r="AB251" s="37">
        <f t="shared" si="28"/>
        <v>50</v>
      </c>
      <c r="AC251" s="40"/>
    </row>
    <row r="252" spans="1:29">
      <c r="A252" s="37">
        <v>12244</v>
      </c>
      <c r="B252" s="37">
        <v>80.099999999999994</v>
      </c>
      <c r="C252" s="37">
        <f t="shared" si="25"/>
        <v>26700</v>
      </c>
      <c r="D252" s="37" t="e">
        <f>INDEX(levelCosts_1_v,MATCH(A252,levelCosts_k,1))</f>
        <v>#REF!</v>
      </c>
      <c r="F252" s="37">
        <f t="shared" si="26"/>
        <v>80.099999999999994</v>
      </c>
      <c r="G252" s="38">
        <f t="shared" si="27"/>
        <v>1</v>
      </c>
      <c r="I252" s="38"/>
      <c r="Z252" s="30">
        <v>83.4</v>
      </c>
      <c r="AA252" s="30">
        <v>12794</v>
      </c>
      <c r="AB252" s="37">
        <f t="shared" si="28"/>
        <v>50</v>
      </c>
      <c r="AC252" s="40"/>
    </row>
    <row r="253" spans="1:29">
      <c r="A253" s="37">
        <v>12294</v>
      </c>
      <c r="B253" s="37">
        <v>80.400000000000006</v>
      </c>
      <c r="C253" s="37">
        <f t="shared" si="25"/>
        <v>26800</v>
      </c>
      <c r="D253" s="37" t="e">
        <f>INDEX(levelCosts_1_v,MATCH(A253,levelCosts_k,1))</f>
        <v>#REF!</v>
      </c>
      <c r="F253" s="37">
        <f t="shared" si="26"/>
        <v>80.400000000000006</v>
      </c>
      <c r="G253" s="38">
        <f t="shared" si="27"/>
        <v>1.0000000000000002</v>
      </c>
      <c r="I253" s="38"/>
      <c r="Z253" s="30">
        <v>83.7</v>
      </c>
      <c r="AA253" s="30">
        <v>12844</v>
      </c>
      <c r="AB253" s="37">
        <f t="shared" si="28"/>
        <v>50</v>
      </c>
      <c r="AC253" s="40"/>
    </row>
    <row r="254" spans="1:29">
      <c r="A254" s="37">
        <v>12344</v>
      </c>
      <c r="B254" s="37">
        <v>80.7</v>
      </c>
      <c r="C254" s="37">
        <f t="shared" si="25"/>
        <v>26900</v>
      </c>
      <c r="D254" s="37" t="e">
        <f>INDEX(levelCosts_1_v,MATCH(A254,levelCosts_k,1))</f>
        <v>#REF!</v>
      </c>
      <c r="F254" s="37">
        <f t="shared" si="26"/>
        <v>80.7</v>
      </c>
      <c r="G254" s="38">
        <f t="shared" si="27"/>
        <v>1</v>
      </c>
      <c r="I254" s="38"/>
      <c r="Z254" s="30">
        <v>84</v>
      </c>
      <c r="AA254" s="30">
        <v>12894</v>
      </c>
      <c r="AB254" s="37">
        <f t="shared" si="28"/>
        <v>50</v>
      </c>
      <c r="AC254" s="40"/>
    </row>
    <row r="255" spans="1:29">
      <c r="A255" s="37">
        <v>12394</v>
      </c>
      <c r="B255" s="37">
        <v>81</v>
      </c>
      <c r="C255" s="37">
        <f t="shared" si="25"/>
        <v>27000</v>
      </c>
      <c r="D255" s="37" t="e">
        <f>INDEX(levelCosts_1_v,MATCH(A255,levelCosts_k,1))</f>
        <v>#REF!</v>
      </c>
      <c r="F255" s="37">
        <f t="shared" si="26"/>
        <v>81</v>
      </c>
      <c r="G255" s="38">
        <f t="shared" si="27"/>
        <v>1</v>
      </c>
      <c r="I255" s="38"/>
      <c r="Z255" s="30">
        <v>84.3</v>
      </c>
      <c r="AA255" s="30">
        <v>12944</v>
      </c>
      <c r="AB255" s="37">
        <f t="shared" si="28"/>
        <v>50</v>
      </c>
      <c r="AC255" s="40"/>
    </row>
    <row r="256" spans="1:29">
      <c r="A256" s="37">
        <v>12444</v>
      </c>
      <c r="B256" s="37">
        <v>81.3</v>
      </c>
      <c r="C256" s="37">
        <f t="shared" si="25"/>
        <v>27100</v>
      </c>
      <c r="D256" s="37" t="e">
        <f>INDEX(levelCosts_1_v,MATCH(A256,levelCosts_k,1))</f>
        <v>#REF!</v>
      </c>
      <c r="F256" s="37">
        <f t="shared" si="26"/>
        <v>81.3</v>
      </c>
      <c r="G256" s="38">
        <f t="shared" si="27"/>
        <v>1</v>
      </c>
      <c r="I256" s="38"/>
      <c r="Z256" s="30">
        <v>84.6</v>
      </c>
      <c r="AA256" s="30">
        <v>12994</v>
      </c>
      <c r="AB256" s="37">
        <f t="shared" si="28"/>
        <v>50</v>
      </c>
      <c r="AC256" s="40"/>
    </row>
    <row r="257" spans="1:29">
      <c r="A257" s="37">
        <v>12494</v>
      </c>
      <c r="B257" s="37">
        <v>81.599999999999994</v>
      </c>
      <c r="C257" s="37">
        <f t="shared" si="25"/>
        <v>27200</v>
      </c>
      <c r="D257" s="37" t="e">
        <f>INDEX(levelCosts_1_v,MATCH(A257,levelCosts_k,1))</f>
        <v>#REF!</v>
      </c>
      <c r="F257" s="37">
        <f t="shared" si="26"/>
        <v>81.599999999999994</v>
      </c>
      <c r="G257" s="38">
        <f t="shared" si="27"/>
        <v>1</v>
      </c>
      <c r="I257" s="38"/>
      <c r="Z257" s="30">
        <v>84.9</v>
      </c>
      <c r="AA257" s="30">
        <v>13044</v>
      </c>
      <c r="AB257" s="37">
        <f t="shared" si="28"/>
        <v>50</v>
      </c>
      <c r="AC257" s="40"/>
    </row>
    <row r="258" spans="1:29">
      <c r="A258" s="37">
        <v>12544</v>
      </c>
      <c r="B258" s="37">
        <v>81.900000000000006</v>
      </c>
      <c r="C258" s="37">
        <f t="shared" ref="C258:C321" si="29">INDEX(farm_v,MATCH(A258,farm_k,1))</f>
        <v>27300</v>
      </c>
      <c r="D258" s="37" t="e">
        <f>INDEX(levelCosts_1_v,MATCH(A258,levelCosts_k,1))</f>
        <v>#REF!</v>
      </c>
      <c r="F258" s="37">
        <f t="shared" ref="F258:F321" si="30">C258*3/gold</f>
        <v>81.900000000000006</v>
      </c>
      <c r="G258" s="38">
        <f t="shared" si="27"/>
        <v>1.0000000000000002</v>
      </c>
      <c r="I258" s="38"/>
      <c r="Z258" s="30">
        <v>85.2</v>
      </c>
      <c r="AA258" s="30">
        <v>13094</v>
      </c>
      <c r="AB258" s="37">
        <f t="shared" si="28"/>
        <v>50</v>
      </c>
      <c r="AC258" s="40"/>
    </row>
    <row r="259" spans="1:29">
      <c r="A259" s="37">
        <v>12594</v>
      </c>
      <c r="B259" s="37">
        <v>82.2</v>
      </c>
      <c r="C259" s="37">
        <f t="shared" si="29"/>
        <v>27400</v>
      </c>
      <c r="D259" s="37" t="e">
        <f>INDEX(levelCosts_1_v,MATCH(A259,levelCosts_k,1))</f>
        <v>#REF!</v>
      </c>
      <c r="F259" s="37">
        <f t="shared" si="30"/>
        <v>82.2</v>
      </c>
      <c r="G259" s="38">
        <f t="shared" si="27"/>
        <v>1</v>
      </c>
      <c r="I259" s="38"/>
      <c r="Z259" s="30">
        <v>85.5</v>
      </c>
      <c r="AA259" s="30">
        <v>13144</v>
      </c>
      <c r="AB259" s="37">
        <f t="shared" si="28"/>
        <v>50</v>
      </c>
      <c r="AC259" s="40"/>
    </row>
    <row r="260" spans="1:29">
      <c r="A260" s="37">
        <v>12644</v>
      </c>
      <c r="B260" s="37">
        <v>82.5</v>
      </c>
      <c r="C260" s="37">
        <f t="shared" si="29"/>
        <v>27500</v>
      </c>
      <c r="D260" s="37" t="e">
        <f>INDEX(levelCosts_1_v,MATCH(A260,levelCosts_k,1))</f>
        <v>#REF!</v>
      </c>
      <c r="F260" s="37">
        <f t="shared" si="30"/>
        <v>82.5</v>
      </c>
      <c r="G260" s="38">
        <f t="shared" ref="G260:G323" si="31">(B260/B259)/(C260/C259)</f>
        <v>1</v>
      </c>
      <c r="I260" s="38"/>
      <c r="Z260" s="30">
        <v>85.8</v>
      </c>
      <c r="AA260" s="30">
        <v>13194</v>
      </c>
      <c r="AB260" s="37">
        <f t="shared" ref="AB260:AB323" si="32">AA261-AA260</f>
        <v>50</v>
      </c>
      <c r="AC260" s="40"/>
    </row>
    <row r="261" spans="1:29">
      <c r="A261" s="37">
        <v>12694</v>
      </c>
      <c r="B261" s="37">
        <v>82.8</v>
      </c>
      <c r="C261" s="37">
        <f t="shared" si="29"/>
        <v>27600</v>
      </c>
      <c r="D261" s="37" t="e">
        <f>INDEX(levelCosts_1_v,MATCH(A261,levelCosts_k,1))</f>
        <v>#REF!</v>
      </c>
      <c r="F261" s="37">
        <f t="shared" si="30"/>
        <v>82.8</v>
      </c>
      <c r="G261" s="38">
        <f t="shared" si="31"/>
        <v>1</v>
      </c>
      <c r="I261" s="38"/>
      <c r="Z261" s="30">
        <v>86.1</v>
      </c>
      <c r="AA261" s="30">
        <v>13244</v>
      </c>
      <c r="AB261" s="37">
        <f t="shared" si="32"/>
        <v>50</v>
      </c>
      <c r="AC261" s="40"/>
    </row>
    <row r="262" spans="1:29">
      <c r="A262" s="37">
        <v>12744</v>
      </c>
      <c r="B262" s="37">
        <v>83.1</v>
      </c>
      <c r="C262" s="37">
        <f t="shared" si="29"/>
        <v>27700</v>
      </c>
      <c r="D262" s="37" t="e">
        <f>INDEX(levelCosts_1_v,MATCH(A262,levelCosts_k,1))</f>
        <v>#REF!</v>
      </c>
      <c r="F262" s="37">
        <f t="shared" si="30"/>
        <v>83.1</v>
      </c>
      <c r="G262" s="38">
        <f t="shared" si="31"/>
        <v>1</v>
      </c>
      <c r="I262" s="38"/>
      <c r="Z262" s="30">
        <v>86.4</v>
      </c>
      <c r="AA262" s="30">
        <v>13294</v>
      </c>
      <c r="AB262" s="37">
        <f t="shared" si="32"/>
        <v>50</v>
      </c>
      <c r="AC262" s="40"/>
    </row>
    <row r="263" spans="1:29">
      <c r="A263" s="37">
        <v>12794</v>
      </c>
      <c r="B263" s="37">
        <v>83.4</v>
      </c>
      <c r="C263" s="37">
        <f t="shared" si="29"/>
        <v>27800</v>
      </c>
      <c r="D263" s="37" t="e">
        <f>INDEX(levelCosts_1_v,MATCH(A263,levelCosts_k,1))</f>
        <v>#REF!</v>
      </c>
      <c r="F263" s="37">
        <f t="shared" si="30"/>
        <v>83.4</v>
      </c>
      <c r="G263" s="38">
        <f t="shared" si="31"/>
        <v>1</v>
      </c>
      <c r="I263" s="38"/>
      <c r="Z263" s="30">
        <v>86.7</v>
      </c>
      <c r="AA263" s="30">
        <v>13344</v>
      </c>
      <c r="AB263" s="37">
        <f t="shared" si="32"/>
        <v>50</v>
      </c>
      <c r="AC263" s="40"/>
    </row>
    <row r="264" spans="1:29">
      <c r="A264" s="37">
        <v>12844</v>
      </c>
      <c r="B264" s="37">
        <v>83.7</v>
      </c>
      <c r="C264" s="37">
        <f t="shared" si="29"/>
        <v>27900</v>
      </c>
      <c r="D264" s="37" t="e">
        <f>INDEX(levelCosts_1_v,MATCH(A264,levelCosts_k,1))</f>
        <v>#REF!</v>
      </c>
      <c r="F264" s="37">
        <f t="shared" si="30"/>
        <v>83.7</v>
      </c>
      <c r="G264" s="38">
        <f t="shared" si="31"/>
        <v>1</v>
      </c>
      <c r="I264" s="38"/>
      <c r="Z264" s="30">
        <v>87</v>
      </c>
      <c r="AA264" s="30">
        <v>13394</v>
      </c>
      <c r="AB264" s="37">
        <f t="shared" si="32"/>
        <v>50</v>
      </c>
      <c r="AC264" s="40"/>
    </row>
    <row r="265" spans="1:29">
      <c r="A265" s="37">
        <v>12894</v>
      </c>
      <c r="B265" s="37">
        <v>84</v>
      </c>
      <c r="C265" s="37">
        <f t="shared" si="29"/>
        <v>28000</v>
      </c>
      <c r="D265" s="37" t="e">
        <f>INDEX(levelCosts_1_v,MATCH(A265,levelCosts_k,1))</f>
        <v>#REF!</v>
      </c>
      <c r="F265" s="37">
        <f t="shared" si="30"/>
        <v>84</v>
      </c>
      <c r="G265" s="38">
        <f t="shared" si="31"/>
        <v>1</v>
      </c>
      <c r="I265" s="38"/>
      <c r="Z265" s="30">
        <v>87.3</v>
      </c>
      <c r="AA265" s="30">
        <v>13444</v>
      </c>
      <c r="AB265" s="37">
        <f t="shared" si="32"/>
        <v>50</v>
      </c>
      <c r="AC265" s="40"/>
    </row>
    <row r="266" spans="1:29">
      <c r="A266" s="37">
        <v>12944</v>
      </c>
      <c r="B266" s="37">
        <v>84.3</v>
      </c>
      <c r="C266" s="37">
        <f t="shared" si="29"/>
        <v>28100</v>
      </c>
      <c r="D266" s="37" t="e">
        <f>INDEX(levelCosts_1_v,MATCH(A266,levelCosts_k,1))</f>
        <v>#REF!</v>
      </c>
      <c r="F266" s="37">
        <f t="shared" si="30"/>
        <v>84.3</v>
      </c>
      <c r="G266" s="38">
        <f t="shared" si="31"/>
        <v>1</v>
      </c>
      <c r="I266" s="38"/>
      <c r="Z266" s="30">
        <v>87.6</v>
      </c>
      <c r="AA266" s="30">
        <v>13494</v>
      </c>
      <c r="AB266" s="37">
        <f t="shared" si="32"/>
        <v>50</v>
      </c>
      <c r="AC266" s="40"/>
    </row>
    <row r="267" spans="1:29">
      <c r="A267" s="37">
        <v>12994</v>
      </c>
      <c r="B267" s="37">
        <v>84.6</v>
      </c>
      <c r="C267" s="37">
        <f t="shared" si="29"/>
        <v>28200</v>
      </c>
      <c r="D267" s="37" t="e">
        <f>INDEX(levelCosts_1_v,MATCH(A267,levelCosts_k,1))</f>
        <v>#REF!</v>
      </c>
      <c r="F267" s="37">
        <f t="shared" si="30"/>
        <v>84.6</v>
      </c>
      <c r="G267" s="38">
        <f t="shared" si="31"/>
        <v>0.99999999999999978</v>
      </c>
      <c r="I267" s="38"/>
      <c r="Z267" s="30">
        <v>87.9</v>
      </c>
      <c r="AA267" s="30">
        <v>13544</v>
      </c>
      <c r="AB267" s="37">
        <f t="shared" si="32"/>
        <v>50</v>
      </c>
      <c r="AC267" s="40"/>
    </row>
    <row r="268" spans="1:29">
      <c r="A268" s="37">
        <v>13044</v>
      </c>
      <c r="B268" s="37">
        <v>84.9</v>
      </c>
      <c r="C268" s="37">
        <f t="shared" si="29"/>
        <v>28300</v>
      </c>
      <c r="D268" s="37" t="e">
        <f>INDEX(levelCosts_1_v,MATCH(A268,levelCosts_k,1))</f>
        <v>#REF!</v>
      </c>
      <c r="F268" s="37">
        <f t="shared" si="30"/>
        <v>84.9</v>
      </c>
      <c r="G268" s="38">
        <f t="shared" si="31"/>
        <v>1.0000000000000002</v>
      </c>
      <c r="I268" s="38"/>
      <c r="Z268" s="30">
        <v>88.2</v>
      </c>
      <c r="AA268" s="30">
        <v>13594</v>
      </c>
      <c r="AB268" s="37">
        <f t="shared" si="32"/>
        <v>50</v>
      </c>
      <c r="AC268" s="40"/>
    </row>
    <row r="269" spans="1:29">
      <c r="A269" s="37">
        <v>13094</v>
      </c>
      <c r="B269" s="37">
        <v>85.2</v>
      </c>
      <c r="C269" s="37">
        <f t="shared" si="29"/>
        <v>28400</v>
      </c>
      <c r="D269" s="37" t="e">
        <f>INDEX(levelCosts_1_v,MATCH(A269,levelCosts_k,1))</f>
        <v>#REF!</v>
      </c>
      <c r="F269" s="37">
        <f t="shared" si="30"/>
        <v>85.2</v>
      </c>
      <c r="G269" s="38">
        <f t="shared" si="31"/>
        <v>1</v>
      </c>
      <c r="I269" s="38"/>
      <c r="Z269" s="30">
        <v>88.5</v>
      </c>
      <c r="AA269" s="30">
        <v>13644</v>
      </c>
      <c r="AB269" s="37">
        <f t="shared" si="32"/>
        <v>50</v>
      </c>
      <c r="AC269" s="40"/>
    </row>
    <row r="270" spans="1:29">
      <c r="A270" s="37">
        <v>13144</v>
      </c>
      <c r="B270" s="37">
        <v>85.5</v>
      </c>
      <c r="C270" s="37">
        <f t="shared" si="29"/>
        <v>28500</v>
      </c>
      <c r="D270" s="37" t="e">
        <f>INDEX(levelCosts_1_v,MATCH(A270,levelCosts_k,1))</f>
        <v>#REF!</v>
      </c>
      <c r="F270" s="37">
        <f t="shared" si="30"/>
        <v>85.5</v>
      </c>
      <c r="G270" s="38">
        <f t="shared" si="31"/>
        <v>0.99999999999999978</v>
      </c>
      <c r="I270" s="38"/>
      <c r="Z270" s="30">
        <v>88.8</v>
      </c>
      <c r="AA270" s="30">
        <v>13694</v>
      </c>
      <c r="AB270" s="37">
        <f t="shared" si="32"/>
        <v>50</v>
      </c>
      <c r="AC270" s="40"/>
    </row>
    <row r="271" spans="1:29">
      <c r="A271" s="37">
        <v>13194</v>
      </c>
      <c r="B271" s="37">
        <v>85.8</v>
      </c>
      <c r="C271" s="37">
        <f t="shared" si="29"/>
        <v>28600</v>
      </c>
      <c r="D271" s="37" t="e">
        <f>INDEX(levelCosts_1_v,MATCH(A271,levelCosts_k,1))</f>
        <v>#REF!</v>
      </c>
      <c r="F271" s="37">
        <f t="shared" si="30"/>
        <v>85.8</v>
      </c>
      <c r="G271" s="38">
        <f t="shared" si="31"/>
        <v>1</v>
      </c>
      <c r="I271" s="38"/>
      <c r="Z271" s="30">
        <v>89.1</v>
      </c>
      <c r="AA271" s="30">
        <v>13744</v>
      </c>
      <c r="AB271" s="37">
        <f t="shared" si="32"/>
        <v>50</v>
      </c>
      <c r="AC271" s="40"/>
    </row>
    <row r="272" spans="1:29">
      <c r="A272" s="37">
        <v>13244</v>
      </c>
      <c r="B272" s="37">
        <v>86.1</v>
      </c>
      <c r="C272" s="37">
        <f t="shared" si="29"/>
        <v>28700</v>
      </c>
      <c r="D272" s="37" t="e">
        <f>INDEX(levelCosts_1_v,MATCH(A272,levelCosts_k,1))</f>
        <v>#REF!</v>
      </c>
      <c r="F272" s="37">
        <f t="shared" si="30"/>
        <v>86.1</v>
      </c>
      <c r="G272" s="38">
        <f t="shared" si="31"/>
        <v>1</v>
      </c>
      <c r="I272" s="38"/>
      <c r="Z272" s="30">
        <v>89.4</v>
      </c>
      <c r="AA272" s="30">
        <v>13794</v>
      </c>
      <c r="AB272" s="37">
        <f t="shared" si="32"/>
        <v>50</v>
      </c>
      <c r="AC272" s="40"/>
    </row>
    <row r="273" spans="1:29">
      <c r="A273" s="37">
        <v>13294</v>
      </c>
      <c r="B273" s="37">
        <v>86.4</v>
      </c>
      <c r="C273" s="37">
        <f t="shared" si="29"/>
        <v>28800</v>
      </c>
      <c r="D273" s="37" t="e">
        <f>INDEX(levelCosts_1_v,MATCH(A273,levelCosts_k,1))</f>
        <v>#REF!</v>
      </c>
      <c r="F273" s="37">
        <f t="shared" si="30"/>
        <v>86.4</v>
      </c>
      <c r="G273" s="38">
        <f t="shared" si="31"/>
        <v>1.0000000000000002</v>
      </c>
      <c r="I273" s="38"/>
      <c r="Z273" s="30">
        <v>89.7</v>
      </c>
      <c r="AA273" s="30">
        <v>13844</v>
      </c>
      <c r="AB273" s="37">
        <f t="shared" si="32"/>
        <v>50</v>
      </c>
      <c r="AC273" s="40"/>
    </row>
    <row r="274" spans="1:29">
      <c r="A274" s="37">
        <v>13344</v>
      </c>
      <c r="B274" s="37">
        <v>86.7</v>
      </c>
      <c r="C274" s="37">
        <f t="shared" si="29"/>
        <v>28900</v>
      </c>
      <c r="D274" s="37" t="e">
        <f>INDEX(levelCosts_1_v,MATCH(A274,levelCosts_k,1))</f>
        <v>#REF!</v>
      </c>
      <c r="F274" s="37">
        <f t="shared" si="30"/>
        <v>86.7</v>
      </c>
      <c r="G274" s="38">
        <f t="shared" si="31"/>
        <v>0.99999999999999978</v>
      </c>
      <c r="I274" s="38"/>
      <c r="Z274" s="30">
        <v>90</v>
      </c>
      <c r="AA274" s="30">
        <v>13894</v>
      </c>
      <c r="AB274" s="37">
        <f t="shared" si="32"/>
        <v>50</v>
      </c>
      <c r="AC274" s="40"/>
    </row>
    <row r="275" spans="1:29">
      <c r="A275" s="37">
        <v>13394</v>
      </c>
      <c r="B275" s="37">
        <v>87</v>
      </c>
      <c r="C275" s="37">
        <f t="shared" si="29"/>
        <v>29000</v>
      </c>
      <c r="D275" s="37" t="e">
        <f>INDEX(levelCosts_1_v,MATCH(A275,levelCosts_k,1))</f>
        <v>#REF!</v>
      </c>
      <c r="F275" s="37">
        <f t="shared" si="30"/>
        <v>87</v>
      </c>
      <c r="G275" s="38">
        <f t="shared" si="31"/>
        <v>1</v>
      </c>
      <c r="I275" s="38"/>
      <c r="Z275" s="30">
        <v>90.3</v>
      </c>
      <c r="AA275" s="30">
        <v>13944</v>
      </c>
      <c r="AB275" s="37">
        <f t="shared" si="32"/>
        <v>50</v>
      </c>
      <c r="AC275" s="40"/>
    </row>
    <row r="276" spans="1:29">
      <c r="A276" s="37">
        <v>13444</v>
      </c>
      <c r="B276" s="37">
        <v>87.3</v>
      </c>
      <c r="C276" s="37">
        <f t="shared" si="29"/>
        <v>29100</v>
      </c>
      <c r="D276" s="37" t="e">
        <f>INDEX(levelCosts_1_v,MATCH(A276,levelCosts_k,1))</f>
        <v>#REF!</v>
      </c>
      <c r="F276" s="37">
        <f t="shared" si="30"/>
        <v>87.3</v>
      </c>
      <c r="G276" s="38">
        <f t="shared" si="31"/>
        <v>1</v>
      </c>
      <c r="I276" s="38"/>
      <c r="Z276" s="30">
        <v>90.6</v>
      </c>
      <c r="AA276" s="30">
        <v>13994</v>
      </c>
      <c r="AB276" s="37">
        <f t="shared" si="32"/>
        <v>50</v>
      </c>
      <c r="AC276" s="40"/>
    </row>
    <row r="277" spans="1:29">
      <c r="A277" s="37">
        <v>13494</v>
      </c>
      <c r="B277" s="37">
        <v>87.6</v>
      </c>
      <c r="C277" s="37">
        <f t="shared" si="29"/>
        <v>29200</v>
      </c>
      <c r="D277" s="37" t="e">
        <f>INDEX(levelCosts_1_v,MATCH(A277,levelCosts_k,1))</f>
        <v>#REF!</v>
      </c>
      <c r="F277" s="37">
        <f t="shared" si="30"/>
        <v>87.6</v>
      </c>
      <c r="G277" s="38">
        <f t="shared" si="31"/>
        <v>1</v>
      </c>
      <c r="I277" s="38"/>
      <c r="Z277" s="30">
        <v>90.9</v>
      </c>
      <c r="AA277" s="30">
        <v>14044</v>
      </c>
      <c r="AB277" s="37">
        <f t="shared" si="32"/>
        <v>50</v>
      </c>
      <c r="AC277" s="40"/>
    </row>
    <row r="278" spans="1:29">
      <c r="A278" s="37">
        <v>13544</v>
      </c>
      <c r="B278" s="37">
        <v>87.9</v>
      </c>
      <c r="C278" s="37">
        <f t="shared" si="29"/>
        <v>29300</v>
      </c>
      <c r="D278" s="37" t="e">
        <f>INDEX(levelCosts_1_v,MATCH(A278,levelCosts_k,1))</f>
        <v>#REF!</v>
      </c>
      <c r="F278" s="37">
        <f t="shared" si="30"/>
        <v>87.9</v>
      </c>
      <c r="G278" s="38">
        <f t="shared" si="31"/>
        <v>1.0000000000000002</v>
      </c>
      <c r="I278" s="38"/>
      <c r="Z278" s="30">
        <v>91.2</v>
      </c>
      <c r="AA278" s="30">
        <v>14094</v>
      </c>
      <c r="AB278" s="37">
        <f t="shared" si="32"/>
        <v>50</v>
      </c>
      <c r="AC278" s="40"/>
    </row>
    <row r="279" spans="1:29">
      <c r="A279" s="37">
        <v>13594</v>
      </c>
      <c r="B279" s="37">
        <v>88.2</v>
      </c>
      <c r="C279" s="37">
        <f t="shared" si="29"/>
        <v>29400</v>
      </c>
      <c r="D279" s="37" t="e">
        <f>INDEX(levelCosts_1_v,MATCH(A279,levelCosts_k,1))</f>
        <v>#REF!</v>
      </c>
      <c r="F279" s="37">
        <f t="shared" si="30"/>
        <v>88.2</v>
      </c>
      <c r="G279" s="38">
        <f t="shared" si="31"/>
        <v>1</v>
      </c>
      <c r="I279" s="38"/>
      <c r="Z279" s="30">
        <v>91.5</v>
      </c>
      <c r="AA279" s="30">
        <v>14144</v>
      </c>
      <c r="AB279" s="37">
        <f t="shared" si="32"/>
        <v>50</v>
      </c>
      <c r="AC279" s="40"/>
    </row>
    <row r="280" spans="1:29">
      <c r="A280" s="37">
        <v>13644</v>
      </c>
      <c r="B280" s="37">
        <v>88.5</v>
      </c>
      <c r="C280" s="37">
        <f t="shared" si="29"/>
        <v>29500</v>
      </c>
      <c r="D280" s="37" t="e">
        <f>INDEX(levelCosts_1_v,MATCH(A280,levelCosts_k,1))</f>
        <v>#REF!</v>
      </c>
      <c r="F280" s="37">
        <f t="shared" si="30"/>
        <v>88.5</v>
      </c>
      <c r="G280" s="38">
        <f t="shared" si="31"/>
        <v>1</v>
      </c>
      <c r="I280" s="38"/>
      <c r="Z280" s="30">
        <v>91.8</v>
      </c>
      <c r="AA280" s="30">
        <v>14194</v>
      </c>
      <c r="AB280" s="37">
        <f t="shared" si="32"/>
        <v>50</v>
      </c>
      <c r="AC280" s="40"/>
    </row>
    <row r="281" spans="1:29">
      <c r="A281" s="37">
        <v>13694</v>
      </c>
      <c r="B281" s="37">
        <v>88.8</v>
      </c>
      <c r="C281" s="37">
        <f t="shared" si="29"/>
        <v>29600</v>
      </c>
      <c r="D281" s="37" t="e">
        <f>INDEX(levelCosts_1_v,MATCH(A281,levelCosts_k,1))</f>
        <v>#REF!</v>
      </c>
      <c r="F281" s="37">
        <f t="shared" si="30"/>
        <v>88.8</v>
      </c>
      <c r="G281" s="38">
        <f t="shared" si="31"/>
        <v>1</v>
      </c>
      <c r="I281" s="38"/>
      <c r="Z281" s="30">
        <v>92.1</v>
      </c>
      <c r="AA281" s="30">
        <v>14244</v>
      </c>
      <c r="AB281" s="37">
        <f t="shared" si="32"/>
        <v>50</v>
      </c>
      <c r="AC281" s="40"/>
    </row>
    <row r="282" spans="1:29">
      <c r="A282" s="37">
        <v>13744</v>
      </c>
      <c r="B282" s="37">
        <v>89.1</v>
      </c>
      <c r="C282" s="37">
        <f t="shared" si="29"/>
        <v>29700</v>
      </c>
      <c r="D282" s="37" t="e">
        <f>INDEX(levelCosts_1_v,MATCH(A282,levelCosts_k,1))</f>
        <v>#REF!</v>
      </c>
      <c r="F282" s="37">
        <f t="shared" si="30"/>
        <v>89.1</v>
      </c>
      <c r="G282" s="38">
        <f t="shared" si="31"/>
        <v>1</v>
      </c>
      <c r="I282" s="38"/>
      <c r="Z282" s="30">
        <v>92.4</v>
      </c>
      <c r="AA282" s="30">
        <v>14294</v>
      </c>
      <c r="AB282" s="37">
        <f t="shared" si="32"/>
        <v>50</v>
      </c>
      <c r="AC282" s="40"/>
    </row>
    <row r="283" spans="1:29">
      <c r="A283" s="37">
        <v>13794</v>
      </c>
      <c r="B283" s="37">
        <v>89.4</v>
      </c>
      <c r="C283" s="37">
        <f t="shared" si="29"/>
        <v>29800</v>
      </c>
      <c r="D283" s="37" t="e">
        <f>INDEX(levelCosts_1_v,MATCH(A283,levelCosts_k,1))</f>
        <v>#REF!</v>
      </c>
      <c r="F283" s="37">
        <f t="shared" si="30"/>
        <v>89.4</v>
      </c>
      <c r="G283" s="38">
        <f t="shared" si="31"/>
        <v>1</v>
      </c>
      <c r="I283" s="38"/>
      <c r="Z283" s="30">
        <v>92.7</v>
      </c>
      <c r="AA283" s="30">
        <v>14344</v>
      </c>
      <c r="AB283" s="37">
        <f t="shared" si="32"/>
        <v>50</v>
      </c>
      <c r="AC283" s="40"/>
    </row>
    <row r="284" spans="1:29">
      <c r="A284" s="37">
        <v>13844</v>
      </c>
      <c r="B284" s="37">
        <v>89.7</v>
      </c>
      <c r="C284" s="37">
        <f t="shared" si="29"/>
        <v>29900</v>
      </c>
      <c r="D284" s="37" t="e">
        <f>INDEX(levelCosts_1_v,MATCH(A284,levelCosts_k,1))</f>
        <v>#REF!</v>
      </c>
      <c r="F284" s="37">
        <f t="shared" si="30"/>
        <v>89.7</v>
      </c>
      <c r="G284" s="38">
        <f t="shared" si="31"/>
        <v>1</v>
      </c>
      <c r="I284" s="38"/>
      <c r="Z284" s="30">
        <v>93</v>
      </c>
      <c r="AA284" s="30">
        <v>14394</v>
      </c>
      <c r="AB284" s="37">
        <f t="shared" si="32"/>
        <v>50</v>
      </c>
      <c r="AC284" s="40"/>
    </row>
    <row r="285" spans="1:29">
      <c r="A285" s="37">
        <v>13894</v>
      </c>
      <c r="B285" s="37">
        <v>90</v>
      </c>
      <c r="C285" s="37">
        <f t="shared" si="29"/>
        <v>30000</v>
      </c>
      <c r="D285" s="37" t="e">
        <f>INDEX(levelCosts_1_v,MATCH(A285,levelCosts_k,1))</f>
        <v>#REF!</v>
      </c>
      <c r="F285" s="37">
        <f t="shared" si="30"/>
        <v>90</v>
      </c>
      <c r="G285" s="38">
        <f t="shared" si="31"/>
        <v>1</v>
      </c>
      <c r="I285" s="38"/>
      <c r="Z285" s="30">
        <v>93.3</v>
      </c>
      <c r="AA285" s="30">
        <v>14444</v>
      </c>
      <c r="AB285" s="37">
        <f t="shared" si="32"/>
        <v>50</v>
      </c>
      <c r="AC285" s="40"/>
    </row>
    <row r="286" spans="1:29">
      <c r="A286" s="37">
        <v>13944</v>
      </c>
      <c r="B286" s="37">
        <v>90.3</v>
      </c>
      <c r="C286" s="37">
        <f t="shared" si="29"/>
        <v>30100</v>
      </c>
      <c r="D286" s="37" t="e">
        <f>INDEX(levelCosts_1_v,MATCH(A286,levelCosts_k,1))</f>
        <v>#REF!</v>
      </c>
      <c r="F286" s="37">
        <f t="shared" si="30"/>
        <v>90.3</v>
      </c>
      <c r="G286" s="38">
        <f t="shared" si="31"/>
        <v>1</v>
      </c>
      <c r="I286" s="38"/>
      <c r="Z286" s="30">
        <v>93.6</v>
      </c>
      <c r="AA286" s="30">
        <v>14494</v>
      </c>
      <c r="AB286" s="37">
        <f t="shared" si="32"/>
        <v>50</v>
      </c>
      <c r="AC286" s="40"/>
    </row>
    <row r="287" spans="1:29">
      <c r="A287" s="37">
        <v>13994</v>
      </c>
      <c r="B287" s="37">
        <v>90.6</v>
      </c>
      <c r="C287" s="37">
        <f t="shared" si="29"/>
        <v>30200</v>
      </c>
      <c r="D287" s="37" t="e">
        <f>INDEX(levelCosts_1_v,MATCH(A287,levelCosts_k,1))</f>
        <v>#REF!</v>
      </c>
      <c r="F287" s="37">
        <f t="shared" si="30"/>
        <v>90.6</v>
      </c>
      <c r="G287" s="38">
        <f t="shared" si="31"/>
        <v>1</v>
      </c>
      <c r="I287" s="38"/>
      <c r="Z287" s="30">
        <v>93.9</v>
      </c>
      <c r="AA287" s="30">
        <v>14544</v>
      </c>
      <c r="AB287" s="37">
        <f t="shared" si="32"/>
        <v>50</v>
      </c>
      <c r="AC287" s="40"/>
    </row>
    <row r="288" spans="1:29">
      <c r="A288" s="37">
        <v>14044</v>
      </c>
      <c r="B288" s="37">
        <v>90.9</v>
      </c>
      <c r="C288" s="37">
        <f t="shared" si="29"/>
        <v>30300</v>
      </c>
      <c r="D288" s="37" t="e">
        <f>INDEX(levelCosts_1_v,MATCH(A288,levelCosts_k,1))</f>
        <v>#REF!</v>
      </c>
      <c r="F288" s="37">
        <f t="shared" si="30"/>
        <v>90.9</v>
      </c>
      <c r="G288" s="38">
        <f t="shared" si="31"/>
        <v>1.0000000000000002</v>
      </c>
      <c r="I288" s="38"/>
      <c r="Z288" s="30">
        <v>94.2</v>
      </c>
      <c r="AA288" s="30">
        <v>14594</v>
      </c>
      <c r="AB288" s="37">
        <f t="shared" si="32"/>
        <v>50</v>
      </c>
      <c r="AC288" s="40"/>
    </row>
    <row r="289" spans="1:29">
      <c r="A289" s="37">
        <v>14094</v>
      </c>
      <c r="B289" s="37">
        <v>91.2</v>
      </c>
      <c r="C289" s="37">
        <f t="shared" si="29"/>
        <v>30400</v>
      </c>
      <c r="D289" s="37" t="e">
        <f>INDEX(levelCosts_1_v,MATCH(A289,levelCosts_k,1))</f>
        <v>#REF!</v>
      </c>
      <c r="F289" s="37">
        <f t="shared" si="30"/>
        <v>91.2</v>
      </c>
      <c r="G289" s="38">
        <f t="shared" si="31"/>
        <v>1</v>
      </c>
      <c r="I289" s="38"/>
      <c r="Z289" s="30">
        <v>94.5</v>
      </c>
      <c r="AA289" s="30">
        <v>14644</v>
      </c>
      <c r="AB289" s="37">
        <f t="shared" si="32"/>
        <v>50</v>
      </c>
      <c r="AC289" s="40"/>
    </row>
    <row r="290" spans="1:29">
      <c r="A290" s="37">
        <v>14144</v>
      </c>
      <c r="B290" s="37">
        <v>91.5</v>
      </c>
      <c r="C290" s="37">
        <f t="shared" si="29"/>
        <v>30500</v>
      </c>
      <c r="D290" s="37" t="e">
        <f>INDEX(levelCosts_1_v,MATCH(A290,levelCosts_k,1))</f>
        <v>#REF!</v>
      </c>
      <c r="F290" s="37">
        <f t="shared" si="30"/>
        <v>91.5</v>
      </c>
      <c r="G290" s="38">
        <f t="shared" si="31"/>
        <v>0.99999999999999978</v>
      </c>
      <c r="I290" s="38"/>
      <c r="Z290" s="30">
        <v>94.8</v>
      </c>
      <c r="AA290" s="30">
        <v>14694</v>
      </c>
      <c r="AB290" s="37">
        <f t="shared" si="32"/>
        <v>50</v>
      </c>
      <c r="AC290" s="40"/>
    </row>
    <row r="291" spans="1:29">
      <c r="A291" s="37">
        <v>14194</v>
      </c>
      <c r="B291" s="37">
        <v>91.8</v>
      </c>
      <c r="C291" s="37">
        <f t="shared" si="29"/>
        <v>30600</v>
      </c>
      <c r="D291" s="37" t="e">
        <f>INDEX(levelCosts_1_v,MATCH(A291,levelCosts_k,1))</f>
        <v>#REF!</v>
      </c>
      <c r="F291" s="37">
        <f t="shared" si="30"/>
        <v>91.8</v>
      </c>
      <c r="G291" s="38">
        <f t="shared" si="31"/>
        <v>1</v>
      </c>
      <c r="I291" s="38"/>
      <c r="Z291" s="30">
        <v>95.1</v>
      </c>
      <c r="AA291" s="30">
        <v>14744</v>
      </c>
      <c r="AB291" s="37">
        <f t="shared" si="32"/>
        <v>50</v>
      </c>
      <c r="AC291" s="40"/>
    </row>
    <row r="292" spans="1:29">
      <c r="A292" s="37">
        <v>14244</v>
      </c>
      <c r="B292" s="37">
        <v>92.1</v>
      </c>
      <c r="C292" s="37">
        <f t="shared" si="29"/>
        <v>30700</v>
      </c>
      <c r="D292" s="37" t="e">
        <f>INDEX(levelCosts_1_v,MATCH(A292,levelCosts_k,1))</f>
        <v>#REF!</v>
      </c>
      <c r="F292" s="37">
        <f t="shared" si="30"/>
        <v>92.1</v>
      </c>
      <c r="G292" s="38">
        <f t="shared" si="31"/>
        <v>1</v>
      </c>
      <c r="I292" s="38"/>
      <c r="Z292" s="30">
        <v>95.4</v>
      </c>
      <c r="AA292" s="30">
        <v>14794</v>
      </c>
      <c r="AB292" s="37">
        <f t="shared" si="32"/>
        <v>50</v>
      </c>
      <c r="AC292" s="40"/>
    </row>
    <row r="293" spans="1:29">
      <c r="A293" s="37">
        <v>14294</v>
      </c>
      <c r="B293" s="37">
        <v>92.4</v>
      </c>
      <c r="C293" s="37">
        <f t="shared" si="29"/>
        <v>30800</v>
      </c>
      <c r="D293" s="37" t="e">
        <f>INDEX(levelCosts_1_v,MATCH(A293,levelCosts_k,1))</f>
        <v>#REF!</v>
      </c>
      <c r="F293" s="37">
        <f t="shared" si="30"/>
        <v>92.4</v>
      </c>
      <c r="G293" s="38">
        <f t="shared" si="31"/>
        <v>1.0000000000000002</v>
      </c>
      <c r="I293" s="38"/>
      <c r="Z293" s="30">
        <v>95.7</v>
      </c>
      <c r="AA293" s="30">
        <v>14844</v>
      </c>
      <c r="AB293" s="37">
        <f t="shared" si="32"/>
        <v>50</v>
      </c>
      <c r="AC293" s="40"/>
    </row>
    <row r="294" spans="1:29">
      <c r="A294" s="37">
        <v>14344</v>
      </c>
      <c r="B294" s="37">
        <v>92.7</v>
      </c>
      <c r="C294" s="37">
        <f t="shared" si="29"/>
        <v>30900</v>
      </c>
      <c r="D294" s="37" t="e">
        <f>INDEX(levelCosts_1_v,MATCH(A294,levelCosts_k,1))</f>
        <v>#REF!</v>
      </c>
      <c r="F294" s="37">
        <f t="shared" si="30"/>
        <v>92.7</v>
      </c>
      <c r="G294" s="38">
        <f t="shared" si="31"/>
        <v>1</v>
      </c>
      <c r="I294" s="38"/>
      <c r="Z294" s="30">
        <v>96</v>
      </c>
      <c r="AA294" s="30">
        <v>14894</v>
      </c>
      <c r="AB294" s="37">
        <f t="shared" si="32"/>
        <v>50</v>
      </c>
      <c r="AC294" s="40"/>
    </row>
    <row r="295" spans="1:29">
      <c r="A295" s="37">
        <v>14394</v>
      </c>
      <c r="B295" s="37">
        <v>93</v>
      </c>
      <c r="C295" s="37">
        <f t="shared" si="29"/>
        <v>31000</v>
      </c>
      <c r="D295" s="37" t="e">
        <f>INDEX(levelCosts_1_v,MATCH(A295,levelCosts_k,1))</f>
        <v>#REF!</v>
      </c>
      <c r="F295" s="37">
        <f t="shared" si="30"/>
        <v>93</v>
      </c>
      <c r="G295" s="38">
        <f t="shared" si="31"/>
        <v>1</v>
      </c>
      <c r="I295" s="38"/>
      <c r="Z295" s="30">
        <v>96.3</v>
      </c>
      <c r="AA295" s="30">
        <v>14944</v>
      </c>
      <c r="AB295" s="37">
        <f t="shared" si="32"/>
        <v>50</v>
      </c>
      <c r="AC295" s="40"/>
    </row>
    <row r="296" spans="1:29">
      <c r="A296" s="37">
        <v>14444</v>
      </c>
      <c r="B296" s="37">
        <v>93.3</v>
      </c>
      <c r="C296" s="37">
        <f t="shared" si="29"/>
        <v>31100</v>
      </c>
      <c r="D296" s="37" t="e">
        <f>INDEX(levelCosts_1_v,MATCH(A296,levelCosts_k,1))</f>
        <v>#REF!</v>
      </c>
      <c r="F296" s="37">
        <f t="shared" si="30"/>
        <v>93.3</v>
      </c>
      <c r="G296" s="38">
        <f t="shared" si="31"/>
        <v>1</v>
      </c>
      <c r="I296" s="38"/>
      <c r="Z296" s="30">
        <v>96.6</v>
      </c>
      <c r="AA296" s="30">
        <v>14994</v>
      </c>
      <c r="AB296" s="37">
        <f t="shared" si="32"/>
        <v>50</v>
      </c>
      <c r="AC296" s="40"/>
    </row>
    <row r="297" spans="1:29">
      <c r="A297" s="37">
        <v>14494</v>
      </c>
      <c r="B297" s="37">
        <v>93.6</v>
      </c>
      <c r="C297" s="37">
        <f t="shared" si="29"/>
        <v>31200</v>
      </c>
      <c r="D297" s="37" t="e">
        <f>INDEX(levelCosts_1_v,MATCH(A297,levelCosts_k,1))</f>
        <v>#REF!</v>
      </c>
      <c r="F297" s="37">
        <f t="shared" si="30"/>
        <v>93.6</v>
      </c>
      <c r="G297" s="38">
        <f t="shared" si="31"/>
        <v>1</v>
      </c>
      <c r="I297" s="38"/>
      <c r="Z297" s="30">
        <v>96.9</v>
      </c>
      <c r="AA297" s="30">
        <v>15044</v>
      </c>
      <c r="AB297" s="37">
        <f t="shared" si="32"/>
        <v>50</v>
      </c>
      <c r="AC297" s="40"/>
    </row>
    <row r="298" spans="1:29">
      <c r="A298" s="37">
        <v>14544</v>
      </c>
      <c r="B298" s="37">
        <v>93.9</v>
      </c>
      <c r="C298" s="37">
        <f t="shared" si="29"/>
        <v>31300</v>
      </c>
      <c r="D298" s="37" t="e">
        <f>INDEX(levelCosts_1_v,MATCH(A298,levelCosts_k,1))</f>
        <v>#REF!</v>
      </c>
      <c r="F298" s="37">
        <f t="shared" si="30"/>
        <v>93.9</v>
      </c>
      <c r="G298" s="38">
        <f t="shared" si="31"/>
        <v>1.0000000000000002</v>
      </c>
      <c r="I298" s="38"/>
      <c r="Z298" s="30">
        <v>97.2</v>
      </c>
      <c r="AA298" s="30">
        <v>15094</v>
      </c>
      <c r="AB298" s="37">
        <f t="shared" si="32"/>
        <v>50</v>
      </c>
      <c r="AC298" s="40"/>
    </row>
    <row r="299" spans="1:29">
      <c r="A299" s="37">
        <v>14594</v>
      </c>
      <c r="B299" s="37">
        <v>94.2</v>
      </c>
      <c r="C299" s="37">
        <f t="shared" si="29"/>
        <v>31400</v>
      </c>
      <c r="D299" s="37" t="e">
        <f>INDEX(levelCosts_1_v,MATCH(A299,levelCosts_k,1))</f>
        <v>#REF!</v>
      </c>
      <c r="F299" s="37">
        <f t="shared" si="30"/>
        <v>94.2</v>
      </c>
      <c r="G299" s="38">
        <f t="shared" si="31"/>
        <v>1</v>
      </c>
      <c r="I299" s="38"/>
      <c r="Z299" s="30">
        <v>97.5</v>
      </c>
      <c r="AA299" s="30">
        <v>15144</v>
      </c>
      <c r="AB299" s="37">
        <f t="shared" si="32"/>
        <v>50</v>
      </c>
      <c r="AC299" s="40"/>
    </row>
    <row r="300" spans="1:29">
      <c r="A300" s="37">
        <v>14644</v>
      </c>
      <c r="B300" s="37">
        <v>94.5</v>
      </c>
      <c r="C300" s="37">
        <f t="shared" si="29"/>
        <v>31500</v>
      </c>
      <c r="D300" s="37" t="e">
        <f>INDEX(levelCosts_1_v,MATCH(A300,levelCosts_k,1))</f>
        <v>#REF!</v>
      </c>
      <c r="F300" s="37">
        <f t="shared" si="30"/>
        <v>94.5</v>
      </c>
      <c r="G300" s="38">
        <f t="shared" si="31"/>
        <v>0.99999999999999978</v>
      </c>
      <c r="I300" s="38"/>
      <c r="Z300" s="30">
        <v>97.8</v>
      </c>
      <c r="AA300" s="30">
        <v>15194</v>
      </c>
      <c r="AB300" s="37">
        <f t="shared" si="32"/>
        <v>50</v>
      </c>
      <c r="AC300" s="40"/>
    </row>
    <row r="301" spans="1:29">
      <c r="A301" s="37">
        <v>14694</v>
      </c>
      <c r="B301" s="37">
        <v>94.8</v>
      </c>
      <c r="C301" s="37">
        <f t="shared" si="29"/>
        <v>31600</v>
      </c>
      <c r="D301" s="37" t="e">
        <f>INDEX(levelCosts_1_v,MATCH(A301,levelCosts_k,1))</f>
        <v>#REF!</v>
      </c>
      <c r="F301" s="37">
        <f t="shared" si="30"/>
        <v>94.8</v>
      </c>
      <c r="G301" s="38">
        <f t="shared" si="31"/>
        <v>1</v>
      </c>
      <c r="I301" s="38"/>
      <c r="Z301" s="30">
        <v>98.1</v>
      </c>
      <c r="AA301" s="30">
        <v>15244</v>
      </c>
      <c r="AB301" s="37">
        <f t="shared" si="32"/>
        <v>50</v>
      </c>
      <c r="AC301" s="40"/>
    </row>
    <row r="302" spans="1:29">
      <c r="A302" s="37">
        <v>14744</v>
      </c>
      <c r="B302" s="37">
        <v>95.1</v>
      </c>
      <c r="C302" s="37">
        <f t="shared" si="29"/>
        <v>31700</v>
      </c>
      <c r="D302" s="37" t="e">
        <f>INDEX(levelCosts_1_v,MATCH(A302,levelCosts_k,1))</f>
        <v>#REF!</v>
      </c>
      <c r="F302" s="37">
        <f t="shared" si="30"/>
        <v>95.1</v>
      </c>
      <c r="G302" s="38">
        <f t="shared" si="31"/>
        <v>1</v>
      </c>
      <c r="I302" s="38"/>
      <c r="Z302" s="30">
        <v>98.4</v>
      </c>
      <c r="AA302" s="30">
        <v>15294</v>
      </c>
      <c r="AB302" s="37">
        <f t="shared" si="32"/>
        <v>50</v>
      </c>
      <c r="AC302" s="40"/>
    </row>
    <row r="303" spans="1:29">
      <c r="A303" s="37">
        <v>14794</v>
      </c>
      <c r="B303" s="37">
        <v>95.4</v>
      </c>
      <c r="C303" s="37">
        <f t="shared" si="29"/>
        <v>31800</v>
      </c>
      <c r="D303" s="37" t="e">
        <f>INDEX(levelCosts_1_v,MATCH(A303,levelCosts_k,1))</f>
        <v>#REF!</v>
      </c>
      <c r="F303" s="37">
        <f t="shared" si="30"/>
        <v>95.4</v>
      </c>
      <c r="G303" s="38">
        <f t="shared" si="31"/>
        <v>1.0000000000000002</v>
      </c>
      <c r="I303" s="38"/>
      <c r="Z303" s="30">
        <v>98.7</v>
      </c>
      <c r="AA303" s="30">
        <v>15344</v>
      </c>
      <c r="AB303" s="37">
        <f t="shared" si="32"/>
        <v>50</v>
      </c>
      <c r="AC303" s="40"/>
    </row>
    <row r="304" spans="1:29">
      <c r="A304" s="37">
        <v>14844</v>
      </c>
      <c r="B304" s="37">
        <v>95.7</v>
      </c>
      <c r="C304" s="37">
        <f t="shared" si="29"/>
        <v>31900</v>
      </c>
      <c r="D304" s="37" t="e">
        <f>INDEX(levelCosts_1_v,MATCH(A304,levelCosts_k,1))</f>
        <v>#REF!</v>
      </c>
      <c r="F304" s="37">
        <f t="shared" si="30"/>
        <v>95.7</v>
      </c>
      <c r="G304" s="38">
        <f t="shared" si="31"/>
        <v>0.99999999999999978</v>
      </c>
      <c r="I304" s="38"/>
      <c r="Z304" s="30">
        <v>99</v>
      </c>
      <c r="AA304" s="30">
        <v>15394</v>
      </c>
      <c r="AB304" s="37">
        <f t="shared" si="32"/>
        <v>50</v>
      </c>
      <c r="AC304" s="40"/>
    </row>
    <row r="305" spans="1:29">
      <c r="A305" s="37">
        <v>14894</v>
      </c>
      <c r="B305" s="37">
        <v>96</v>
      </c>
      <c r="C305" s="37">
        <f t="shared" si="29"/>
        <v>32000</v>
      </c>
      <c r="D305" s="37" t="e">
        <f>INDEX(levelCosts_1_v,MATCH(A305,levelCosts_k,1))</f>
        <v>#REF!</v>
      </c>
      <c r="F305" s="37">
        <f t="shared" si="30"/>
        <v>96</v>
      </c>
      <c r="G305" s="38">
        <f t="shared" si="31"/>
        <v>1</v>
      </c>
      <c r="I305" s="38"/>
      <c r="Z305" s="30">
        <v>99.3</v>
      </c>
      <c r="AA305" s="30">
        <v>15444</v>
      </c>
      <c r="AB305" s="37">
        <f t="shared" si="32"/>
        <v>50</v>
      </c>
      <c r="AC305" s="40"/>
    </row>
    <row r="306" spans="1:29">
      <c r="A306" s="37">
        <v>14944</v>
      </c>
      <c r="B306" s="37">
        <v>96.3</v>
      </c>
      <c r="C306" s="37">
        <f t="shared" si="29"/>
        <v>32100</v>
      </c>
      <c r="D306" s="37" t="e">
        <f>INDEX(levelCosts_1_v,MATCH(A306,levelCosts_k,1))</f>
        <v>#REF!</v>
      </c>
      <c r="F306" s="37">
        <f t="shared" si="30"/>
        <v>96.3</v>
      </c>
      <c r="G306" s="38">
        <f t="shared" si="31"/>
        <v>1</v>
      </c>
      <c r="I306" s="38"/>
      <c r="Z306" s="30">
        <v>99.6</v>
      </c>
      <c r="AA306" s="30">
        <v>15494</v>
      </c>
      <c r="AB306" s="37">
        <f t="shared" si="32"/>
        <v>50</v>
      </c>
      <c r="AC306" s="40"/>
    </row>
    <row r="307" spans="1:29">
      <c r="A307" s="37">
        <v>14994</v>
      </c>
      <c r="B307" s="37">
        <v>96.6</v>
      </c>
      <c r="C307" s="37">
        <f t="shared" si="29"/>
        <v>32200</v>
      </c>
      <c r="D307" s="37" t="e">
        <f>INDEX(levelCosts_1_v,MATCH(A307,levelCosts_k,1))</f>
        <v>#REF!</v>
      </c>
      <c r="F307" s="37">
        <f t="shared" si="30"/>
        <v>96.6</v>
      </c>
      <c r="G307" s="38">
        <f t="shared" si="31"/>
        <v>1</v>
      </c>
      <c r="I307" s="38"/>
      <c r="Z307" s="30">
        <v>99.9</v>
      </c>
      <c r="AA307" s="30">
        <v>15544</v>
      </c>
      <c r="AB307" s="37">
        <f t="shared" si="32"/>
        <v>50</v>
      </c>
      <c r="AC307" s="40"/>
    </row>
    <row r="308" spans="1:29">
      <c r="A308" s="37">
        <v>15044</v>
      </c>
      <c r="B308" s="37">
        <v>96.9</v>
      </c>
      <c r="C308" s="37">
        <f t="shared" si="29"/>
        <v>32300</v>
      </c>
      <c r="D308" s="37" t="e">
        <f>INDEX(levelCosts_1_v,MATCH(A308,levelCosts_k,1))</f>
        <v>#REF!</v>
      </c>
      <c r="F308" s="37">
        <f t="shared" si="30"/>
        <v>96.9</v>
      </c>
      <c r="G308" s="38">
        <f t="shared" si="31"/>
        <v>1.0000000000000002</v>
      </c>
      <c r="I308" s="38"/>
      <c r="Z308" s="30">
        <v>100.2</v>
      </c>
      <c r="AA308" s="30">
        <v>15594</v>
      </c>
      <c r="AB308" s="37">
        <f t="shared" si="32"/>
        <v>50</v>
      </c>
      <c r="AC308" s="40"/>
    </row>
    <row r="309" spans="1:29">
      <c r="A309" s="37">
        <v>15094</v>
      </c>
      <c r="B309" s="37">
        <v>97.2</v>
      </c>
      <c r="C309" s="37">
        <f t="shared" si="29"/>
        <v>32400</v>
      </c>
      <c r="D309" s="37" t="e">
        <f>INDEX(levelCosts_1_v,MATCH(A309,levelCosts_k,1))</f>
        <v>#REF!</v>
      </c>
      <c r="F309" s="37">
        <f t="shared" si="30"/>
        <v>97.2</v>
      </c>
      <c r="G309" s="38">
        <f t="shared" si="31"/>
        <v>1</v>
      </c>
      <c r="I309" s="38"/>
      <c r="Z309" s="30">
        <v>100.5</v>
      </c>
      <c r="AA309" s="30">
        <v>15644</v>
      </c>
      <c r="AB309" s="37">
        <f t="shared" si="32"/>
        <v>50</v>
      </c>
      <c r="AC309" s="40"/>
    </row>
    <row r="310" spans="1:29">
      <c r="A310" s="37">
        <v>15144</v>
      </c>
      <c r="B310" s="37">
        <v>97.5</v>
      </c>
      <c r="C310" s="37">
        <f t="shared" si="29"/>
        <v>32500</v>
      </c>
      <c r="D310" s="37" t="e">
        <f>INDEX(levelCosts_1_v,MATCH(A310,levelCosts_k,1))</f>
        <v>#REF!</v>
      </c>
      <c r="F310" s="37">
        <f t="shared" si="30"/>
        <v>97.5</v>
      </c>
      <c r="G310" s="38">
        <f t="shared" si="31"/>
        <v>1</v>
      </c>
      <c r="I310" s="38"/>
      <c r="Z310" s="30">
        <v>100.8</v>
      </c>
      <c r="AA310" s="30">
        <v>15694</v>
      </c>
      <c r="AB310" s="37">
        <f t="shared" si="32"/>
        <v>50</v>
      </c>
      <c r="AC310" s="40"/>
    </row>
    <row r="311" spans="1:29">
      <c r="A311" s="37">
        <v>15194</v>
      </c>
      <c r="B311" s="37">
        <v>97.8</v>
      </c>
      <c r="C311" s="37">
        <f t="shared" si="29"/>
        <v>32600</v>
      </c>
      <c r="D311" s="37" t="e">
        <f>INDEX(levelCosts_1_v,MATCH(A311,levelCosts_k,1))</f>
        <v>#REF!</v>
      </c>
      <c r="F311" s="37">
        <f t="shared" si="30"/>
        <v>97.8</v>
      </c>
      <c r="G311" s="38">
        <f t="shared" si="31"/>
        <v>1</v>
      </c>
      <c r="I311" s="38"/>
      <c r="Z311" s="30">
        <v>101.1</v>
      </c>
      <c r="AA311" s="30">
        <v>15744</v>
      </c>
      <c r="AB311" s="37">
        <f t="shared" si="32"/>
        <v>50</v>
      </c>
      <c r="AC311" s="40"/>
    </row>
    <row r="312" spans="1:29">
      <c r="A312" s="37">
        <v>15244</v>
      </c>
      <c r="B312" s="37">
        <v>98.1</v>
      </c>
      <c r="C312" s="37">
        <f t="shared" si="29"/>
        <v>32700</v>
      </c>
      <c r="D312" s="37" t="e">
        <f>INDEX(levelCosts_1_v,MATCH(A312,levelCosts_k,1))</f>
        <v>#REF!</v>
      </c>
      <c r="F312" s="37">
        <f t="shared" si="30"/>
        <v>98.1</v>
      </c>
      <c r="G312" s="38">
        <f t="shared" si="31"/>
        <v>1</v>
      </c>
      <c r="I312" s="38"/>
      <c r="Z312" s="30">
        <v>101.4</v>
      </c>
      <c r="AA312" s="30">
        <v>15794</v>
      </c>
      <c r="AB312" s="37">
        <f t="shared" si="32"/>
        <v>50</v>
      </c>
      <c r="AC312" s="40"/>
    </row>
    <row r="313" spans="1:29">
      <c r="A313" s="37">
        <v>15294</v>
      </c>
      <c r="B313" s="37">
        <v>98.4</v>
      </c>
      <c r="C313" s="37">
        <f t="shared" si="29"/>
        <v>32800</v>
      </c>
      <c r="D313" s="37" t="e">
        <f>INDEX(levelCosts_1_v,MATCH(A313,levelCosts_k,1))</f>
        <v>#REF!</v>
      </c>
      <c r="F313" s="37">
        <f t="shared" si="30"/>
        <v>98.4</v>
      </c>
      <c r="G313" s="38">
        <f t="shared" si="31"/>
        <v>1.0000000000000002</v>
      </c>
      <c r="I313" s="38"/>
      <c r="Z313" s="30">
        <v>101.7</v>
      </c>
      <c r="AA313" s="30">
        <v>15844</v>
      </c>
      <c r="AB313" s="37">
        <f t="shared" si="32"/>
        <v>50</v>
      </c>
      <c r="AC313" s="40"/>
    </row>
    <row r="314" spans="1:29">
      <c r="A314" s="37">
        <v>15344</v>
      </c>
      <c r="B314" s="37">
        <v>98.7</v>
      </c>
      <c r="C314" s="37">
        <f t="shared" si="29"/>
        <v>32900</v>
      </c>
      <c r="D314" s="37" t="e">
        <f>INDEX(levelCosts_1_v,MATCH(A314,levelCosts_k,1))</f>
        <v>#REF!</v>
      </c>
      <c r="F314" s="37">
        <f t="shared" si="30"/>
        <v>98.7</v>
      </c>
      <c r="G314" s="38">
        <f t="shared" si="31"/>
        <v>1</v>
      </c>
      <c r="I314" s="38"/>
      <c r="Z314" s="30">
        <v>102</v>
      </c>
      <c r="AA314" s="30">
        <v>15894</v>
      </c>
      <c r="AB314" s="37">
        <f t="shared" si="32"/>
        <v>50</v>
      </c>
      <c r="AC314" s="40"/>
    </row>
    <row r="315" spans="1:29">
      <c r="A315" s="37">
        <v>15394</v>
      </c>
      <c r="B315" s="37">
        <v>99</v>
      </c>
      <c r="C315" s="37">
        <f t="shared" si="29"/>
        <v>33000</v>
      </c>
      <c r="D315" s="37" t="e">
        <f>INDEX(levelCosts_1_v,MATCH(A315,levelCosts_k,1))</f>
        <v>#REF!</v>
      </c>
      <c r="F315" s="37">
        <f t="shared" si="30"/>
        <v>99</v>
      </c>
      <c r="G315" s="38">
        <f t="shared" si="31"/>
        <v>0.99999999999999978</v>
      </c>
      <c r="I315" s="38"/>
      <c r="Z315" s="30">
        <v>102.3</v>
      </c>
      <c r="AA315" s="30">
        <v>15944</v>
      </c>
      <c r="AB315" s="37">
        <f t="shared" si="32"/>
        <v>50</v>
      </c>
      <c r="AC315" s="40"/>
    </row>
    <row r="316" spans="1:29">
      <c r="A316" s="37">
        <v>15444</v>
      </c>
      <c r="B316" s="37">
        <v>99.3</v>
      </c>
      <c r="C316" s="37">
        <f t="shared" si="29"/>
        <v>33100</v>
      </c>
      <c r="D316" s="37" t="e">
        <f>INDEX(levelCosts_1_v,MATCH(A316,levelCosts_k,1))</f>
        <v>#REF!</v>
      </c>
      <c r="F316" s="37">
        <f t="shared" si="30"/>
        <v>99.3</v>
      </c>
      <c r="G316" s="38">
        <f t="shared" si="31"/>
        <v>1</v>
      </c>
      <c r="I316" s="38"/>
      <c r="Z316" s="30">
        <v>102.6</v>
      </c>
      <c r="AA316" s="30">
        <v>15994</v>
      </c>
      <c r="AB316" s="37">
        <f t="shared" si="32"/>
        <v>50</v>
      </c>
      <c r="AC316" s="40"/>
    </row>
    <row r="317" spans="1:29">
      <c r="A317" s="37">
        <v>15494</v>
      </c>
      <c r="B317" s="37">
        <v>99.6</v>
      </c>
      <c r="C317" s="37">
        <f t="shared" si="29"/>
        <v>33200</v>
      </c>
      <c r="D317" s="37" t="e">
        <f>INDEX(levelCosts_1_v,MATCH(A317,levelCosts_k,1))</f>
        <v>#REF!</v>
      </c>
      <c r="F317" s="37">
        <f t="shared" si="30"/>
        <v>99.6</v>
      </c>
      <c r="G317" s="38">
        <f t="shared" si="31"/>
        <v>0.99999999999999978</v>
      </c>
      <c r="I317" s="38"/>
      <c r="Z317" s="30">
        <v>102.9</v>
      </c>
      <c r="AA317" s="30">
        <v>16044</v>
      </c>
      <c r="AB317" s="37">
        <f t="shared" si="32"/>
        <v>50</v>
      </c>
      <c r="AC317" s="40"/>
    </row>
    <row r="318" spans="1:29">
      <c r="A318" s="37">
        <v>15544</v>
      </c>
      <c r="B318" s="37">
        <v>99.9</v>
      </c>
      <c r="C318" s="37">
        <f t="shared" si="29"/>
        <v>33300</v>
      </c>
      <c r="D318" s="37" t="e">
        <f>INDEX(levelCosts_1_v,MATCH(A318,levelCosts_k,1))</f>
        <v>#REF!</v>
      </c>
      <c r="F318" s="37">
        <f t="shared" si="30"/>
        <v>99.9</v>
      </c>
      <c r="G318" s="38">
        <f t="shared" si="31"/>
        <v>1</v>
      </c>
      <c r="I318" s="38"/>
      <c r="Z318" s="30">
        <v>103.2</v>
      </c>
      <c r="AA318" s="30">
        <v>16094</v>
      </c>
      <c r="AB318" s="37">
        <f t="shared" si="32"/>
        <v>50</v>
      </c>
      <c r="AC318" s="40"/>
    </row>
    <row r="319" spans="1:29">
      <c r="A319" s="37">
        <v>15594</v>
      </c>
      <c r="B319" s="37">
        <v>100.2</v>
      </c>
      <c r="C319" s="37">
        <f t="shared" si="29"/>
        <v>33400</v>
      </c>
      <c r="D319" s="37" t="e">
        <f>INDEX(levelCosts_1_v,MATCH(A319,levelCosts_k,1))</f>
        <v>#REF!</v>
      </c>
      <c r="F319" s="37">
        <f t="shared" si="30"/>
        <v>100.2</v>
      </c>
      <c r="G319" s="38">
        <f t="shared" si="31"/>
        <v>1</v>
      </c>
      <c r="I319" s="38"/>
      <c r="Z319" s="30">
        <v>103.5</v>
      </c>
      <c r="AA319" s="30">
        <v>16144</v>
      </c>
      <c r="AB319" s="37">
        <f t="shared" si="32"/>
        <v>50</v>
      </c>
      <c r="AC319" s="40"/>
    </row>
    <row r="320" spans="1:29">
      <c r="A320" s="37">
        <v>15644</v>
      </c>
      <c r="B320" s="37">
        <v>100.5</v>
      </c>
      <c r="C320" s="37">
        <f t="shared" si="29"/>
        <v>33500</v>
      </c>
      <c r="D320" s="37" t="e">
        <f>INDEX(levelCosts_1_v,MATCH(A320,levelCosts_k,1))</f>
        <v>#REF!</v>
      </c>
      <c r="F320" s="37">
        <f t="shared" si="30"/>
        <v>100.5</v>
      </c>
      <c r="G320" s="38">
        <f t="shared" si="31"/>
        <v>1</v>
      </c>
      <c r="I320" s="38"/>
      <c r="Z320" s="30">
        <v>103.8</v>
      </c>
      <c r="AA320" s="30">
        <v>16194</v>
      </c>
      <c r="AB320" s="37">
        <f t="shared" si="32"/>
        <v>50</v>
      </c>
      <c r="AC320" s="40"/>
    </row>
    <row r="321" spans="1:29">
      <c r="A321" s="37">
        <v>15694</v>
      </c>
      <c r="B321" s="37">
        <v>100.8</v>
      </c>
      <c r="C321" s="37">
        <f t="shared" si="29"/>
        <v>33600</v>
      </c>
      <c r="D321" s="37" t="e">
        <f>INDEX(levelCosts_1_v,MATCH(A321,levelCosts_k,1))</f>
        <v>#REF!</v>
      </c>
      <c r="F321" s="37">
        <f t="shared" si="30"/>
        <v>100.8</v>
      </c>
      <c r="G321" s="38">
        <f t="shared" si="31"/>
        <v>1</v>
      </c>
      <c r="I321" s="38"/>
      <c r="Z321" s="30">
        <v>104.1</v>
      </c>
      <c r="AA321" s="30">
        <v>16244</v>
      </c>
      <c r="AB321" s="37">
        <f t="shared" si="32"/>
        <v>50</v>
      </c>
      <c r="AC321" s="40"/>
    </row>
    <row r="322" spans="1:29">
      <c r="A322" s="37">
        <v>15744</v>
      </c>
      <c r="B322" s="37">
        <v>101.1</v>
      </c>
      <c r="C322" s="37">
        <f t="shared" ref="C322:C385" si="33">INDEX(farm_v,MATCH(A322,farm_k,1))</f>
        <v>33700</v>
      </c>
      <c r="D322" s="37" t="e">
        <f>INDEX(levelCosts_1_v,MATCH(A322,levelCosts_k,1))</f>
        <v>#REF!</v>
      </c>
      <c r="F322" s="37">
        <f t="shared" ref="F322:F385" si="34">C322*3/gold</f>
        <v>101.1</v>
      </c>
      <c r="G322" s="38">
        <f t="shared" si="31"/>
        <v>1</v>
      </c>
      <c r="I322" s="38"/>
      <c r="Z322" s="30">
        <v>104.4</v>
      </c>
      <c r="AA322" s="30">
        <v>16294</v>
      </c>
      <c r="AB322" s="37">
        <f t="shared" si="32"/>
        <v>50</v>
      </c>
      <c r="AC322" s="40"/>
    </row>
    <row r="323" spans="1:29">
      <c r="A323" s="37">
        <v>15794</v>
      </c>
      <c r="B323" s="37">
        <v>101.4</v>
      </c>
      <c r="C323" s="37">
        <f t="shared" si="33"/>
        <v>33800</v>
      </c>
      <c r="D323" s="37" t="e">
        <f>INDEX(levelCosts_1_v,MATCH(A323,levelCosts_k,1))</f>
        <v>#REF!</v>
      </c>
      <c r="F323" s="37">
        <f t="shared" si="34"/>
        <v>101.4</v>
      </c>
      <c r="G323" s="38">
        <f t="shared" si="31"/>
        <v>1.0000000000000002</v>
      </c>
      <c r="I323" s="38"/>
      <c r="Z323" s="30">
        <v>104.7</v>
      </c>
      <c r="AA323" s="30">
        <v>16344</v>
      </c>
      <c r="AB323" s="37">
        <f t="shared" si="32"/>
        <v>50</v>
      </c>
      <c r="AC323" s="40"/>
    </row>
    <row r="324" spans="1:29">
      <c r="A324" s="37">
        <v>15844</v>
      </c>
      <c r="B324" s="37">
        <v>101.7</v>
      </c>
      <c r="C324" s="37">
        <f t="shared" si="33"/>
        <v>33900</v>
      </c>
      <c r="D324" s="37" t="e">
        <f>INDEX(levelCosts_1_v,MATCH(A324,levelCosts_k,1))</f>
        <v>#REF!</v>
      </c>
      <c r="F324" s="37">
        <f t="shared" si="34"/>
        <v>101.7</v>
      </c>
      <c r="G324" s="38">
        <f t="shared" ref="G324:G387" si="35">(B324/B323)/(C324/C323)</f>
        <v>1</v>
      </c>
      <c r="I324" s="38"/>
      <c r="Z324" s="30">
        <v>105</v>
      </c>
      <c r="AA324" s="30">
        <v>16394</v>
      </c>
      <c r="AB324" s="37">
        <f t="shared" ref="AB324:AB387" si="36">AA325-AA324</f>
        <v>50</v>
      </c>
      <c r="AC324" s="40"/>
    </row>
    <row r="325" spans="1:29">
      <c r="A325" s="37">
        <v>15894</v>
      </c>
      <c r="B325" s="37">
        <v>102</v>
      </c>
      <c r="C325" s="37">
        <f t="shared" si="33"/>
        <v>34000</v>
      </c>
      <c r="D325" s="37" t="e">
        <f>INDEX(levelCosts_1_v,MATCH(A325,levelCosts_k,1))</f>
        <v>#REF!</v>
      </c>
      <c r="F325" s="37">
        <f t="shared" si="34"/>
        <v>102</v>
      </c>
      <c r="G325" s="38">
        <f t="shared" si="35"/>
        <v>1</v>
      </c>
      <c r="I325" s="38"/>
      <c r="Z325" s="30">
        <v>105.3</v>
      </c>
      <c r="AA325" s="30">
        <v>16444</v>
      </c>
      <c r="AB325" s="37">
        <f t="shared" si="36"/>
        <v>50</v>
      </c>
      <c r="AC325" s="40"/>
    </row>
    <row r="326" spans="1:29">
      <c r="A326" s="37">
        <v>15944</v>
      </c>
      <c r="B326" s="37">
        <v>102.3</v>
      </c>
      <c r="C326" s="37">
        <f t="shared" si="33"/>
        <v>34100</v>
      </c>
      <c r="D326" s="37" t="e">
        <f>INDEX(levelCosts_1_v,MATCH(A326,levelCosts_k,1))</f>
        <v>#REF!</v>
      </c>
      <c r="F326" s="37">
        <f t="shared" si="34"/>
        <v>102.3</v>
      </c>
      <c r="G326" s="38">
        <f t="shared" si="35"/>
        <v>1</v>
      </c>
      <c r="I326" s="38"/>
      <c r="Z326" s="30">
        <v>105.6</v>
      </c>
      <c r="AA326" s="30">
        <v>16494</v>
      </c>
      <c r="AB326" s="37">
        <f t="shared" si="36"/>
        <v>50</v>
      </c>
      <c r="AC326" s="40"/>
    </row>
    <row r="327" spans="1:29">
      <c r="A327" s="37">
        <v>15994</v>
      </c>
      <c r="B327" s="37">
        <v>102.6</v>
      </c>
      <c r="C327" s="37">
        <f t="shared" si="33"/>
        <v>34200</v>
      </c>
      <c r="D327" s="37" t="e">
        <f>INDEX(levelCosts_1_v,MATCH(A327,levelCosts_k,1))</f>
        <v>#REF!</v>
      </c>
      <c r="F327" s="37">
        <f t="shared" si="34"/>
        <v>102.6</v>
      </c>
      <c r="G327" s="38">
        <f t="shared" si="35"/>
        <v>1</v>
      </c>
      <c r="I327" s="38"/>
      <c r="Z327" s="30">
        <v>105.9</v>
      </c>
      <c r="AA327" s="30">
        <v>16544</v>
      </c>
      <c r="AB327" s="37">
        <f t="shared" si="36"/>
        <v>50</v>
      </c>
      <c r="AC327" s="40"/>
    </row>
    <row r="328" spans="1:29">
      <c r="A328" s="37">
        <v>16044</v>
      </c>
      <c r="B328" s="37">
        <v>102.9</v>
      </c>
      <c r="C328" s="37">
        <f t="shared" si="33"/>
        <v>34300</v>
      </c>
      <c r="D328" s="37" t="e">
        <f>INDEX(levelCosts_1_v,MATCH(A328,levelCosts_k,1))</f>
        <v>#REF!</v>
      </c>
      <c r="F328" s="37">
        <f t="shared" si="34"/>
        <v>102.9</v>
      </c>
      <c r="G328" s="38">
        <f t="shared" si="35"/>
        <v>1</v>
      </c>
      <c r="I328" s="38"/>
      <c r="Z328" s="30">
        <v>106.2</v>
      </c>
      <c r="AA328" s="30">
        <v>16594</v>
      </c>
      <c r="AB328" s="37">
        <f t="shared" si="36"/>
        <v>50</v>
      </c>
      <c r="AC328" s="40"/>
    </row>
    <row r="329" spans="1:29">
      <c r="A329" s="37">
        <v>16094</v>
      </c>
      <c r="B329" s="37">
        <v>103.2</v>
      </c>
      <c r="C329" s="37">
        <f t="shared" si="33"/>
        <v>34400</v>
      </c>
      <c r="D329" s="37" t="e">
        <f>INDEX(levelCosts_1_v,MATCH(A329,levelCosts_k,1))</f>
        <v>#REF!</v>
      </c>
      <c r="F329" s="37">
        <f t="shared" si="34"/>
        <v>103.2</v>
      </c>
      <c r="G329" s="38">
        <f t="shared" si="35"/>
        <v>0.99999999999999978</v>
      </c>
      <c r="I329" s="38"/>
      <c r="Z329" s="30">
        <v>106.5</v>
      </c>
      <c r="AA329" s="30">
        <v>16644</v>
      </c>
      <c r="AB329" s="37">
        <f t="shared" si="36"/>
        <v>50</v>
      </c>
      <c r="AC329" s="40"/>
    </row>
    <row r="330" spans="1:29">
      <c r="A330" s="37">
        <v>16144</v>
      </c>
      <c r="B330" s="37">
        <v>103.5</v>
      </c>
      <c r="C330" s="37">
        <f t="shared" si="33"/>
        <v>34500</v>
      </c>
      <c r="D330" s="37" t="e">
        <f>INDEX(levelCosts_1_v,MATCH(A330,levelCosts_k,1))</f>
        <v>#REF!</v>
      </c>
      <c r="F330" s="37">
        <f t="shared" si="34"/>
        <v>103.5</v>
      </c>
      <c r="G330" s="38">
        <f t="shared" si="35"/>
        <v>1</v>
      </c>
      <c r="I330" s="38"/>
      <c r="Z330" s="30">
        <v>106.8</v>
      </c>
      <c r="AA330" s="30">
        <v>16694</v>
      </c>
      <c r="AB330" s="37">
        <f t="shared" si="36"/>
        <v>50</v>
      </c>
      <c r="AC330" s="40"/>
    </row>
    <row r="331" spans="1:29">
      <c r="A331" s="37">
        <v>16194</v>
      </c>
      <c r="B331" s="37">
        <v>103.8</v>
      </c>
      <c r="C331" s="37">
        <f t="shared" si="33"/>
        <v>34600</v>
      </c>
      <c r="D331" s="37" t="e">
        <f>INDEX(levelCosts_1_v,MATCH(A331,levelCosts_k,1))</f>
        <v>#REF!</v>
      </c>
      <c r="F331" s="37">
        <f t="shared" si="34"/>
        <v>103.8</v>
      </c>
      <c r="G331" s="38">
        <f t="shared" si="35"/>
        <v>1</v>
      </c>
      <c r="I331" s="38"/>
      <c r="Z331" s="30">
        <v>107.1</v>
      </c>
      <c r="AA331" s="30">
        <v>16744</v>
      </c>
      <c r="AB331" s="37">
        <f t="shared" si="36"/>
        <v>50</v>
      </c>
      <c r="AC331" s="40"/>
    </row>
    <row r="332" spans="1:29">
      <c r="A332" s="37">
        <v>16244</v>
      </c>
      <c r="B332" s="37">
        <v>104.1</v>
      </c>
      <c r="C332" s="37">
        <f t="shared" si="33"/>
        <v>34700</v>
      </c>
      <c r="D332" s="37" t="e">
        <f>INDEX(levelCosts_1_v,MATCH(A332,levelCosts_k,1))</f>
        <v>#REF!</v>
      </c>
      <c r="F332" s="37">
        <f t="shared" si="34"/>
        <v>104.1</v>
      </c>
      <c r="G332" s="38">
        <f t="shared" si="35"/>
        <v>1</v>
      </c>
      <c r="I332" s="38"/>
      <c r="Z332" s="30">
        <v>107.4</v>
      </c>
      <c r="AA332" s="30">
        <v>16794</v>
      </c>
      <c r="AB332" s="37">
        <f t="shared" si="36"/>
        <v>50</v>
      </c>
      <c r="AC332" s="40"/>
    </row>
    <row r="333" spans="1:29">
      <c r="A333" s="37">
        <v>16294</v>
      </c>
      <c r="B333" s="37">
        <v>104.4</v>
      </c>
      <c r="C333" s="37">
        <f t="shared" si="33"/>
        <v>34800</v>
      </c>
      <c r="D333" s="37" t="e">
        <f>INDEX(levelCosts_1_v,MATCH(A333,levelCosts_k,1))</f>
        <v>#REF!</v>
      </c>
      <c r="F333" s="37">
        <f t="shared" si="34"/>
        <v>104.4</v>
      </c>
      <c r="G333" s="38">
        <f t="shared" si="35"/>
        <v>1</v>
      </c>
      <c r="I333" s="38"/>
      <c r="Z333" s="30">
        <v>107.7</v>
      </c>
      <c r="AA333" s="30">
        <v>16844</v>
      </c>
      <c r="AB333" s="37">
        <f t="shared" si="36"/>
        <v>50</v>
      </c>
      <c r="AC333" s="40"/>
    </row>
    <row r="334" spans="1:29">
      <c r="A334" s="37">
        <v>16344</v>
      </c>
      <c r="B334" s="37">
        <v>104.7</v>
      </c>
      <c r="C334" s="37">
        <f t="shared" si="33"/>
        <v>34900</v>
      </c>
      <c r="D334" s="37" t="e">
        <f>INDEX(levelCosts_1_v,MATCH(A334,levelCosts_k,1))</f>
        <v>#REF!</v>
      </c>
      <c r="F334" s="37">
        <f t="shared" si="34"/>
        <v>104.7</v>
      </c>
      <c r="G334" s="38">
        <f t="shared" si="35"/>
        <v>1</v>
      </c>
      <c r="I334" s="38"/>
      <c r="Z334" s="30">
        <v>108</v>
      </c>
      <c r="AA334" s="30">
        <v>16894</v>
      </c>
      <c r="AB334" s="37">
        <f t="shared" si="36"/>
        <v>50</v>
      </c>
      <c r="AC334" s="40"/>
    </row>
    <row r="335" spans="1:29">
      <c r="A335" s="37">
        <v>16394</v>
      </c>
      <c r="B335" s="37">
        <v>105</v>
      </c>
      <c r="C335" s="37">
        <f t="shared" si="33"/>
        <v>35000</v>
      </c>
      <c r="D335" s="37" t="e">
        <f>INDEX(levelCosts_1_v,MATCH(A335,levelCosts_k,1))</f>
        <v>#REF!</v>
      </c>
      <c r="F335" s="37">
        <f t="shared" si="34"/>
        <v>105</v>
      </c>
      <c r="G335" s="38">
        <f t="shared" si="35"/>
        <v>1</v>
      </c>
      <c r="I335" s="38"/>
      <c r="Z335" s="30">
        <v>108.3</v>
      </c>
      <c r="AA335" s="30">
        <v>16944</v>
      </c>
      <c r="AB335" s="37">
        <f t="shared" si="36"/>
        <v>50</v>
      </c>
      <c r="AC335" s="40"/>
    </row>
    <row r="336" spans="1:29">
      <c r="A336" s="37">
        <v>16444</v>
      </c>
      <c r="B336" s="37">
        <v>105.3</v>
      </c>
      <c r="C336" s="37">
        <f t="shared" si="33"/>
        <v>35100</v>
      </c>
      <c r="D336" s="37" t="e">
        <f>INDEX(levelCosts_1_v,MATCH(A336,levelCosts_k,1))</f>
        <v>#REF!</v>
      </c>
      <c r="F336" s="37">
        <f t="shared" si="34"/>
        <v>105.3</v>
      </c>
      <c r="G336" s="38">
        <f t="shared" si="35"/>
        <v>1</v>
      </c>
      <c r="I336" s="38"/>
      <c r="Z336" s="30">
        <v>108.6</v>
      </c>
      <c r="AA336" s="30">
        <v>16994</v>
      </c>
      <c r="AB336" s="37">
        <f t="shared" si="36"/>
        <v>50</v>
      </c>
      <c r="AC336" s="40"/>
    </row>
    <row r="337" spans="1:29">
      <c r="A337" s="37">
        <v>16494</v>
      </c>
      <c r="B337" s="37">
        <v>105.6</v>
      </c>
      <c r="C337" s="37">
        <f t="shared" si="33"/>
        <v>35200</v>
      </c>
      <c r="D337" s="37" t="e">
        <f>INDEX(levelCosts_1_v,MATCH(A337,levelCosts_k,1))</f>
        <v>#REF!</v>
      </c>
      <c r="F337" s="37">
        <f t="shared" si="34"/>
        <v>105.6</v>
      </c>
      <c r="G337" s="38">
        <f t="shared" si="35"/>
        <v>1</v>
      </c>
      <c r="I337" s="38"/>
      <c r="Z337" s="30">
        <v>108.9</v>
      </c>
      <c r="AA337" s="30">
        <v>17044</v>
      </c>
      <c r="AB337" s="37">
        <f t="shared" si="36"/>
        <v>50</v>
      </c>
      <c r="AC337" s="40"/>
    </row>
    <row r="338" spans="1:29">
      <c r="A338" s="37">
        <v>16544</v>
      </c>
      <c r="B338" s="37">
        <v>105.9</v>
      </c>
      <c r="C338" s="37">
        <f t="shared" si="33"/>
        <v>35300</v>
      </c>
      <c r="D338" s="37" t="e">
        <f>INDEX(levelCosts_1_v,MATCH(A338,levelCosts_k,1))</f>
        <v>#REF!</v>
      </c>
      <c r="F338" s="37">
        <f t="shared" si="34"/>
        <v>105.9</v>
      </c>
      <c r="G338" s="38">
        <f t="shared" si="35"/>
        <v>1</v>
      </c>
      <c r="I338" s="38"/>
      <c r="Z338" s="30">
        <v>109.2</v>
      </c>
      <c r="AA338" s="30">
        <v>17094</v>
      </c>
      <c r="AB338" s="37">
        <f t="shared" si="36"/>
        <v>50</v>
      </c>
      <c r="AC338" s="40"/>
    </row>
    <row r="339" spans="1:29">
      <c r="A339" s="37">
        <v>16594</v>
      </c>
      <c r="B339" s="37">
        <v>106.2</v>
      </c>
      <c r="C339" s="37">
        <f t="shared" si="33"/>
        <v>35400</v>
      </c>
      <c r="D339" s="37" t="e">
        <f>INDEX(levelCosts_1_v,MATCH(A339,levelCosts_k,1))</f>
        <v>#REF!</v>
      </c>
      <c r="F339" s="37">
        <f t="shared" si="34"/>
        <v>106.2</v>
      </c>
      <c r="G339" s="38">
        <f t="shared" si="35"/>
        <v>1</v>
      </c>
      <c r="I339" s="38"/>
      <c r="Z339" s="30">
        <v>109.5</v>
      </c>
      <c r="AA339" s="30">
        <v>17144</v>
      </c>
      <c r="AB339" s="37">
        <f t="shared" si="36"/>
        <v>50</v>
      </c>
      <c r="AC339" s="40"/>
    </row>
    <row r="340" spans="1:29">
      <c r="A340" s="37">
        <v>16644</v>
      </c>
      <c r="B340" s="37">
        <v>106.5</v>
      </c>
      <c r="C340" s="37">
        <f t="shared" si="33"/>
        <v>35500</v>
      </c>
      <c r="D340" s="37" t="e">
        <f>INDEX(levelCosts_1_v,MATCH(A340,levelCosts_k,1))</f>
        <v>#REF!</v>
      </c>
      <c r="F340" s="37">
        <f t="shared" si="34"/>
        <v>106.5</v>
      </c>
      <c r="G340" s="38">
        <f t="shared" si="35"/>
        <v>1</v>
      </c>
      <c r="I340" s="38"/>
      <c r="Z340" s="30">
        <v>109.8</v>
      </c>
      <c r="AA340" s="30">
        <v>17194</v>
      </c>
      <c r="AB340" s="37">
        <f t="shared" si="36"/>
        <v>50</v>
      </c>
      <c r="AC340" s="40"/>
    </row>
    <row r="341" spans="1:29">
      <c r="A341" s="37">
        <v>16694</v>
      </c>
      <c r="B341" s="37">
        <v>106.8</v>
      </c>
      <c r="C341" s="37">
        <f t="shared" si="33"/>
        <v>35600</v>
      </c>
      <c r="D341" s="37" t="e">
        <f>INDEX(levelCosts_1_v,MATCH(A341,levelCosts_k,1))</f>
        <v>#REF!</v>
      </c>
      <c r="F341" s="37">
        <f t="shared" si="34"/>
        <v>106.8</v>
      </c>
      <c r="G341" s="38">
        <f t="shared" si="35"/>
        <v>1</v>
      </c>
      <c r="I341" s="38"/>
      <c r="Z341" s="30">
        <v>110.1</v>
      </c>
      <c r="AA341" s="30">
        <v>17244</v>
      </c>
      <c r="AB341" s="37">
        <f t="shared" si="36"/>
        <v>50</v>
      </c>
      <c r="AC341" s="40"/>
    </row>
    <row r="342" spans="1:29">
      <c r="A342" s="37">
        <v>16744</v>
      </c>
      <c r="B342" s="37">
        <v>107.1</v>
      </c>
      <c r="C342" s="37">
        <f t="shared" si="33"/>
        <v>35700</v>
      </c>
      <c r="D342" s="37" t="e">
        <f>INDEX(levelCosts_1_v,MATCH(A342,levelCosts_k,1))</f>
        <v>#REF!</v>
      </c>
      <c r="F342" s="37">
        <f t="shared" si="34"/>
        <v>107.1</v>
      </c>
      <c r="G342" s="38">
        <f t="shared" si="35"/>
        <v>1</v>
      </c>
      <c r="I342" s="38"/>
      <c r="Z342" s="30">
        <v>110.4</v>
      </c>
      <c r="AA342" s="30">
        <v>17294</v>
      </c>
      <c r="AB342" s="37">
        <f t="shared" si="36"/>
        <v>50</v>
      </c>
      <c r="AC342" s="40"/>
    </row>
    <row r="343" spans="1:29">
      <c r="A343" s="37">
        <v>16794</v>
      </c>
      <c r="B343" s="37">
        <v>107.4</v>
      </c>
      <c r="C343" s="37">
        <f t="shared" si="33"/>
        <v>35800</v>
      </c>
      <c r="D343" s="37" t="e">
        <f>INDEX(levelCosts_1_v,MATCH(A343,levelCosts_k,1))</f>
        <v>#REF!</v>
      </c>
      <c r="F343" s="37">
        <f t="shared" si="34"/>
        <v>107.4</v>
      </c>
      <c r="G343" s="38">
        <f t="shared" si="35"/>
        <v>1.0000000000000002</v>
      </c>
      <c r="I343" s="38"/>
      <c r="Z343" s="30">
        <v>110.7</v>
      </c>
      <c r="AA343" s="30">
        <v>17344</v>
      </c>
      <c r="AB343" s="37">
        <f t="shared" si="36"/>
        <v>50</v>
      </c>
      <c r="AC343" s="40"/>
    </row>
    <row r="344" spans="1:29">
      <c r="A344" s="37">
        <v>16844</v>
      </c>
      <c r="B344" s="37">
        <v>107.7</v>
      </c>
      <c r="C344" s="37">
        <f t="shared" si="33"/>
        <v>35900</v>
      </c>
      <c r="D344" s="37" t="e">
        <f>INDEX(levelCosts_1_v,MATCH(A344,levelCosts_k,1))</f>
        <v>#REF!</v>
      </c>
      <c r="F344" s="37">
        <f t="shared" si="34"/>
        <v>107.7</v>
      </c>
      <c r="G344" s="38">
        <f t="shared" si="35"/>
        <v>1</v>
      </c>
      <c r="I344" s="38"/>
      <c r="Z344" s="30">
        <v>111</v>
      </c>
      <c r="AA344" s="30">
        <v>17394</v>
      </c>
      <c r="AB344" s="37">
        <f t="shared" si="36"/>
        <v>50</v>
      </c>
      <c r="AC344" s="40"/>
    </row>
    <row r="345" spans="1:29">
      <c r="A345" s="37">
        <v>16894</v>
      </c>
      <c r="B345" s="37">
        <v>108</v>
      </c>
      <c r="C345" s="37">
        <f t="shared" si="33"/>
        <v>36000</v>
      </c>
      <c r="D345" s="37" t="e">
        <f>INDEX(levelCosts_1_v,MATCH(A345,levelCosts_k,1))</f>
        <v>#REF!</v>
      </c>
      <c r="F345" s="37">
        <f t="shared" si="34"/>
        <v>108</v>
      </c>
      <c r="G345" s="38">
        <f t="shared" si="35"/>
        <v>1</v>
      </c>
      <c r="I345" s="38"/>
      <c r="Z345" s="30">
        <v>111.3</v>
      </c>
      <c r="AA345" s="30">
        <v>17444</v>
      </c>
      <c r="AB345" s="37">
        <f t="shared" si="36"/>
        <v>50</v>
      </c>
      <c r="AC345" s="40"/>
    </row>
    <row r="346" spans="1:29">
      <c r="A346" s="37">
        <v>16944</v>
      </c>
      <c r="B346" s="37">
        <v>108.3</v>
      </c>
      <c r="C346" s="37">
        <f t="shared" si="33"/>
        <v>36100</v>
      </c>
      <c r="D346" s="37" t="e">
        <f>INDEX(levelCosts_1_v,MATCH(A346,levelCosts_k,1))</f>
        <v>#REF!</v>
      </c>
      <c r="F346" s="37">
        <f t="shared" si="34"/>
        <v>108.3</v>
      </c>
      <c r="G346" s="38">
        <f t="shared" si="35"/>
        <v>1</v>
      </c>
      <c r="I346" s="38"/>
      <c r="Z346" s="30">
        <v>111.6</v>
      </c>
      <c r="AA346" s="30">
        <v>17494</v>
      </c>
      <c r="AB346" s="37">
        <f t="shared" si="36"/>
        <v>50</v>
      </c>
      <c r="AC346" s="40"/>
    </row>
    <row r="347" spans="1:29">
      <c r="A347" s="37">
        <v>16994</v>
      </c>
      <c r="B347" s="37">
        <v>108.6</v>
      </c>
      <c r="C347" s="37">
        <f t="shared" si="33"/>
        <v>36200</v>
      </c>
      <c r="D347" s="37" t="e">
        <f>INDEX(levelCosts_1_v,MATCH(A347,levelCosts_k,1))</f>
        <v>#REF!</v>
      </c>
      <c r="F347" s="37">
        <f t="shared" si="34"/>
        <v>108.6</v>
      </c>
      <c r="G347" s="38">
        <f t="shared" si="35"/>
        <v>1</v>
      </c>
      <c r="I347" s="38"/>
      <c r="Z347" s="30">
        <v>111.9</v>
      </c>
      <c r="AA347" s="30">
        <v>17544</v>
      </c>
      <c r="AB347" s="37">
        <f t="shared" si="36"/>
        <v>50</v>
      </c>
      <c r="AC347" s="40"/>
    </row>
    <row r="348" spans="1:29">
      <c r="A348" s="37">
        <v>17044</v>
      </c>
      <c r="B348" s="37">
        <v>108.9</v>
      </c>
      <c r="C348" s="37">
        <f t="shared" si="33"/>
        <v>36300</v>
      </c>
      <c r="D348" s="37" t="e">
        <f>INDEX(levelCosts_1_v,MATCH(A348,levelCosts_k,1))</f>
        <v>#REF!</v>
      </c>
      <c r="F348" s="37">
        <f t="shared" si="34"/>
        <v>108.9</v>
      </c>
      <c r="G348" s="38">
        <f t="shared" si="35"/>
        <v>1.0000000000000002</v>
      </c>
      <c r="I348" s="38"/>
      <c r="Z348" s="30">
        <v>112.2</v>
      </c>
      <c r="AA348" s="30">
        <v>17594</v>
      </c>
      <c r="AB348" s="37">
        <f t="shared" si="36"/>
        <v>50</v>
      </c>
      <c r="AC348" s="40"/>
    </row>
    <row r="349" spans="1:29">
      <c r="A349" s="37">
        <v>17094</v>
      </c>
      <c r="B349" s="37">
        <v>109.2</v>
      </c>
      <c r="C349" s="37">
        <f t="shared" si="33"/>
        <v>36400</v>
      </c>
      <c r="D349" s="37" t="e">
        <f>INDEX(levelCosts_1_v,MATCH(A349,levelCosts_k,1))</f>
        <v>#REF!</v>
      </c>
      <c r="F349" s="37">
        <f t="shared" si="34"/>
        <v>109.2</v>
      </c>
      <c r="G349" s="38">
        <f t="shared" si="35"/>
        <v>1</v>
      </c>
      <c r="I349" s="38"/>
      <c r="Z349" s="30">
        <v>112.5</v>
      </c>
      <c r="AA349" s="30">
        <v>17644</v>
      </c>
      <c r="AB349" s="37">
        <f t="shared" si="36"/>
        <v>50</v>
      </c>
      <c r="AC349" s="40"/>
    </row>
    <row r="350" spans="1:29">
      <c r="A350" s="37">
        <v>17144</v>
      </c>
      <c r="B350" s="37">
        <v>109.5</v>
      </c>
      <c r="C350" s="37">
        <f t="shared" si="33"/>
        <v>36500</v>
      </c>
      <c r="D350" s="37" t="e">
        <f>INDEX(levelCosts_1_v,MATCH(A350,levelCosts_k,1))</f>
        <v>#REF!</v>
      </c>
      <c r="F350" s="37">
        <f t="shared" si="34"/>
        <v>109.5</v>
      </c>
      <c r="G350" s="38">
        <f t="shared" si="35"/>
        <v>1</v>
      </c>
      <c r="I350" s="38"/>
      <c r="Z350" s="30">
        <v>112.8</v>
      </c>
      <c r="AA350" s="30">
        <v>17694</v>
      </c>
      <c r="AB350" s="37">
        <f t="shared" si="36"/>
        <v>50</v>
      </c>
      <c r="AC350" s="40"/>
    </row>
    <row r="351" spans="1:29">
      <c r="A351" s="37">
        <v>17194</v>
      </c>
      <c r="B351" s="37">
        <v>109.8</v>
      </c>
      <c r="C351" s="37">
        <f t="shared" si="33"/>
        <v>36600</v>
      </c>
      <c r="D351" s="37" t="e">
        <f>INDEX(levelCosts_1_v,MATCH(A351,levelCosts_k,1))</f>
        <v>#REF!</v>
      </c>
      <c r="F351" s="37">
        <f t="shared" si="34"/>
        <v>109.8</v>
      </c>
      <c r="G351" s="38">
        <f t="shared" si="35"/>
        <v>0.99999999999999978</v>
      </c>
      <c r="I351" s="38"/>
      <c r="Z351" s="30">
        <v>113.1</v>
      </c>
      <c r="AA351" s="30">
        <v>17744</v>
      </c>
      <c r="AB351" s="37">
        <f t="shared" si="36"/>
        <v>50</v>
      </c>
      <c r="AC351" s="40"/>
    </row>
    <row r="352" spans="1:29">
      <c r="A352" s="37">
        <v>17244</v>
      </c>
      <c r="B352" s="37">
        <v>110.1</v>
      </c>
      <c r="C352" s="37">
        <f t="shared" si="33"/>
        <v>36700</v>
      </c>
      <c r="D352" s="37" t="e">
        <f>INDEX(levelCosts_1_v,MATCH(A352,levelCosts_k,1))</f>
        <v>#REF!</v>
      </c>
      <c r="F352" s="37">
        <f t="shared" si="34"/>
        <v>110.1</v>
      </c>
      <c r="G352" s="38">
        <f t="shared" si="35"/>
        <v>1</v>
      </c>
      <c r="I352" s="38"/>
      <c r="Z352" s="30">
        <v>113.4</v>
      </c>
      <c r="AA352" s="30">
        <v>17794</v>
      </c>
      <c r="AB352" s="37">
        <f t="shared" si="36"/>
        <v>50</v>
      </c>
      <c r="AC352" s="40"/>
    </row>
    <row r="353" spans="1:29">
      <c r="A353" s="37">
        <v>17294</v>
      </c>
      <c r="B353" s="37">
        <v>110.4</v>
      </c>
      <c r="C353" s="37">
        <f t="shared" si="33"/>
        <v>36800</v>
      </c>
      <c r="D353" s="37" t="e">
        <f>INDEX(levelCosts_1_v,MATCH(A353,levelCosts_k,1))</f>
        <v>#REF!</v>
      </c>
      <c r="F353" s="37">
        <f t="shared" si="34"/>
        <v>110.4</v>
      </c>
      <c r="G353" s="38">
        <f t="shared" si="35"/>
        <v>1.0000000000000002</v>
      </c>
      <c r="I353" s="38"/>
      <c r="Z353" s="30">
        <v>113.7</v>
      </c>
      <c r="AA353" s="30">
        <v>17844</v>
      </c>
      <c r="AB353" s="37">
        <f t="shared" si="36"/>
        <v>50</v>
      </c>
      <c r="AC353" s="40"/>
    </row>
    <row r="354" spans="1:29">
      <c r="A354" s="37">
        <v>17344</v>
      </c>
      <c r="B354" s="37">
        <v>110.7</v>
      </c>
      <c r="C354" s="37">
        <f t="shared" si="33"/>
        <v>36900</v>
      </c>
      <c r="D354" s="37" t="e">
        <f>INDEX(levelCosts_1_v,MATCH(A354,levelCosts_k,1))</f>
        <v>#REF!</v>
      </c>
      <c r="F354" s="37">
        <f t="shared" si="34"/>
        <v>110.7</v>
      </c>
      <c r="G354" s="38">
        <f t="shared" si="35"/>
        <v>1</v>
      </c>
      <c r="I354" s="38"/>
      <c r="Z354" s="30">
        <v>114</v>
      </c>
      <c r="AA354" s="30">
        <v>17894</v>
      </c>
      <c r="AB354" s="37">
        <f t="shared" si="36"/>
        <v>50</v>
      </c>
      <c r="AC354" s="40"/>
    </row>
    <row r="355" spans="1:29">
      <c r="A355" s="37">
        <v>17394</v>
      </c>
      <c r="B355" s="37">
        <v>111</v>
      </c>
      <c r="C355" s="37">
        <f t="shared" si="33"/>
        <v>37000</v>
      </c>
      <c r="D355" s="37" t="e">
        <f>INDEX(levelCosts_1_v,MATCH(A355,levelCosts_k,1))</f>
        <v>#REF!</v>
      </c>
      <c r="F355" s="37">
        <f t="shared" si="34"/>
        <v>111</v>
      </c>
      <c r="G355" s="38">
        <f t="shared" si="35"/>
        <v>1</v>
      </c>
      <c r="I355" s="38"/>
      <c r="Z355" s="30">
        <v>114.3</v>
      </c>
      <c r="AA355" s="30">
        <v>17944</v>
      </c>
      <c r="AB355" s="37">
        <f t="shared" si="36"/>
        <v>50</v>
      </c>
      <c r="AC355" s="40"/>
    </row>
    <row r="356" spans="1:29">
      <c r="A356" s="37">
        <v>17444</v>
      </c>
      <c r="B356" s="37">
        <v>111.3</v>
      </c>
      <c r="C356" s="37">
        <f t="shared" si="33"/>
        <v>37100</v>
      </c>
      <c r="D356" s="37" t="e">
        <f>INDEX(levelCosts_1_v,MATCH(A356,levelCosts_k,1))</f>
        <v>#REF!</v>
      </c>
      <c r="F356" s="37">
        <f t="shared" si="34"/>
        <v>111.3</v>
      </c>
      <c r="G356" s="38">
        <f t="shared" si="35"/>
        <v>1</v>
      </c>
      <c r="I356" s="38"/>
      <c r="Z356" s="30">
        <v>114.6</v>
      </c>
      <c r="AA356" s="30">
        <v>17994</v>
      </c>
      <c r="AB356" s="37">
        <f t="shared" si="36"/>
        <v>50</v>
      </c>
      <c r="AC356" s="40"/>
    </row>
    <row r="357" spans="1:29">
      <c r="A357" s="37">
        <v>17494</v>
      </c>
      <c r="B357" s="37">
        <v>111.6</v>
      </c>
      <c r="C357" s="37">
        <f t="shared" si="33"/>
        <v>37200</v>
      </c>
      <c r="D357" s="37" t="e">
        <f>INDEX(levelCosts_1_v,MATCH(A357,levelCosts_k,1))</f>
        <v>#REF!</v>
      </c>
      <c r="F357" s="37">
        <f t="shared" si="34"/>
        <v>111.6</v>
      </c>
      <c r="G357" s="38">
        <f t="shared" si="35"/>
        <v>1</v>
      </c>
      <c r="I357" s="38"/>
      <c r="Z357" s="30">
        <v>114.9</v>
      </c>
      <c r="AA357" s="30">
        <v>18044</v>
      </c>
      <c r="AB357" s="37">
        <f t="shared" si="36"/>
        <v>50</v>
      </c>
      <c r="AC357" s="40"/>
    </row>
    <row r="358" spans="1:29">
      <c r="A358" s="37">
        <v>17544</v>
      </c>
      <c r="B358" s="37">
        <v>111.9</v>
      </c>
      <c r="C358" s="37">
        <f t="shared" si="33"/>
        <v>37300</v>
      </c>
      <c r="D358" s="37" t="e">
        <f>INDEX(levelCosts_1_v,MATCH(A358,levelCosts_k,1))</f>
        <v>#REF!</v>
      </c>
      <c r="F358" s="37">
        <f t="shared" si="34"/>
        <v>111.9</v>
      </c>
      <c r="G358" s="38">
        <f t="shared" si="35"/>
        <v>1</v>
      </c>
      <c r="I358" s="38"/>
      <c r="Z358" s="30">
        <v>115.2</v>
      </c>
      <c r="AA358" s="30">
        <v>18094</v>
      </c>
      <c r="AB358" s="37">
        <f t="shared" si="36"/>
        <v>50</v>
      </c>
      <c r="AC358" s="40"/>
    </row>
    <row r="359" spans="1:29">
      <c r="A359" s="37">
        <v>17594</v>
      </c>
      <c r="B359" s="37">
        <v>112.2</v>
      </c>
      <c r="C359" s="37">
        <f t="shared" si="33"/>
        <v>37400</v>
      </c>
      <c r="D359" s="37" t="e">
        <f>INDEX(levelCosts_1_v,MATCH(A359,levelCosts_k,1))</f>
        <v>#REF!</v>
      </c>
      <c r="F359" s="37">
        <f t="shared" si="34"/>
        <v>112.2</v>
      </c>
      <c r="G359" s="38">
        <f t="shared" si="35"/>
        <v>1</v>
      </c>
      <c r="I359" s="38"/>
      <c r="Z359" s="30">
        <v>115.5</v>
      </c>
      <c r="AA359" s="30">
        <v>18144</v>
      </c>
      <c r="AB359" s="37">
        <f t="shared" si="36"/>
        <v>50</v>
      </c>
      <c r="AC359" s="40"/>
    </row>
    <row r="360" spans="1:29">
      <c r="A360" s="37">
        <v>17644</v>
      </c>
      <c r="B360" s="37">
        <v>112.5</v>
      </c>
      <c r="C360" s="37">
        <f t="shared" si="33"/>
        <v>37500</v>
      </c>
      <c r="D360" s="37" t="e">
        <f>INDEX(levelCosts_1_v,MATCH(A360,levelCosts_k,1))</f>
        <v>#REF!</v>
      </c>
      <c r="F360" s="37">
        <f t="shared" si="34"/>
        <v>112.5</v>
      </c>
      <c r="G360" s="38">
        <f t="shared" si="35"/>
        <v>1</v>
      </c>
      <c r="I360" s="38"/>
      <c r="Z360" s="30">
        <v>115.8</v>
      </c>
      <c r="AA360" s="30">
        <v>18194</v>
      </c>
      <c r="AB360" s="37">
        <f t="shared" si="36"/>
        <v>50</v>
      </c>
      <c r="AC360" s="40"/>
    </row>
    <row r="361" spans="1:29">
      <c r="A361" s="37">
        <v>17694</v>
      </c>
      <c r="B361" s="37">
        <v>112.8</v>
      </c>
      <c r="C361" s="37">
        <f t="shared" si="33"/>
        <v>37600</v>
      </c>
      <c r="D361" s="37" t="e">
        <f>INDEX(levelCosts_1_v,MATCH(A361,levelCosts_k,1))</f>
        <v>#REF!</v>
      </c>
      <c r="F361" s="37">
        <f t="shared" si="34"/>
        <v>112.8</v>
      </c>
      <c r="G361" s="38">
        <f t="shared" si="35"/>
        <v>1</v>
      </c>
      <c r="I361" s="38"/>
      <c r="Z361" s="30">
        <v>116.1</v>
      </c>
      <c r="AA361" s="30">
        <v>18244</v>
      </c>
      <c r="AB361" s="37">
        <f t="shared" si="36"/>
        <v>50</v>
      </c>
      <c r="AC361" s="40"/>
    </row>
    <row r="362" spans="1:29">
      <c r="A362" s="37">
        <v>17744</v>
      </c>
      <c r="B362" s="37">
        <v>113.1</v>
      </c>
      <c r="C362" s="37">
        <f t="shared" si="33"/>
        <v>37700</v>
      </c>
      <c r="D362" s="37" t="e">
        <f>INDEX(levelCosts_1_v,MATCH(A362,levelCosts_k,1))</f>
        <v>#REF!</v>
      </c>
      <c r="F362" s="37">
        <f t="shared" si="34"/>
        <v>113.1</v>
      </c>
      <c r="G362" s="38">
        <f t="shared" si="35"/>
        <v>1</v>
      </c>
      <c r="I362" s="38"/>
      <c r="Z362" s="30">
        <v>116.4</v>
      </c>
      <c r="AA362" s="30">
        <v>18294</v>
      </c>
      <c r="AB362" s="37">
        <f t="shared" si="36"/>
        <v>50</v>
      </c>
      <c r="AC362" s="40"/>
    </row>
    <row r="363" spans="1:29">
      <c r="A363" s="37">
        <v>17794</v>
      </c>
      <c r="B363" s="37">
        <v>113.4</v>
      </c>
      <c r="C363" s="37">
        <f t="shared" si="33"/>
        <v>37800</v>
      </c>
      <c r="D363" s="37" t="e">
        <f>INDEX(levelCosts_1_v,MATCH(A363,levelCosts_k,1))</f>
        <v>#REF!</v>
      </c>
      <c r="F363" s="37">
        <f t="shared" si="34"/>
        <v>113.4</v>
      </c>
      <c r="G363" s="38">
        <f t="shared" si="35"/>
        <v>1.0000000000000002</v>
      </c>
      <c r="I363" s="38"/>
      <c r="Z363" s="30">
        <v>116.7</v>
      </c>
      <c r="AA363" s="30">
        <v>18344</v>
      </c>
      <c r="AB363" s="37">
        <f t="shared" si="36"/>
        <v>50</v>
      </c>
      <c r="AC363" s="40"/>
    </row>
    <row r="364" spans="1:29">
      <c r="A364" s="37">
        <v>17844</v>
      </c>
      <c r="B364" s="37">
        <v>113.7</v>
      </c>
      <c r="C364" s="37">
        <f t="shared" si="33"/>
        <v>37900</v>
      </c>
      <c r="D364" s="37" t="e">
        <f>INDEX(levelCosts_1_v,MATCH(A364,levelCosts_k,1))</f>
        <v>#REF!</v>
      </c>
      <c r="F364" s="37">
        <f t="shared" si="34"/>
        <v>113.7</v>
      </c>
      <c r="G364" s="38">
        <f t="shared" si="35"/>
        <v>1</v>
      </c>
      <c r="I364" s="38"/>
      <c r="Z364" s="30">
        <v>117</v>
      </c>
      <c r="AA364" s="30">
        <v>18394</v>
      </c>
      <c r="AB364" s="37">
        <f t="shared" si="36"/>
        <v>50</v>
      </c>
      <c r="AC364" s="40"/>
    </row>
    <row r="365" spans="1:29">
      <c r="A365" s="37">
        <v>17894</v>
      </c>
      <c r="B365" s="37">
        <v>114</v>
      </c>
      <c r="C365" s="37">
        <f t="shared" si="33"/>
        <v>38000</v>
      </c>
      <c r="D365" s="37" t="e">
        <f>INDEX(levelCosts_1_v,MATCH(A365,levelCosts_k,1))</f>
        <v>#REF!</v>
      </c>
      <c r="F365" s="37">
        <f t="shared" si="34"/>
        <v>114</v>
      </c>
      <c r="G365" s="38">
        <f t="shared" si="35"/>
        <v>1</v>
      </c>
      <c r="I365" s="38"/>
      <c r="Z365" s="30">
        <v>117.3</v>
      </c>
      <c r="AA365" s="30">
        <v>18444</v>
      </c>
      <c r="AB365" s="37">
        <f t="shared" si="36"/>
        <v>50</v>
      </c>
      <c r="AC365" s="40"/>
    </row>
    <row r="366" spans="1:29">
      <c r="A366" s="37">
        <v>17944</v>
      </c>
      <c r="B366" s="37">
        <v>114.3</v>
      </c>
      <c r="C366" s="37">
        <f t="shared" si="33"/>
        <v>38100</v>
      </c>
      <c r="D366" s="37" t="e">
        <f>INDEX(levelCosts_1_v,MATCH(A366,levelCosts_k,1))</f>
        <v>#REF!</v>
      </c>
      <c r="F366" s="37">
        <f t="shared" si="34"/>
        <v>114.3</v>
      </c>
      <c r="G366" s="38">
        <f t="shared" si="35"/>
        <v>1</v>
      </c>
      <c r="I366" s="38"/>
      <c r="Z366" s="30">
        <v>117.6</v>
      </c>
      <c r="AA366" s="30">
        <v>18494</v>
      </c>
      <c r="AB366" s="37">
        <f t="shared" si="36"/>
        <v>50</v>
      </c>
      <c r="AC366" s="40"/>
    </row>
    <row r="367" spans="1:29">
      <c r="A367" s="37">
        <v>17994</v>
      </c>
      <c r="B367" s="37">
        <v>114.6</v>
      </c>
      <c r="C367" s="37">
        <f t="shared" si="33"/>
        <v>38200</v>
      </c>
      <c r="D367" s="37" t="e">
        <f>INDEX(levelCosts_1_v,MATCH(A367,levelCosts_k,1))</f>
        <v>#REF!</v>
      </c>
      <c r="F367" s="37">
        <f t="shared" si="34"/>
        <v>114.6</v>
      </c>
      <c r="G367" s="38">
        <f t="shared" si="35"/>
        <v>1</v>
      </c>
      <c r="I367" s="38"/>
      <c r="Z367" s="30">
        <v>117.9</v>
      </c>
      <c r="AA367" s="30">
        <v>18544</v>
      </c>
      <c r="AB367" s="37">
        <f t="shared" si="36"/>
        <v>50</v>
      </c>
      <c r="AC367" s="40"/>
    </row>
    <row r="368" spans="1:29">
      <c r="A368" s="37">
        <v>18044</v>
      </c>
      <c r="B368" s="37">
        <v>114.9</v>
      </c>
      <c r="C368" s="37">
        <f t="shared" si="33"/>
        <v>38300</v>
      </c>
      <c r="D368" s="37" t="e">
        <f>INDEX(levelCosts_1_v,MATCH(A368,levelCosts_k,1))</f>
        <v>#REF!</v>
      </c>
      <c r="F368" s="37">
        <f t="shared" si="34"/>
        <v>114.9</v>
      </c>
      <c r="G368" s="38">
        <f t="shared" si="35"/>
        <v>1</v>
      </c>
      <c r="I368" s="38"/>
      <c r="Z368" s="30">
        <v>118.2</v>
      </c>
      <c r="AA368" s="30">
        <v>18594</v>
      </c>
      <c r="AB368" s="37">
        <f t="shared" si="36"/>
        <v>50</v>
      </c>
      <c r="AC368" s="40"/>
    </row>
    <row r="369" spans="1:29">
      <c r="A369" s="37">
        <v>18094</v>
      </c>
      <c r="B369" s="37">
        <v>115.2</v>
      </c>
      <c r="C369" s="37">
        <f t="shared" si="33"/>
        <v>38400</v>
      </c>
      <c r="D369" s="37" t="e">
        <f>INDEX(levelCosts_1_v,MATCH(A369,levelCosts_k,1))</f>
        <v>#REF!</v>
      </c>
      <c r="F369" s="37">
        <f t="shared" si="34"/>
        <v>115.2</v>
      </c>
      <c r="G369" s="38">
        <f t="shared" si="35"/>
        <v>1</v>
      </c>
      <c r="I369" s="38"/>
      <c r="Z369" s="30">
        <v>118.5</v>
      </c>
      <c r="AA369" s="30">
        <v>18644</v>
      </c>
      <c r="AB369" s="37">
        <f t="shared" si="36"/>
        <v>50</v>
      </c>
      <c r="AC369" s="40"/>
    </row>
    <row r="370" spans="1:29">
      <c r="A370" s="37">
        <v>18144</v>
      </c>
      <c r="B370" s="37">
        <v>115.5</v>
      </c>
      <c r="C370" s="37">
        <f t="shared" si="33"/>
        <v>38500</v>
      </c>
      <c r="D370" s="37" t="e">
        <f>INDEX(levelCosts_1_v,MATCH(A370,levelCosts_k,1))</f>
        <v>#REF!</v>
      </c>
      <c r="F370" s="37">
        <f t="shared" si="34"/>
        <v>115.5</v>
      </c>
      <c r="G370" s="38">
        <f t="shared" si="35"/>
        <v>1</v>
      </c>
      <c r="I370" s="38"/>
      <c r="Z370" s="30">
        <v>118.8</v>
      </c>
      <c r="AA370" s="30">
        <v>18694</v>
      </c>
      <c r="AB370" s="37">
        <f t="shared" si="36"/>
        <v>50</v>
      </c>
      <c r="AC370" s="40"/>
    </row>
    <row r="371" spans="1:29">
      <c r="A371" s="37">
        <v>18194</v>
      </c>
      <c r="B371" s="37">
        <v>115.8</v>
      </c>
      <c r="C371" s="37">
        <f t="shared" si="33"/>
        <v>38600</v>
      </c>
      <c r="D371" s="37" t="e">
        <f>INDEX(levelCosts_1_v,MATCH(A371,levelCosts_k,1))</f>
        <v>#REF!</v>
      </c>
      <c r="F371" s="37">
        <f t="shared" si="34"/>
        <v>115.8</v>
      </c>
      <c r="G371" s="38">
        <f t="shared" si="35"/>
        <v>1</v>
      </c>
      <c r="I371" s="38"/>
      <c r="Z371" s="30">
        <v>119.1</v>
      </c>
      <c r="AA371" s="30">
        <v>18744</v>
      </c>
      <c r="AB371" s="37">
        <f t="shared" si="36"/>
        <v>50</v>
      </c>
      <c r="AC371" s="40"/>
    </row>
    <row r="372" spans="1:29">
      <c r="A372" s="37">
        <v>18244</v>
      </c>
      <c r="B372" s="37">
        <v>116.1</v>
      </c>
      <c r="C372" s="37">
        <f t="shared" si="33"/>
        <v>38700</v>
      </c>
      <c r="D372" s="37" t="e">
        <f>INDEX(levelCosts_1_v,MATCH(A372,levelCosts_k,1))</f>
        <v>#REF!</v>
      </c>
      <c r="F372" s="37">
        <f t="shared" si="34"/>
        <v>116.1</v>
      </c>
      <c r="G372" s="38">
        <f t="shared" si="35"/>
        <v>1</v>
      </c>
      <c r="I372" s="38"/>
      <c r="Z372" s="30">
        <v>119.4</v>
      </c>
      <c r="AA372" s="30">
        <v>18794</v>
      </c>
      <c r="AB372" s="37">
        <f t="shared" si="36"/>
        <v>50</v>
      </c>
      <c r="AC372" s="40"/>
    </row>
    <row r="373" spans="1:29">
      <c r="A373" s="37">
        <v>18294</v>
      </c>
      <c r="B373" s="37">
        <v>116.4</v>
      </c>
      <c r="C373" s="37">
        <f t="shared" si="33"/>
        <v>38800</v>
      </c>
      <c r="D373" s="37" t="e">
        <f>INDEX(levelCosts_1_v,MATCH(A373,levelCosts_k,1))</f>
        <v>#REF!</v>
      </c>
      <c r="F373" s="37">
        <f t="shared" si="34"/>
        <v>116.4</v>
      </c>
      <c r="G373" s="38">
        <f t="shared" si="35"/>
        <v>1</v>
      </c>
      <c r="I373" s="38"/>
      <c r="Z373" s="30">
        <v>119.7</v>
      </c>
      <c r="AA373" s="30">
        <v>18844</v>
      </c>
      <c r="AB373" s="37">
        <f t="shared" si="36"/>
        <v>50</v>
      </c>
      <c r="AC373" s="40"/>
    </row>
    <row r="374" spans="1:29">
      <c r="A374" s="37">
        <v>18344</v>
      </c>
      <c r="B374" s="37">
        <v>116.7</v>
      </c>
      <c r="C374" s="37">
        <f t="shared" si="33"/>
        <v>38900</v>
      </c>
      <c r="D374" s="37" t="e">
        <f>INDEX(levelCosts_1_v,MATCH(A374,levelCosts_k,1))</f>
        <v>#REF!</v>
      </c>
      <c r="F374" s="37">
        <f t="shared" si="34"/>
        <v>116.7</v>
      </c>
      <c r="G374" s="38">
        <f t="shared" si="35"/>
        <v>1</v>
      </c>
      <c r="I374" s="38"/>
      <c r="Z374" s="30">
        <v>120</v>
      </c>
      <c r="AA374" s="30">
        <v>18894</v>
      </c>
      <c r="AB374" s="37">
        <f t="shared" si="36"/>
        <v>50</v>
      </c>
      <c r="AC374" s="40"/>
    </row>
    <row r="375" spans="1:29">
      <c r="A375" s="37">
        <v>18394</v>
      </c>
      <c r="B375" s="37">
        <v>117</v>
      </c>
      <c r="C375" s="37">
        <f t="shared" si="33"/>
        <v>39000</v>
      </c>
      <c r="D375" s="37" t="e">
        <f>INDEX(levelCosts_1_v,MATCH(A375,levelCosts_k,1))</f>
        <v>#REF!</v>
      </c>
      <c r="F375" s="37">
        <f t="shared" si="34"/>
        <v>117</v>
      </c>
      <c r="G375" s="38">
        <f t="shared" si="35"/>
        <v>1</v>
      </c>
      <c r="I375" s="38"/>
      <c r="Z375" s="30">
        <v>120.3</v>
      </c>
      <c r="AA375" s="30">
        <v>18944</v>
      </c>
      <c r="AB375" s="37">
        <f t="shared" si="36"/>
        <v>50</v>
      </c>
      <c r="AC375" s="40"/>
    </row>
    <row r="376" spans="1:29">
      <c r="A376" s="37">
        <v>18444</v>
      </c>
      <c r="B376" s="37">
        <v>117.3</v>
      </c>
      <c r="C376" s="37">
        <f t="shared" si="33"/>
        <v>39100</v>
      </c>
      <c r="D376" s="37" t="e">
        <f>INDEX(levelCosts_1_v,MATCH(A376,levelCosts_k,1))</f>
        <v>#REF!</v>
      </c>
      <c r="F376" s="37">
        <f t="shared" si="34"/>
        <v>117.3</v>
      </c>
      <c r="G376" s="38">
        <f t="shared" si="35"/>
        <v>1</v>
      </c>
      <c r="I376" s="38"/>
      <c r="Z376" s="30">
        <v>120.6</v>
      </c>
      <c r="AA376" s="30">
        <v>18994</v>
      </c>
      <c r="AB376" s="37">
        <f t="shared" si="36"/>
        <v>50</v>
      </c>
      <c r="AC376" s="40"/>
    </row>
    <row r="377" spans="1:29">
      <c r="A377" s="37">
        <v>18494</v>
      </c>
      <c r="B377" s="37">
        <v>117.6</v>
      </c>
      <c r="C377" s="37">
        <f t="shared" si="33"/>
        <v>39200</v>
      </c>
      <c r="D377" s="37" t="e">
        <f>INDEX(levelCosts_1_v,MATCH(A377,levelCosts_k,1))</f>
        <v>#REF!</v>
      </c>
      <c r="F377" s="37">
        <f t="shared" si="34"/>
        <v>117.6</v>
      </c>
      <c r="G377" s="38">
        <f t="shared" si="35"/>
        <v>1</v>
      </c>
      <c r="I377" s="38"/>
      <c r="Z377" s="30">
        <v>120.9</v>
      </c>
      <c r="AA377" s="30">
        <v>19044</v>
      </c>
      <c r="AB377" s="37">
        <f t="shared" si="36"/>
        <v>50</v>
      </c>
      <c r="AC377" s="40"/>
    </row>
    <row r="378" spans="1:29">
      <c r="A378" s="37">
        <v>18544</v>
      </c>
      <c r="B378" s="37">
        <v>117.9</v>
      </c>
      <c r="C378" s="37">
        <f t="shared" si="33"/>
        <v>39300</v>
      </c>
      <c r="D378" s="37" t="e">
        <f>INDEX(levelCosts_1_v,MATCH(A378,levelCosts_k,1))</f>
        <v>#REF!</v>
      </c>
      <c r="F378" s="37">
        <f t="shared" si="34"/>
        <v>117.9</v>
      </c>
      <c r="G378" s="38">
        <f t="shared" si="35"/>
        <v>1</v>
      </c>
      <c r="I378" s="38"/>
      <c r="Z378" s="30">
        <v>121.2</v>
      </c>
      <c r="AA378" s="30">
        <v>19094</v>
      </c>
      <c r="AB378" s="37">
        <f t="shared" si="36"/>
        <v>50</v>
      </c>
      <c r="AC378" s="40"/>
    </row>
    <row r="379" spans="1:29">
      <c r="A379" s="37">
        <v>18594</v>
      </c>
      <c r="B379" s="37">
        <v>118.2</v>
      </c>
      <c r="C379" s="37">
        <f t="shared" si="33"/>
        <v>39400</v>
      </c>
      <c r="D379" s="37" t="e">
        <f>INDEX(levelCosts_1_v,MATCH(A379,levelCosts_k,1))</f>
        <v>#REF!</v>
      </c>
      <c r="F379" s="37">
        <f t="shared" si="34"/>
        <v>118.2</v>
      </c>
      <c r="G379" s="38">
        <f t="shared" si="35"/>
        <v>1</v>
      </c>
      <c r="I379" s="38"/>
      <c r="Z379" s="30">
        <v>121.5</v>
      </c>
      <c r="AA379" s="30">
        <v>19144</v>
      </c>
      <c r="AB379" s="37">
        <f t="shared" si="36"/>
        <v>50</v>
      </c>
      <c r="AC379" s="40"/>
    </row>
    <row r="380" spans="1:29">
      <c r="A380" s="37">
        <v>18644</v>
      </c>
      <c r="B380" s="37">
        <v>118.5</v>
      </c>
      <c r="C380" s="37">
        <f t="shared" si="33"/>
        <v>39500</v>
      </c>
      <c r="D380" s="37" t="e">
        <f>INDEX(levelCosts_1_v,MATCH(A380,levelCosts_k,1))</f>
        <v>#REF!</v>
      </c>
      <c r="F380" s="37">
        <f t="shared" si="34"/>
        <v>118.5</v>
      </c>
      <c r="G380" s="38">
        <f t="shared" si="35"/>
        <v>1</v>
      </c>
      <c r="I380" s="38"/>
      <c r="Z380" s="30">
        <v>121.8</v>
      </c>
      <c r="AA380" s="30">
        <v>19194</v>
      </c>
      <c r="AB380" s="37">
        <f t="shared" si="36"/>
        <v>50</v>
      </c>
      <c r="AC380" s="40"/>
    </row>
    <row r="381" spans="1:29">
      <c r="A381" s="37">
        <v>18694</v>
      </c>
      <c r="B381" s="37">
        <v>118.8</v>
      </c>
      <c r="C381" s="37">
        <f t="shared" si="33"/>
        <v>39600</v>
      </c>
      <c r="D381" s="37" t="e">
        <f>INDEX(levelCosts_1_v,MATCH(A381,levelCosts_k,1))</f>
        <v>#REF!</v>
      </c>
      <c r="F381" s="37">
        <f t="shared" si="34"/>
        <v>118.8</v>
      </c>
      <c r="G381" s="38">
        <f t="shared" si="35"/>
        <v>1</v>
      </c>
      <c r="I381" s="38"/>
      <c r="Z381" s="30">
        <v>122.1</v>
      </c>
      <c r="AA381" s="30">
        <v>19244</v>
      </c>
      <c r="AB381" s="37">
        <f t="shared" si="36"/>
        <v>50</v>
      </c>
      <c r="AC381" s="40"/>
    </row>
    <row r="382" spans="1:29">
      <c r="A382" s="37">
        <v>18744</v>
      </c>
      <c r="B382" s="37">
        <v>119.1</v>
      </c>
      <c r="C382" s="37">
        <f t="shared" si="33"/>
        <v>39700</v>
      </c>
      <c r="D382" s="37" t="e">
        <f>INDEX(levelCosts_1_v,MATCH(A382,levelCosts_k,1))</f>
        <v>#REF!</v>
      </c>
      <c r="F382" s="37">
        <f t="shared" si="34"/>
        <v>119.1</v>
      </c>
      <c r="G382" s="38">
        <f t="shared" si="35"/>
        <v>1</v>
      </c>
      <c r="I382" s="38"/>
      <c r="Z382" s="30">
        <v>122.4</v>
      </c>
      <c r="AA382" s="30">
        <v>19294</v>
      </c>
      <c r="AB382" s="37">
        <f t="shared" si="36"/>
        <v>50</v>
      </c>
      <c r="AC382" s="40"/>
    </row>
    <row r="383" spans="1:29">
      <c r="A383" s="37">
        <v>18794</v>
      </c>
      <c r="B383" s="37">
        <v>119.4</v>
      </c>
      <c r="C383" s="37">
        <f t="shared" si="33"/>
        <v>39800</v>
      </c>
      <c r="D383" s="37" t="e">
        <f>INDEX(levelCosts_1_v,MATCH(A383,levelCosts_k,1))</f>
        <v>#REF!</v>
      </c>
      <c r="F383" s="37">
        <f t="shared" si="34"/>
        <v>119.4</v>
      </c>
      <c r="G383" s="38">
        <f t="shared" si="35"/>
        <v>1</v>
      </c>
      <c r="I383" s="38"/>
      <c r="Z383" s="30">
        <v>122.7</v>
      </c>
      <c r="AA383" s="30">
        <v>19344</v>
      </c>
      <c r="AB383" s="37">
        <f t="shared" si="36"/>
        <v>50</v>
      </c>
      <c r="AC383" s="40"/>
    </row>
    <row r="384" spans="1:29">
      <c r="A384" s="37">
        <v>18844</v>
      </c>
      <c r="B384" s="37">
        <v>119.7</v>
      </c>
      <c r="C384" s="37">
        <f t="shared" si="33"/>
        <v>39900</v>
      </c>
      <c r="D384" s="37" t="e">
        <f>INDEX(levelCosts_1_v,MATCH(A384,levelCosts_k,1))</f>
        <v>#REF!</v>
      </c>
      <c r="F384" s="37">
        <f t="shared" si="34"/>
        <v>119.7</v>
      </c>
      <c r="G384" s="38">
        <f t="shared" si="35"/>
        <v>1</v>
      </c>
      <c r="I384" s="38"/>
      <c r="Z384" s="30">
        <v>123</v>
      </c>
      <c r="AA384" s="30">
        <v>19394</v>
      </c>
      <c r="AB384" s="37">
        <f t="shared" si="36"/>
        <v>50</v>
      </c>
      <c r="AC384" s="40"/>
    </row>
    <row r="385" spans="1:29">
      <c r="A385" s="37">
        <v>18894</v>
      </c>
      <c r="B385" s="37">
        <v>120</v>
      </c>
      <c r="C385" s="37">
        <f t="shared" si="33"/>
        <v>40000</v>
      </c>
      <c r="D385" s="37" t="e">
        <f>INDEX(levelCosts_1_v,MATCH(A385,levelCosts_k,1))</f>
        <v>#REF!</v>
      </c>
      <c r="F385" s="37">
        <f t="shared" si="34"/>
        <v>120</v>
      </c>
      <c r="G385" s="38">
        <f t="shared" si="35"/>
        <v>1</v>
      </c>
      <c r="I385" s="38"/>
      <c r="Z385" s="30">
        <v>123.3</v>
      </c>
      <c r="AA385" s="30">
        <v>19444</v>
      </c>
      <c r="AB385" s="37">
        <f t="shared" si="36"/>
        <v>50</v>
      </c>
      <c r="AC385" s="40"/>
    </row>
    <row r="386" spans="1:29">
      <c r="A386" s="37">
        <v>18944</v>
      </c>
      <c r="B386" s="37">
        <v>120.3</v>
      </c>
      <c r="C386" s="37">
        <f t="shared" ref="C386:C449" si="37">INDEX(farm_v,MATCH(A386,farm_k,1))</f>
        <v>40100</v>
      </c>
      <c r="D386" s="37" t="e">
        <f>INDEX(levelCosts_1_v,MATCH(A386,levelCosts_k,1))</f>
        <v>#REF!</v>
      </c>
      <c r="F386" s="37">
        <f t="shared" ref="F386:F449" si="38">C386*3/gold</f>
        <v>120.3</v>
      </c>
      <c r="G386" s="38">
        <f t="shared" si="35"/>
        <v>1</v>
      </c>
      <c r="I386" s="38"/>
      <c r="Z386" s="30">
        <v>123.6</v>
      </c>
      <c r="AA386" s="30">
        <v>19494</v>
      </c>
      <c r="AB386" s="37">
        <f t="shared" si="36"/>
        <v>50</v>
      </c>
      <c r="AC386" s="40"/>
    </row>
    <row r="387" spans="1:29">
      <c r="A387" s="37">
        <v>18994</v>
      </c>
      <c r="B387" s="37">
        <v>120.6</v>
      </c>
      <c r="C387" s="37">
        <f t="shared" si="37"/>
        <v>40200</v>
      </c>
      <c r="D387" s="37" t="e">
        <f>INDEX(levelCosts_1_v,MATCH(A387,levelCosts_k,1))</f>
        <v>#REF!</v>
      </c>
      <c r="F387" s="37">
        <f t="shared" si="38"/>
        <v>120.6</v>
      </c>
      <c r="G387" s="38">
        <f t="shared" si="35"/>
        <v>1</v>
      </c>
      <c r="I387" s="38"/>
      <c r="Z387" s="30">
        <v>123.9</v>
      </c>
      <c r="AA387" s="30">
        <v>19544</v>
      </c>
      <c r="AB387" s="37">
        <f t="shared" si="36"/>
        <v>50</v>
      </c>
      <c r="AC387" s="40"/>
    </row>
    <row r="388" spans="1:29">
      <c r="A388" s="37">
        <v>19044</v>
      </c>
      <c r="B388" s="37">
        <v>120.9</v>
      </c>
      <c r="C388" s="37">
        <f t="shared" si="37"/>
        <v>40300</v>
      </c>
      <c r="D388" s="37" t="e">
        <f>INDEX(levelCosts_1_v,MATCH(A388,levelCosts_k,1))</f>
        <v>#REF!</v>
      </c>
      <c r="F388" s="37">
        <f t="shared" si="38"/>
        <v>120.9</v>
      </c>
      <c r="G388" s="38">
        <f t="shared" ref="G388:G451" si="39">(B388/B387)/(C388/C387)</f>
        <v>1</v>
      </c>
      <c r="I388" s="38"/>
      <c r="Z388" s="30">
        <v>124.2</v>
      </c>
      <c r="AA388" s="30">
        <v>19594</v>
      </c>
      <c r="AB388" s="37">
        <f t="shared" ref="AB388:AB449" si="40">AA389-AA388</f>
        <v>50</v>
      </c>
      <c r="AC388" s="40"/>
    </row>
    <row r="389" spans="1:29">
      <c r="A389" s="37">
        <v>19094</v>
      </c>
      <c r="B389" s="37">
        <v>121.2</v>
      </c>
      <c r="C389" s="37">
        <f t="shared" si="37"/>
        <v>40400</v>
      </c>
      <c r="D389" s="37" t="e">
        <f>INDEX(levelCosts_1_v,MATCH(A389,levelCosts_k,1))</f>
        <v>#REF!</v>
      </c>
      <c r="F389" s="37">
        <f t="shared" si="38"/>
        <v>121.2</v>
      </c>
      <c r="G389" s="38">
        <f t="shared" si="39"/>
        <v>1</v>
      </c>
      <c r="I389" s="38"/>
      <c r="Z389" s="30">
        <v>124.5</v>
      </c>
      <c r="AA389" s="30">
        <v>19644</v>
      </c>
      <c r="AB389" s="37">
        <f t="shared" si="40"/>
        <v>50</v>
      </c>
      <c r="AC389" s="40"/>
    </row>
    <row r="390" spans="1:29">
      <c r="A390" s="37">
        <v>19144</v>
      </c>
      <c r="B390" s="37">
        <v>121.5</v>
      </c>
      <c r="C390" s="37">
        <f t="shared" si="37"/>
        <v>40500</v>
      </c>
      <c r="D390" s="37" t="e">
        <f>INDEX(levelCosts_1_v,MATCH(A390,levelCosts_k,1))</f>
        <v>#REF!</v>
      </c>
      <c r="F390" s="37">
        <f t="shared" si="38"/>
        <v>121.5</v>
      </c>
      <c r="G390" s="38">
        <f t="shared" si="39"/>
        <v>1</v>
      </c>
      <c r="I390" s="38"/>
      <c r="Z390" s="30">
        <v>124.8</v>
      </c>
      <c r="AA390" s="30">
        <v>19694</v>
      </c>
      <c r="AB390" s="37">
        <f t="shared" si="40"/>
        <v>50</v>
      </c>
      <c r="AC390" s="40"/>
    </row>
    <row r="391" spans="1:29">
      <c r="A391" s="37">
        <v>19194</v>
      </c>
      <c r="B391" s="37">
        <v>121.8</v>
      </c>
      <c r="C391" s="37">
        <f t="shared" si="37"/>
        <v>40600</v>
      </c>
      <c r="D391" s="37" t="e">
        <f>INDEX(levelCosts_1_v,MATCH(A391,levelCosts_k,1))</f>
        <v>#REF!</v>
      </c>
      <c r="F391" s="37">
        <f t="shared" si="38"/>
        <v>121.8</v>
      </c>
      <c r="G391" s="38">
        <f t="shared" si="39"/>
        <v>1</v>
      </c>
      <c r="I391" s="38"/>
      <c r="Z391" s="30">
        <v>125.1</v>
      </c>
      <c r="AA391" s="30">
        <v>19744</v>
      </c>
      <c r="AB391" s="37">
        <f t="shared" si="40"/>
        <v>50</v>
      </c>
      <c r="AC391" s="40"/>
    </row>
    <row r="392" spans="1:29">
      <c r="A392" s="37">
        <v>19244</v>
      </c>
      <c r="B392" s="37">
        <v>122.1</v>
      </c>
      <c r="C392" s="37">
        <f t="shared" si="37"/>
        <v>40700</v>
      </c>
      <c r="D392" s="37" t="e">
        <f>INDEX(levelCosts_1_v,MATCH(A392,levelCosts_k,1))</f>
        <v>#REF!</v>
      </c>
      <c r="F392" s="37">
        <f t="shared" si="38"/>
        <v>122.1</v>
      </c>
      <c r="G392" s="38">
        <f t="shared" si="39"/>
        <v>1</v>
      </c>
      <c r="I392" s="38"/>
      <c r="Z392" s="30">
        <v>125.4</v>
      </c>
      <c r="AA392" s="30">
        <v>19794</v>
      </c>
      <c r="AB392" s="37">
        <f t="shared" si="40"/>
        <v>50</v>
      </c>
      <c r="AC392" s="40"/>
    </row>
    <row r="393" spans="1:29">
      <c r="A393" s="37">
        <v>19294</v>
      </c>
      <c r="B393" s="37">
        <v>122.4</v>
      </c>
      <c r="C393" s="37">
        <f t="shared" si="37"/>
        <v>40800</v>
      </c>
      <c r="D393" s="37" t="e">
        <f>INDEX(levelCosts_1_v,MATCH(A393,levelCosts_k,1))</f>
        <v>#REF!</v>
      </c>
      <c r="F393" s="37">
        <f t="shared" si="38"/>
        <v>122.4</v>
      </c>
      <c r="G393" s="38">
        <f t="shared" si="39"/>
        <v>1</v>
      </c>
      <c r="I393" s="38"/>
      <c r="Z393" s="30">
        <v>125.7</v>
      </c>
      <c r="AA393" s="30">
        <v>19844</v>
      </c>
      <c r="AB393" s="37">
        <f t="shared" si="40"/>
        <v>50</v>
      </c>
      <c r="AC393" s="40"/>
    </row>
    <row r="394" spans="1:29">
      <c r="A394" s="37">
        <v>19344</v>
      </c>
      <c r="B394" s="37">
        <v>122.7</v>
      </c>
      <c r="C394" s="37">
        <f t="shared" si="37"/>
        <v>40900</v>
      </c>
      <c r="D394" s="37" t="e">
        <f>INDEX(levelCosts_1_v,MATCH(A394,levelCosts_k,1))</f>
        <v>#REF!</v>
      </c>
      <c r="F394" s="37">
        <f t="shared" si="38"/>
        <v>122.7</v>
      </c>
      <c r="G394" s="38">
        <f t="shared" si="39"/>
        <v>1</v>
      </c>
      <c r="I394" s="38"/>
      <c r="Z394" s="30">
        <v>126</v>
      </c>
      <c r="AA394" s="30">
        <v>19894</v>
      </c>
      <c r="AB394" s="37">
        <f t="shared" si="40"/>
        <v>50</v>
      </c>
      <c r="AC394" s="40"/>
    </row>
    <row r="395" spans="1:29">
      <c r="A395" s="37">
        <v>19394</v>
      </c>
      <c r="B395" s="37">
        <v>123</v>
      </c>
      <c r="C395" s="37">
        <f t="shared" si="37"/>
        <v>41000</v>
      </c>
      <c r="D395" s="37" t="e">
        <f>INDEX(levelCosts_1_v,MATCH(A395,levelCosts_k,1))</f>
        <v>#REF!</v>
      </c>
      <c r="F395" s="37">
        <f t="shared" si="38"/>
        <v>123</v>
      </c>
      <c r="G395" s="38">
        <f t="shared" si="39"/>
        <v>1</v>
      </c>
      <c r="I395" s="38"/>
      <c r="Z395" s="30">
        <v>126.3</v>
      </c>
      <c r="AA395" s="30">
        <v>19944</v>
      </c>
      <c r="AB395" s="37">
        <f t="shared" si="40"/>
        <v>50</v>
      </c>
      <c r="AC395" s="40"/>
    </row>
    <row r="396" spans="1:29">
      <c r="A396" s="37">
        <v>19444</v>
      </c>
      <c r="B396" s="37">
        <v>123.3</v>
      </c>
      <c r="C396" s="37">
        <f t="shared" si="37"/>
        <v>41100</v>
      </c>
      <c r="D396" s="37" t="e">
        <f>INDEX(levelCosts_1_v,MATCH(A396,levelCosts_k,1))</f>
        <v>#REF!</v>
      </c>
      <c r="F396" s="37">
        <f t="shared" si="38"/>
        <v>123.3</v>
      </c>
      <c r="G396" s="38">
        <f t="shared" si="39"/>
        <v>1</v>
      </c>
      <c r="I396" s="38"/>
      <c r="Z396" s="30">
        <v>126.6</v>
      </c>
      <c r="AA396" s="30">
        <v>19994</v>
      </c>
      <c r="AB396" s="37">
        <f t="shared" si="40"/>
        <v>50</v>
      </c>
      <c r="AC396" s="40"/>
    </row>
    <row r="397" spans="1:29">
      <c r="A397" s="37">
        <v>19494</v>
      </c>
      <c r="B397" s="37">
        <v>123.6</v>
      </c>
      <c r="C397" s="37">
        <f t="shared" si="37"/>
        <v>41200</v>
      </c>
      <c r="D397" s="37" t="e">
        <f>INDEX(levelCosts_1_v,MATCH(A397,levelCosts_k,1))</f>
        <v>#REF!</v>
      </c>
      <c r="F397" s="37">
        <f t="shared" si="38"/>
        <v>123.6</v>
      </c>
      <c r="G397" s="38">
        <f t="shared" si="39"/>
        <v>0.99999999999999978</v>
      </c>
      <c r="I397" s="38"/>
      <c r="Z397" s="30">
        <v>126.9</v>
      </c>
      <c r="AA397" s="30">
        <v>20044</v>
      </c>
      <c r="AB397" s="37">
        <f t="shared" si="40"/>
        <v>50</v>
      </c>
      <c r="AC397" s="40"/>
    </row>
    <row r="398" spans="1:29">
      <c r="A398" s="37">
        <v>19544</v>
      </c>
      <c r="B398" s="37">
        <v>123.9</v>
      </c>
      <c r="C398" s="37">
        <f t="shared" si="37"/>
        <v>41300</v>
      </c>
      <c r="D398" s="37" t="e">
        <f>INDEX(levelCosts_1_v,MATCH(A398,levelCosts_k,1))</f>
        <v>#REF!</v>
      </c>
      <c r="F398" s="37">
        <f t="shared" si="38"/>
        <v>123.9</v>
      </c>
      <c r="G398" s="38">
        <f t="shared" si="39"/>
        <v>1</v>
      </c>
      <c r="I398" s="38"/>
      <c r="Z398" s="30">
        <v>127.2</v>
      </c>
      <c r="AA398" s="30">
        <v>20094</v>
      </c>
      <c r="AB398" s="37">
        <f t="shared" si="40"/>
        <v>50</v>
      </c>
      <c r="AC398" s="40"/>
    </row>
    <row r="399" spans="1:29">
      <c r="A399" s="37">
        <v>19594</v>
      </c>
      <c r="B399" s="37">
        <v>124.2</v>
      </c>
      <c r="C399" s="37">
        <f t="shared" si="37"/>
        <v>41400</v>
      </c>
      <c r="D399" s="37" t="e">
        <f>INDEX(levelCosts_1_v,MATCH(A399,levelCosts_k,1))</f>
        <v>#REF!</v>
      </c>
      <c r="F399" s="37">
        <f t="shared" si="38"/>
        <v>124.2</v>
      </c>
      <c r="G399" s="38">
        <f t="shared" si="39"/>
        <v>1</v>
      </c>
      <c r="I399" s="38"/>
      <c r="Z399" s="30">
        <v>127.5</v>
      </c>
      <c r="AA399" s="30">
        <v>20144</v>
      </c>
      <c r="AB399" s="37">
        <f t="shared" si="40"/>
        <v>50</v>
      </c>
      <c r="AC399" s="40"/>
    </row>
    <row r="400" spans="1:29">
      <c r="A400" s="37">
        <v>19644</v>
      </c>
      <c r="B400" s="37">
        <v>124.5</v>
      </c>
      <c r="C400" s="37">
        <f t="shared" si="37"/>
        <v>41500</v>
      </c>
      <c r="D400" s="37" t="e">
        <f>INDEX(levelCosts_1_v,MATCH(A400,levelCosts_k,1))</f>
        <v>#REF!</v>
      </c>
      <c r="F400" s="37">
        <f t="shared" si="38"/>
        <v>124.5</v>
      </c>
      <c r="G400" s="38">
        <f t="shared" si="39"/>
        <v>1</v>
      </c>
      <c r="I400" s="38"/>
      <c r="Z400" s="30">
        <v>127.8</v>
      </c>
      <c r="AA400" s="30">
        <v>20194</v>
      </c>
      <c r="AB400" s="37">
        <f t="shared" si="40"/>
        <v>50</v>
      </c>
      <c r="AC400" s="40"/>
    </row>
    <row r="401" spans="1:29">
      <c r="A401" s="37">
        <v>19694</v>
      </c>
      <c r="B401" s="37">
        <v>124.8</v>
      </c>
      <c r="C401" s="37">
        <f t="shared" si="37"/>
        <v>41600</v>
      </c>
      <c r="D401" s="37" t="e">
        <f>INDEX(levelCosts_1_v,MATCH(A401,levelCosts_k,1))</f>
        <v>#REF!</v>
      </c>
      <c r="F401" s="37">
        <f t="shared" si="38"/>
        <v>124.8</v>
      </c>
      <c r="G401" s="38">
        <f t="shared" si="39"/>
        <v>1</v>
      </c>
      <c r="I401" s="38"/>
      <c r="Z401" s="30">
        <v>128.1</v>
      </c>
      <c r="AA401" s="30">
        <v>20244</v>
      </c>
      <c r="AB401" s="37">
        <f t="shared" si="40"/>
        <v>50</v>
      </c>
      <c r="AC401" s="40"/>
    </row>
    <row r="402" spans="1:29">
      <c r="A402" s="37">
        <v>19744</v>
      </c>
      <c r="B402" s="37">
        <v>125.1</v>
      </c>
      <c r="C402" s="37">
        <f t="shared" si="37"/>
        <v>41700</v>
      </c>
      <c r="D402" s="37" t="e">
        <f>INDEX(levelCosts_1_v,MATCH(A402,levelCosts_k,1))</f>
        <v>#REF!</v>
      </c>
      <c r="F402" s="37">
        <f t="shared" si="38"/>
        <v>125.1</v>
      </c>
      <c r="G402" s="38">
        <f t="shared" si="39"/>
        <v>0.99999999999999978</v>
      </c>
      <c r="I402" s="38"/>
      <c r="Z402" s="30">
        <v>128.4</v>
      </c>
      <c r="AA402" s="30">
        <v>20294</v>
      </c>
      <c r="AB402" s="37">
        <f t="shared" si="40"/>
        <v>50</v>
      </c>
      <c r="AC402" s="40"/>
    </row>
    <row r="403" spans="1:29">
      <c r="A403" s="37">
        <v>19794</v>
      </c>
      <c r="B403" s="37">
        <v>125.4</v>
      </c>
      <c r="C403" s="37">
        <f t="shared" si="37"/>
        <v>41800</v>
      </c>
      <c r="D403" s="37" t="e">
        <f>INDEX(levelCosts_1_v,MATCH(A403,levelCosts_k,1))</f>
        <v>#REF!</v>
      </c>
      <c r="F403" s="37">
        <f t="shared" si="38"/>
        <v>125.4</v>
      </c>
      <c r="G403" s="38">
        <f t="shared" si="39"/>
        <v>1</v>
      </c>
      <c r="I403" s="38"/>
      <c r="Z403" s="30">
        <v>128.69999999999999</v>
      </c>
      <c r="AA403" s="30">
        <v>20344</v>
      </c>
      <c r="AB403" s="37">
        <f t="shared" si="40"/>
        <v>50</v>
      </c>
      <c r="AC403" s="40"/>
    </row>
    <row r="404" spans="1:29">
      <c r="A404" s="37">
        <v>19844</v>
      </c>
      <c r="B404" s="37">
        <v>125.7</v>
      </c>
      <c r="C404" s="37">
        <f t="shared" si="37"/>
        <v>41900</v>
      </c>
      <c r="D404" s="37" t="e">
        <f>INDEX(levelCosts_1_v,MATCH(A404,levelCosts_k,1))</f>
        <v>#REF!</v>
      </c>
      <c r="F404" s="37">
        <f t="shared" si="38"/>
        <v>125.7</v>
      </c>
      <c r="G404" s="38">
        <f t="shared" si="39"/>
        <v>1</v>
      </c>
      <c r="I404" s="38"/>
      <c r="Z404" s="30">
        <v>129</v>
      </c>
      <c r="AA404" s="30">
        <v>20394</v>
      </c>
      <c r="AB404" s="37">
        <f t="shared" si="40"/>
        <v>50</v>
      </c>
      <c r="AC404" s="40"/>
    </row>
    <row r="405" spans="1:29">
      <c r="A405" s="37">
        <v>19894</v>
      </c>
      <c r="B405" s="37">
        <v>126</v>
      </c>
      <c r="C405" s="37">
        <f t="shared" si="37"/>
        <v>42000</v>
      </c>
      <c r="D405" s="37" t="e">
        <f>INDEX(levelCosts_1_v,MATCH(A405,levelCosts_k,1))</f>
        <v>#REF!</v>
      </c>
      <c r="F405" s="37">
        <f t="shared" si="38"/>
        <v>126</v>
      </c>
      <c r="G405" s="38">
        <f t="shared" si="39"/>
        <v>1</v>
      </c>
      <c r="I405" s="38"/>
      <c r="Z405" s="30">
        <v>129.30000000000001</v>
      </c>
      <c r="AA405" s="30">
        <v>20444</v>
      </c>
      <c r="AB405" s="37">
        <f t="shared" si="40"/>
        <v>50</v>
      </c>
      <c r="AC405" s="40"/>
    </row>
    <row r="406" spans="1:29">
      <c r="A406" s="37">
        <v>19944</v>
      </c>
      <c r="B406" s="37">
        <v>126.3</v>
      </c>
      <c r="C406" s="37">
        <f t="shared" si="37"/>
        <v>42100</v>
      </c>
      <c r="D406" s="37" t="e">
        <f>INDEX(levelCosts_1_v,MATCH(A406,levelCosts_k,1))</f>
        <v>#REF!</v>
      </c>
      <c r="F406" s="37">
        <f t="shared" si="38"/>
        <v>126.3</v>
      </c>
      <c r="G406" s="38">
        <f t="shared" si="39"/>
        <v>1</v>
      </c>
      <c r="I406" s="38"/>
      <c r="Z406" s="30">
        <v>129.6</v>
      </c>
      <c r="AA406" s="30">
        <v>20494</v>
      </c>
      <c r="AB406" s="37">
        <f t="shared" si="40"/>
        <v>50</v>
      </c>
      <c r="AC406" s="40"/>
    </row>
    <row r="407" spans="1:29">
      <c r="A407" s="37">
        <v>19994</v>
      </c>
      <c r="B407" s="37">
        <v>126.6</v>
      </c>
      <c r="C407" s="37">
        <f t="shared" si="37"/>
        <v>42200</v>
      </c>
      <c r="D407" s="37" t="e">
        <f>INDEX(levelCosts_1_v,MATCH(A407,levelCosts_k,1))</f>
        <v>#REF!</v>
      </c>
      <c r="F407" s="37">
        <f t="shared" si="38"/>
        <v>126.6</v>
      </c>
      <c r="G407" s="38">
        <f t="shared" si="39"/>
        <v>1</v>
      </c>
      <c r="I407" s="38"/>
      <c r="Z407" s="30">
        <v>129.9</v>
      </c>
      <c r="AA407" s="30">
        <v>20544</v>
      </c>
      <c r="AB407" s="37">
        <f t="shared" si="40"/>
        <v>50</v>
      </c>
      <c r="AC407" s="40"/>
    </row>
    <row r="408" spans="1:29">
      <c r="A408" s="37">
        <v>20044</v>
      </c>
      <c r="B408" s="37">
        <v>126.9</v>
      </c>
      <c r="C408" s="37">
        <f t="shared" si="37"/>
        <v>42300</v>
      </c>
      <c r="D408" s="37" t="e">
        <f>INDEX(levelCosts_1_v,MATCH(A408,levelCosts_k,1))</f>
        <v>#REF!</v>
      </c>
      <c r="F408" s="37">
        <f t="shared" si="38"/>
        <v>126.9</v>
      </c>
      <c r="G408" s="38">
        <f t="shared" si="39"/>
        <v>1</v>
      </c>
      <c r="I408" s="38"/>
      <c r="Z408" s="30">
        <v>130.19999999999999</v>
      </c>
      <c r="AA408" s="30">
        <v>20594</v>
      </c>
      <c r="AB408" s="37">
        <f t="shared" si="40"/>
        <v>50</v>
      </c>
      <c r="AC408" s="40"/>
    </row>
    <row r="409" spans="1:29">
      <c r="A409" s="37">
        <v>20094</v>
      </c>
      <c r="B409" s="37">
        <v>127.2</v>
      </c>
      <c r="C409" s="37">
        <f t="shared" si="37"/>
        <v>42400</v>
      </c>
      <c r="D409" s="37" t="e">
        <f>INDEX(levelCosts_1_v,MATCH(A409,levelCosts_k,1))</f>
        <v>#REF!</v>
      </c>
      <c r="F409" s="37">
        <f t="shared" si="38"/>
        <v>127.2</v>
      </c>
      <c r="G409" s="38">
        <f t="shared" si="39"/>
        <v>1</v>
      </c>
      <c r="I409" s="38"/>
      <c r="Z409" s="30">
        <v>130.5</v>
      </c>
      <c r="AA409" s="30">
        <v>20644</v>
      </c>
      <c r="AB409" s="37">
        <f t="shared" si="40"/>
        <v>50</v>
      </c>
      <c r="AC409" s="40"/>
    </row>
    <row r="410" spans="1:29">
      <c r="A410" s="37">
        <v>20144</v>
      </c>
      <c r="B410" s="37">
        <v>127.5</v>
      </c>
      <c r="C410" s="37">
        <f t="shared" si="37"/>
        <v>42500</v>
      </c>
      <c r="D410" s="37" t="e">
        <f>INDEX(levelCosts_1_v,MATCH(A410,levelCosts_k,1))</f>
        <v>#REF!</v>
      </c>
      <c r="F410" s="37">
        <f t="shared" si="38"/>
        <v>127.5</v>
      </c>
      <c r="G410" s="38">
        <f t="shared" si="39"/>
        <v>1</v>
      </c>
      <c r="I410" s="38"/>
      <c r="Z410" s="30">
        <v>130.80000000000001</v>
      </c>
      <c r="AA410" s="30">
        <v>20694</v>
      </c>
      <c r="AB410" s="37">
        <f t="shared" si="40"/>
        <v>50</v>
      </c>
      <c r="AC410" s="40"/>
    </row>
    <row r="411" spans="1:29">
      <c r="A411" s="37">
        <v>20194</v>
      </c>
      <c r="B411" s="37">
        <v>127.8</v>
      </c>
      <c r="C411" s="37">
        <f t="shared" si="37"/>
        <v>42600</v>
      </c>
      <c r="D411" s="37" t="e">
        <f>INDEX(levelCosts_1_v,MATCH(A411,levelCosts_k,1))</f>
        <v>#REF!</v>
      </c>
      <c r="F411" s="37">
        <f t="shared" si="38"/>
        <v>127.8</v>
      </c>
      <c r="G411" s="38">
        <f t="shared" si="39"/>
        <v>1</v>
      </c>
      <c r="I411" s="38"/>
      <c r="Z411" s="30">
        <v>131.1</v>
      </c>
      <c r="AA411" s="30">
        <v>20744</v>
      </c>
      <c r="AB411" s="37">
        <f t="shared" si="40"/>
        <v>50</v>
      </c>
      <c r="AC411" s="40"/>
    </row>
    <row r="412" spans="1:29">
      <c r="A412" s="37">
        <v>20244</v>
      </c>
      <c r="B412" s="37">
        <v>128.1</v>
      </c>
      <c r="C412" s="37">
        <f t="shared" si="37"/>
        <v>42700</v>
      </c>
      <c r="D412" s="37" t="e">
        <f>INDEX(levelCosts_1_v,MATCH(A412,levelCosts_k,1))</f>
        <v>#REF!</v>
      </c>
      <c r="F412" s="37">
        <f t="shared" si="38"/>
        <v>128.1</v>
      </c>
      <c r="G412" s="38">
        <f t="shared" si="39"/>
        <v>1</v>
      </c>
      <c r="I412" s="38"/>
      <c r="Z412" s="30">
        <v>131.4</v>
      </c>
      <c r="AA412" s="30">
        <v>20794</v>
      </c>
      <c r="AB412" s="37">
        <f t="shared" si="40"/>
        <v>50</v>
      </c>
      <c r="AC412" s="40"/>
    </row>
    <row r="413" spans="1:29">
      <c r="A413" s="37">
        <v>20294</v>
      </c>
      <c r="B413" s="37">
        <v>128.4</v>
      </c>
      <c r="C413" s="37">
        <f t="shared" si="37"/>
        <v>42800</v>
      </c>
      <c r="D413" s="37" t="e">
        <f>INDEX(levelCosts_1_v,MATCH(A413,levelCosts_k,1))</f>
        <v>#REF!</v>
      </c>
      <c r="F413" s="37">
        <f t="shared" si="38"/>
        <v>128.4</v>
      </c>
      <c r="G413" s="38">
        <f t="shared" si="39"/>
        <v>1</v>
      </c>
      <c r="I413" s="38"/>
      <c r="Z413" s="30">
        <v>131.69999999999999</v>
      </c>
      <c r="AA413" s="30">
        <v>20844</v>
      </c>
      <c r="AB413" s="37">
        <f t="shared" si="40"/>
        <v>50</v>
      </c>
      <c r="AC413" s="40"/>
    </row>
    <row r="414" spans="1:29">
      <c r="A414" s="37">
        <v>20344</v>
      </c>
      <c r="B414" s="37">
        <v>128.69999999999999</v>
      </c>
      <c r="C414" s="37">
        <f t="shared" si="37"/>
        <v>42900</v>
      </c>
      <c r="D414" s="37" t="e">
        <f>INDEX(levelCosts_1_v,MATCH(A414,levelCosts_k,1))</f>
        <v>#REF!</v>
      </c>
      <c r="F414" s="37">
        <f t="shared" si="38"/>
        <v>128.69999999999999</v>
      </c>
      <c r="G414" s="38">
        <f t="shared" si="39"/>
        <v>1</v>
      </c>
      <c r="I414" s="38"/>
      <c r="Z414" s="30">
        <v>132</v>
      </c>
      <c r="AA414" s="30">
        <v>20894</v>
      </c>
      <c r="AB414" s="37">
        <f t="shared" si="40"/>
        <v>50</v>
      </c>
      <c r="AC414" s="40"/>
    </row>
    <row r="415" spans="1:29">
      <c r="A415" s="37">
        <v>20394</v>
      </c>
      <c r="B415" s="37">
        <v>129</v>
      </c>
      <c r="C415" s="37">
        <f t="shared" si="37"/>
        <v>43000</v>
      </c>
      <c r="D415" s="37" t="e">
        <f>INDEX(levelCosts_1_v,MATCH(A415,levelCosts_k,1))</f>
        <v>#REF!</v>
      </c>
      <c r="F415" s="37">
        <f t="shared" si="38"/>
        <v>129</v>
      </c>
      <c r="G415" s="38">
        <f t="shared" si="39"/>
        <v>1</v>
      </c>
      <c r="I415" s="38"/>
      <c r="Z415" s="30">
        <v>132.30000000000001</v>
      </c>
      <c r="AA415" s="30">
        <v>20944</v>
      </c>
      <c r="AB415" s="37">
        <f t="shared" si="40"/>
        <v>50</v>
      </c>
      <c r="AC415" s="40"/>
    </row>
    <row r="416" spans="1:29">
      <c r="A416" s="37">
        <v>20444</v>
      </c>
      <c r="B416" s="37">
        <v>129.30000000000001</v>
      </c>
      <c r="C416" s="37">
        <f t="shared" si="37"/>
        <v>43100</v>
      </c>
      <c r="D416" s="37" t="e">
        <f>INDEX(levelCosts_1_v,MATCH(A416,levelCosts_k,1))</f>
        <v>#REF!</v>
      </c>
      <c r="F416" s="37">
        <f t="shared" si="38"/>
        <v>129.30000000000001</v>
      </c>
      <c r="G416" s="38">
        <f t="shared" si="39"/>
        <v>1</v>
      </c>
      <c r="I416" s="38"/>
      <c r="Z416" s="30">
        <v>132.6</v>
      </c>
      <c r="AA416" s="30">
        <v>20994</v>
      </c>
      <c r="AB416" s="37">
        <f t="shared" si="40"/>
        <v>50</v>
      </c>
      <c r="AC416" s="40"/>
    </row>
    <row r="417" spans="1:29">
      <c r="A417" s="37">
        <v>20494</v>
      </c>
      <c r="B417" s="37">
        <v>129.6</v>
      </c>
      <c r="C417" s="37">
        <f t="shared" si="37"/>
        <v>43200</v>
      </c>
      <c r="D417" s="37" t="e">
        <f>INDEX(levelCosts_1_v,MATCH(A417,levelCosts_k,1))</f>
        <v>#REF!</v>
      </c>
      <c r="F417" s="37">
        <f t="shared" si="38"/>
        <v>129.6</v>
      </c>
      <c r="G417" s="38">
        <f t="shared" si="39"/>
        <v>1</v>
      </c>
      <c r="I417" s="38"/>
      <c r="Z417" s="30">
        <v>132.9</v>
      </c>
      <c r="AA417" s="30">
        <v>21044</v>
      </c>
      <c r="AB417" s="37">
        <f t="shared" si="40"/>
        <v>50</v>
      </c>
      <c r="AC417" s="40"/>
    </row>
    <row r="418" spans="1:29">
      <c r="A418" s="37">
        <v>20544</v>
      </c>
      <c r="B418" s="37">
        <v>129.9</v>
      </c>
      <c r="C418" s="37">
        <f t="shared" si="37"/>
        <v>43300</v>
      </c>
      <c r="D418" s="37" t="e">
        <f>INDEX(levelCosts_1_v,MATCH(A418,levelCosts_k,1))</f>
        <v>#REF!</v>
      </c>
      <c r="F418" s="37">
        <f t="shared" si="38"/>
        <v>129.9</v>
      </c>
      <c r="G418" s="38">
        <f t="shared" si="39"/>
        <v>1</v>
      </c>
      <c r="I418" s="38"/>
      <c r="Z418" s="30">
        <v>133.19999999999999</v>
      </c>
      <c r="AA418" s="30">
        <v>21094</v>
      </c>
      <c r="AB418" s="37">
        <f t="shared" si="40"/>
        <v>50</v>
      </c>
      <c r="AC418" s="40"/>
    </row>
    <row r="419" spans="1:29">
      <c r="A419" s="37">
        <v>20594</v>
      </c>
      <c r="B419" s="37">
        <v>130.19999999999999</v>
      </c>
      <c r="C419" s="37">
        <f t="shared" si="37"/>
        <v>43400</v>
      </c>
      <c r="D419" s="37" t="e">
        <f>INDEX(levelCosts_1_v,MATCH(A419,levelCosts_k,1))</f>
        <v>#REF!</v>
      </c>
      <c r="F419" s="37">
        <f t="shared" si="38"/>
        <v>130.19999999999999</v>
      </c>
      <c r="G419" s="38">
        <f t="shared" si="39"/>
        <v>0.99999999999999978</v>
      </c>
      <c r="I419" s="38"/>
      <c r="Z419" s="30">
        <v>133.5</v>
      </c>
      <c r="AA419" s="30">
        <v>21144</v>
      </c>
      <c r="AB419" s="37">
        <f t="shared" si="40"/>
        <v>50</v>
      </c>
      <c r="AC419" s="40"/>
    </row>
    <row r="420" spans="1:29">
      <c r="A420" s="37">
        <v>20644</v>
      </c>
      <c r="B420" s="37">
        <v>130.5</v>
      </c>
      <c r="C420" s="37">
        <f t="shared" si="37"/>
        <v>43500</v>
      </c>
      <c r="D420" s="37" t="e">
        <f>INDEX(levelCosts_1_v,MATCH(A420,levelCosts_k,1))</f>
        <v>#REF!</v>
      </c>
      <c r="F420" s="37">
        <f t="shared" si="38"/>
        <v>130.5</v>
      </c>
      <c r="G420" s="38">
        <f t="shared" si="39"/>
        <v>1.0000000000000002</v>
      </c>
      <c r="I420" s="38"/>
      <c r="Z420" s="30">
        <v>133.80000000000001</v>
      </c>
      <c r="AA420" s="30">
        <v>21194</v>
      </c>
      <c r="AB420" s="37">
        <f t="shared" si="40"/>
        <v>50</v>
      </c>
      <c r="AC420" s="40"/>
    </row>
    <row r="421" spans="1:29">
      <c r="A421" s="37">
        <v>20694</v>
      </c>
      <c r="B421" s="37">
        <v>130.80000000000001</v>
      </c>
      <c r="C421" s="37">
        <f t="shared" si="37"/>
        <v>43600</v>
      </c>
      <c r="D421" s="37" t="e">
        <f>INDEX(levelCosts_1_v,MATCH(A421,levelCosts_k,1))</f>
        <v>#REF!</v>
      </c>
      <c r="F421" s="37">
        <f t="shared" si="38"/>
        <v>130.80000000000001</v>
      </c>
      <c r="G421" s="38">
        <f t="shared" si="39"/>
        <v>1.0000000000000002</v>
      </c>
      <c r="I421" s="38"/>
      <c r="Z421" s="30">
        <v>134.1</v>
      </c>
      <c r="AA421" s="30">
        <v>21244</v>
      </c>
      <c r="AB421" s="37">
        <f t="shared" si="40"/>
        <v>50</v>
      </c>
      <c r="AC421" s="40"/>
    </row>
    <row r="422" spans="1:29">
      <c r="A422" s="37">
        <v>20744</v>
      </c>
      <c r="B422" s="37">
        <v>131.1</v>
      </c>
      <c r="C422" s="37">
        <f t="shared" si="37"/>
        <v>43700</v>
      </c>
      <c r="D422" s="37" t="e">
        <f>INDEX(levelCosts_1_v,MATCH(A422,levelCosts_k,1))</f>
        <v>#REF!</v>
      </c>
      <c r="F422" s="37">
        <f t="shared" si="38"/>
        <v>131.1</v>
      </c>
      <c r="G422" s="38">
        <f t="shared" si="39"/>
        <v>1</v>
      </c>
      <c r="I422" s="38"/>
      <c r="Z422" s="30">
        <v>134.4</v>
      </c>
      <c r="AA422" s="30">
        <v>21294</v>
      </c>
      <c r="AB422" s="37">
        <f t="shared" si="40"/>
        <v>50</v>
      </c>
      <c r="AC422" s="40"/>
    </row>
    <row r="423" spans="1:29">
      <c r="A423" s="37">
        <v>20794</v>
      </c>
      <c r="B423" s="37">
        <v>131.4</v>
      </c>
      <c r="C423" s="37">
        <f t="shared" si="37"/>
        <v>43800</v>
      </c>
      <c r="D423" s="37" t="e">
        <f>INDEX(levelCosts_1_v,MATCH(A423,levelCosts_k,1))</f>
        <v>#REF!</v>
      </c>
      <c r="F423" s="37">
        <f t="shared" si="38"/>
        <v>131.4</v>
      </c>
      <c r="G423" s="38">
        <f t="shared" si="39"/>
        <v>1</v>
      </c>
      <c r="I423" s="38"/>
      <c r="Z423" s="30">
        <v>134.69999999999999</v>
      </c>
      <c r="AA423" s="30">
        <v>21344</v>
      </c>
      <c r="AB423" s="37">
        <f t="shared" si="40"/>
        <v>50</v>
      </c>
      <c r="AC423" s="40"/>
    </row>
    <row r="424" spans="1:29">
      <c r="A424" s="37">
        <v>20844</v>
      </c>
      <c r="B424" s="37">
        <v>131.69999999999999</v>
      </c>
      <c r="C424" s="37">
        <f t="shared" si="37"/>
        <v>43900</v>
      </c>
      <c r="D424" s="37" t="e">
        <f>INDEX(levelCosts_1_v,MATCH(A424,levelCosts_k,1))</f>
        <v>#REF!</v>
      </c>
      <c r="F424" s="37">
        <f t="shared" si="38"/>
        <v>131.69999999999999</v>
      </c>
      <c r="G424" s="38">
        <f t="shared" si="39"/>
        <v>0.99999999999999978</v>
      </c>
      <c r="I424" s="38"/>
      <c r="Z424" s="30">
        <v>135</v>
      </c>
      <c r="AA424" s="30">
        <v>21394</v>
      </c>
      <c r="AB424" s="37">
        <f t="shared" si="40"/>
        <v>50</v>
      </c>
      <c r="AC424" s="40"/>
    </row>
    <row r="425" spans="1:29">
      <c r="A425" s="37">
        <v>20894</v>
      </c>
      <c r="B425" s="37">
        <v>132</v>
      </c>
      <c r="C425" s="37">
        <f t="shared" si="37"/>
        <v>44000</v>
      </c>
      <c r="D425" s="37" t="e">
        <f>INDEX(levelCosts_1_v,MATCH(A425,levelCosts_k,1))</f>
        <v>#REF!</v>
      </c>
      <c r="F425" s="37">
        <f t="shared" si="38"/>
        <v>132</v>
      </c>
      <c r="G425" s="38">
        <f t="shared" si="39"/>
        <v>1</v>
      </c>
      <c r="I425" s="38"/>
      <c r="Z425" s="30">
        <v>135.30000000000001</v>
      </c>
      <c r="AA425" s="30">
        <v>21444</v>
      </c>
      <c r="AB425" s="37">
        <f t="shared" si="40"/>
        <v>50</v>
      </c>
      <c r="AC425" s="40"/>
    </row>
    <row r="426" spans="1:29">
      <c r="A426" s="37">
        <v>20944</v>
      </c>
      <c r="B426" s="37">
        <v>132.30000000000001</v>
      </c>
      <c r="C426" s="37">
        <f t="shared" si="37"/>
        <v>44100</v>
      </c>
      <c r="D426" s="37" t="e">
        <f>INDEX(levelCosts_1_v,MATCH(A426,levelCosts_k,1))</f>
        <v>#REF!</v>
      </c>
      <c r="F426" s="37">
        <f t="shared" si="38"/>
        <v>132.30000000000001</v>
      </c>
      <c r="G426" s="38">
        <f t="shared" si="39"/>
        <v>1.0000000000000002</v>
      </c>
      <c r="I426" s="38"/>
      <c r="Z426" s="30">
        <v>135.6</v>
      </c>
      <c r="AA426" s="30">
        <v>21494</v>
      </c>
      <c r="AB426" s="37">
        <f t="shared" si="40"/>
        <v>50</v>
      </c>
      <c r="AC426" s="40"/>
    </row>
    <row r="427" spans="1:29">
      <c r="A427" s="37">
        <v>20994</v>
      </c>
      <c r="B427" s="37">
        <v>132.6</v>
      </c>
      <c r="C427" s="37">
        <f t="shared" si="37"/>
        <v>44200</v>
      </c>
      <c r="D427" s="37" t="e">
        <f>INDEX(levelCosts_1_v,MATCH(A427,levelCosts_k,1))</f>
        <v>#REF!</v>
      </c>
      <c r="F427" s="37">
        <f t="shared" si="38"/>
        <v>132.6</v>
      </c>
      <c r="G427" s="38">
        <f t="shared" si="39"/>
        <v>1</v>
      </c>
      <c r="I427" s="38"/>
      <c r="Z427" s="30">
        <v>135.9</v>
      </c>
      <c r="AA427" s="30">
        <v>21544</v>
      </c>
      <c r="AB427" s="37">
        <f t="shared" si="40"/>
        <v>50</v>
      </c>
      <c r="AC427" s="40"/>
    </row>
    <row r="428" spans="1:29">
      <c r="A428" s="37">
        <v>21044</v>
      </c>
      <c r="B428" s="37">
        <v>132.9</v>
      </c>
      <c r="C428" s="37">
        <f t="shared" si="37"/>
        <v>44300</v>
      </c>
      <c r="D428" s="37" t="e">
        <f>INDEX(levelCosts_1_v,MATCH(A428,levelCosts_k,1))</f>
        <v>#REF!</v>
      </c>
      <c r="F428" s="37">
        <f t="shared" si="38"/>
        <v>132.9</v>
      </c>
      <c r="G428" s="38">
        <f t="shared" si="39"/>
        <v>1</v>
      </c>
      <c r="I428" s="38"/>
      <c r="Z428" s="30">
        <v>136.19999999999999</v>
      </c>
      <c r="AA428" s="30">
        <v>21594</v>
      </c>
      <c r="AB428" s="37">
        <f t="shared" si="40"/>
        <v>50</v>
      </c>
      <c r="AC428" s="40"/>
    </row>
    <row r="429" spans="1:29">
      <c r="A429" s="37">
        <v>21094</v>
      </c>
      <c r="B429" s="37">
        <v>133.19999999999999</v>
      </c>
      <c r="C429" s="37">
        <f t="shared" si="37"/>
        <v>44400</v>
      </c>
      <c r="D429" s="37" t="e">
        <f>INDEX(levelCosts_1_v,MATCH(A429,levelCosts_k,1))</f>
        <v>#REF!</v>
      </c>
      <c r="F429" s="37">
        <f t="shared" si="38"/>
        <v>133.19999999999999</v>
      </c>
      <c r="G429" s="38">
        <f t="shared" si="39"/>
        <v>1</v>
      </c>
      <c r="I429" s="38"/>
      <c r="Z429" s="30">
        <v>136.5</v>
      </c>
      <c r="AA429" s="30">
        <v>21644</v>
      </c>
      <c r="AB429" s="37">
        <f t="shared" si="40"/>
        <v>50</v>
      </c>
      <c r="AC429" s="40"/>
    </row>
    <row r="430" spans="1:29">
      <c r="A430" s="37">
        <v>21144</v>
      </c>
      <c r="B430" s="37">
        <v>133.5</v>
      </c>
      <c r="C430" s="37">
        <f t="shared" si="37"/>
        <v>44500</v>
      </c>
      <c r="D430" s="37" t="e">
        <f>INDEX(levelCosts_1_v,MATCH(A430,levelCosts_k,1))</f>
        <v>#REF!</v>
      </c>
      <c r="F430" s="37">
        <f t="shared" si="38"/>
        <v>133.5</v>
      </c>
      <c r="G430" s="38">
        <f t="shared" si="39"/>
        <v>1</v>
      </c>
      <c r="I430" s="38"/>
      <c r="Z430" s="30">
        <v>136.80000000000001</v>
      </c>
      <c r="AA430" s="30">
        <v>21694</v>
      </c>
      <c r="AB430" s="37">
        <f t="shared" si="40"/>
        <v>50</v>
      </c>
      <c r="AC430" s="40"/>
    </row>
    <row r="431" spans="1:29">
      <c r="A431" s="37">
        <v>21194</v>
      </c>
      <c r="B431" s="37">
        <v>133.80000000000001</v>
      </c>
      <c r="C431" s="37">
        <f t="shared" si="37"/>
        <v>44600</v>
      </c>
      <c r="D431" s="37" t="e">
        <f>INDEX(levelCosts_1_v,MATCH(A431,levelCosts_k,1))</f>
        <v>#REF!</v>
      </c>
      <c r="F431" s="37">
        <f t="shared" si="38"/>
        <v>133.80000000000001</v>
      </c>
      <c r="G431" s="38">
        <f t="shared" si="39"/>
        <v>1</v>
      </c>
      <c r="I431" s="38"/>
      <c r="Z431" s="30">
        <v>137.1</v>
      </c>
      <c r="AA431" s="30">
        <v>21744</v>
      </c>
      <c r="AB431" s="37">
        <f t="shared" si="40"/>
        <v>50</v>
      </c>
      <c r="AC431" s="40"/>
    </row>
    <row r="432" spans="1:29">
      <c r="A432" s="37">
        <v>21244</v>
      </c>
      <c r="B432" s="37">
        <v>134.1</v>
      </c>
      <c r="C432" s="37">
        <f t="shared" si="37"/>
        <v>44700</v>
      </c>
      <c r="D432" s="37" t="e">
        <f>INDEX(levelCosts_1_v,MATCH(A432,levelCosts_k,1))</f>
        <v>#REF!</v>
      </c>
      <c r="F432" s="37">
        <f t="shared" si="38"/>
        <v>134.1</v>
      </c>
      <c r="G432" s="38">
        <f t="shared" si="39"/>
        <v>1</v>
      </c>
      <c r="I432" s="38"/>
      <c r="Z432" s="30">
        <v>137.4</v>
      </c>
      <c r="AA432" s="30">
        <v>21794</v>
      </c>
      <c r="AB432" s="37">
        <f t="shared" si="40"/>
        <v>50</v>
      </c>
      <c r="AC432" s="40"/>
    </row>
    <row r="433" spans="1:29">
      <c r="A433" s="37">
        <v>21294</v>
      </c>
      <c r="B433" s="37">
        <v>134.4</v>
      </c>
      <c r="C433" s="37">
        <f t="shared" si="37"/>
        <v>44800</v>
      </c>
      <c r="D433" s="37" t="e">
        <f>INDEX(levelCosts_1_v,MATCH(A433,levelCosts_k,1))</f>
        <v>#REF!</v>
      </c>
      <c r="F433" s="37">
        <f t="shared" si="38"/>
        <v>134.4</v>
      </c>
      <c r="G433" s="38">
        <f t="shared" si="39"/>
        <v>1</v>
      </c>
      <c r="I433" s="38"/>
      <c r="Z433" s="30">
        <v>137.69999999999999</v>
      </c>
      <c r="AA433" s="30">
        <v>21844</v>
      </c>
      <c r="AB433" s="37">
        <f t="shared" si="40"/>
        <v>50</v>
      </c>
      <c r="AC433" s="40"/>
    </row>
    <row r="434" spans="1:29">
      <c r="A434" s="37">
        <v>21344</v>
      </c>
      <c r="B434" s="37">
        <v>134.69999999999999</v>
      </c>
      <c r="C434" s="37">
        <f t="shared" si="37"/>
        <v>44900</v>
      </c>
      <c r="D434" s="37" t="e">
        <f>INDEX(levelCosts_1_v,MATCH(A434,levelCosts_k,1))</f>
        <v>#REF!</v>
      </c>
      <c r="F434" s="37">
        <f t="shared" si="38"/>
        <v>134.69999999999999</v>
      </c>
      <c r="G434" s="38">
        <f t="shared" si="39"/>
        <v>1</v>
      </c>
      <c r="I434" s="38"/>
      <c r="Z434" s="30">
        <v>138</v>
      </c>
      <c r="AA434" s="30">
        <v>21894</v>
      </c>
      <c r="AB434" s="37">
        <f t="shared" si="40"/>
        <v>50</v>
      </c>
      <c r="AC434" s="40"/>
    </row>
    <row r="435" spans="1:29">
      <c r="A435" s="37">
        <v>21394</v>
      </c>
      <c r="B435" s="37">
        <v>135</v>
      </c>
      <c r="C435" s="37">
        <f t="shared" si="37"/>
        <v>45000</v>
      </c>
      <c r="D435" s="37" t="e">
        <f>INDEX(levelCosts_1_v,MATCH(A435,levelCosts_k,1))</f>
        <v>#REF!</v>
      </c>
      <c r="F435" s="37">
        <f t="shared" si="38"/>
        <v>135</v>
      </c>
      <c r="G435" s="38">
        <f t="shared" si="39"/>
        <v>1.0000000000000002</v>
      </c>
      <c r="I435" s="38"/>
      <c r="Z435" s="30">
        <v>138.30000000000001</v>
      </c>
      <c r="AA435" s="30">
        <v>21944</v>
      </c>
      <c r="AB435" s="37">
        <f t="shared" si="40"/>
        <v>50</v>
      </c>
      <c r="AC435" s="40"/>
    </row>
    <row r="436" spans="1:29">
      <c r="A436" s="37">
        <v>21444</v>
      </c>
      <c r="B436" s="37">
        <v>135.30000000000001</v>
      </c>
      <c r="C436" s="37">
        <f t="shared" si="37"/>
        <v>45100</v>
      </c>
      <c r="D436" s="37" t="e">
        <f>INDEX(levelCosts_1_v,MATCH(A436,levelCosts_k,1))</f>
        <v>#REF!</v>
      </c>
      <c r="F436" s="37">
        <f t="shared" si="38"/>
        <v>135.30000000000001</v>
      </c>
      <c r="G436" s="38">
        <f t="shared" si="39"/>
        <v>1.0000000000000002</v>
      </c>
      <c r="I436" s="38"/>
      <c r="Z436" s="30">
        <v>138.6</v>
      </c>
      <c r="AA436" s="30">
        <v>21994</v>
      </c>
      <c r="AB436" s="37">
        <f t="shared" si="40"/>
        <v>50</v>
      </c>
      <c r="AC436" s="40"/>
    </row>
    <row r="437" spans="1:29">
      <c r="A437" s="37">
        <v>21494</v>
      </c>
      <c r="B437" s="37">
        <v>135.6</v>
      </c>
      <c r="C437" s="37">
        <f t="shared" si="37"/>
        <v>45200</v>
      </c>
      <c r="D437" s="37" t="e">
        <f>INDEX(levelCosts_1_v,MATCH(A437,levelCosts_k,1))</f>
        <v>#REF!</v>
      </c>
      <c r="F437" s="37">
        <f t="shared" si="38"/>
        <v>135.6</v>
      </c>
      <c r="G437" s="38">
        <f t="shared" si="39"/>
        <v>1</v>
      </c>
      <c r="I437" s="38"/>
      <c r="Z437" s="30">
        <v>138.9</v>
      </c>
      <c r="AA437" s="30">
        <v>22044</v>
      </c>
      <c r="AB437" s="37">
        <f t="shared" si="40"/>
        <v>50</v>
      </c>
      <c r="AC437" s="40"/>
    </row>
    <row r="438" spans="1:29">
      <c r="A438" s="37">
        <v>21544</v>
      </c>
      <c r="B438" s="37">
        <v>135.9</v>
      </c>
      <c r="C438" s="37">
        <f t="shared" si="37"/>
        <v>45300</v>
      </c>
      <c r="D438" s="37" t="e">
        <f>INDEX(levelCosts_1_v,MATCH(A438,levelCosts_k,1))</f>
        <v>#REF!</v>
      </c>
      <c r="F438" s="37">
        <f t="shared" si="38"/>
        <v>135.9</v>
      </c>
      <c r="G438" s="38">
        <f t="shared" si="39"/>
        <v>1</v>
      </c>
      <c r="I438" s="38"/>
      <c r="Z438" s="30">
        <v>139.19999999999999</v>
      </c>
      <c r="AA438" s="30">
        <v>22094</v>
      </c>
      <c r="AB438" s="37">
        <f t="shared" si="40"/>
        <v>50</v>
      </c>
      <c r="AC438" s="40"/>
    </row>
    <row r="439" spans="1:29">
      <c r="A439" s="37">
        <v>21594</v>
      </c>
      <c r="B439" s="37">
        <v>136.19999999999999</v>
      </c>
      <c r="C439" s="37">
        <f t="shared" si="37"/>
        <v>45400</v>
      </c>
      <c r="D439" s="37" t="e">
        <f>INDEX(levelCosts_1_v,MATCH(A439,levelCosts_k,1))</f>
        <v>#REF!</v>
      </c>
      <c r="F439" s="37">
        <f t="shared" si="38"/>
        <v>136.19999999999999</v>
      </c>
      <c r="G439" s="38">
        <f t="shared" si="39"/>
        <v>0.99999999999999978</v>
      </c>
      <c r="I439" s="38"/>
      <c r="Z439" s="30">
        <v>139.5</v>
      </c>
      <c r="AA439" s="30">
        <v>22144</v>
      </c>
      <c r="AB439" s="37">
        <f t="shared" si="40"/>
        <v>50</v>
      </c>
      <c r="AC439" s="40"/>
    </row>
    <row r="440" spans="1:29">
      <c r="A440" s="37">
        <v>21644</v>
      </c>
      <c r="B440" s="37">
        <v>136.5</v>
      </c>
      <c r="C440" s="37">
        <f t="shared" si="37"/>
        <v>45500</v>
      </c>
      <c r="D440" s="37" t="e">
        <f>INDEX(levelCosts_1_v,MATCH(A440,levelCosts_k,1))</f>
        <v>#REF!</v>
      </c>
      <c r="F440" s="37">
        <f t="shared" si="38"/>
        <v>136.5</v>
      </c>
      <c r="G440" s="38">
        <f t="shared" si="39"/>
        <v>1.0000000000000002</v>
      </c>
      <c r="I440" s="38"/>
      <c r="Z440" s="30">
        <v>139.80000000000001</v>
      </c>
      <c r="AA440" s="30">
        <v>22194</v>
      </c>
      <c r="AB440" s="37">
        <f t="shared" si="40"/>
        <v>50</v>
      </c>
      <c r="AC440" s="40"/>
    </row>
    <row r="441" spans="1:29">
      <c r="A441" s="37">
        <v>21694</v>
      </c>
      <c r="B441" s="37">
        <v>136.80000000000001</v>
      </c>
      <c r="C441" s="37">
        <f t="shared" si="37"/>
        <v>45600</v>
      </c>
      <c r="D441" s="37" t="e">
        <f>INDEX(levelCosts_1_v,MATCH(A441,levelCosts_k,1))</f>
        <v>#REF!</v>
      </c>
      <c r="F441" s="37">
        <f t="shared" si="38"/>
        <v>136.80000000000001</v>
      </c>
      <c r="G441" s="38">
        <f t="shared" si="39"/>
        <v>1</v>
      </c>
      <c r="I441" s="38"/>
      <c r="Z441" s="30">
        <v>140.1</v>
      </c>
      <c r="AA441" s="30">
        <v>22244</v>
      </c>
      <c r="AB441" s="37">
        <f t="shared" si="40"/>
        <v>50</v>
      </c>
      <c r="AC441" s="40"/>
    </row>
    <row r="442" spans="1:29">
      <c r="A442" s="37">
        <v>21744</v>
      </c>
      <c r="B442" s="37">
        <v>137.1</v>
      </c>
      <c r="C442" s="37">
        <f t="shared" si="37"/>
        <v>45700</v>
      </c>
      <c r="D442" s="37" t="e">
        <f>INDEX(levelCosts_1_v,MATCH(A442,levelCosts_k,1))</f>
        <v>#REF!</v>
      </c>
      <c r="F442" s="37">
        <f t="shared" si="38"/>
        <v>137.1</v>
      </c>
      <c r="G442" s="38">
        <f t="shared" si="39"/>
        <v>0.99999999999999978</v>
      </c>
      <c r="I442" s="38"/>
      <c r="Z442" s="30">
        <v>140.4</v>
      </c>
      <c r="AA442" s="30">
        <v>22294</v>
      </c>
      <c r="AB442" s="37">
        <f t="shared" si="40"/>
        <v>50</v>
      </c>
      <c r="AC442" s="40"/>
    </row>
    <row r="443" spans="1:29">
      <c r="A443" s="37">
        <v>21794</v>
      </c>
      <c r="B443" s="37">
        <v>137.4</v>
      </c>
      <c r="C443" s="37">
        <f t="shared" si="37"/>
        <v>45800</v>
      </c>
      <c r="D443" s="37" t="e">
        <f>INDEX(levelCosts_1_v,MATCH(A443,levelCosts_k,1))</f>
        <v>#REF!</v>
      </c>
      <c r="F443" s="37">
        <f t="shared" si="38"/>
        <v>137.4</v>
      </c>
      <c r="G443" s="38">
        <f t="shared" si="39"/>
        <v>1.0000000000000002</v>
      </c>
      <c r="I443" s="38"/>
      <c r="Z443" s="30">
        <v>140.69999999999999</v>
      </c>
      <c r="AA443" s="30">
        <v>22344</v>
      </c>
      <c r="AB443" s="37">
        <f t="shared" si="40"/>
        <v>50</v>
      </c>
      <c r="AC443" s="40"/>
    </row>
    <row r="444" spans="1:29">
      <c r="A444" s="37">
        <v>21844</v>
      </c>
      <c r="B444" s="37">
        <v>137.69999999999999</v>
      </c>
      <c r="C444" s="37">
        <f t="shared" si="37"/>
        <v>45900</v>
      </c>
      <c r="D444" s="37" t="e">
        <f>INDEX(levelCosts_1_v,MATCH(A444,levelCosts_k,1))</f>
        <v>#REF!</v>
      </c>
      <c r="F444" s="37">
        <f t="shared" si="38"/>
        <v>137.69999999999999</v>
      </c>
      <c r="G444" s="38">
        <f t="shared" si="39"/>
        <v>1</v>
      </c>
      <c r="I444" s="38"/>
      <c r="Z444" s="30">
        <v>141</v>
      </c>
      <c r="AA444" s="30">
        <v>22394</v>
      </c>
      <c r="AB444" s="37">
        <f t="shared" si="40"/>
        <v>50</v>
      </c>
      <c r="AC444" s="40"/>
    </row>
    <row r="445" spans="1:29">
      <c r="A445" s="37">
        <v>21894</v>
      </c>
      <c r="B445" s="37">
        <v>138</v>
      </c>
      <c r="C445" s="37">
        <f t="shared" si="37"/>
        <v>46000</v>
      </c>
      <c r="D445" s="37" t="e">
        <f>INDEX(levelCosts_1_v,MATCH(A445,levelCosts_k,1))</f>
        <v>#REF!</v>
      </c>
      <c r="F445" s="37">
        <f t="shared" si="38"/>
        <v>138</v>
      </c>
      <c r="G445" s="38">
        <f t="shared" si="39"/>
        <v>1.0000000000000002</v>
      </c>
      <c r="I445" s="38"/>
      <c r="Z445" s="30">
        <v>141.30000000000001</v>
      </c>
      <c r="AA445" s="30">
        <v>22444</v>
      </c>
      <c r="AB445" s="37">
        <f t="shared" si="40"/>
        <v>50</v>
      </c>
      <c r="AC445" s="40"/>
    </row>
    <row r="446" spans="1:29">
      <c r="A446" s="37">
        <v>21944</v>
      </c>
      <c r="B446" s="37">
        <v>138.30000000000001</v>
      </c>
      <c r="C446" s="37">
        <f t="shared" si="37"/>
        <v>46100</v>
      </c>
      <c r="D446" s="37" t="e">
        <f>INDEX(levelCosts_1_v,MATCH(A446,levelCosts_k,1))</f>
        <v>#REF!</v>
      </c>
      <c r="F446" s="37">
        <f t="shared" si="38"/>
        <v>138.30000000000001</v>
      </c>
      <c r="G446" s="38">
        <f t="shared" si="39"/>
        <v>1</v>
      </c>
      <c r="I446" s="38"/>
      <c r="Z446" s="30">
        <v>141.6</v>
      </c>
      <c r="AA446" s="30">
        <v>22494</v>
      </c>
      <c r="AB446" s="37">
        <f t="shared" si="40"/>
        <v>50</v>
      </c>
      <c r="AC446" s="40"/>
    </row>
    <row r="447" spans="1:29">
      <c r="A447" s="37">
        <v>21994</v>
      </c>
      <c r="B447" s="37">
        <v>138.6</v>
      </c>
      <c r="C447" s="37">
        <f t="shared" si="37"/>
        <v>46200</v>
      </c>
      <c r="D447" s="37" t="e">
        <f>INDEX(levelCosts_1_v,MATCH(A447,levelCosts_k,1))</f>
        <v>#REF!</v>
      </c>
      <c r="F447" s="37">
        <f t="shared" si="38"/>
        <v>138.6</v>
      </c>
      <c r="G447" s="38">
        <f t="shared" si="39"/>
        <v>1</v>
      </c>
      <c r="I447" s="38"/>
      <c r="Z447" s="30">
        <v>141.9</v>
      </c>
      <c r="AA447" s="30">
        <v>22544</v>
      </c>
      <c r="AB447" s="37">
        <f t="shared" si="40"/>
        <v>50</v>
      </c>
      <c r="AC447" s="40"/>
    </row>
    <row r="448" spans="1:29">
      <c r="A448" s="37">
        <v>22044</v>
      </c>
      <c r="B448" s="37">
        <v>138.9</v>
      </c>
      <c r="C448" s="37">
        <f t="shared" si="37"/>
        <v>46300</v>
      </c>
      <c r="D448" s="37" t="e">
        <f>INDEX(levelCosts_1_v,MATCH(A448,levelCosts_k,1))</f>
        <v>#REF!</v>
      </c>
      <c r="F448" s="37">
        <f t="shared" si="38"/>
        <v>138.9</v>
      </c>
      <c r="G448" s="38">
        <f t="shared" si="39"/>
        <v>1</v>
      </c>
      <c r="I448" s="38"/>
      <c r="Z448" s="30">
        <v>142.19999999999999</v>
      </c>
      <c r="AA448" s="30">
        <v>22594</v>
      </c>
      <c r="AB448" s="37">
        <f t="shared" si="40"/>
        <v>50</v>
      </c>
      <c r="AC448" s="40"/>
    </row>
    <row r="449" spans="1:29">
      <c r="A449" s="37">
        <v>22094</v>
      </c>
      <c r="B449" s="37">
        <v>139.19999999999999</v>
      </c>
      <c r="C449" s="37">
        <f t="shared" si="37"/>
        <v>46400</v>
      </c>
      <c r="D449" s="37" t="e">
        <f>INDEX(levelCosts_1_v,MATCH(A449,levelCosts_k,1))</f>
        <v>#REF!</v>
      </c>
      <c r="F449" s="37">
        <f t="shared" si="38"/>
        <v>139.19999999999999</v>
      </c>
      <c r="G449" s="38">
        <f t="shared" si="39"/>
        <v>1</v>
      </c>
      <c r="I449" s="38"/>
      <c r="Z449" s="30">
        <v>142.5</v>
      </c>
      <c r="AA449" s="30">
        <v>22644</v>
      </c>
      <c r="AB449" s="37">
        <f t="shared" si="40"/>
        <v>-22643</v>
      </c>
      <c r="AC449" s="40"/>
    </row>
    <row r="450" spans="1:29">
      <c r="A450" s="37">
        <v>22144</v>
      </c>
      <c r="B450" s="37">
        <v>139.5</v>
      </c>
      <c r="C450" s="37">
        <f t="shared" ref="C450:C460" si="41">INDEX(farm_v,MATCH(A450,farm_k,1))</f>
        <v>46500</v>
      </c>
      <c r="D450" s="37" t="e">
        <f>INDEX(levelCosts_1_v,MATCH(A450,levelCosts_k,1))</f>
        <v>#REF!</v>
      </c>
      <c r="F450" s="37">
        <f t="shared" ref="F450:F460" si="42">C450*3/gold</f>
        <v>139.5</v>
      </c>
      <c r="G450" s="38">
        <f t="shared" si="39"/>
        <v>1</v>
      </c>
      <c r="I450" s="38"/>
      <c r="Z450" s="30" t="s">
        <v>179</v>
      </c>
      <c r="AA450" s="30">
        <v>1</v>
      </c>
      <c r="AC450" s="40"/>
    </row>
    <row r="451" spans="1:29">
      <c r="A451" s="37">
        <v>22194</v>
      </c>
      <c r="B451" s="37">
        <v>139.80000000000001</v>
      </c>
      <c r="C451" s="37">
        <f t="shared" si="41"/>
        <v>46600</v>
      </c>
      <c r="D451" s="37" t="e">
        <f>INDEX(levelCosts_1_v,MATCH(A451,levelCosts_k,1))</f>
        <v>#REF!</v>
      </c>
      <c r="F451" s="37">
        <f t="shared" si="42"/>
        <v>139.80000000000001</v>
      </c>
      <c r="G451" s="38">
        <f t="shared" si="39"/>
        <v>1</v>
      </c>
      <c r="I451" s="38"/>
    </row>
    <row r="452" spans="1:29">
      <c r="A452" s="37">
        <v>22244</v>
      </c>
      <c r="B452" s="37">
        <v>140.1</v>
      </c>
      <c r="C452" s="37">
        <f t="shared" si="41"/>
        <v>46700</v>
      </c>
      <c r="D452" s="37" t="e">
        <f>INDEX(levelCosts_1_v,MATCH(A452,levelCosts_k,1))</f>
        <v>#REF!</v>
      </c>
      <c r="F452" s="37">
        <f t="shared" si="42"/>
        <v>140.1</v>
      </c>
      <c r="G452" s="38">
        <f t="shared" ref="G452:G460" si="43">(B452/B451)/(C452/C451)</f>
        <v>1</v>
      </c>
      <c r="I452" s="38"/>
    </row>
    <row r="453" spans="1:29">
      <c r="A453" s="37">
        <v>22294</v>
      </c>
      <c r="B453" s="37">
        <v>140.4</v>
      </c>
      <c r="C453" s="37">
        <f t="shared" si="41"/>
        <v>46800</v>
      </c>
      <c r="D453" s="37" t="e">
        <f>INDEX(levelCosts_1_v,MATCH(A453,levelCosts_k,1))</f>
        <v>#REF!</v>
      </c>
      <c r="F453" s="37">
        <f t="shared" si="42"/>
        <v>140.4</v>
      </c>
      <c r="G453" s="38">
        <f t="shared" si="43"/>
        <v>1</v>
      </c>
      <c r="I453" s="38"/>
    </row>
    <row r="454" spans="1:29">
      <c r="A454" s="37">
        <v>22344</v>
      </c>
      <c r="B454" s="37">
        <v>140.69999999999999</v>
      </c>
      <c r="C454" s="37">
        <f t="shared" si="41"/>
        <v>46900</v>
      </c>
      <c r="D454" s="37" t="e">
        <f>INDEX(levelCosts_1_v,MATCH(A454,levelCosts_k,1))</f>
        <v>#REF!</v>
      </c>
      <c r="F454" s="37">
        <f t="shared" si="42"/>
        <v>140.69999999999999</v>
      </c>
      <c r="G454" s="38">
        <f t="shared" si="43"/>
        <v>0.99999999999999978</v>
      </c>
      <c r="I454" s="38"/>
    </row>
    <row r="455" spans="1:29">
      <c r="A455" s="37">
        <v>22394</v>
      </c>
      <c r="B455" s="37">
        <v>141</v>
      </c>
      <c r="C455" s="37">
        <f t="shared" si="41"/>
        <v>47000</v>
      </c>
      <c r="D455" s="37" t="e">
        <f>INDEX(levelCosts_1_v,MATCH(A455,levelCosts_k,1))</f>
        <v>#REF!</v>
      </c>
      <c r="F455" s="37">
        <f t="shared" si="42"/>
        <v>141</v>
      </c>
      <c r="G455" s="38">
        <f t="shared" si="43"/>
        <v>1.0000000000000002</v>
      </c>
      <c r="I455" s="38"/>
    </row>
    <row r="456" spans="1:29">
      <c r="A456" s="37">
        <v>22444</v>
      </c>
      <c r="B456" s="37">
        <v>141.30000000000001</v>
      </c>
      <c r="C456" s="37">
        <f t="shared" si="41"/>
        <v>47100</v>
      </c>
      <c r="D456" s="37" t="e">
        <f>INDEX(levelCosts_1_v,MATCH(A456,levelCosts_k,1))</f>
        <v>#REF!</v>
      </c>
      <c r="F456" s="37">
        <f t="shared" si="42"/>
        <v>141.30000000000001</v>
      </c>
      <c r="G456" s="38">
        <f t="shared" si="43"/>
        <v>1</v>
      </c>
      <c r="I456" s="38"/>
    </row>
    <row r="457" spans="1:29">
      <c r="A457" s="37">
        <v>22494</v>
      </c>
      <c r="B457" s="37">
        <v>141.6</v>
      </c>
      <c r="C457" s="37">
        <f t="shared" si="41"/>
        <v>47200</v>
      </c>
      <c r="D457" s="37" t="e">
        <f>INDEX(levelCosts_1_v,MATCH(A457,levelCosts_k,1))</f>
        <v>#REF!</v>
      </c>
      <c r="F457" s="37">
        <f t="shared" si="42"/>
        <v>141.6</v>
      </c>
      <c r="G457" s="38">
        <f t="shared" si="43"/>
        <v>0.99999999999999978</v>
      </c>
      <c r="I457" s="38"/>
    </row>
    <row r="458" spans="1:29">
      <c r="A458" s="37">
        <v>22544</v>
      </c>
      <c r="B458" s="37">
        <v>141.9</v>
      </c>
      <c r="C458" s="37">
        <f t="shared" si="41"/>
        <v>47300</v>
      </c>
      <c r="D458" s="37" t="e">
        <f>INDEX(levelCosts_1_v,MATCH(A458,levelCosts_k,1))</f>
        <v>#REF!</v>
      </c>
      <c r="F458" s="37">
        <f t="shared" si="42"/>
        <v>141.9</v>
      </c>
      <c r="G458" s="38">
        <f t="shared" si="43"/>
        <v>1</v>
      </c>
      <c r="I458" s="38"/>
    </row>
    <row r="459" spans="1:29">
      <c r="A459" s="37">
        <v>22594</v>
      </c>
      <c r="B459" s="37">
        <v>142.19999999999999</v>
      </c>
      <c r="C459" s="37">
        <f t="shared" si="41"/>
        <v>47400</v>
      </c>
      <c r="D459" s="37" t="e">
        <f>INDEX(levelCosts_1_v,MATCH(A459,levelCosts_k,1))</f>
        <v>#REF!</v>
      </c>
      <c r="F459" s="37">
        <f t="shared" si="42"/>
        <v>142.19999999999999</v>
      </c>
      <c r="G459" s="38">
        <f t="shared" si="43"/>
        <v>0.99999999999999978</v>
      </c>
      <c r="I459" s="38"/>
    </row>
    <row r="460" spans="1:29">
      <c r="A460" s="37">
        <v>22644</v>
      </c>
      <c r="B460" s="37">
        <v>142.5</v>
      </c>
      <c r="C460" s="37">
        <f t="shared" si="41"/>
        <v>47500</v>
      </c>
      <c r="D460" s="37" t="e">
        <f>INDEX(levelCosts_1_v,MATCH(A460,levelCosts_k,1))</f>
        <v>#REF!</v>
      </c>
      <c r="F460" s="37">
        <f t="shared" si="42"/>
        <v>142.5</v>
      </c>
      <c r="G460" s="38">
        <f t="shared" si="43"/>
        <v>1</v>
      </c>
      <c r="I460" s="38"/>
    </row>
  </sheetData>
  <phoneticPr fontId="19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5C39-1014-481B-AA36-A2C330E0AFDD}">
  <dimension ref="A1:AD57"/>
  <sheetViews>
    <sheetView workbookViewId="0">
      <selection activeCell="F30" sqref="F30"/>
    </sheetView>
  </sheetViews>
  <sheetFormatPr defaultColWidth="8.625" defaultRowHeight="16.5"/>
  <cols>
    <col min="1" max="9" width="8.625" style="52"/>
    <col min="10" max="10" width="6.75" style="52" customWidth="1"/>
    <col min="11" max="16384" width="8.625" style="52"/>
  </cols>
  <sheetData>
    <row r="1" spans="1:30" s="3" customFormat="1">
      <c r="A1" s="3" t="s">
        <v>297</v>
      </c>
      <c r="B1" s="3" t="s">
        <v>296</v>
      </c>
      <c r="C1" s="3" t="s">
        <v>295</v>
      </c>
      <c r="D1" s="3" t="s">
        <v>303</v>
      </c>
      <c r="E1" s="3" t="s">
        <v>377</v>
      </c>
      <c r="F1" s="3" t="s">
        <v>293</v>
      </c>
      <c r="G1" s="3" t="s">
        <v>294</v>
      </c>
      <c r="H1" s="3" t="s">
        <v>229</v>
      </c>
      <c r="I1" s="3" t="s">
        <v>231</v>
      </c>
      <c r="J1" s="3" t="s">
        <v>249</v>
      </c>
      <c r="K1" s="3" t="s">
        <v>234</v>
      </c>
      <c r="L1" s="3" t="s">
        <v>233</v>
      </c>
      <c r="P1" s="3">
        <v>0</v>
      </c>
      <c r="Q1" s="3">
        <v>4</v>
      </c>
      <c r="R1" s="3">
        <v>0</v>
      </c>
      <c r="S1" s="3">
        <v>5</v>
      </c>
      <c r="T1" s="3">
        <v>1</v>
      </c>
      <c r="U1" s="3">
        <v>4</v>
      </c>
      <c r="V1" s="3">
        <v>3</v>
      </c>
      <c r="W1" s="3" t="s">
        <v>238</v>
      </c>
      <c r="X1" s="3" t="s">
        <v>384</v>
      </c>
      <c r="AC1" s="3" t="s">
        <v>383</v>
      </c>
      <c r="AD1" s="3">
        <v>60</v>
      </c>
    </row>
    <row r="2" spans="1:30">
      <c r="A2" s="52">
        <v>1</v>
      </c>
      <c r="B2" s="52">
        <v>20</v>
      </c>
      <c r="C2" s="52">
        <v>20</v>
      </c>
      <c r="D2" s="52" t="s">
        <v>291</v>
      </c>
      <c r="E2" s="59" t="s">
        <v>379</v>
      </c>
      <c r="F2" s="52">
        <v>4</v>
      </c>
      <c r="P2" s="52">
        <v>0</v>
      </c>
      <c r="Q2" s="52">
        <f t="shared" ref="Q2:Q29" si="0">IF(Q$1=0,F2,INDEX(levelCosts_1_v,MATCH($AD$1,levelCosts_k,1),Q$1)*F2)</f>
        <v>2000</v>
      </c>
      <c r="R2" s="52">
        <f t="shared" ref="R2:R29" si="1">IF(R$1=0,H2,INDEX(levelCosts_1_v,MATCH($AD$1,levelCosts_k,1),R$1)*H2)</f>
        <v>0</v>
      </c>
      <c r="S2" s="52">
        <f t="shared" ref="S2:S29" si="2">IF(S$1=0,I2,INDEX(levelCosts_1_v,MATCH($AD$1,levelCosts_k,1),S$1)*I2)</f>
        <v>0</v>
      </c>
      <c r="T2" s="52">
        <f t="shared" ref="T2:T29" si="3">IF(T$1=0,J2,INDEX(levelCosts_1_v,MATCH($AD$1,levelCosts_k,1),T$1)*J2)</f>
        <v>0</v>
      </c>
      <c r="U2" s="52">
        <f t="shared" ref="U2:U29" si="4">INDEX(farm_v,MATCH($AD$1,farm_k,1))*K2/3600/1000/$U$1</f>
        <v>0</v>
      </c>
      <c r="V2" s="52">
        <f t="shared" ref="V2:V29" si="5">IF(V$1=0,L2,INDEX(levelCosts_1_v,MATCH($AD$1,levelCosts_k,1),V$1)*L2)</f>
        <v>0</v>
      </c>
      <c r="W2" s="52">
        <f t="shared" ref="W2:W29" si="6">SUM(Q2:V2)</f>
        <v>2000</v>
      </c>
      <c r="X2" s="54">
        <f t="shared" ref="X2:X29" si="7">W2/INDEX(levelCosts_1_v,MATCH($AD$1,levelCosts_k,1),1)</f>
        <v>1</v>
      </c>
      <c r="AC2" s="77" t="s">
        <v>429</v>
      </c>
      <c r="AD2" s="52">
        <f>SUMIF(D2:D29,D2,W2:W29)</f>
        <v>93000</v>
      </c>
    </row>
    <row r="3" spans="1:30">
      <c r="A3" s="52">
        <v>1</v>
      </c>
      <c r="B3" s="52">
        <v>20</v>
      </c>
      <c r="C3" s="52">
        <v>20</v>
      </c>
      <c r="D3" s="52" t="s">
        <v>292</v>
      </c>
      <c r="E3" s="59" t="s">
        <v>379</v>
      </c>
      <c r="G3" s="52">
        <v>2</v>
      </c>
      <c r="H3" s="52">
        <v>4000</v>
      </c>
      <c r="P3" s="52">
        <f>IF(P$1=0,G3,INDEX(levelCosts_1_v,MATCH($AD$1,levelCosts_k,1),P$1)*G3)</f>
        <v>2</v>
      </c>
      <c r="Q3" s="52">
        <f t="shared" si="0"/>
        <v>0</v>
      </c>
      <c r="R3" s="52">
        <f t="shared" si="1"/>
        <v>4000</v>
      </c>
      <c r="S3" s="52">
        <f t="shared" si="2"/>
        <v>0</v>
      </c>
      <c r="T3" s="52">
        <f t="shared" si="3"/>
        <v>0</v>
      </c>
      <c r="U3" s="52">
        <f t="shared" si="4"/>
        <v>0</v>
      </c>
      <c r="V3" s="52">
        <f t="shared" si="5"/>
        <v>0</v>
      </c>
      <c r="W3" s="52">
        <f t="shared" si="6"/>
        <v>4000</v>
      </c>
      <c r="X3" s="54">
        <f t="shared" si="7"/>
        <v>2</v>
      </c>
      <c r="AC3" s="59" t="s">
        <v>430</v>
      </c>
      <c r="AD3" s="52">
        <f>SUMIF(D2:D29,D3,W2:W29)</f>
        <v>163800</v>
      </c>
    </row>
    <row r="4" spans="1:30">
      <c r="A4" s="52">
        <v>2</v>
      </c>
      <c r="B4" s="52">
        <f>C4-C2</f>
        <v>30</v>
      </c>
      <c r="C4" s="52">
        <v>50</v>
      </c>
      <c r="D4" s="52" t="s">
        <v>291</v>
      </c>
      <c r="E4" s="59" t="s">
        <v>379</v>
      </c>
      <c r="G4" s="52">
        <v>1</v>
      </c>
      <c r="H4" s="52">
        <v>2000</v>
      </c>
      <c r="P4" s="52">
        <v>0</v>
      </c>
      <c r="Q4" s="52">
        <f t="shared" si="0"/>
        <v>0</v>
      </c>
      <c r="R4" s="52">
        <f t="shared" si="1"/>
        <v>2000</v>
      </c>
      <c r="S4" s="52">
        <f t="shared" si="2"/>
        <v>0</v>
      </c>
      <c r="T4" s="52">
        <f t="shared" si="3"/>
        <v>0</v>
      </c>
      <c r="U4" s="52">
        <f t="shared" si="4"/>
        <v>0</v>
      </c>
      <c r="V4" s="52">
        <f t="shared" si="5"/>
        <v>0</v>
      </c>
      <c r="W4" s="52">
        <f t="shared" si="6"/>
        <v>2000</v>
      </c>
      <c r="X4" s="54">
        <f t="shared" si="7"/>
        <v>1</v>
      </c>
      <c r="AD4" s="52">
        <f>AD3/AD2</f>
        <v>1.7612903225806451</v>
      </c>
    </row>
    <row r="5" spans="1:30">
      <c r="A5" s="52">
        <v>2</v>
      </c>
      <c r="B5" s="52">
        <f t="shared" ref="B5:B25" si="8">C5-C3</f>
        <v>30</v>
      </c>
      <c r="C5" s="52">
        <v>50</v>
      </c>
      <c r="D5" s="52" t="s">
        <v>292</v>
      </c>
      <c r="E5" s="59" t="s">
        <v>379</v>
      </c>
      <c r="I5" s="52">
        <v>2</v>
      </c>
      <c r="P5" s="52">
        <f>IF(P$1=0,G5,INDEX(levelCosts_1_v,MATCH($AD$1,levelCosts_k,1),P$1)*G5)</f>
        <v>0</v>
      </c>
      <c r="Q5" s="52">
        <f t="shared" si="0"/>
        <v>0</v>
      </c>
      <c r="R5" s="52">
        <f t="shared" si="1"/>
        <v>0</v>
      </c>
      <c r="S5" s="52">
        <f t="shared" si="2"/>
        <v>8000</v>
      </c>
      <c r="T5" s="52">
        <f t="shared" si="3"/>
        <v>0</v>
      </c>
      <c r="U5" s="52">
        <f t="shared" si="4"/>
        <v>0</v>
      </c>
      <c r="V5" s="52">
        <f t="shared" si="5"/>
        <v>0</v>
      </c>
      <c r="W5" s="52">
        <f t="shared" si="6"/>
        <v>8000</v>
      </c>
      <c r="X5" s="54">
        <f t="shared" si="7"/>
        <v>4</v>
      </c>
    </row>
    <row r="6" spans="1:30">
      <c r="A6" s="52">
        <v>3</v>
      </c>
      <c r="B6" s="52">
        <f t="shared" si="8"/>
        <v>40</v>
      </c>
      <c r="C6" s="52">
        <v>90</v>
      </c>
      <c r="D6" s="52" t="s">
        <v>291</v>
      </c>
      <c r="E6" s="59" t="s">
        <v>379</v>
      </c>
      <c r="J6" s="52">
        <v>1</v>
      </c>
      <c r="P6" s="52">
        <v>0</v>
      </c>
      <c r="Q6" s="52">
        <f t="shared" si="0"/>
        <v>0</v>
      </c>
      <c r="R6" s="52">
        <f t="shared" si="1"/>
        <v>0</v>
      </c>
      <c r="S6" s="52">
        <f t="shared" si="2"/>
        <v>0</v>
      </c>
      <c r="T6" s="52">
        <f t="shared" si="3"/>
        <v>2000</v>
      </c>
      <c r="U6" s="52">
        <f t="shared" si="4"/>
        <v>0</v>
      </c>
      <c r="V6" s="52">
        <f t="shared" si="5"/>
        <v>0</v>
      </c>
      <c r="W6" s="52">
        <f t="shared" si="6"/>
        <v>2000</v>
      </c>
      <c r="X6" s="54">
        <f t="shared" si="7"/>
        <v>1</v>
      </c>
    </row>
    <row r="7" spans="1:30">
      <c r="A7" s="52">
        <v>3</v>
      </c>
      <c r="B7" s="52">
        <f t="shared" si="8"/>
        <v>40</v>
      </c>
      <c r="C7" s="52">
        <v>90</v>
      </c>
      <c r="D7" s="52" t="s">
        <v>292</v>
      </c>
      <c r="E7" s="59" t="s">
        <v>379</v>
      </c>
      <c r="G7" s="52">
        <v>2.4</v>
      </c>
      <c r="H7" s="52">
        <v>5000</v>
      </c>
      <c r="P7" s="52">
        <f>IF(P$1=0,G7,INDEX(levelCosts_1_v,MATCH($AD$1,levelCosts_k,1),P$1)*G7)</f>
        <v>2.4</v>
      </c>
      <c r="Q7" s="52">
        <f t="shared" si="0"/>
        <v>0</v>
      </c>
      <c r="R7" s="52">
        <f t="shared" si="1"/>
        <v>5000</v>
      </c>
      <c r="S7" s="52">
        <f t="shared" si="2"/>
        <v>0</v>
      </c>
      <c r="T7" s="52">
        <f t="shared" si="3"/>
        <v>0</v>
      </c>
      <c r="U7" s="52">
        <f t="shared" si="4"/>
        <v>0</v>
      </c>
      <c r="V7" s="52">
        <f t="shared" si="5"/>
        <v>0</v>
      </c>
      <c r="W7" s="52">
        <f t="shared" si="6"/>
        <v>5000</v>
      </c>
      <c r="X7" s="54">
        <f t="shared" si="7"/>
        <v>2.5</v>
      </c>
    </row>
    <row r="8" spans="1:30">
      <c r="A8" s="52">
        <v>4</v>
      </c>
      <c r="B8" s="52">
        <f t="shared" si="8"/>
        <v>60</v>
      </c>
      <c r="C8" s="52">
        <v>150</v>
      </c>
      <c r="D8" s="52" t="s">
        <v>291</v>
      </c>
      <c r="E8" s="59" t="s">
        <v>379</v>
      </c>
      <c r="I8" s="52">
        <v>1</v>
      </c>
      <c r="P8" s="52">
        <v>0</v>
      </c>
      <c r="Q8" s="52">
        <f t="shared" si="0"/>
        <v>0</v>
      </c>
      <c r="R8" s="52">
        <f t="shared" si="1"/>
        <v>0</v>
      </c>
      <c r="S8" s="52">
        <f t="shared" si="2"/>
        <v>4000</v>
      </c>
      <c r="T8" s="52">
        <f t="shared" si="3"/>
        <v>0</v>
      </c>
      <c r="U8" s="52">
        <f t="shared" si="4"/>
        <v>0</v>
      </c>
      <c r="V8" s="52">
        <f t="shared" si="5"/>
        <v>0</v>
      </c>
      <c r="W8" s="52">
        <f t="shared" si="6"/>
        <v>4000</v>
      </c>
      <c r="X8" s="54">
        <f t="shared" si="7"/>
        <v>2</v>
      </c>
    </row>
    <row r="9" spans="1:30">
      <c r="A9" s="52">
        <v>4</v>
      </c>
      <c r="B9" s="52">
        <f t="shared" si="8"/>
        <v>60</v>
      </c>
      <c r="C9" s="52">
        <v>150</v>
      </c>
      <c r="D9" s="52" t="s">
        <v>292</v>
      </c>
      <c r="E9" s="59" t="s">
        <v>379</v>
      </c>
      <c r="F9" s="52">
        <v>6</v>
      </c>
      <c r="P9" s="52">
        <f>IF(P$1=0,G9,INDEX(levelCosts_1_v,MATCH($AD$1,levelCosts_k,1),P$1)*G9)</f>
        <v>0</v>
      </c>
      <c r="Q9" s="52">
        <f t="shared" si="0"/>
        <v>3000</v>
      </c>
      <c r="R9" s="52">
        <f t="shared" si="1"/>
        <v>0</v>
      </c>
      <c r="S9" s="52">
        <f t="shared" si="2"/>
        <v>0</v>
      </c>
      <c r="T9" s="52">
        <f t="shared" si="3"/>
        <v>0</v>
      </c>
      <c r="U9" s="52">
        <f t="shared" si="4"/>
        <v>0</v>
      </c>
      <c r="V9" s="52">
        <f t="shared" si="5"/>
        <v>0</v>
      </c>
      <c r="W9" s="52">
        <f t="shared" si="6"/>
        <v>3000</v>
      </c>
      <c r="X9" s="54">
        <f t="shared" si="7"/>
        <v>1.5</v>
      </c>
    </row>
    <row r="10" spans="1:30">
      <c r="A10" s="52">
        <v>5</v>
      </c>
      <c r="B10" s="52">
        <f t="shared" si="8"/>
        <v>70</v>
      </c>
      <c r="C10" s="52">
        <v>220</v>
      </c>
      <c r="D10" s="52" t="s">
        <v>291</v>
      </c>
      <c r="E10" s="59" t="s">
        <v>379</v>
      </c>
      <c r="G10" s="52">
        <v>1.7</v>
      </c>
      <c r="H10" s="52">
        <v>4000</v>
      </c>
      <c r="P10" s="52">
        <v>0</v>
      </c>
      <c r="Q10" s="52">
        <f t="shared" si="0"/>
        <v>0</v>
      </c>
      <c r="R10" s="52">
        <f t="shared" si="1"/>
        <v>4000</v>
      </c>
      <c r="S10" s="52">
        <f t="shared" si="2"/>
        <v>0</v>
      </c>
      <c r="T10" s="52">
        <f t="shared" si="3"/>
        <v>0</v>
      </c>
      <c r="U10" s="52">
        <f t="shared" si="4"/>
        <v>0</v>
      </c>
      <c r="V10" s="52">
        <f t="shared" si="5"/>
        <v>0</v>
      </c>
      <c r="W10" s="52">
        <f t="shared" si="6"/>
        <v>4000</v>
      </c>
      <c r="X10" s="54">
        <f t="shared" si="7"/>
        <v>2</v>
      </c>
    </row>
    <row r="11" spans="1:30">
      <c r="A11" s="52">
        <v>5</v>
      </c>
      <c r="B11" s="52">
        <f t="shared" si="8"/>
        <v>70</v>
      </c>
      <c r="C11" s="52">
        <v>220</v>
      </c>
      <c r="D11" s="52" t="s">
        <v>292</v>
      </c>
      <c r="E11" s="59" t="s">
        <v>379</v>
      </c>
      <c r="K11" s="52">
        <v>43200000</v>
      </c>
      <c r="P11" s="52">
        <f>IF(P$1=0,G11,INDEX(levelCosts_1_v,MATCH($AD$1,levelCosts_k,1),P$1)*G11)</f>
        <v>0</v>
      </c>
      <c r="Q11" s="52">
        <f t="shared" si="0"/>
        <v>0</v>
      </c>
      <c r="R11" s="52">
        <f t="shared" si="1"/>
        <v>0</v>
      </c>
      <c r="S11" s="52">
        <f t="shared" si="2"/>
        <v>0</v>
      </c>
      <c r="T11" s="52">
        <f t="shared" si="3"/>
        <v>0</v>
      </c>
      <c r="U11" s="52">
        <f t="shared" si="4"/>
        <v>6600</v>
      </c>
      <c r="V11" s="52">
        <f t="shared" si="5"/>
        <v>0</v>
      </c>
      <c r="W11" s="52">
        <f t="shared" si="6"/>
        <v>6600</v>
      </c>
      <c r="X11" s="54">
        <f t="shared" si="7"/>
        <v>3.3</v>
      </c>
    </row>
    <row r="12" spans="1:30">
      <c r="A12" s="52">
        <v>6</v>
      </c>
      <c r="B12" s="52">
        <f t="shared" si="8"/>
        <v>110</v>
      </c>
      <c r="C12" s="52">
        <v>330</v>
      </c>
      <c r="D12" s="52" t="s">
        <v>291</v>
      </c>
      <c r="E12" s="59" t="s">
        <v>379</v>
      </c>
      <c r="L12" s="52">
        <v>2</v>
      </c>
      <c r="P12" s="52">
        <v>0</v>
      </c>
      <c r="Q12" s="52">
        <f t="shared" si="0"/>
        <v>0</v>
      </c>
      <c r="R12" s="52">
        <f t="shared" si="1"/>
        <v>0</v>
      </c>
      <c r="S12" s="52">
        <f t="shared" si="2"/>
        <v>0</v>
      </c>
      <c r="T12" s="52">
        <f t="shared" si="3"/>
        <v>0</v>
      </c>
      <c r="U12" s="52">
        <f t="shared" si="4"/>
        <v>0</v>
      </c>
      <c r="V12" s="52">
        <f t="shared" si="5"/>
        <v>12000</v>
      </c>
      <c r="W12" s="52">
        <f t="shared" si="6"/>
        <v>12000</v>
      </c>
      <c r="X12" s="54">
        <f t="shared" si="7"/>
        <v>6</v>
      </c>
    </row>
    <row r="13" spans="1:30">
      <c r="A13" s="52">
        <v>6</v>
      </c>
      <c r="B13" s="52">
        <f t="shared" si="8"/>
        <v>110</v>
      </c>
      <c r="C13" s="52">
        <v>330</v>
      </c>
      <c r="D13" s="52" t="s">
        <v>311</v>
      </c>
      <c r="E13" s="59" t="s">
        <v>379</v>
      </c>
      <c r="G13" s="52">
        <v>3.12</v>
      </c>
      <c r="H13" s="52">
        <v>6000</v>
      </c>
      <c r="P13" s="52">
        <f>IF(P$1=0,G13,INDEX(levelCosts_1_v,MATCH($AD$1,levelCosts_k,1),P$1)*G13)</f>
        <v>3.12</v>
      </c>
      <c r="Q13" s="52">
        <f t="shared" si="0"/>
        <v>0</v>
      </c>
      <c r="R13" s="52">
        <f t="shared" si="1"/>
        <v>6000</v>
      </c>
      <c r="S13" s="52">
        <f t="shared" si="2"/>
        <v>0</v>
      </c>
      <c r="T13" s="52">
        <f t="shared" si="3"/>
        <v>0</v>
      </c>
      <c r="U13" s="52">
        <f t="shared" si="4"/>
        <v>0</v>
      </c>
      <c r="V13" s="52">
        <f t="shared" si="5"/>
        <v>0</v>
      </c>
      <c r="W13" s="52">
        <f t="shared" si="6"/>
        <v>6000</v>
      </c>
      <c r="X13" s="54">
        <f t="shared" si="7"/>
        <v>3</v>
      </c>
    </row>
    <row r="14" spans="1:30">
      <c r="A14" s="52">
        <v>7</v>
      </c>
      <c r="B14" s="52">
        <f t="shared" si="8"/>
        <v>120</v>
      </c>
      <c r="C14" s="52">
        <v>450</v>
      </c>
      <c r="D14" s="52" t="s">
        <v>291</v>
      </c>
      <c r="E14" s="59" t="s">
        <v>379</v>
      </c>
      <c r="J14" s="52">
        <v>2</v>
      </c>
      <c r="P14" s="52">
        <v>0</v>
      </c>
      <c r="Q14" s="52">
        <f t="shared" si="0"/>
        <v>0</v>
      </c>
      <c r="R14" s="52">
        <f t="shared" si="1"/>
        <v>0</v>
      </c>
      <c r="S14" s="52">
        <f t="shared" si="2"/>
        <v>0</v>
      </c>
      <c r="T14" s="52">
        <f t="shared" si="3"/>
        <v>4000</v>
      </c>
      <c r="U14" s="52">
        <f t="shared" si="4"/>
        <v>0</v>
      </c>
      <c r="V14" s="52">
        <f t="shared" si="5"/>
        <v>0</v>
      </c>
      <c r="W14" s="52">
        <f t="shared" si="6"/>
        <v>4000</v>
      </c>
      <c r="X14" s="54">
        <f t="shared" si="7"/>
        <v>2</v>
      </c>
    </row>
    <row r="15" spans="1:30">
      <c r="A15" s="52">
        <v>7</v>
      </c>
      <c r="B15" s="52">
        <f t="shared" si="8"/>
        <v>120</v>
      </c>
      <c r="C15" s="52">
        <v>450</v>
      </c>
      <c r="D15" s="52" t="s">
        <v>292</v>
      </c>
      <c r="E15" s="59" t="s">
        <v>379</v>
      </c>
      <c r="L15" s="52">
        <v>3</v>
      </c>
      <c r="P15" s="52">
        <f>IF(P$1=0,G15,INDEX(levelCosts_1_v,MATCH($AD$1,levelCosts_k,1),P$1)*G15)</f>
        <v>0</v>
      </c>
      <c r="Q15" s="52">
        <f t="shared" si="0"/>
        <v>0</v>
      </c>
      <c r="R15" s="52">
        <f t="shared" si="1"/>
        <v>0</v>
      </c>
      <c r="S15" s="52">
        <f t="shared" si="2"/>
        <v>0</v>
      </c>
      <c r="T15" s="52">
        <f t="shared" si="3"/>
        <v>0</v>
      </c>
      <c r="U15" s="52">
        <f t="shared" si="4"/>
        <v>0</v>
      </c>
      <c r="V15" s="52">
        <f t="shared" si="5"/>
        <v>18000</v>
      </c>
      <c r="W15" s="52">
        <f t="shared" si="6"/>
        <v>18000</v>
      </c>
      <c r="X15" s="54">
        <f t="shared" si="7"/>
        <v>9</v>
      </c>
    </row>
    <row r="16" spans="1:30">
      <c r="A16" s="52">
        <v>8</v>
      </c>
      <c r="B16" s="52">
        <f t="shared" si="8"/>
        <v>150</v>
      </c>
      <c r="C16" s="52">
        <v>600</v>
      </c>
      <c r="D16" s="52" t="s">
        <v>291</v>
      </c>
      <c r="E16" s="59" t="s">
        <v>379</v>
      </c>
      <c r="G16" s="52">
        <v>3.91</v>
      </c>
      <c r="H16" s="52">
        <v>8000</v>
      </c>
      <c r="P16" s="52">
        <v>0</v>
      </c>
      <c r="Q16" s="52">
        <f t="shared" si="0"/>
        <v>0</v>
      </c>
      <c r="R16" s="52">
        <f t="shared" si="1"/>
        <v>8000</v>
      </c>
      <c r="S16" s="52">
        <f t="shared" si="2"/>
        <v>0</v>
      </c>
      <c r="T16" s="52">
        <f t="shared" si="3"/>
        <v>0</v>
      </c>
      <c r="U16" s="52">
        <f t="shared" si="4"/>
        <v>0</v>
      </c>
      <c r="V16" s="52">
        <f t="shared" si="5"/>
        <v>0</v>
      </c>
      <c r="W16" s="52">
        <f t="shared" si="6"/>
        <v>8000</v>
      </c>
      <c r="X16" s="54">
        <f t="shared" si="7"/>
        <v>4</v>
      </c>
    </row>
    <row r="17" spans="1:30">
      <c r="A17" s="52">
        <v>8</v>
      </c>
      <c r="B17" s="52">
        <f t="shared" si="8"/>
        <v>150</v>
      </c>
      <c r="C17" s="52">
        <v>600</v>
      </c>
      <c r="D17" s="52" t="s">
        <v>292</v>
      </c>
      <c r="E17" s="59" t="s">
        <v>379</v>
      </c>
      <c r="G17" s="52">
        <v>6.55</v>
      </c>
      <c r="H17" s="52">
        <v>12000</v>
      </c>
      <c r="P17" s="52">
        <f>IF(P$1=0,G17,INDEX(levelCosts_1_v,MATCH($AD$1,levelCosts_k,1),P$1)*G17)</f>
        <v>6.55</v>
      </c>
      <c r="Q17" s="52">
        <f t="shared" si="0"/>
        <v>0</v>
      </c>
      <c r="R17" s="52">
        <f t="shared" si="1"/>
        <v>12000</v>
      </c>
      <c r="S17" s="52">
        <f t="shared" si="2"/>
        <v>0</v>
      </c>
      <c r="T17" s="52">
        <f t="shared" si="3"/>
        <v>0</v>
      </c>
      <c r="U17" s="52">
        <f t="shared" si="4"/>
        <v>0</v>
      </c>
      <c r="V17" s="52">
        <f t="shared" si="5"/>
        <v>0</v>
      </c>
      <c r="W17" s="52">
        <f t="shared" si="6"/>
        <v>12000</v>
      </c>
      <c r="X17" s="54">
        <f t="shared" si="7"/>
        <v>6</v>
      </c>
    </row>
    <row r="18" spans="1:30">
      <c r="A18" s="52">
        <v>9</v>
      </c>
      <c r="B18" s="52">
        <f t="shared" si="8"/>
        <v>180</v>
      </c>
      <c r="C18" s="52">
        <v>780</v>
      </c>
      <c r="D18" s="52" t="s">
        <v>291</v>
      </c>
      <c r="E18" s="59" t="s">
        <v>379</v>
      </c>
      <c r="I18" s="52">
        <v>2</v>
      </c>
      <c r="P18" s="52">
        <v>0</v>
      </c>
      <c r="Q18" s="52">
        <f t="shared" si="0"/>
        <v>0</v>
      </c>
      <c r="R18" s="52">
        <f t="shared" si="1"/>
        <v>0</v>
      </c>
      <c r="S18" s="52">
        <f t="shared" si="2"/>
        <v>8000</v>
      </c>
      <c r="T18" s="52">
        <f t="shared" si="3"/>
        <v>0</v>
      </c>
      <c r="U18" s="52">
        <f t="shared" si="4"/>
        <v>0</v>
      </c>
      <c r="V18" s="52">
        <f t="shared" si="5"/>
        <v>0</v>
      </c>
      <c r="W18" s="52">
        <f t="shared" si="6"/>
        <v>8000</v>
      </c>
      <c r="X18" s="54">
        <f t="shared" si="7"/>
        <v>4</v>
      </c>
    </row>
    <row r="19" spans="1:30">
      <c r="A19" s="52">
        <v>9</v>
      </c>
      <c r="B19" s="52">
        <f t="shared" si="8"/>
        <v>180</v>
      </c>
      <c r="C19" s="52">
        <v>780</v>
      </c>
      <c r="D19" s="52" t="s">
        <v>292</v>
      </c>
      <c r="E19" s="59" t="s">
        <v>379</v>
      </c>
      <c r="K19" s="52">
        <v>86400000</v>
      </c>
      <c r="P19" s="52">
        <f>IF(P$1=0,G19,INDEX(levelCosts_1_v,MATCH($AD$1,levelCosts_k,1),P$1)*G19)</f>
        <v>0</v>
      </c>
      <c r="Q19" s="52">
        <f t="shared" si="0"/>
        <v>0</v>
      </c>
      <c r="R19" s="52">
        <f t="shared" si="1"/>
        <v>0</v>
      </c>
      <c r="S19" s="52">
        <f t="shared" si="2"/>
        <v>0</v>
      </c>
      <c r="T19" s="52">
        <f t="shared" si="3"/>
        <v>0</v>
      </c>
      <c r="U19" s="52">
        <f t="shared" si="4"/>
        <v>13200</v>
      </c>
      <c r="V19" s="52">
        <f t="shared" si="5"/>
        <v>0</v>
      </c>
      <c r="W19" s="52">
        <f t="shared" si="6"/>
        <v>13200</v>
      </c>
      <c r="X19" s="54">
        <f t="shared" si="7"/>
        <v>6.6</v>
      </c>
    </row>
    <row r="20" spans="1:30">
      <c r="A20" s="52">
        <v>10</v>
      </c>
      <c r="B20" s="52">
        <f t="shared" si="8"/>
        <v>270</v>
      </c>
      <c r="C20" s="52">
        <v>1050</v>
      </c>
      <c r="D20" s="52" t="s">
        <v>291</v>
      </c>
      <c r="E20" s="59" t="s">
        <v>379</v>
      </c>
      <c r="G20" s="52">
        <v>16.03</v>
      </c>
      <c r="H20" s="52">
        <v>29000</v>
      </c>
      <c r="P20" s="52">
        <v>0</v>
      </c>
      <c r="Q20" s="52">
        <f t="shared" si="0"/>
        <v>0</v>
      </c>
      <c r="R20" s="52">
        <f t="shared" si="1"/>
        <v>29000</v>
      </c>
      <c r="S20" s="52">
        <f t="shared" si="2"/>
        <v>0</v>
      </c>
      <c r="T20" s="52">
        <f t="shared" si="3"/>
        <v>0</v>
      </c>
      <c r="U20" s="52">
        <f t="shared" si="4"/>
        <v>0</v>
      </c>
      <c r="V20" s="52">
        <f t="shared" si="5"/>
        <v>0</v>
      </c>
      <c r="W20" s="52">
        <f t="shared" si="6"/>
        <v>29000</v>
      </c>
      <c r="X20" s="54">
        <f t="shared" si="7"/>
        <v>14.5</v>
      </c>
    </row>
    <row r="21" spans="1:30">
      <c r="A21" s="52">
        <v>10</v>
      </c>
      <c r="B21" s="52">
        <f t="shared" si="8"/>
        <v>270</v>
      </c>
      <c r="C21" s="52">
        <v>1050</v>
      </c>
      <c r="D21" s="52" t="s">
        <v>292</v>
      </c>
      <c r="E21" s="59" t="s">
        <v>379</v>
      </c>
      <c r="G21" s="52">
        <v>33.409999999999997</v>
      </c>
      <c r="H21" s="52">
        <v>65000</v>
      </c>
      <c r="P21" s="52">
        <f>IF(P$1=0,G21,INDEX(levelCosts_1_v,MATCH($AD$1,levelCosts_k,1),P$1)*G21)</f>
        <v>33.409999999999997</v>
      </c>
      <c r="Q21" s="52">
        <f t="shared" si="0"/>
        <v>0</v>
      </c>
      <c r="R21" s="52">
        <f t="shared" si="1"/>
        <v>65000</v>
      </c>
      <c r="S21" s="52">
        <f t="shared" si="2"/>
        <v>0</v>
      </c>
      <c r="T21" s="52">
        <f t="shared" si="3"/>
        <v>0</v>
      </c>
      <c r="U21" s="52">
        <f t="shared" si="4"/>
        <v>0</v>
      </c>
      <c r="V21" s="52">
        <f t="shared" si="5"/>
        <v>0</v>
      </c>
      <c r="W21" s="52">
        <f t="shared" si="6"/>
        <v>65000</v>
      </c>
      <c r="X21" s="54">
        <f t="shared" si="7"/>
        <v>32.5</v>
      </c>
    </row>
    <row r="22" spans="1:30">
      <c r="A22" s="52">
        <v>1</v>
      </c>
      <c r="B22" s="52">
        <v>30</v>
      </c>
      <c r="C22" s="52">
        <v>30</v>
      </c>
      <c r="D22" s="52" t="s">
        <v>291</v>
      </c>
      <c r="E22" s="59" t="s">
        <v>381</v>
      </c>
      <c r="F22" s="52">
        <v>4</v>
      </c>
      <c r="P22" s="52">
        <v>0</v>
      </c>
      <c r="Q22" s="52">
        <f t="shared" si="0"/>
        <v>2000</v>
      </c>
      <c r="R22" s="52">
        <f t="shared" si="1"/>
        <v>0</v>
      </c>
      <c r="S22" s="52">
        <f t="shared" si="2"/>
        <v>0</v>
      </c>
      <c r="T22" s="52">
        <f t="shared" si="3"/>
        <v>0</v>
      </c>
      <c r="U22" s="52">
        <f t="shared" si="4"/>
        <v>0</v>
      </c>
      <c r="V22" s="52">
        <f t="shared" si="5"/>
        <v>0</v>
      </c>
      <c r="W22" s="52">
        <f t="shared" si="6"/>
        <v>2000</v>
      </c>
      <c r="X22" s="54">
        <f t="shared" si="7"/>
        <v>1</v>
      </c>
    </row>
    <row r="23" spans="1:30">
      <c r="A23" s="52">
        <v>1</v>
      </c>
      <c r="B23" s="52">
        <v>30</v>
      </c>
      <c r="C23" s="52">
        <v>30</v>
      </c>
      <c r="D23" s="52" t="s">
        <v>292</v>
      </c>
      <c r="E23" s="59" t="s">
        <v>381</v>
      </c>
      <c r="G23" s="52">
        <v>2</v>
      </c>
      <c r="H23" s="52">
        <v>4000</v>
      </c>
      <c r="P23" s="52">
        <f>IF(P$1=0,G23,INDEX(levelCosts_1_v,MATCH($AD$1,levelCosts_k,1),P$1)*G23)</f>
        <v>2</v>
      </c>
      <c r="Q23" s="52">
        <f t="shared" si="0"/>
        <v>0</v>
      </c>
      <c r="R23" s="52">
        <f t="shared" si="1"/>
        <v>4000</v>
      </c>
      <c r="S23" s="52">
        <f t="shared" si="2"/>
        <v>0</v>
      </c>
      <c r="T23" s="52">
        <f t="shared" si="3"/>
        <v>0</v>
      </c>
      <c r="U23" s="52">
        <f t="shared" si="4"/>
        <v>0</v>
      </c>
      <c r="V23" s="52">
        <f t="shared" si="5"/>
        <v>0</v>
      </c>
      <c r="W23" s="52">
        <f t="shared" si="6"/>
        <v>4000</v>
      </c>
      <c r="X23" s="54">
        <f t="shared" si="7"/>
        <v>2</v>
      </c>
    </row>
    <row r="24" spans="1:30">
      <c r="A24" s="52">
        <v>2</v>
      </c>
      <c r="B24" s="52">
        <f t="shared" si="8"/>
        <v>20</v>
      </c>
      <c r="C24" s="52">
        <v>50</v>
      </c>
      <c r="D24" s="52" t="s">
        <v>291</v>
      </c>
      <c r="E24" s="59" t="s">
        <v>381</v>
      </c>
      <c r="G24" s="52">
        <v>1</v>
      </c>
      <c r="H24" s="52">
        <v>2000</v>
      </c>
      <c r="P24" s="52">
        <v>0</v>
      </c>
      <c r="Q24" s="52">
        <f t="shared" si="0"/>
        <v>0</v>
      </c>
      <c r="R24" s="52">
        <f t="shared" si="1"/>
        <v>2000</v>
      </c>
      <c r="S24" s="52">
        <f t="shared" si="2"/>
        <v>0</v>
      </c>
      <c r="T24" s="52">
        <f t="shared" si="3"/>
        <v>0</v>
      </c>
      <c r="U24" s="52">
        <f t="shared" si="4"/>
        <v>0</v>
      </c>
      <c r="V24" s="52">
        <f t="shared" si="5"/>
        <v>0</v>
      </c>
      <c r="W24" s="52">
        <f t="shared" si="6"/>
        <v>2000</v>
      </c>
      <c r="X24" s="54">
        <f t="shared" si="7"/>
        <v>1</v>
      </c>
    </row>
    <row r="25" spans="1:30">
      <c r="A25" s="52">
        <v>2</v>
      </c>
      <c r="B25" s="52">
        <f t="shared" si="8"/>
        <v>20</v>
      </c>
      <c r="C25" s="52">
        <v>50</v>
      </c>
      <c r="D25" s="52" t="s">
        <v>292</v>
      </c>
      <c r="E25" s="59" t="s">
        <v>381</v>
      </c>
      <c r="I25" s="52">
        <v>2</v>
      </c>
      <c r="P25" s="52">
        <f>IF(P$1=0,G25,INDEX(levelCosts_1_v,MATCH($AD$1,levelCosts_k,1),P$1)*G25)</f>
        <v>0</v>
      </c>
      <c r="Q25" s="52">
        <f t="shared" si="0"/>
        <v>0</v>
      </c>
      <c r="R25" s="52">
        <f t="shared" si="1"/>
        <v>0</v>
      </c>
      <c r="S25" s="52">
        <f t="shared" si="2"/>
        <v>8000</v>
      </c>
      <c r="T25" s="52">
        <f t="shared" si="3"/>
        <v>0</v>
      </c>
      <c r="U25" s="52">
        <f t="shared" si="4"/>
        <v>0</v>
      </c>
      <c r="V25" s="52">
        <f t="shared" si="5"/>
        <v>0</v>
      </c>
      <c r="W25" s="52">
        <f t="shared" si="6"/>
        <v>8000</v>
      </c>
      <c r="X25" s="54">
        <f t="shared" si="7"/>
        <v>4</v>
      </c>
    </row>
    <row r="26" spans="1:30">
      <c r="A26" s="52">
        <v>3</v>
      </c>
      <c r="B26" s="52">
        <f>C26-C24</f>
        <v>100</v>
      </c>
      <c r="C26" s="52">
        <v>150</v>
      </c>
      <c r="D26" s="52" t="s">
        <v>291</v>
      </c>
      <c r="E26" s="59" t="s">
        <v>381</v>
      </c>
      <c r="J26" s="52">
        <v>1</v>
      </c>
      <c r="P26" s="52">
        <v>0</v>
      </c>
      <c r="Q26" s="52">
        <f t="shared" si="0"/>
        <v>0</v>
      </c>
      <c r="R26" s="52">
        <f t="shared" si="1"/>
        <v>0</v>
      </c>
      <c r="S26" s="52">
        <f t="shared" si="2"/>
        <v>0</v>
      </c>
      <c r="T26" s="52">
        <f t="shared" si="3"/>
        <v>2000</v>
      </c>
      <c r="U26" s="52">
        <f t="shared" si="4"/>
        <v>0</v>
      </c>
      <c r="V26" s="52">
        <f t="shared" si="5"/>
        <v>0</v>
      </c>
      <c r="W26" s="52">
        <f t="shared" si="6"/>
        <v>2000</v>
      </c>
      <c r="X26" s="54">
        <f t="shared" si="7"/>
        <v>1</v>
      </c>
    </row>
    <row r="27" spans="1:30">
      <c r="A27" s="52">
        <v>3</v>
      </c>
      <c r="B27" s="52">
        <f>C27-C25</f>
        <v>100</v>
      </c>
      <c r="C27" s="52">
        <v>150</v>
      </c>
      <c r="D27" s="52" t="s">
        <v>292</v>
      </c>
      <c r="E27" s="59" t="s">
        <v>381</v>
      </c>
      <c r="G27" s="52">
        <v>2.4</v>
      </c>
      <c r="H27" s="52">
        <v>5000</v>
      </c>
      <c r="P27" s="52">
        <f>IF(P$1=0,G27,INDEX(levelCosts_1_v,MATCH($AD$1,levelCosts_k,1),P$1)*G27)</f>
        <v>2.4</v>
      </c>
      <c r="Q27" s="52">
        <f t="shared" si="0"/>
        <v>0</v>
      </c>
      <c r="R27" s="52">
        <f t="shared" si="1"/>
        <v>5000</v>
      </c>
      <c r="S27" s="52">
        <f t="shared" si="2"/>
        <v>0</v>
      </c>
      <c r="T27" s="52">
        <f t="shared" si="3"/>
        <v>0</v>
      </c>
      <c r="U27" s="52">
        <f t="shared" si="4"/>
        <v>0</v>
      </c>
      <c r="V27" s="52">
        <f t="shared" si="5"/>
        <v>0</v>
      </c>
      <c r="W27" s="52">
        <f t="shared" si="6"/>
        <v>5000</v>
      </c>
      <c r="X27" s="54">
        <f t="shared" si="7"/>
        <v>2.5</v>
      </c>
    </row>
    <row r="28" spans="1:30">
      <c r="A28" s="52">
        <v>4</v>
      </c>
      <c r="B28" s="52">
        <f>C28-C26</f>
        <v>70</v>
      </c>
      <c r="C28" s="52">
        <v>220</v>
      </c>
      <c r="D28" s="52" t="s">
        <v>291</v>
      </c>
      <c r="E28" s="59" t="s">
        <v>381</v>
      </c>
      <c r="L28" s="52">
        <v>2</v>
      </c>
      <c r="P28" s="52">
        <v>0</v>
      </c>
      <c r="Q28" s="52">
        <f t="shared" si="0"/>
        <v>0</v>
      </c>
      <c r="R28" s="52">
        <f t="shared" si="1"/>
        <v>0</v>
      </c>
      <c r="S28" s="52">
        <f t="shared" si="2"/>
        <v>0</v>
      </c>
      <c r="T28" s="52">
        <f t="shared" si="3"/>
        <v>0</v>
      </c>
      <c r="U28" s="52">
        <f t="shared" si="4"/>
        <v>0</v>
      </c>
      <c r="V28" s="52">
        <f t="shared" si="5"/>
        <v>12000</v>
      </c>
      <c r="W28" s="52">
        <f t="shared" si="6"/>
        <v>12000</v>
      </c>
      <c r="X28" s="54">
        <f t="shared" si="7"/>
        <v>6</v>
      </c>
    </row>
    <row r="29" spans="1:30">
      <c r="A29" s="52">
        <v>4</v>
      </c>
      <c r="B29" s="52">
        <f>C29-C27</f>
        <v>70</v>
      </c>
      <c r="C29" s="52">
        <v>220</v>
      </c>
      <c r="D29" s="52" t="s">
        <v>292</v>
      </c>
      <c r="E29" s="59" t="s">
        <v>381</v>
      </c>
      <c r="G29" s="52">
        <v>3.12</v>
      </c>
      <c r="H29" s="52">
        <v>6000</v>
      </c>
      <c r="P29" s="52">
        <f>IF(P$1=0,G29,INDEX(levelCosts_1_v,MATCH($AD$1,levelCosts_k,1),P$1)*G29)</f>
        <v>3.12</v>
      </c>
      <c r="Q29" s="52">
        <f t="shared" si="0"/>
        <v>0</v>
      </c>
      <c r="R29" s="52">
        <f t="shared" si="1"/>
        <v>6000</v>
      </c>
      <c r="S29" s="52">
        <f t="shared" si="2"/>
        <v>0</v>
      </c>
      <c r="T29" s="52">
        <f t="shared" si="3"/>
        <v>0</v>
      </c>
      <c r="U29" s="52">
        <f t="shared" si="4"/>
        <v>0</v>
      </c>
      <c r="V29" s="52">
        <f t="shared" si="5"/>
        <v>0</v>
      </c>
      <c r="W29" s="52">
        <f t="shared" si="6"/>
        <v>6000</v>
      </c>
      <c r="X29" s="54">
        <f t="shared" si="7"/>
        <v>3</v>
      </c>
    </row>
    <row r="30" spans="1:30">
      <c r="T30" s="54"/>
    </row>
    <row r="31" spans="1:30" s="3" customFormat="1">
      <c r="A31" s="3" t="s">
        <v>297</v>
      </c>
      <c r="B31" s="3" t="s">
        <v>296</v>
      </c>
      <c r="C31" s="3" t="s">
        <v>295</v>
      </c>
      <c r="D31" s="3" t="s">
        <v>303</v>
      </c>
      <c r="E31" s="3" t="s">
        <v>377</v>
      </c>
      <c r="F31" s="3" t="s">
        <v>345</v>
      </c>
      <c r="G31" s="3" t="s">
        <v>346</v>
      </c>
      <c r="H31" s="3" t="s">
        <v>347</v>
      </c>
      <c r="I31" s="3" t="s">
        <v>348</v>
      </c>
      <c r="J31" s="3" t="s">
        <v>351</v>
      </c>
      <c r="K31" s="3" t="s">
        <v>350</v>
      </c>
      <c r="L31" s="3" t="s">
        <v>349</v>
      </c>
      <c r="M31" s="3" t="s">
        <v>428</v>
      </c>
      <c r="N31" s="3" t="s">
        <v>382</v>
      </c>
      <c r="O31" s="3" t="s">
        <v>353</v>
      </c>
      <c r="P31" s="3">
        <v>0</v>
      </c>
      <c r="Q31" s="3">
        <v>1</v>
      </c>
      <c r="R31" s="3">
        <v>0</v>
      </c>
      <c r="S31" s="3">
        <v>8</v>
      </c>
      <c r="T31" s="3">
        <v>0</v>
      </c>
      <c r="U31" s="3">
        <v>0</v>
      </c>
      <c r="V31" s="3">
        <v>6</v>
      </c>
      <c r="W31" s="3">
        <v>3</v>
      </c>
      <c r="X31" s="3">
        <v>5</v>
      </c>
      <c r="Y31" s="3">
        <v>0</v>
      </c>
      <c r="Z31" s="3" t="s">
        <v>238</v>
      </c>
      <c r="AA31" s="3" t="s">
        <v>384</v>
      </c>
      <c r="AC31" s="3" t="s">
        <v>383</v>
      </c>
      <c r="AD31" s="3">
        <v>482</v>
      </c>
    </row>
    <row r="32" spans="1:30">
      <c r="A32" s="52">
        <v>1</v>
      </c>
      <c r="B32" s="52">
        <f>C32</f>
        <v>30</v>
      </c>
      <c r="C32" s="52">
        <v>30</v>
      </c>
      <c r="D32" s="52" t="s">
        <v>291</v>
      </c>
      <c r="E32" s="59" t="s">
        <v>378</v>
      </c>
      <c r="F32" s="52">
        <v>1</v>
      </c>
      <c r="P32" s="52">
        <f t="shared" ref="P32:P57" si="9">IF(P$31=0,G32,INDEX(levelCosts_1_v,MATCH($AD$31,levelCosts_k,1),P$31)*G32)</f>
        <v>0</v>
      </c>
      <c r="Q32" s="52">
        <f t="shared" ref="Q32:Q57" si="10">IF(Q$31=0,F32,INDEX(levelCosts_1_v,MATCH($AD$31,levelCosts_k,1),Q$31)*F32)</f>
        <v>3100</v>
      </c>
      <c r="R32" s="52">
        <f t="shared" ref="R32:R57" si="11">IF(R$31=0,H32,INDEX(levelCosts_1_v,MATCH($AD$31,levelCosts_k,1),R$31)*H32)</f>
        <v>0</v>
      </c>
      <c r="S32" s="52">
        <f t="shared" ref="S32:S57" si="12">IF(S$31=0,I32,INDEX(levelCosts_1_v,MATCH($AD$31,levelCosts_k,1),S$31)*I32)</f>
        <v>0</v>
      </c>
      <c r="T32" s="52">
        <f t="shared" ref="T32:T57" si="13">IF(T$31=0,J32,INDEX(levelCosts_1_v,MATCH($AD$31,levelCosts_k,1),T$31)*J32)</f>
        <v>0</v>
      </c>
      <c r="U32" s="52">
        <f t="shared" ref="U32:U57" si="14">IF(U$31=0,K32,INDEX(levelCosts_1_v,MATCH($AD$31,levelCosts_k,1),U$31)*K32)</f>
        <v>0</v>
      </c>
      <c r="V32" s="52">
        <f t="shared" ref="V32:V57" si="15">IF(V$31=0,L32,INDEX(levelCosts_1_v,MATCH($AD$31,levelCosts_k,1),V$31)*L32)</f>
        <v>0</v>
      </c>
      <c r="W32" s="52">
        <f t="shared" ref="W32:W57" si="16">IF(W$31=0,M32,INDEX(levelCosts_1_v,MATCH($AD$31,levelCosts_k,1),W$31)*M32)</f>
        <v>0</v>
      </c>
      <c r="X32" s="52">
        <f t="shared" ref="X32:X57" si="17">IF(X$31=0,N32,INDEX(levelCosts_1_v,MATCH($AD$31,levelCosts_k,1),X$31)*N32)</f>
        <v>0</v>
      </c>
      <c r="Y32" s="52">
        <f t="shared" ref="Y32:Y57" si="18">INDEX(farm_v,MATCH($AD$31,farm_k,1),Y$31)*O32/3600/1000</f>
        <v>0</v>
      </c>
      <c r="Z32" s="52">
        <f>SUM(Q32:Y32)</f>
        <v>3100</v>
      </c>
      <c r="AA32" s="54">
        <f t="shared" ref="AA32:AA57" si="19">Z32/INDEX(levelCosts_1_v,MATCH($AD$31,levelCosts_k,1),1)</f>
        <v>1</v>
      </c>
      <c r="AB32" s="54"/>
      <c r="AC32" s="59"/>
    </row>
    <row r="33" spans="1:29">
      <c r="A33" s="52">
        <v>1</v>
      </c>
      <c r="B33" s="52">
        <f>C33</f>
        <v>30</v>
      </c>
      <c r="C33" s="52">
        <v>30</v>
      </c>
      <c r="D33" s="52" t="s">
        <v>292</v>
      </c>
      <c r="E33" s="59" t="s">
        <v>378</v>
      </c>
      <c r="G33" s="52">
        <v>5.32</v>
      </c>
      <c r="H33" s="52">
        <v>17000</v>
      </c>
      <c r="P33" s="52">
        <f t="shared" si="9"/>
        <v>5.32</v>
      </c>
      <c r="Q33" s="52">
        <f t="shared" si="10"/>
        <v>0</v>
      </c>
      <c r="R33" s="52">
        <f t="shared" si="11"/>
        <v>17000</v>
      </c>
      <c r="S33" s="52">
        <f t="shared" si="12"/>
        <v>0</v>
      </c>
      <c r="T33" s="52">
        <f t="shared" si="13"/>
        <v>0</v>
      </c>
      <c r="U33" s="52">
        <f t="shared" si="14"/>
        <v>0</v>
      </c>
      <c r="V33" s="52">
        <f t="shared" si="15"/>
        <v>0</v>
      </c>
      <c r="W33" s="52">
        <f t="shared" si="16"/>
        <v>0</v>
      </c>
      <c r="X33" s="52">
        <f t="shared" si="17"/>
        <v>0</v>
      </c>
      <c r="Y33" s="52">
        <f t="shared" si="18"/>
        <v>0</v>
      </c>
      <c r="Z33" s="52">
        <f t="shared" ref="Z33:Z57" si="20">SUM(Q33:Y33)</f>
        <v>17000</v>
      </c>
      <c r="AA33" s="54">
        <f t="shared" si="19"/>
        <v>5.4838709677419351</v>
      </c>
      <c r="AB33" s="54"/>
      <c r="AC33" s="59"/>
    </row>
    <row r="34" spans="1:29">
      <c r="A34" s="52">
        <v>2</v>
      </c>
      <c r="B34" s="52">
        <f>C34-C32</f>
        <v>60</v>
      </c>
      <c r="C34" s="52">
        <v>90</v>
      </c>
      <c r="D34" s="52" t="s">
        <v>291</v>
      </c>
      <c r="E34" s="59" t="s">
        <v>378</v>
      </c>
      <c r="G34" s="52">
        <v>3.8</v>
      </c>
      <c r="H34" s="52">
        <v>12000</v>
      </c>
      <c r="P34" s="52">
        <f t="shared" si="9"/>
        <v>3.8</v>
      </c>
      <c r="Q34" s="52">
        <f t="shared" si="10"/>
        <v>0</v>
      </c>
      <c r="R34" s="52">
        <f t="shared" si="11"/>
        <v>12000</v>
      </c>
      <c r="S34" s="52">
        <f t="shared" si="12"/>
        <v>0</v>
      </c>
      <c r="T34" s="52">
        <f t="shared" si="13"/>
        <v>0</v>
      </c>
      <c r="U34" s="52">
        <f t="shared" si="14"/>
        <v>0</v>
      </c>
      <c r="V34" s="52">
        <f t="shared" si="15"/>
        <v>0</v>
      </c>
      <c r="W34" s="52">
        <f t="shared" si="16"/>
        <v>0</v>
      </c>
      <c r="X34" s="52">
        <f t="shared" si="17"/>
        <v>0</v>
      </c>
      <c r="Y34" s="52">
        <f t="shared" si="18"/>
        <v>0</v>
      </c>
      <c r="Z34" s="52">
        <f t="shared" si="20"/>
        <v>12000</v>
      </c>
      <c r="AA34" s="54">
        <f t="shared" si="19"/>
        <v>3.870967741935484</v>
      </c>
      <c r="AB34" s="54"/>
    </row>
    <row r="35" spans="1:29">
      <c r="A35" s="52">
        <v>2</v>
      </c>
      <c r="B35" s="52">
        <f>C35-C33</f>
        <v>60</v>
      </c>
      <c r="C35" s="52">
        <v>90</v>
      </c>
      <c r="D35" s="52" t="s">
        <v>292</v>
      </c>
      <c r="E35" s="59" t="s">
        <v>378</v>
      </c>
      <c r="I35" s="52">
        <v>2</v>
      </c>
      <c r="P35" s="52">
        <f t="shared" si="9"/>
        <v>0</v>
      </c>
      <c r="Q35" s="52">
        <f t="shared" si="10"/>
        <v>0</v>
      </c>
      <c r="R35" s="52">
        <f t="shared" si="11"/>
        <v>0</v>
      </c>
      <c r="S35" s="52">
        <f t="shared" si="12"/>
        <v>16600</v>
      </c>
      <c r="T35" s="52">
        <f t="shared" si="13"/>
        <v>0</v>
      </c>
      <c r="U35" s="52">
        <f t="shared" si="14"/>
        <v>0</v>
      </c>
      <c r="V35" s="52">
        <f t="shared" si="15"/>
        <v>0</v>
      </c>
      <c r="W35" s="52">
        <f t="shared" si="16"/>
        <v>0</v>
      </c>
      <c r="X35" s="52">
        <f t="shared" si="17"/>
        <v>0</v>
      </c>
      <c r="Y35" s="52">
        <f t="shared" si="18"/>
        <v>0</v>
      </c>
      <c r="Z35" s="52">
        <f t="shared" si="20"/>
        <v>16600</v>
      </c>
      <c r="AA35" s="54">
        <f t="shared" si="19"/>
        <v>5.354838709677419</v>
      </c>
      <c r="AB35" s="54"/>
    </row>
    <row r="36" spans="1:29">
      <c r="A36" s="52">
        <v>3</v>
      </c>
      <c r="B36" s="52">
        <f t="shared" ref="B36:B55" si="21">C36-C34</f>
        <v>70</v>
      </c>
      <c r="C36" s="52">
        <v>160</v>
      </c>
      <c r="D36" s="52" t="s">
        <v>291</v>
      </c>
      <c r="E36" s="59" t="s">
        <v>378</v>
      </c>
      <c r="J36" s="52" t="s">
        <v>343</v>
      </c>
      <c r="P36" s="52">
        <f t="shared" si="9"/>
        <v>0</v>
      </c>
      <c r="Q36" s="52">
        <f t="shared" si="10"/>
        <v>0</v>
      </c>
      <c r="R36" s="52">
        <f t="shared" si="11"/>
        <v>0</v>
      </c>
      <c r="S36" s="52">
        <f t="shared" si="12"/>
        <v>0</v>
      </c>
      <c r="T36" s="52" t="str">
        <f t="shared" si="13"/>
        <v>P-2181r6h1fvrb5</v>
      </c>
      <c r="U36" s="52">
        <f t="shared" si="14"/>
        <v>0</v>
      </c>
      <c r="V36" s="52">
        <f t="shared" si="15"/>
        <v>0</v>
      </c>
      <c r="W36" s="52">
        <f t="shared" si="16"/>
        <v>0</v>
      </c>
      <c r="X36" s="52">
        <f t="shared" si="17"/>
        <v>0</v>
      </c>
      <c r="Y36" s="52">
        <f t="shared" si="18"/>
        <v>0</v>
      </c>
      <c r="Z36" s="52">
        <f t="shared" si="20"/>
        <v>0</v>
      </c>
      <c r="AA36" s="54">
        <f t="shared" si="19"/>
        <v>0</v>
      </c>
      <c r="AB36" s="54"/>
    </row>
    <row r="37" spans="1:29">
      <c r="A37" s="52">
        <v>3</v>
      </c>
      <c r="B37" s="52">
        <f t="shared" si="21"/>
        <v>70</v>
      </c>
      <c r="C37" s="52">
        <v>160</v>
      </c>
      <c r="D37" s="52" t="s">
        <v>292</v>
      </c>
      <c r="E37" s="59" t="s">
        <v>378</v>
      </c>
      <c r="G37" s="52">
        <v>7.45</v>
      </c>
      <c r="H37" s="52">
        <v>24000</v>
      </c>
      <c r="P37" s="52">
        <f t="shared" si="9"/>
        <v>7.45</v>
      </c>
      <c r="Q37" s="52">
        <f t="shared" si="10"/>
        <v>0</v>
      </c>
      <c r="R37" s="52">
        <f t="shared" si="11"/>
        <v>24000</v>
      </c>
      <c r="S37" s="52">
        <f t="shared" si="12"/>
        <v>0</v>
      </c>
      <c r="T37" s="52">
        <f t="shared" si="13"/>
        <v>0</v>
      </c>
      <c r="U37" s="52">
        <f t="shared" si="14"/>
        <v>0</v>
      </c>
      <c r="V37" s="52">
        <f t="shared" si="15"/>
        <v>0</v>
      </c>
      <c r="W37" s="52">
        <f t="shared" si="16"/>
        <v>0</v>
      </c>
      <c r="X37" s="52">
        <f t="shared" si="17"/>
        <v>0</v>
      </c>
      <c r="Y37" s="52">
        <f t="shared" si="18"/>
        <v>0</v>
      </c>
      <c r="Z37" s="52">
        <f t="shared" si="20"/>
        <v>24000</v>
      </c>
      <c r="AA37" s="54">
        <f t="shared" si="19"/>
        <v>7.741935483870968</v>
      </c>
      <c r="AB37" s="54"/>
    </row>
    <row r="38" spans="1:29">
      <c r="A38" s="52">
        <v>4</v>
      </c>
      <c r="B38" s="52">
        <f t="shared" si="21"/>
        <v>80</v>
      </c>
      <c r="C38" s="52">
        <v>240</v>
      </c>
      <c r="D38" s="52" t="s">
        <v>291</v>
      </c>
      <c r="E38" s="59" t="s">
        <v>378</v>
      </c>
      <c r="G38" s="52">
        <v>6.84</v>
      </c>
      <c r="H38" s="52">
        <v>22000</v>
      </c>
      <c r="P38" s="52">
        <f t="shared" si="9"/>
        <v>6.84</v>
      </c>
      <c r="Q38" s="52">
        <f t="shared" si="10"/>
        <v>0</v>
      </c>
      <c r="R38" s="52">
        <f t="shared" si="11"/>
        <v>22000</v>
      </c>
      <c r="S38" s="52">
        <f t="shared" si="12"/>
        <v>0</v>
      </c>
      <c r="T38" s="52">
        <f t="shared" si="13"/>
        <v>0</v>
      </c>
      <c r="U38" s="52">
        <f t="shared" si="14"/>
        <v>0</v>
      </c>
      <c r="V38" s="52">
        <f t="shared" si="15"/>
        <v>0</v>
      </c>
      <c r="W38" s="52">
        <f t="shared" si="16"/>
        <v>0</v>
      </c>
      <c r="X38" s="52">
        <f t="shared" si="17"/>
        <v>0</v>
      </c>
      <c r="Y38" s="52">
        <f t="shared" si="18"/>
        <v>0</v>
      </c>
      <c r="Z38" s="52">
        <f t="shared" si="20"/>
        <v>22000</v>
      </c>
      <c r="AA38" s="54">
        <f t="shared" si="19"/>
        <v>7.096774193548387</v>
      </c>
      <c r="AB38" s="54"/>
    </row>
    <row r="39" spans="1:29">
      <c r="A39" s="52">
        <v>4</v>
      </c>
      <c r="B39" s="52">
        <f t="shared" si="21"/>
        <v>80</v>
      </c>
      <c r="C39" s="52">
        <v>240</v>
      </c>
      <c r="D39" s="52" t="s">
        <v>292</v>
      </c>
      <c r="E39" s="59" t="s">
        <v>378</v>
      </c>
      <c r="K39" s="52" t="s">
        <v>425</v>
      </c>
      <c r="P39" s="52">
        <f t="shared" si="9"/>
        <v>0</v>
      </c>
      <c r="Q39" s="52">
        <f t="shared" si="10"/>
        <v>0</v>
      </c>
      <c r="R39" s="52">
        <f t="shared" si="11"/>
        <v>0</v>
      </c>
      <c r="S39" s="52">
        <f t="shared" si="12"/>
        <v>0</v>
      </c>
      <c r="T39" s="52">
        <f t="shared" si="13"/>
        <v>0</v>
      </c>
      <c r="U39" s="52" t="str">
        <f t="shared" si="14"/>
        <v>lucky_wheel_3</v>
      </c>
      <c r="V39" s="52">
        <f t="shared" si="15"/>
        <v>0</v>
      </c>
      <c r="W39" s="52">
        <f t="shared" si="16"/>
        <v>0</v>
      </c>
      <c r="X39" s="52">
        <f t="shared" si="17"/>
        <v>0</v>
      </c>
      <c r="Y39" s="52">
        <f t="shared" si="18"/>
        <v>0</v>
      </c>
      <c r="Z39" s="52">
        <f t="shared" si="20"/>
        <v>0</v>
      </c>
      <c r="AA39" s="54">
        <f t="shared" si="19"/>
        <v>0</v>
      </c>
      <c r="AB39" s="54"/>
    </row>
    <row r="40" spans="1:29">
      <c r="A40" s="52">
        <v>5</v>
      </c>
      <c r="B40" s="52">
        <f t="shared" si="21"/>
        <v>120</v>
      </c>
      <c r="C40" s="52">
        <v>360</v>
      </c>
      <c r="D40" s="52" t="s">
        <v>291</v>
      </c>
      <c r="E40" s="59" t="s">
        <v>378</v>
      </c>
      <c r="L40" s="52">
        <v>2</v>
      </c>
      <c r="P40" s="52">
        <f t="shared" si="9"/>
        <v>0</v>
      </c>
      <c r="Q40" s="52">
        <f t="shared" si="10"/>
        <v>0</v>
      </c>
      <c r="R40" s="52">
        <f t="shared" si="11"/>
        <v>0</v>
      </c>
      <c r="S40" s="52">
        <f t="shared" si="12"/>
        <v>0</v>
      </c>
      <c r="T40" s="52">
        <f t="shared" si="13"/>
        <v>0</v>
      </c>
      <c r="U40" s="52">
        <f t="shared" si="14"/>
        <v>0</v>
      </c>
      <c r="V40" s="52">
        <f t="shared" si="15"/>
        <v>10400</v>
      </c>
      <c r="W40" s="52">
        <f t="shared" si="16"/>
        <v>0</v>
      </c>
      <c r="X40" s="52">
        <f t="shared" si="17"/>
        <v>0</v>
      </c>
      <c r="Y40" s="52">
        <f t="shared" si="18"/>
        <v>0</v>
      </c>
      <c r="Z40" s="52">
        <f t="shared" si="20"/>
        <v>10400</v>
      </c>
      <c r="AA40" s="54">
        <f t="shared" si="19"/>
        <v>3.3548387096774195</v>
      </c>
      <c r="AB40" s="54"/>
    </row>
    <row r="41" spans="1:29">
      <c r="A41" s="52">
        <v>5</v>
      </c>
      <c r="B41" s="52">
        <f t="shared" si="21"/>
        <v>120</v>
      </c>
      <c r="C41" s="52">
        <v>360</v>
      </c>
      <c r="D41" s="52" t="s">
        <v>292</v>
      </c>
      <c r="E41" s="59" t="s">
        <v>378</v>
      </c>
      <c r="M41" s="52">
        <v>2</v>
      </c>
      <c r="P41" s="52">
        <f t="shared" si="9"/>
        <v>0</v>
      </c>
      <c r="Q41" s="52">
        <f t="shared" si="10"/>
        <v>0</v>
      </c>
      <c r="R41" s="52">
        <f t="shared" si="11"/>
        <v>0</v>
      </c>
      <c r="S41" s="52">
        <f t="shared" si="12"/>
        <v>0</v>
      </c>
      <c r="T41" s="52">
        <f t="shared" si="13"/>
        <v>0</v>
      </c>
      <c r="U41" s="52">
        <f t="shared" si="14"/>
        <v>0</v>
      </c>
      <c r="V41" s="52">
        <f t="shared" si="15"/>
        <v>0</v>
      </c>
      <c r="W41" s="52">
        <f t="shared" si="16"/>
        <v>18600</v>
      </c>
      <c r="X41" s="52">
        <f t="shared" si="17"/>
        <v>0</v>
      </c>
      <c r="Y41" s="52">
        <f t="shared" si="18"/>
        <v>0</v>
      </c>
      <c r="Z41" s="52">
        <f t="shared" si="20"/>
        <v>18600</v>
      </c>
      <c r="AA41" s="54">
        <f t="shared" si="19"/>
        <v>6</v>
      </c>
      <c r="AB41" s="54"/>
    </row>
    <row r="42" spans="1:29">
      <c r="A42" s="52">
        <v>6</v>
      </c>
      <c r="B42" s="52">
        <f t="shared" si="21"/>
        <v>160</v>
      </c>
      <c r="C42" s="52">
        <v>520</v>
      </c>
      <c r="D42" s="52" t="s">
        <v>291</v>
      </c>
      <c r="E42" s="59" t="s">
        <v>378</v>
      </c>
      <c r="J42" s="52" t="s">
        <v>426</v>
      </c>
      <c r="P42" s="52">
        <f t="shared" si="9"/>
        <v>0</v>
      </c>
      <c r="Q42" s="52">
        <f t="shared" si="10"/>
        <v>0</v>
      </c>
      <c r="R42" s="52">
        <f t="shared" si="11"/>
        <v>0</v>
      </c>
      <c r="S42" s="52">
        <f t="shared" si="12"/>
        <v>0</v>
      </c>
      <c r="T42" s="52" t="str">
        <f t="shared" si="13"/>
        <v>P-2181r6hk14k0d</v>
      </c>
      <c r="U42" s="52">
        <f t="shared" si="14"/>
        <v>0</v>
      </c>
      <c r="V42" s="52">
        <f t="shared" si="15"/>
        <v>0</v>
      </c>
      <c r="W42" s="52">
        <f t="shared" si="16"/>
        <v>0</v>
      </c>
      <c r="X42" s="52">
        <f t="shared" si="17"/>
        <v>0</v>
      </c>
      <c r="Y42" s="52">
        <f t="shared" si="18"/>
        <v>0</v>
      </c>
      <c r="Z42" s="52">
        <f t="shared" si="20"/>
        <v>0</v>
      </c>
      <c r="AA42" s="54">
        <f t="shared" si="19"/>
        <v>0</v>
      </c>
      <c r="AB42" s="54"/>
    </row>
    <row r="43" spans="1:29">
      <c r="A43" s="52">
        <v>6</v>
      </c>
      <c r="B43" s="52">
        <f t="shared" si="21"/>
        <v>160</v>
      </c>
      <c r="C43" s="52">
        <v>520</v>
      </c>
      <c r="D43" s="52" t="s">
        <v>292</v>
      </c>
      <c r="E43" s="59" t="s">
        <v>378</v>
      </c>
      <c r="G43" s="52">
        <v>9.69</v>
      </c>
      <c r="H43" s="52">
        <v>35000</v>
      </c>
      <c r="P43" s="52">
        <f t="shared" si="9"/>
        <v>9.69</v>
      </c>
      <c r="Q43" s="52">
        <f t="shared" si="10"/>
        <v>0</v>
      </c>
      <c r="R43" s="52">
        <f t="shared" si="11"/>
        <v>35000</v>
      </c>
      <c r="S43" s="52">
        <f t="shared" si="12"/>
        <v>0</v>
      </c>
      <c r="T43" s="52">
        <f t="shared" si="13"/>
        <v>0</v>
      </c>
      <c r="U43" s="52">
        <f t="shared" si="14"/>
        <v>0</v>
      </c>
      <c r="V43" s="52">
        <f t="shared" si="15"/>
        <v>0</v>
      </c>
      <c r="W43" s="52">
        <f t="shared" si="16"/>
        <v>0</v>
      </c>
      <c r="X43" s="52">
        <f t="shared" si="17"/>
        <v>0</v>
      </c>
      <c r="Y43" s="52">
        <f t="shared" si="18"/>
        <v>0</v>
      </c>
      <c r="Z43" s="52">
        <f t="shared" si="20"/>
        <v>35000</v>
      </c>
      <c r="AA43" s="54">
        <f t="shared" si="19"/>
        <v>11.290322580645162</v>
      </c>
      <c r="AB43" s="54"/>
    </row>
    <row r="44" spans="1:29">
      <c r="A44" s="52">
        <v>7</v>
      </c>
      <c r="B44" s="52">
        <f t="shared" si="21"/>
        <v>200</v>
      </c>
      <c r="C44" s="52">
        <v>720</v>
      </c>
      <c r="D44" s="52" t="s">
        <v>291</v>
      </c>
      <c r="E44" s="59" t="s">
        <v>378</v>
      </c>
      <c r="N44" s="52">
        <v>2</v>
      </c>
      <c r="P44" s="52">
        <f t="shared" si="9"/>
        <v>0</v>
      </c>
      <c r="Q44" s="52">
        <f t="shared" si="10"/>
        <v>0</v>
      </c>
      <c r="R44" s="52">
        <f t="shared" si="11"/>
        <v>0</v>
      </c>
      <c r="S44" s="52">
        <f t="shared" si="12"/>
        <v>0</v>
      </c>
      <c r="T44" s="52">
        <f t="shared" si="13"/>
        <v>0</v>
      </c>
      <c r="U44" s="52">
        <f t="shared" si="14"/>
        <v>0</v>
      </c>
      <c r="V44" s="52">
        <f t="shared" si="15"/>
        <v>0</v>
      </c>
      <c r="W44" s="52">
        <f t="shared" si="16"/>
        <v>0</v>
      </c>
      <c r="X44" s="52">
        <f t="shared" si="17"/>
        <v>12400</v>
      </c>
      <c r="Y44" s="52">
        <f t="shared" si="18"/>
        <v>0</v>
      </c>
      <c r="Z44" s="52">
        <f t="shared" si="20"/>
        <v>12400</v>
      </c>
      <c r="AA44" s="54">
        <f t="shared" si="19"/>
        <v>4</v>
      </c>
      <c r="AB44" s="54"/>
    </row>
    <row r="45" spans="1:29">
      <c r="A45" s="52">
        <v>7</v>
      </c>
      <c r="B45" s="52">
        <f t="shared" si="21"/>
        <v>200</v>
      </c>
      <c r="C45" s="52">
        <v>720</v>
      </c>
      <c r="D45" s="52" t="s">
        <v>292</v>
      </c>
      <c r="E45" s="59" t="s">
        <v>378</v>
      </c>
      <c r="J45" s="52" t="s">
        <v>344</v>
      </c>
      <c r="P45" s="52">
        <f t="shared" si="9"/>
        <v>0</v>
      </c>
      <c r="Q45" s="52">
        <f t="shared" si="10"/>
        <v>0</v>
      </c>
      <c r="R45" s="52">
        <f t="shared" si="11"/>
        <v>0</v>
      </c>
      <c r="S45" s="52">
        <f t="shared" si="12"/>
        <v>0</v>
      </c>
      <c r="T45" s="52" t="str">
        <f t="shared" si="13"/>
        <v>P-2181r6hjr4ymc</v>
      </c>
      <c r="U45" s="52">
        <f t="shared" si="14"/>
        <v>0</v>
      </c>
      <c r="V45" s="52">
        <f t="shared" si="15"/>
        <v>0</v>
      </c>
      <c r="W45" s="52">
        <f t="shared" si="16"/>
        <v>0</v>
      </c>
      <c r="X45" s="52">
        <f t="shared" si="17"/>
        <v>0</v>
      </c>
      <c r="Y45" s="52">
        <f t="shared" si="18"/>
        <v>0</v>
      </c>
      <c r="Z45" s="52">
        <f t="shared" si="20"/>
        <v>0</v>
      </c>
      <c r="AA45" s="54">
        <f t="shared" si="19"/>
        <v>0</v>
      </c>
      <c r="AB45" s="54"/>
    </row>
    <row r="46" spans="1:29">
      <c r="A46" s="52">
        <v>8</v>
      </c>
      <c r="B46" s="52">
        <f t="shared" si="21"/>
        <v>250</v>
      </c>
      <c r="C46" s="52">
        <v>970</v>
      </c>
      <c r="D46" s="52" t="s">
        <v>291</v>
      </c>
      <c r="E46" s="59" t="s">
        <v>378</v>
      </c>
      <c r="G46" s="52">
        <v>13.68</v>
      </c>
      <c r="H46" s="52">
        <v>45000</v>
      </c>
      <c r="P46" s="52">
        <f t="shared" si="9"/>
        <v>13.68</v>
      </c>
      <c r="Q46" s="52">
        <f t="shared" si="10"/>
        <v>0</v>
      </c>
      <c r="R46" s="52">
        <f t="shared" si="11"/>
        <v>45000</v>
      </c>
      <c r="S46" s="52">
        <f t="shared" si="12"/>
        <v>0</v>
      </c>
      <c r="T46" s="52">
        <f t="shared" si="13"/>
        <v>0</v>
      </c>
      <c r="U46" s="52">
        <f t="shared" si="14"/>
        <v>0</v>
      </c>
      <c r="V46" s="52">
        <f t="shared" si="15"/>
        <v>0</v>
      </c>
      <c r="W46" s="52">
        <f t="shared" si="16"/>
        <v>0</v>
      </c>
      <c r="X46" s="52">
        <f t="shared" si="17"/>
        <v>0</v>
      </c>
      <c r="Y46" s="52">
        <f t="shared" si="18"/>
        <v>0</v>
      </c>
      <c r="Z46" s="52">
        <f t="shared" si="20"/>
        <v>45000</v>
      </c>
      <c r="AA46" s="54">
        <f t="shared" si="19"/>
        <v>14.516129032258064</v>
      </c>
      <c r="AB46" s="54"/>
    </row>
    <row r="47" spans="1:29">
      <c r="A47" s="52">
        <v>8</v>
      </c>
      <c r="B47" s="52">
        <f t="shared" si="21"/>
        <v>250</v>
      </c>
      <c r="C47" s="52">
        <v>970</v>
      </c>
      <c r="D47" s="52" t="s">
        <v>292</v>
      </c>
      <c r="E47" s="59" t="s">
        <v>378</v>
      </c>
      <c r="G47" s="52">
        <v>17.440000000000001</v>
      </c>
      <c r="H47" s="52">
        <v>55000</v>
      </c>
      <c r="P47" s="52">
        <f t="shared" si="9"/>
        <v>17.440000000000001</v>
      </c>
      <c r="Q47" s="52">
        <f t="shared" si="10"/>
        <v>0</v>
      </c>
      <c r="R47" s="52">
        <f t="shared" si="11"/>
        <v>55000</v>
      </c>
      <c r="S47" s="52">
        <f t="shared" si="12"/>
        <v>0</v>
      </c>
      <c r="T47" s="52">
        <f t="shared" si="13"/>
        <v>0</v>
      </c>
      <c r="U47" s="52">
        <f t="shared" si="14"/>
        <v>0</v>
      </c>
      <c r="V47" s="52">
        <f t="shared" si="15"/>
        <v>0</v>
      </c>
      <c r="W47" s="52">
        <f t="shared" si="16"/>
        <v>0</v>
      </c>
      <c r="X47" s="52">
        <f t="shared" si="17"/>
        <v>0</v>
      </c>
      <c r="Y47" s="52">
        <f t="shared" si="18"/>
        <v>0</v>
      </c>
      <c r="Z47" s="52">
        <f t="shared" si="20"/>
        <v>55000</v>
      </c>
      <c r="AA47" s="54">
        <f t="shared" si="19"/>
        <v>17.741935483870968</v>
      </c>
      <c r="AB47" s="54"/>
    </row>
    <row r="48" spans="1:29">
      <c r="A48" s="52">
        <v>9</v>
      </c>
      <c r="B48" s="52">
        <f t="shared" si="21"/>
        <v>280</v>
      </c>
      <c r="C48" s="52">
        <v>1250</v>
      </c>
      <c r="D48" s="52" t="s">
        <v>291</v>
      </c>
      <c r="E48" s="59" t="s">
        <v>378</v>
      </c>
      <c r="O48" s="52">
        <v>86400000</v>
      </c>
      <c r="P48" s="52">
        <f t="shared" si="9"/>
        <v>0</v>
      </c>
      <c r="Q48" s="52">
        <f t="shared" si="10"/>
        <v>0</v>
      </c>
      <c r="R48" s="52">
        <f t="shared" si="11"/>
        <v>0</v>
      </c>
      <c r="S48" s="52">
        <f t="shared" si="12"/>
        <v>0</v>
      </c>
      <c r="T48" s="52">
        <f t="shared" si="13"/>
        <v>0</v>
      </c>
      <c r="U48" s="52">
        <f t="shared" si="14"/>
        <v>0</v>
      </c>
      <c r="V48" s="52">
        <f t="shared" si="15"/>
        <v>0</v>
      </c>
      <c r="W48" s="52">
        <f t="shared" si="16"/>
        <v>0</v>
      </c>
      <c r="X48" s="52">
        <f t="shared" si="17"/>
        <v>0</v>
      </c>
      <c r="Y48" s="52">
        <f t="shared" si="18"/>
        <v>75600</v>
      </c>
      <c r="Z48" s="52">
        <f t="shared" si="20"/>
        <v>75600</v>
      </c>
      <c r="AA48" s="54">
        <f t="shared" si="19"/>
        <v>24.387096774193548</v>
      </c>
      <c r="AB48" s="54"/>
    </row>
    <row r="49" spans="1:28">
      <c r="A49" s="52">
        <v>9</v>
      </c>
      <c r="B49" s="52">
        <f t="shared" si="21"/>
        <v>280</v>
      </c>
      <c r="C49" s="52">
        <v>1250</v>
      </c>
      <c r="D49" s="52" t="s">
        <v>292</v>
      </c>
      <c r="E49" s="59" t="s">
        <v>378</v>
      </c>
      <c r="J49" s="52" t="s">
        <v>427</v>
      </c>
      <c r="P49" s="52">
        <f t="shared" si="9"/>
        <v>0</v>
      </c>
      <c r="Q49" s="52">
        <f t="shared" si="10"/>
        <v>0</v>
      </c>
      <c r="R49" s="52">
        <f t="shared" si="11"/>
        <v>0</v>
      </c>
      <c r="S49" s="52">
        <f t="shared" si="12"/>
        <v>0</v>
      </c>
      <c r="T49" s="52" t="str">
        <f t="shared" si="13"/>
        <v>P-21eaxasdzrqo8</v>
      </c>
      <c r="U49" s="52">
        <f t="shared" si="14"/>
        <v>0</v>
      </c>
      <c r="V49" s="52">
        <f t="shared" si="15"/>
        <v>0</v>
      </c>
      <c r="W49" s="52">
        <f t="shared" si="16"/>
        <v>0</v>
      </c>
      <c r="X49" s="52">
        <f t="shared" si="17"/>
        <v>0</v>
      </c>
      <c r="Y49" s="52">
        <f t="shared" si="18"/>
        <v>0</v>
      </c>
      <c r="Z49" s="52">
        <f t="shared" si="20"/>
        <v>0</v>
      </c>
      <c r="AA49" s="54">
        <f t="shared" si="19"/>
        <v>0</v>
      </c>
      <c r="AB49" s="54"/>
    </row>
    <row r="50" spans="1:28">
      <c r="A50" s="52">
        <v>10</v>
      </c>
      <c r="B50" s="52">
        <f t="shared" si="21"/>
        <v>300</v>
      </c>
      <c r="C50" s="52">
        <v>1550</v>
      </c>
      <c r="D50" s="52" t="s">
        <v>291</v>
      </c>
      <c r="E50" s="59" t="s">
        <v>378</v>
      </c>
      <c r="G50" s="52">
        <v>35.57</v>
      </c>
      <c r="H50" s="52">
        <v>115000</v>
      </c>
      <c r="P50" s="52">
        <f t="shared" si="9"/>
        <v>35.57</v>
      </c>
      <c r="Q50" s="52">
        <f t="shared" si="10"/>
        <v>0</v>
      </c>
      <c r="R50" s="52">
        <f t="shared" si="11"/>
        <v>115000</v>
      </c>
      <c r="S50" s="52">
        <f t="shared" si="12"/>
        <v>0</v>
      </c>
      <c r="T50" s="52">
        <f t="shared" si="13"/>
        <v>0</v>
      </c>
      <c r="U50" s="52">
        <f t="shared" si="14"/>
        <v>0</v>
      </c>
      <c r="V50" s="52">
        <f t="shared" si="15"/>
        <v>0</v>
      </c>
      <c r="W50" s="52">
        <f t="shared" si="16"/>
        <v>0</v>
      </c>
      <c r="X50" s="52">
        <f t="shared" si="17"/>
        <v>0</v>
      </c>
      <c r="Y50" s="52">
        <f t="shared" si="18"/>
        <v>0</v>
      </c>
      <c r="Z50" s="52">
        <f t="shared" si="20"/>
        <v>115000</v>
      </c>
      <c r="AA50" s="54">
        <f t="shared" si="19"/>
        <v>37.096774193548384</v>
      </c>
      <c r="AB50" s="54"/>
    </row>
    <row r="51" spans="1:28">
      <c r="A51" s="52">
        <v>10</v>
      </c>
      <c r="B51" s="52">
        <f t="shared" si="21"/>
        <v>300</v>
      </c>
      <c r="C51" s="52">
        <v>1550</v>
      </c>
      <c r="D51" s="52" t="s">
        <v>292</v>
      </c>
      <c r="E51" s="59" t="s">
        <v>378</v>
      </c>
      <c r="G51" s="52">
        <v>64.53</v>
      </c>
      <c r="H51" s="52">
        <v>205000</v>
      </c>
      <c r="P51" s="52">
        <f t="shared" si="9"/>
        <v>64.53</v>
      </c>
      <c r="Q51" s="52">
        <f t="shared" si="10"/>
        <v>0</v>
      </c>
      <c r="R51" s="52">
        <f t="shared" si="11"/>
        <v>205000</v>
      </c>
      <c r="S51" s="52">
        <f t="shared" si="12"/>
        <v>0</v>
      </c>
      <c r="T51" s="52">
        <f t="shared" si="13"/>
        <v>0</v>
      </c>
      <c r="U51" s="52">
        <f t="shared" si="14"/>
        <v>0</v>
      </c>
      <c r="V51" s="52">
        <f t="shared" si="15"/>
        <v>0</v>
      </c>
      <c r="W51" s="52">
        <f t="shared" si="16"/>
        <v>0</v>
      </c>
      <c r="X51" s="52">
        <f t="shared" si="17"/>
        <v>0</v>
      </c>
      <c r="Y51" s="52">
        <f t="shared" si="18"/>
        <v>0</v>
      </c>
      <c r="Z51" s="52">
        <f t="shared" si="20"/>
        <v>205000</v>
      </c>
      <c r="AA51" s="54">
        <f t="shared" si="19"/>
        <v>66.129032258064512</v>
      </c>
      <c r="AB51" s="54"/>
    </row>
    <row r="52" spans="1:28">
      <c r="A52" s="52">
        <v>1</v>
      </c>
      <c r="B52" s="52">
        <v>30</v>
      </c>
      <c r="C52" s="52">
        <v>90</v>
      </c>
      <c r="D52" s="52" t="s">
        <v>291</v>
      </c>
      <c r="E52" s="59" t="s">
        <v>380</v>
      </c>
      <c r="F52" s="52">
        <v>1</v>
      </c>
      <c r="P52" s="52">
        <f t="shared" si="9"/>
        <v>0</v>
      </c>
      <c r="Q52" s="52">
        <f t="shared" si="10"/>
        <v>3100</v>
      </c>
      <c r="R52" s="52">
        <f t="shared" si="11"/>
        <v>0</v>
      </c>
      <c r="S52" s="52">
        <f t="shared" si="12"/>
        <v>0</v>
      </c>
      <c r="T52" s="52">
        <f t="shared" si="13"/>
        <v>0</v>
      </c>
      <c r="U52" s="52">
        <f t="shared" si="14"/>
        <v>0</v>
      </c>
      <c r="V52" s="52">
        <f t="shared" si="15"/>
        <v>0</v>
      </c>
      <c r="W52" s="52">
        <f t="shared" si="16"/>
        <v>0</v>
      </c>
      <c r="X52" s="52">
        <f t="shared" si="17"/>
        <v>0</v>
      </c>
      <c r="Y52" s="52">
        <f t="shared" si="18"/>
        <v>0</v>
      </c>
      <c r="Z52" s="52">
        <f t="shared" si="20"/>
        <v>3100</v>
      </c>
      <c r="AA52" s="54">
        <f t="shared" si="19"/>
        <v>1</v>
      </c>
      <c r="AB52" s="54"/>
    </row>
    <row r="53" spans="1:28">
      <c r="A53" s="52">
        <v>1</v>
      </c>
      <c r="B53" s="52">
        <v>30</v>
      </c>
      <c r="C53" s="52">
        <v>90</v>
      </c>
      <c r="D53" s="52" t="s">
        <v>292</v>
      </c>
      <c r="E53" s="59" t="s">
        <v>380</v>
      </c>
      <c r="G53" s="52">
        <v>5.32</v>
      </c>
      <c r="H53" s="52">
        <v>17000</v>
      </c>
      <c r="P53" s="52">
        <f t="shared" si="9"/>
        <v>5.32</v>
      </c>
      <c r="Q53" s="52">
        <f t="shared" si="10"/>
        <v>0</v>
      </c>
      <c r="R53" s="52">
        <f t="shared" si="11"/>
        <v>17000</v>
      </c>
      <c r="S53" s="52">
        <f t="shared" si="12"/>
        <v>0</v>
      </c>
      <c r="T53" s="52">
        <f t="shared" si="13"/>
        <v>0</v>
      </c>
      <c r="U53" s="52">
        <f t="shared" si="14"/>
        <v>0</v>
      </c>
      <c r="V53" s="52">
        <f t="shared" si="15"/>
        <v>0</v>
      </c>
      <c r="W53" s="52">
        <f t="shared" si="16"/>
        <v>0</v>
      </c>
      <c r="X53" s="52">
        <f t="shared" si="17"/>
        <v>0</v>
      </c>
      <c r="Y53" s="52">
        <f t="shared" si="18"/>
        <v>0</v>
      </c>
      <c r="Z53" s="52">
        <f t="shared" si="20"/>
        <v>17000</v>
      </c>
      <c r="AA53" s="54">
        <f t="shared" si="19"/>
        <v>5.4838709677419351</v>
      </c>
      <c r="AB53" s="54"/>
    </row>
    <row r="54" spans="1:28">
      <c r="A54" s="52">
        <v>2</v>
      </c>
      <c r="B54" s="52">
        <f t="shared" si="21"/>
        <v>70</v>
      </c>
      <c r="C54" s="52">
        <v>160</v>
      </c>
      <c r="D54" s="52" t="s">
        <v>291</v>
      </c>
      <c r="E54" s="59" t="s">
        <v>380</v>
      </c>
      <c r="G54" s="52">
        <v>3.8</v>
      </c>
      <c r="H54" s="52">
        <v>12000</v>
      </c>
      <c r="P54" s="52">
        <f t="shared" si="9"/>
        <v>3.8</v>
      </c>
      <c r="Q54" s="52">
        <f t="shared" si="10"/>
        <v>0</v>
      </c>
      <c r="R54" s="52">
        <f t="shared" si="11"/>
        <v>12000</v>
      </c>
      <c r="S54" s="52">
        <f t="shared" si="12"/>
        <v>0</v>
      </c>
      <c r="T54" s="52">
        <f t="shared" si="13"/>
        <v>0</v>
      </c>
      <c r="U54" s="52">
        <f t="shared" si="14"/>
        <v>0</v>
      </c>
      <c r="V54" s="52">
        <f t="shared" si="15"/>
        <v>0</v>
      </c>
      <c r="W54" s="52">
        <f t="shared" si="16"/>
        <v>0</v>
      </c>
      <c r="X54" s="52">
        <f t="shared" si="17"/>
        <v>0</v>
      </c>
      <c r="Y54" s="52">
        <f t="shared" si="18"/>
        <v>0</v>
      </c>
      <c r="Z54" s="52">
        <f t="shared" si="20"/>
        <v>12000</v>
      </c>
      <c r="AA54" s="54">
        <f t="shared" si="19"/>
        <v>3.870967741935484</v>
      </c>
      <c r="AB54" s="54"/>
    </row>
    <row r="55" spans="1:28">
      <c r="A55" s="52">
        <v>2</v>
      </c>
      <c r="B55" s="52">
        <f t="shared" si="21"/>
        <v>70</v>
      </c>
      <c r="C55" s="52">
        <v>160</v>
      </c>
      <c r="D55" s="52" t="s">
        <v>292</v>
      </c>
      <c r="E55" s="59" t="s">
        <v>380</v>
      </c>
      <c r="I55" s="52">
        <v>2</v>
      </c>
      <c r="P55" s="52">
        <f t="shared" si="9"/>
        <v>0</v>
      </c>
      <c r="Q55" s="52">
        <f t="shared" si="10"/>
        <v>0</v>
      </c>
      <c r="R55" s="52">
        <f t="shared" si="11"/>
        <v>0</v>
      </c>
      <c r="S55" s="52">
        <f t="shared" si="12"/>
        <v>16600</v>
      </c>
      <c r="T55" s="52">
        <f t="shared" si="13"/>
        <v>0</v>
      </c>
      <c r="U55" s="52">
        <f t="shared" si="14"/>
        <v>0</v>
      </c>
      <c r="V55" s="52">
        <f t="shared" si="15"/>
        <v>0</v>
      </c>
      <c r="W55" s="52">
        <f t="shared" si="16"/>
        <v>0</v>
      </c>
      <c r="X55" s="52">
        <f t="shared" si="17"/>
        <v>0</v>
      </c>
      <c r="Y55" s="52">
        <f t="shared" si="18"/>
        <v>0</v>
      </c>
      <c r="Z55" s="52">
        <f t="shared" si="20"/>
        <v>16600</v>
      </c>
      <c r="AA55" s="54">
        <f t="shared" si="19"/>
        <v>5.354838709677419</v>
      </c>
      <c r="AB55" s="54"/>
    </row>
    <row r="56" spans="1:28">
      <c r="A56" s="52">
        <v>3</v>
      </c>
      <c r="B56" s="52">
        <f>C56-C54</f>
        <v>200</v>
      </c>
      <c r="C56" s="52">
        <v>360</v>
      </c>
      <c r="D56" s="52" t="s">
        <v>291</v>
      </c>
      <c r="E56" s="59" t="s">
        <v>380</v>
      </c>
      <c r="G56" s="52">
        <v>13.68</v>
      </c>
      <c r="H56" s="52">
        <v>45000</v>
      </c>
      <c r="P56" s="52">
        <f t="shared" si="9"/>
        <v>13.68</v>
      </c>
      <c r="Q56" s="52">
        <f t="shared" si="10"/>
        <v>0</v>
      </c>
      <c r="R56" s="52">
        <f t="shared" si="11"/>
        <v>45000</v>
      </c>
      <c r="S56" s="52">
        <f t="shared" si="12"/>
        <v>0</v>
      </c>
      <c r="T56" s="52">
        <f t="shared" si="13"/>
        <v>0</v>
      </c>
      <c r="U56" s="52">
        <f t="shared" si="14"/>
        <v>0</v>
      </c>
      <c r="V56" s="52">
        <f t="shared" si="15"/>
        <v>0</v>
      </c>
      <c r="W56" s="52">
        <f t="shared" si="16"/>
        <v>0</v>
      </c>
      <c r="X56" s="52">
        <f t="shared" si="17"/>
        <v>0</v>
      </c>
      <c r="Y56" s="52">
        <f t="shared" si="18"/>
        <v>0</v>
      </c>
      <c r="Z56" s="52">
        <f t="shared" si="20"/>
        <v>45000</v>
      </c>
      <c r="AA56" s="54">
        <f t="shared" si="19"/>
        <v>14.516129032258064</v>
      </c>
      <c r="AB56" s="54"/>
    </row>
    <row r="57" spans="1:28">
      <c r="A57" s="52">
        <v>3</v>
      </c>
      <c r="B57" s="52">
        <f>C57-C55</f>
        <v>200</v>
      </c>
      <c r="C57" s="52">
        <v>360</v>
      </c>
      <c r="D57" s="52" t="s">
        <v>292</v>
      </c>
      <c r="E57" s="59" t="s">
        <v>380</v>
      </c>
      <c r="G57" s="52">
        <v>17.440000000000001</v>
      </c>
      <c r="H57" s="52">
        <v>55000</v>
      </c>
      <c r="P57" s="52">
        <f t="shared" si="9"/>
        <v>17.440000000000001</v>
      </c>
      <c r="Q57" s="52">
        <f t="shared" si="10"/>
        <v>0</v>
      </c>
      <c r="R57" s="52">
        <f t="shared" si="11"/>
        <v>55000</v>
      </c>
      <c r="S57" s="52">
        <f t="shared" si="12"/>
        <v>0</v>
      </c>
      <c r="T57" s="52">
        <f t="shared" si="13"/>
        <v>0</v>
      </c>
      <c r="U57" s="52">
        <f t="shared" si="14"/>
        <v>0</v>
      </c>
      <c r="V57" s="52">
        <f t="shared" si="15"/>
        <v>0</v>
      </c>
      <c r="W57" s="52">
        <f t="shared" si="16"/>
        <v>0</v>
      </c>
      <c r="X57" s="52">
        <f t="shared" si="17"/>
        <v>0</v>
      </c>
      <c r="Y57" s="52">
        <f t="shared" si="18"/>
        <v>0</v>
      </c>
      <c r="Z57" s="52">
        <f t="shared" si="20"/>
        <v>55000</v>
      </c>
      <c r="AA57" s="54">
        <f t="shared" si="19"/>
        <v>17.741935483870968</v>
      </c>
      <c r="AB57" s="54"/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EB0B-9A82-46B9-9279-43FDAF4B9F81}">
  <dimension ref="A1:U29"/>
  <sheetViews>
    <sheetView topLeftCell="A7" workbookViewId="0">
      <selection activeCell="Q12" sqref="Q11:R12"/>
    </sheetView>
  </sheetViews>
  <sheetFormatPr defaultColWidth="13.375" defaultRowHeight="16.5"/>
  <cols>
    <col min="1" max="1" width="13.375" style="52"/>
    <col min="2" max="2" width="33.875" style="52" bestFit="1" customWidth="1"/>
    <col min="3" max="3" width="18.625" style="52" bestFit="1" customWidth="1"/>
    <col min="4" max="4" width="8.125" style="52" customWidth="1"/>
    <col min="5" max="16384" width="13.375" style="52"/>
  </cols>
  <sheetData>
    <row r="1" spans="1:21" s="3" customFormat="1">
      <c r="A1" s="3" t="s">
        <v>336</v>
      </c>
      <c r="B1" s="3" t="s">
        <v>335</v>
      </c>
      <c r="C1" s="3" t="s">
        <v>393</v>
      </c>
      <c r="E1" s="3" t="s">
        <v>423</v>
      </c>
      <c r="F1" s="3" t="s">
        <v>424</v>
      </c>
      <c r="G1" s="3" t="s">
        <v>402</v>
      </c>
      <c r="H1" s="3" t="s">
        <v>403</v>
      </c>
    </row>
    <row r="2" spans="1:21" ht="42" customHeight="1">
      <c r="A2" s="52">
        <v>1</v>
      </c>
      <c r="B2" s="52" t="s">
        <v>314</v>
      </c>
      <c r="C2" s="59" t="s">
        <v>354</v>
      </c>
      <c r="U2" s="54"/>
    </row>
    <row r="3" spans="1:21" ht="42" customHeight="1">
      <c r="A3" s="52">
        <v>2</v>
      </c>
      <c r="B3" s="52" t="s">
        <v>315</v>
      </c>
      <c r="C3" s="59" t="s">
        <v>355</v>
      </c>
      <c r="E3" s="52">
        <v>90</v>
      </c>
      <c r="F3" s="52">
        <v>40</v>
      </c>
      <c r="U3" s="54"/>
    </row>
    <row r="4" spans="1:21" ht="42" customHeight="1">
      <c r="A4" s="52">
        <v>3</v>
      </c>
      <c r="B4" s="52" t="s">
        <v>316</v>
      </c>
      <c r="C4" s="59" t="s">
        <v>356</v>
      </c>
      <c r="U4" s="54"/>
    </row>
    <row r="5" spans="1:21" ht="42" customHeight="1">
      <c r="A5" s="52">
        <v>4</v>
      </c>
      <c r="B5" s="52" t="s">
        <v>317</v>
      </c>
      <c r="C5" s="59" t="s">
        <v>357</v>
      </c>
      <c r="E5" s="52">
        <v>1200</v>
      </c>
      <c r="F5" s="52">
        <v>100</v>
      </c>
      <c r="U5" s="54"/>
    </row>
    <row r="6" spans="1:21" ht="42" customHeight="1">
      <c r="A6" s="52">
        <v>5</v>
      </c>
      <c r="B6" s="52" t="s">
        <v>318</v>
      </c>
      <c r="C6" s="59" t="s">
        <v>358</v>
      </c>
      <c r="E6" s="52">
        <v>10</v>
      </c>
      <c r="F6" s="52">
        <v>45</v>
      </c>
      <c r="G6" s="52">
        <v>8</v>
      </c>
      <c r="H6" s="52">
        <v>45</v>
      </c>
      <c r="U6" s="54"/>
    </row>
    <row r="7" spans="1:21" ht="42" customHeight="1">
      <c r="A7" s="52">
        <v>6</v>
      </c>
      <c r="B7" s="52" t="s">
        <v>319</v>
      </c>
      <c r="C7" s="59" t="s">
        <v>359</v>
      </c>
      <c r="U7" s="54"/>
    </row>
    <row r="8" spans="1:21" ht="42" customHeight="1">
      <c r="A8" s="52">
        <v>7</v>
      </c>
      <c r="B8" s="52" t="s">
        <v>320</v>
      </c>
      <c r="C8" s="59" t="s">
        <v>394</v>
      </c>
      <c r="E8" s="52">
        <v>3</v>
      </c>
      <c r="F8" s="52">
        <v>20</v>
      </c>
      <c r="G8" s="52">
        <v>5</v>
      </c>
      <c r="H8" s="52">
        <v>40</v>
      </c>
      <c r="U8" s="54"/>
    </row>
    <row r="9" spans="1:21" ht="42" customHeight="1">
      <c r="A9" s="52">
        <v>8</v>
      </c>
      <c r="B9" s="52" t="s">
        <v>321</v>
      </c>
      <c r="C9" s="59" t="s">
        <v>360</v>
      </c>
      <c r="U9" s="54"/>
    </row>
    <row r="10" spans="1:21" ht="42" customHeight="1">
      <c r="A10" s="52">
        <v>9</v>
      </c>
      <c r="B10" s="52" t="s">
        <v>322</v>
      </c>
      <c r="C10" s="59" t="s">
        <v>361</v>
      </c>
      <c r="U10" s="54"/>
    </row>
    <row r="11" spans="1:21" ht="42" customHeight="1">
      <c r="A11" s="52">
        <v>10</v>
      </c>
      <c r="B11" s="59" t="s">
        <v>337</v>
      </c>
      <c r="C11" s="59" t="s">
        <v>362</v>
      </c>
      <c r="E11" s="52">
        <v>15</v>
      </c>
      <c r="F11" s="52">
        <v>20</v>
      </c>
      <c r="U11" s="54"/>
    </row>
    <row r="12" spans="1:21" ht="42" customHeight="1">
      <c r="A12" s="52">
        <v>11</v>
      </c>
      <c r="B12" s="52" t="s">
        <v>323</v>
      </c>
      <c r="C12" s="59" t="s">
        <v>363</v>
      </c>
      <c r="U12" s="54"/>
    </row>
    <row r="13" spans="1:21" ht="42" customHeight="1">
      <c r="A13" s="52">
        <v>12</v>
      </c>
      <c r="B13" s="52" t="s">
        <v>324</v>
      </c>
      <c r="C13" s="59" t="s">
        <v>364</v>
      </c>
      <c r="E13" s="52">
        <v>20</v>
      </c>
      <c r="F13" s="52">
        <v>100</v>
      </c>
      <c r="U13" s="54"/>
    </row>
    <row r="14" spans="1:21" ht="42" customHeight="1">
      <c r="A14" s="52">
        <v>13</v>
      </c>
      <c r="B14" s="52" t="s">
        <v>325</v>
      </c>
      <c r="C14" s="59" t="s">
        <v>365</v>
      </c>
      <c r="E14" s="52">
        <v>20</v>
      </c>
      <c r="F14" s="52">
        <v>20</v>
      </c>
      <c r="U14" s="54"/>
    </row>
    <row r="15" spans="1:21" ht="42" customHeight="1">
      <c r="A15" s="52">
        <v>14</v>
      </c>
      <c r="B15" s="52" t="s">
        <v>326</v>
      </c>
      <c r="C15" s="59" t="s">
        <v>366</v>
      </c>
      <c r="U15" s="54"/>
    </row>
    <row r="16" spans="1:21" ht="42" customHeight="1">
      <c r="A16" s="52">
        <v>15</v>
      </c>
      <c r="B16" s="52" t="s">
        <v>327</v>
      </c>
      <c r="C16" s="59" t="s">
        <v>395</v>
      </c>
      <c r="U16" s="54"/>
    </row>
    <row r="17" spans="1:21" ht="42" customHeight="1">
      <c r="A17" s="52">
        <v>16</v>
      </c>
      <c r="B17" s="52" t="s">
        <v>328</v>
      </c>
      <c r="C17" s="59" t="s">
        <v>396</v>
      </c>
      <c r="E17" s="52">
        <v>12</v>
      </c>
      <c r="F17" s="52">
        <v>110</v>
      </c>
      <c r="G17" s="52">
        <v>8</v>
      </c>
      <c r="H17" s="52">
        <v>110</v>
      </c>
      <c r="U17" s="54"/>
    </row>
    <row r="18" spans="1:21" ht="42" customHeight="1">
      <c r="A18" s="52">
        <v>17</v>
      </c>
      <c r="B18" s="52" t="s">
        <v>329</v>
      </c>
      <c r="C18" s="59" t="s">
        <v>395</v>
      </c>
      <c r="U18" s="54"/>
    </row>
    <row r="19" spans="1:21" ht="42" customHeight="1">
      <c r="A19" s="52">
        <v>18</v>
      </c>
      <c r="B19" s="52" t="s">
        <v>330</v>
      </c>
      <c r="C19" s="59" t="s">
        <v>397</v>
      </c>
      <c r="U19" s="54"/>
    </row>
    <row r="20" spans="1:21" ht="42" customHeight="1">
      <c r="A20" s="52">
        <v>19</v>
      </c>
      <c r="B20" s="52" t="s">
        <v>331</v>
      </c>
      <c r="C20" s="59" t="s">
        <v>367</v>
      </c>
      <c r="E20" s="52">
        <v>7</v>
      </c>
      <c r="F20" s="52">
        <v>40</v>
      </c>
      <c r="G20" s="52">
        <v>7</v>
      </c>
      <c r="H20" s="52">
        <v>45</v>
      </c>
      <c r="U20" s="54"/>
    </row>
    <row r="21" spans="1:21" ht="42" customHeight="1">
      <c r="A21" s="52">
        <v>20</v>
      </c>
      <c r="B21" s="52" t="s">
        <v>332</v>
      </c>
      <c r="C21" s="59" t="s">
        <v>368</v>
      </c>
      <c r="U21" s="54"/>
    </row>
    <row r="22" spans="1:21" ht="42" customHeight="1">
      <c r="A22" s="52">
        <v>21</v>
      </c>
      <c r="B22" s="52" t="s">
        <v>333</v>
      </c>
      <c r="C22" s="59" t="s">
        <v>369</v>
      </c>
      <c r="U22" s="54"/>
    </row>
    <row r="23" spans="1:21" ht="42" customHeight="1">
      <c r="A23" s="52">
        <v>22</v>
      </c>
      <c r="B23" s="52" t="s">
        <v>334</v>
      </c>
      <c r="C23" s="59" t="s">
        <v>370</v>
      </c>
      <c r="E23" s="52">
        <v>20</v>
      </c>
      <c r="F23" s="52">
        <v>25</v>
      </c>
      <c r="U23" s="54"/>
    </row>
    <row r="24" spans="1:21">
      <c r="U24" s="54"/>
    </row>
    <row r="25" spans="1:21">
      <c r="U25" s="54"/>
    </row>
    <row r="26" spans="1:21">
      <c r="U26" s="54"/>
    </row>
    <row r="27" spans="1:21">
      <c r="U27" s="54"/>
    </row>
    <row r="28" spans="1:21">
      <c r="U28" s="54"/>
    </row>
    <row r="29" spans="1:21">
      <c r="U29" s="54"/>
    </row>
  </sheetData>
  <phoneticPr fontId="19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7D56-C2D4-42E8-97C0-709471EE24A1}">
  <dimension ref="A1:AB44"/>
  <sheetViews>
    <sheetView topLeftCell="E1" workbookViewId="0">
      <selection activeCell="J45" sqref="J37:AK45"/>
    </sheetView>
  </sheetViews>
  <sheetFormatPr defaultRowHeight="16.5"/>
  <cols>
    <col min="1" max="1" width="9" style="51"/>
    <col min="2" max="2" width="5.5" style="51" bestFit="1" customWidth="1"/>
    <col min="3" max="3" width="15" style="51" bestFit="1" customWidth="1"/>
    <col min="4" max="4" width="12.75" style="51" bestFit="1" customWidth="1"/>
    <col min="5" max="18" width="9" style="51"/>
    <col min="19" max="19" width="11.375" style="51" bestFit="1" customWidth="1"/>
    <col min="20" max="16384" width="9" style="51"/>
  </cols>
  <sheetData>
    <row r="1" spans="1:28" s="17" customFormat="1">
      <c r="A1" s="17" t="s">
        <v>431</v>
      </c>
      <c r="B1" s="17" t="s">
        <v>336</v>
      </c>
      <c r="C1" s="17" t="s">
        <v>433</v>
      </c>
      <c r="D1" s="17" t="s">
        <v>434</v>
      </c>
      <c r="E1" s="17" t="s">
        <v>298</v>
      </c>
      <c r="F1" s="17" t="s">
        <v>299</v>
      </c>
      <c r="G1" s="17" t="s">
        <v>300</v>
      </c>
      <c r="H1" s="17" t="s">
        <v>301</v>
      </c>
      <c r="J1" s="17" t="s">
        <v>312</v>
      </c>
      <c r="K1" s="17" t="s">
        <v>229</v>
      </c>
      <c r="L1" s="17" t="s">
        <v>302</v>
      </c>
      <c r="M1" s="17" t="s">
        <v>306</v>
      </c>
      <c r="N1" s="17" t="s">
        <v>307</v>
      </c>
      <c r="O1" s="17" t="s">
        <v>308</v>
      </c>
      <c r="P1" s="17" t="s">
        <v>309</v>
      </c>
      <c r="Q1" s="17" t="s">
        <v>310</v>
      </c>
      <c r="S1" s="17" t="s">
        <v>465</v>
      </c>
      <c r="T1" s="17" t="s">
        <v>462</v>
      </c>
      <c r="U1" s="17" t="s">
        <v>463</v>
      </c>
      <c r="V1" s="17" t="s">
        <v>464</v>
      </c>
    </row>
    <row r="2" spans="1:28">
      <c r="A2" s="51">
        <v>51</v>
      </c>
      <c r="B2" s="68" t="s">
        <v>435</v>
      </c>
      <c r="C2" s="51">
        <v>0.5</v>
      </c>
      <c r="E2" s="51">
        <v>70</v>
      </c>
      <c r="F2" s="51">
        <v>15</v>
      </c>
      <c r="G2" s="51">
        <v>10</v>
      </c>
      <c r="H2" s="51">
        <v>0</v>
      </c>
      <c r="J2" s="51">
        <v>1</v>
      </c>
      <c r="K2" s="53">
        <v>10000</v>
      </c>
      <c r="L2" s="51">
        <f>SUM(M2:Q2)</f>
        <v>12</v>
      </c>
      <c r="M2" s="51">
        <v>11</v>
      </c>
      <c r="N2" s="51">
        <v>1</v>
      </c>
      <c r="S2" s="51" t="s">
        <v>304</v>
      </c>
      <c r="T2" s="51">
        <v>1</v>
      </c>
      <c r="AA2" s="63" t="s">
        <v>398</v>
      </c>
      <c r="AB2" s="51">
        <v>80</v>
      </c>
    </row>
    <row r="3" spans="1:28">
      <c r="A3" s="51">
        <v>51</v>
      </c>
      <c r="B3" s="68" t="s">
        <v>436</v>
      </c>
      <c r="C3" s="51">
        <v>0.5</v>
      </c>
      <c r="E3" s="51">
        <v>60</v>
      </c>
      <c r="F3" s="51">
        <v>20</v>
      </c>
      <c r="G3" s="51">
        <v>15</v>
      </c>
      <c r="H3" s="51">
        <v>0</v>
      </c>
      <c r="J3" s="51">
        <v>2</v>
      </c>
      <c r="K3" s="53">
        <v>12000</v>
      </c>
      <c r="L3" s="51">
        <f t="shared" ref="L3:L14" si="0">SUM(M3:Q3)</f>
        <v>12</v>
      </c>
      <c r="M3" s="51">
        <v>10</v>
      </c>
      <c r="N3" s="51">
        <v>2</v>
      </c>
      <c r="S3" s="51" t="s">
        <v>215</v>
      </c>
      <c r="U3" s="51">
        <v>1</v>
      </c>
    </row>
    <row r="4" spans="1:28">
      <c r="A4" s="51">
        <v>51</v>
      </c>
      <c r="B4" s="68" t="s">
        <v>437</v>
      </c>
      <c r="C4" s="51">
        <v>0.5</v>
      </c>
      <c r="E4" s="51">
        <v>50</v>
      </c>
      <c r="F4" s="51">
        <v>25</v>
      </c>
      <c r="G4" s="51">
        <v>20</v>
      </c>
      <c r="H4" s="51">
        <v>0</v>
      </c>
      <c r="J4" s="51">
        <v>3</v>
      </c>
      <c r="K4" s="53">
        <v>18000</v>
      </c>
      <c r="L4" s="51">
        <f t="shared" si="0"/>
        <v>12</v>
      </c>
      <c r="M4" s="51">
        <v>9</v>
      </c>
      <c r="N4" s="51">
        <v>3</v>
      </c>
      <c r="S4" s="51" t="s">
        <v>216</v>
      </c>
      <c r="V4" s="51">
        <v>1</v>
      </c>
      <c r="AA4" s="68"/>
    </row>
    <row r="5" spans="1:28">
      <c r="A5" s="51">
        <v>51</v>
      </c>
      <c r="B5" s="68" t="s">
        <v>438</v>
      </c>
      <c r="C5" s="51">
        <v>0.5</v>
      </c>
      <c r="D5" s="51">
        <v>1</v>
      </c>
      <c r="F5" s="51">
        <v>85</v>
      </c>
      <c r="G5" s="51">
        <v>10</v>
      </c>
      <c r="H5" s="51">
        <v>0</v>
      </c>
      <c r="J5" s="51">
        <v>4</v>
      </c>
      <c r="K5" s="53">
        <v>24000</v>
      </c>
      <c r="L5" s="51">
        <f t="shared" si="0"/>
        <v>12</v>
      </c>
      <c r="M5" s="51">
        <v>8</v>
      </c>
      <c r="N5" s="51">
        <v>3</v>
      </c>
      <c r="O5" s="51">
        <v>1</v>
      </c>
      <c r="S5" s="51" t="s">
        <v>305</v>
      </c>
      <c r="V5" s="51">
        <v>2</v>
      </c>
    </row>
    <row r="6" spans="1:28">
      <c r="A6" s="51">
        <v>464</v>
      </c>
      <c r="B6" s="68" t="s">
        <v>435</v>
      </c>
      <c r="C6" s="51">
        <v>0.1</v>
      </c>
      <c r="E6" s="51">
        <v>75</v>
      </c>
      <c r="F6" s="51">
        <v>12</v>
      </c>
      <c r="G6" s="51">
        <v>8</v>
      </c>
      <c r="H6" s="51">
        <v>0</v>
      </c>
      <c r="J6" s="51">
        <v>5</v>
      </c>
      <c r="K6" s="53">
        <v>35000</v>
      </c>
      <c r="L6" s="51">
        <f t="shared" si="0"/>
        <v>12</v>
      </c>
      <c r="M6" s="51">
        <v>6</v>
      </c>
      <c r="N6" s="51">
        <v>4</v>
      </c>
      <c r="O6" s="51">
        <v>2</v>
      </c>
    </row>
    <row r="7" spans="1:28">
      <c r="A7" s="51">
        <v>464</v>
      </c>
      <c r="B7" s="68" t="s">
        <v>436</v>
      </c>
      <c r="C7" s="51">
        <v>0.1</v>
      </c>
      <c r="E7" s="51">
        <v>70</v>
      </c>
      <c r="F7" s="51">
        <v>15</v>
      </c>
      <c r="G7" s="51">
        <v>10</v>
      </c>
      <c r="H7" s="51">
        <v>0</v>
      </c>
      <c r="J7" s="51">
        <v>6</v>
      </c>
      <c r="K7" s="53">
        <v>40000</v>
      </c>
      <c r="L7" s="51">
        <f t="shared" si="0"/>
        <v>12</v>
      </c>
      <c r="M7" s="51">
        <v>4</v>
      </c>
      <c r="N7" s="51">
        <v>5</v>
      </c>
      <c r="O7" s="51">
        <v>3</v>
      </c>
      <c r="T7" s="83" t="s">
        <v>306</v>
      </c>
      <c r="U7" s="83" t="s">
        <v>466</v>
      </c>
      <c r="V7" s="83" t="s">
        <v>308</v>
      </c>
      <c r="W7" s="83" t="s">
        <v>309</v>
      </c>
      <c r="X7" s="83" t="s">
        <v>310</v>
      </c>
    </row>
    <row r="8" spans="1:28">
      <c r="A8" s="51">
        <v>464</v>
      </c>
      <c r="B8" s="68" t="s">
        <v>437</v>
      </c>
      <c r="C8" s="51">
        <v>0.1</v>
      </c>
      <c r="E8" s="51">
        <v>70</v>
      </c>
      <c r="F8" s="51">
        <v>15</v>
      </c>
      <c r="G8" s="51">
        <v>10</v>
      </c>
      <c r="H8" s="51">
        <v>0</v>
      </c>
      <c r="J8" s="51">
        <v>7</v>
      </c>
      <c r="K8" s="53">
        <v>45000</v>
      </c>
      <c r="L8" s="51">
        <f t="shared" si="0"/>
        <v>12</v>
      </c>
      <c r="M8" s="51">
        <v>3</v>
      </c>
      <c r="N8" s="51">
        <v>5</v>
      </c>
      <c r="O8" s="51">
        <v>3</v>
      </c>
      <c r="P8" s="51">
        <v>1</v>
      </c>
      <c r="S8" s="17" t="s">
        <v>464</v>
      </c>
      <c r="T8" s="51">
        <v>2</v>
      </c>
      <c r="U8" s="51">
        <v>2</v>
      </c>
      <c r="V8" s="51">
        <v>1</v>
      </c>
      <c r="Y8" s="51">
        <f>SUM(T8:X8)</f>
        <v>5</v>
      </c>
    </row>
    <row r="9" spans="1:28">
      <c r="A9" s="51">
        <v>464</v>
      </c>
      <c r="B9" s="68" t="s">
        <v>438</v>
      </c>
      <c r="C9" s="51">
        <v>0.1</v>
      </c>
      <c r="D9" s="51">
        <v>1</v>
      </c>
      <c r="F9" s="51">
        <v>85</v>
      </c>
      <c r="G9" s="51">
        <v>10</v>
      </c>
      <c r="H9" s="51">
        <v>0</v>
      </c>
      <c r="J9" s="51">
        <v>8</v>
      </c>
      <c r="K9" s="53">
        <v>50000</v>
      </c>
      <c r="L9" s="51">
        <f t="shared" si="0"/>
        <v>12</v>
      </c>
      <c r="M9" s="51">
        <v>1</v>
      </c>
      <c r="N9" s="51">
        <v>6</v>
      </c>
      <c r="O9" s="51">
        <v>3</v>
      </c>
      <c r="P9" s="51">
        <v>2</v>
      </c>
      <c r="S9" s="83"/>
      <c r="T9" s="51">
        <v>4</v>
      </c>
      <c r="U9" s="51">
        <v>0</v>
      </c>
      <c r="V9" s="51">
        <v>1</v>
      </c>
      <c r="Y9" s="51">
        <f t="shared" ref="Y9:Y16" si="1">SUM(T9:X9)</f>
        <v>5</v>
      </c>
    </row>
    <row r="10" spans="1:28">
      <c r="J10" s="51">
        <v>9</v>
      </c>
      <c r="K10" s="53">
        <v>55000</v>
      </c>
      <c r="L10" s="51">
        <f t="shared" si="0"/>
        <v>12</v>
      </c>
      <c r="N10" s="51">
        <v>4</v>
      </c>
      <c r="O10" s="51">
        <v>4</v>
      </c>
      <c r="P10" s="51">
        <v>4</v>
      </c>
      <c r="S10" s="83"/>
      <c r="T10" s="51">
        <v>1</v>
      </c>
      <c r="U10" s="51">
        <v>1</v>
      </c>
      <c r="V10" s="51">
        <v>3</v>
      </c>
      <c r="Y10" s="51">
        <f t="shared" si="1"/>
        <v>5</v>
      </c>
    </row>
    <row r="11" spans="1:28">
      <c r="J11" s="51">
        <v>10</v>
      </c>
      <c r="K11" s="53">
        <v>60000</v>
      </c>
      <c r="L11" s="51">
        <f t="shared" si="0"/>
        <v>12</v>
      </c>
      <c r="N11" s="51">
        <v>3</v>
      </c>
      <c r="O11" s="51">
        <v>4</v>
      </c>
      <c r="P11" s="51">
        <v>4</v>
      </c>
      <c r="Q11" s="51">
        <v>1</v>
      </c>
      <c r="S11" s="83"/>
      <c r="T11" s="51">
        <v>1</v>
      </c>
      <c r="U11" s="51">
        <v>1</v>
      </c>
      <c r="V11" s="51">
        <v>3</v>
      </c>
      <c r="Y11" s="51">
        <f t="shared" si="1"/>
        <v>5</v>
      </c>
    </row>
    <row r="12" spans="1:28">
      <c r="J12" s="51">
        <v>11</v>
      </c>
      <c r="K12" s="53">
        <v>60000</v>
      </c>
      <c r="L12" s="51">
        <f t="shared" si="0"/>
        <v>12</v>
      </c>
      <c r="N12" s="51">
        <v>2</v>
      </c>
      <c r="O12" s="51">
        <v>3</v>
      </c>
      <c r="P12" s="51">
        <v>4</v>
      </c>
      <c r="Q12" s="51">
        <v>3</v>
      </c>
      <c r="S12" s="83"/>
      <c r="T12" s="51">
        <v>3</v>
      </c>
      <c r="U12" s="51">
        <v>0</v>
      </c>
      <c r="V12" s="51">
        <v>2</v>
      </c>
      <c r="Y12" s="51">
        <f t="shared" si="1"/>
        <v>5</v>
      </c>
    </row>
    <row r="13" spans="1:28">
      <c r="J13" s="51">
        <v>12</v>
      </c>
      <c r="K13" s="53">
        <v>65000</v>
      </c>
      <c r="L13" s="51">
        <f t="shared" si="0"/>
        <v>12</v>
      </c>
      <c r="N13" s="51">
        <v>1</v>
      </c>
      <c r="O13" s="51">
        <v>3</v>
      </c>
      <c r="P13" s="51">
        <v>3</v>
      </c>
      <c r="Q13" s="51">
        <v>5</v>
      </c>
      <c r="T13" s="51">
        <v>3</v>
      </c>
      <c r="U13" s="51">
        <v>0</v>
      </c>
      <c r="V13" s="51">
        <v>2</v>
      </c>
      <c r="Y13" s="51">
        <f t="shared" si="1"/>
        <v>5</v>
      </c>
    </row>
    <row r="14" spans="1:28">
      <c r="J14" s="51">
        <v>13</v>
      </c>
      <c r="K14" s="53">
        <v>70000</v>
      </c>
      <c r="L14" s="51">
        <f t="shared" si="0"/>
        <v>12</v>
      </c>
      <c r="N14" s="51">
        <v>1</v>
      </c>
      <c r="O14" s="51">
        <v>2</v>
      </c>
      <c r="P14" s="51">
        <v>2</v>
      </c>
      <c r="Q14" s="51">
        <v>7</v>
      </c>
      <c r="T14" s="51">
        <v>4</v>
      </c>
      <c r="U14" s="51">
        <v>0</v>
      </c>
      <c r="V14" s="51">
        <v>1</v>
      </c>
      <c r="Y14" s="51">
        <f t="shared" si="1"/>
        <v>5</v>
      </c>
    </row>
    <row r="15" spans="1:28">
      <c r="L15" s="55" t="s">
        <v>313</v>
      </c>
      <c r="M15" s="51">
        <f>SUM(M2:M14)</f>
        <v>52</v>
      </c>
      <c r="N15" s="51">
        <f t="shared" ref="N15:Q15" si="2">SUM(N2:N14)</f>
        <v>40</v>
      </c>
      <c r="O15" s="51">
        <f t="shared" si="2"/>
        <v>28</v>
      </c>
      <c r="P15" s="51">
        <f t="shared" si="2"/>
        <v>20</v>
      </c>
      <c r="Q15" s="51">
        <f t="shared" si="2"/>
        <v>16</v>
      </c>
      <c r="T15" s="51">
        <v>2</v>
      </c>
      <c r="U15" s="51">
        <v>0</v>
      </c>
      <c r="V15" s="51">
        <v>3</v>
      </c>
      <c r="Y15" s="51">
        <f t="shared" si="1"/>
        <v>5</v>
      </c>
    </row>
    <row r="16" spans="1:28">
      <c r="T16" s="51">
        <v>3</v>
      </c>
      <c r="U16" s="51">
        <v>0</v>
      </c>
      <c r="V16" s="51">
        <v>2</v>
      </c>
      <c r="Y16" s="51">
        <f t="shared" si="1"/>
        <v>5</v>
      </c>
    </row>
    <row r="17" spans="19:25">
      <c r="T17" s="51">
        <v>3</v>
      </c>
      <c r="U17" s="51">
        <v>0</v>
      </c>
      <c r="V17" s="51">
        <v>1</v>
      </c>
      <c r="W17" s="51">
        <v>0</v>
      </c>
      <c r="X17" s="51">
        <v>1</v>
      </c>
      <c r="Y17" s="51">
        <f t="shared" ref="Y17:Y26" si="3">SUM(T17:X17)</f>
        <v>5</v>
      </c>
    </row>
    <row r="18" spans="19:25">
      <c r="T18" s="51">
        <v>3</v>
      </c>
      <c r="U18" s="51">
        <v>1</v>
      </c>
      <c r="V18" s="51">
        <v>1</v>
      </c>
      <c r="Y18" s="51">
        <f t="shared" si="3"/>
        <v>5</v>
      </c>
    </row>
    <row r="19" spans="19:25">
      <c r="T19" s="51">
        <v>2</v>
      </c>
      <c r="U19" s="51">
        <v>1</v>
      </c>
      <c r="V19" s="51">
        <v>1</v>
      </c>
      <c r="W19" s="51">
        <v>1</v>
      </c>
      <c r="Y19" s="51">
        <f t="shared" si="3"/>
        <v>5</v>
      </c>
    </row>
    <row r="20" spans="19:25">
      <c r="T20" s="51">
        <v>2</v>
      </c>
      <c r="U20" s="51">
        <v>0</v>
      </c>
      <c r="V20" s="51">
        <v>3</v>
      </c>
      <c r="Y20" s="51">
        <f t="shared" si="3"/>
        <v>5</v>
      </c>
    </row>
    <row r="21" spans="19:25">
      <c r="T21" s="51">
        <v>1</v>
      </c>
      <c r="U21" s="51">
        <v>2</v>
      </c>
      <c r="V21" s="51">
        <v>2</v>
      </c>
      <c r="Y21" s="51">
        <f t="shared" si="3"/>
        <v>5</v>
      </c>
    </row>
    <row r="22" spans="19:25">
      <c r="T22" s="51">
        <v>3</v>
      </c>
      <c r="U22" s="51">
        <v>1</v>
      </c>
      <c r="V22" s="51">
        <v>1</v>
      </c>
      <c r="Y22" s="51">
        <f t="shared" si="3"/>
        <v>5</v>
      </c>
    </row>
    <row r="23" spans="19:25">
      <c r="T23" s="51">
        <v>2</v>
      </c>
      <c r="U23" s="51">
        <v>1</v>
      </c>
      <c r="V23" s="51">
        <v>2</v>
      </c>
      <c r="Y23" s="51">
        <f t="shared" si="3"/>
        <v>5</v>
      </c>
    </row>
    <row r="24" spans="19:25">
      <c r="T24" s="51">
        <v>1</v>
      </c>
      <c r="U24" s="51">
        <v>2</v>
      </c>
      <c r="V24" s="51">
        <v>2</v>
      </c>
      <c r="Y24" s="51">
        <f t="shared" si="3"/>
        <v>5</v>
      </c>
    </row>
    <row r="25" spans="19:25">
      <c r="T25" s="51">
        <v>1</v>
      </c>
      <c r="U25" s="51">
        <v>1</v>
      </c>
      <c r="V25" s="51">
        <v>3</v>
      </c>
      <c r="Y25" s="51">
        <f t="shared" si="3"/>
        <v>5</v>
      </c>
    </row>
    <row r="26" spans="19:25">
      <c r="T26" s="51">
        <v>3</v>
      </c>
      <c r="U26" s="51">
        <v>0</v>
      </c>
      <c r="V26" s="51">
        <v>2</v>
      </c>
      <c r="Y26" s="51">
        <f t="shared" si="3"/>
        <v>5</v>
      </c>
    </row>
    <row r="27" spans="19:25">
      <c r="T27" s="86">
        <f>SUM(T8:T26)/SUM($Y$8:$Y$26)</f>
        <v>0.4631578947368421</v>
      </c>
      <c r="U27" s="86">
        <f t="shared" ref="U27:V27" si="4">SUM(U8:U26)/SUM($Y$8:$Y$26)</f>
        <v>0.1368421052631579</v>
      </c>
      <c r="V27" s="86">
        <f t="shared" si="4"/>
        <v>0.37894736842105264</v>
      </c>
      <c r="W27" s="86">
        <f t="shared" ref="W27:X27" si="5">SUM(W8:W26)/SUM($Y$8:$Y$26)</f>
        <v>1.0526315789473684E-2</v>
      </c>
      <c r="X27" s="86">
        <f t="shared" si="5"/>
        <v>1.0526315789473684E-2</v>
      </c>
      <c r="Y27" s="86">
        <f t="shared" ref="Y27" si="6">SUM(Y8:Y26)/SUM($Y$8:$Y$26)</f>
        <v>1</v>
      </c>
    </row>
    <row r="30" spans="19:25">
      <c r="S30" s="17" t="s">
        <v>467</v>
      </c>
      <c r="T30" s="51">
        <v>2</v>
      </c>
      <c r="U30" s="51">
        <v>2</v>
      </c>
      <c r="Y30" s="51">
        <v>4</v>
      </c>
    </row>
    <row r="31" spans="19:25">
      <c r="T31" s="51">
        <v>2</v>
      </c>
      <c r="U31" s="51">
        <v>2</v>
      </c>
      <c r="Y31" s="51">
        <v>4</v>
      </c>
    </row>
    <row r="32" spans="19:25">
      <c r="T32" s="51">
        <v>1</v>
      </c>
      <c r="U32" s="51">
        <v>2</v>
      </c>
      <c r="V32" s="51">
        <v>1</v>
      </c>
      <c r="Y32" s="51">
        <v>4</v>
      </c>
    </row>
    <row r="33" spans="19:25">
      <c r="T33" s="51">
        <v>3</v>
      </c>
      <c r="U33" s="51">
        <v>1</v>
      </c>
      <c r="Y33" s="51">
        <v>4</v>
      </c>
    </row>
    <row r="34" spans="19:25">
      <c r="T34" s="51">
        <v>1</v>
      </c>
      <c r="U34" s="51">
        <v>3</v>
      </c>
      <c r="Y34" s="51">
        <v>4</v>
      </c>
    </row>
    <row r="35" spans="19:25">
      <c r="T35" s="51">
        <v>3</v>
      </c>
      <c r="U35" s="51">
        <v>1</v>
      </c>
      <c r="Y35" s="51">
        <v>4</v>
      </c>
    </row>
    <row r="36" spans="19:25">
      <c r="T36" s="51">
        <v>3</v>
      </c>
      <c r="U36" s="51">
        <v>1</v>
      </c>
      <c r="Y36" s="51">
        <v>4</v>
      </c>
    </row>
    <row r="37" spans="19:25">
      <c r="T37" s="51">
        <v>1</v>
      </c>
      <c r="U37" s="51">
        <v>3</v>
      </c>
      <c r="Y37" s="51">
        <v>4</v>
      </c>
    </row>
    <row r="38" spans="19:25">
      <c r="T38" s="51">
        <v>1</v>
      </c>
      <c r="U38" s="51">
        <v>3</v>
      </c>
      <c r="Y38" s="51">
        <v>4</v>
      </c>
    </row>
    <row r="39" spans="19:25">
      <c r="T39" s="51">
        <v>1</v>
      </c>
      <c r="U39" s="51">
        <v>3</v>
      </c>
      <c r="Y39" s="51">
        <v>4</v>
      </c>
    </row>
    <row r="40" spans="19:25">
      <c r="T40" s="51">
        <v>2</v>
      </c>
      <c r="U40" s="51">
        <v>2</v>
      </c>
      <c r="Y40" s="51">
        <v>4</v>
      </c>
    </row>
    <row r="41" spans="19:25">
      <c r="T41" s="51">
        <v>1</v>
      </c>
      <c r="U41" s="51">
        <v>3</v>
      </c>
      <c r="Y41" s="51">
        <v>4</v>
      </c>
    </row>
    <row r="42" spans="19:25">
      <c r="T42" s="86">
        <f>SUM(T30:T41)/SUM($Y$30:$Y$41)</f>
        <v>0.4375</v>
      </c>
      <c r="U42" s="86">
        <f t="shared" ref="U42:Y42" si="7">SUM(U30:U41)/SUM($Y$30:$Y$41)</f>
        <v>0.54166666666666663</v>
      </c>
      <c r="V42" s="86">
        <f t="shared" si="7"/>
        <v>2.0833333333333332E-2</v>
      </c>
      <c r="W42" s="86">
        <f t="shared" si="7"/>
        <v>0</v>
      </c>
      <c r="X42" s="86">
        <f t="shared" si="7"/>
        <v>0</v>
      </c>
      <c r="Y42" s="86">
        <f t="shared" si="7"/>
        <v>1</v>
      </c>
    </row>
    <row r="43" spans="19:25">
      <c r="S43" s="17" t="s">
        <v>462</v>
      </c>
      <c r="T43" s="51">
        <v>4</v>
      </c>
      <c r="Y43" s="51">
        <v>4</v>
      </c>
    </row>
    <row r="44" spans="19:25">
      <c r="T44" s="86">
        <f>SUM(T43:T43)/SUM($Y$43:$Y$43)</f>
        <v>1</v>
      </c>
      <c r="U44" s="86">
        <f t="shared" ref="U44:Y44" si="8">SUM(U43:U43)/SUM($Y$43:$Y$43)</f>
        <v>0</v>
      </c>
      <c r="V44" s="86">
        <f t="shared" si="8"/>
        <v>0</v>
      </c>
      <c r="W44" s="86">
        <f t="shared" si="8"/>
        <v>0</v>
      </c>
      <c r="X44" s="86">
        <f t="shared" si="8"/>
        <v>0</v>
      </c>
      <c r="Y44" s="86">
        <f t="shared" si="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A226-1645-41F0-A4E9-7479603DC5BF}">
  <dimension ref="A1:R37"/>
  <sheetViews>
    <sheetView workbookViewId="0">
      <selection activeCell="M47" sqref="M47"/>
    </sheetView>
  </sheetViews>
  <sheetFormatPr defaultRowHeight="16.5"/>
  <cols>
    <col min="1" max="1" width="8.125" style="51" bestFit="1" customWidth="1"/>
    <col min="2" max="2" width="13" style="51" bestFit="1" customWidth="1"/>
    <col min="3" max="3" width="6.625" style="51" bestFit="1" customWidth="1"/>
    <col min="4" max="4" width="7.625" style="51" bestFit="1" customWidth="1"/>
    <col min="5" max="5" width="13.125" style="51" bestFit="1" customWidth="1"/>
    <col min="6" max="7" width="9" style="51"/>
    <col min="8" max="8" width="12.125" style="51" bestFit="1" customWidth="1"/>
    <col min="9" max="9" width="7.625" style="51" bestFit="1" customWidth="1"/>
    <col min="10" max="10" width="13.125" style="51" bestFit="1" customWidth="1"/>
    <col min="11" max="12" width="9.625" style="51" bestFit="1" customWidth="1"/>
    <col min="13" max="13" width="11.375" style="51" bestFit="1" customWidth="1"/>
    <col min="14" max="14" width="8" style="51" bestFit="1" customWidth="1"/>
    <col min="15" max="16384" width="9" style="51"/>
  </cols>
  <sheetData>
    <row r="1" spans="1:18">
      <c r="A1" s="51" t="s">
        <v>260</v>
      </c>
      <c r="B1" s="51" t="s">
        <v>261</v>
      </c>
      <c r="C1" s="55" t="s">
        <v>21</v>
      </c>
      <c r="D1" s="51" t="s">
        <v>2</v>
      </c>
      <c r="E1" s="63" t="s">
        <v>408</v>
      </c>
      <c r="F1" s="63" t="s">
        <v>239</v>
      </c>
      <c r="G1" s="63"/>
      <c r="I1" s="63" t="s">
        <v>401</v>
      </c>
      <c r="J1" s="63" t="s">
        <v>408</v>
      </c>
      <c r="K1" s="63" t="s">
        <v>409</v>
      </c>
      <c r="L1" s="63" t="s">
        <v>410</v>
      </c>
      <c r="M1" s="63" t="s">
        <v>411</v>
      </c>
      <c r="N1" s="63" t="s">
        <v>412</v>
      </c>
      <c r="O1" s="63" t="s">
        <v>432</v>
      </c>
      <c r="P1" s="63"/>
      <c r="Q1" s="63" t="s">
        <v>413</v>
      </c>
      <c r="R1" s="68" t="s">
        <v>448</v>
      </c>
    </row>
    <row r="2" spans="1:18">
      <c r="A2" s="51">
        <v>1</v>
      </c>
      <c r="B2" s="51">
        <v>1</v>
      </c>
      <c r="C2" s="51">
        <v>300</v>
      </c>
      <c r="D2" s="51" t="s">
        <v>404</v>
      </c>
      <c r="E2" s="51">
        <v>1</v>
      </c>
      <c r="F2" s="51">
        <f>C2/SUMIFS($C$2:$C$37,$A$2:$A$37,A2,$D$2:$D$37,D2)</f>
        <v>0.3</v>
      </c>
      <c r="I2" s="51" t="s">
        <v>404</v>
      </c>
      <c r="J2" s="51">
        <f>SUMPRODUCT(E2:E4,F2:F4)</f>
        <v>2.1</v>
      </c>
      <c r="K2" s="51">
        <v>1</v>
      </c>
      <c r="L2" s="51">
        <v>1</v>
      </c>
      <c r="M2" s="51">
        <f>J2*AVERAGE(K2:L2)</f>
        <v>2.1</v>
      </c>
      <c r="N2" s="51">
        <f>M2*($Q$2+1)</f>
        <v>10.5</v>
      </c>
      <c r="O2" s="67">
        <f>N2/$N$2</f>
        <v>1</v>
      </c>
      <c r="P2" s="51">
        <v>1</v>
      </c>
      <c r="Q2" s="51">
        <v>4</v>
      </c>
      <c r="R2" s="68" t="s">
        <v>449</v>
      </c>
    </row>
    <row r="3" spans="1:18">
      <c r="A3" s="51">
        <v>1</v>
      </c>
      <c r="B3" s="51">
        <v>2</v>
      </c>
      <c r="C3" s="51">
        <v>300</v>
      </c>
      <c r="D3" s="51" t="s">
        <v>404</v>
      </c>
      <c r="E3" s="51">
        <v>2</v>
      </c>
      <c r="F3" s="51">
        <f t="shared" ref="F3:F37" si="0">C3/SUMIFS($C$2:$C$37,$A$2:$A$37,A3,$D$2:$D$37,D3)</f>
        <v>0.3</v>
      </c>
      <c r="I3" s="51" t="s">
        <v>405</v>
      </c>
      <c r="J3" s="51">
        <f>SUMPRODUCT(E5:E8,F5:F8)</f>
        <v>1.9</v>
      </c>
      <c r="K3" s="51">
        <v>3</v>
      </c>
      <c r="L3" s="51">
        <v>3</v>
      </c>
      <c r="M3" s="51">
        <f t="shared" ref="M3:M5" si="1">J3*AVERAGE(K3:L3)</f>
        <v>5.6999999999999993</v>
      </c>
      <c r="N3" s="51">
        <f t="shared" ref="N3:N4" si="2">M3*($Q$2+1)</f>
        <v>28.499999999999996</v>
      </c>
      <c r="O3" s="67">
        <f>N3/$N$2</f>
        <v>2.714285714285714</v>
      </c>
      <c r="P3" s="51">
        <v>2</v>
      </c>
    </row>
    <row r="4" spans="1:18">
      <c r="A4" s="51">
        <v>1</v>
      </c>
      <c r="B4" s="51">
        <v>3</v>
      </c>
      <c r="C4" s="51">
        <v>400</v>
      </c>
      <c r="D4" s="51" t="s">
        <v>404</v>
      </c>
      <c r="E4" s="51">
        <v>3</v>
      </c>
      <c r="F4" s="51">
        <f t="shared" si="0"/>
        <v>0.4</v>
      </c>
      <c r="I4" s="51" t="s">
        <v>406</v>
      </c>
      <c r="J4" s="51">
        <f>SUMPRODUCT(E9:E13,F9:F13)</f>
        <v>1.93</v>
      </c>
      <c r="K4" s="51">
        <v>7</v>
      </c>
      <c r="L4" s="51">
        <v>7</v>
      </c>
      <c r="M4" s="51">
        <f t="shared" si="1"/>
        <v>13.51</v>
      </c>
      <c r="N4" s="51">
        <f t="shared" si="2"/>
        <v>67.55</v>
      </c>
      <c r="O4" s="67">
        <f t="shared" ref="O4:O5" si="3">N4/$N$2</f>
        <v>6.4333333333333327</v>
      </c>
    </row>
    <row r="5" spans="1:18">
      <c r="A5" s="51">
        <v>1</v>
      </c>
      <c r="B5" s="51">
        <v>1</v>
      </c>
      <c r="C5" s="51">
        <v>500</v>
      </c>
      <c r="D5" s="51" t="s">
        <v>405</v>
      </c>
      <c r="E5" s="51">
        <v>1</v>
      </c>
      <c r="F5" s="51">
        <f t="shared" si="0"/>
        <v>0.5</v>
      </c>
      <c r="I5" s="51" t="s">
        <v>407</v>
      </c>
      <c r="J5" s="51">
        <f>SUMPRODUCT(E14:E19,F14:F19)</f>
        <v>1.9</v>
      </c>
      <c r="K5" s="51">
        <v>15</v>
      </c>
      <c r="L5" s="51">
        <v>15</v>
      </c>
      <c r="M5" s="51">
        <f t="shared" si="1"/>
        <v>28.5</v>
      </c>
      <c r="N5" s="51">
        <f>M5*($Q$2+1)</f>
        <v>142.5</v>
      </c>
      <c r="O5" s="67">
        <f t="shared" si="3"/>
        <v>13.571428571428571</v>
      </c>
      <c r="P5" s="51">
        <v>2</v>
      </c>
    </row>
    <row r="6" spans="1:18">
      <c r="A6" s="51">
        <v>1</v>
      </c>
      <c r="B6" s="51">
        <v>2</v>
      </c>
      <c r="C6" s="51">
        <v>350</v>
      </c>
      <c r="D6" s="51" t="s">
        <v>405</v>
      </c>
      <c r="E6" s="51">
        <v>2</v>
      </c>
      <c r="F6" s="51">
        <f t="shared" si="0"/>
        <v>0.35</v>
      </c>
    </row>
    <row r="7" spans="1:18">
      <c r="A7" s="51">
        <v>1</v>
      </c>
      <c r="B7" s="51">
        <v>3</v>
      </c>
      <c r="C7" s="51">
        <v>100</v>
      </c>
      <c r="D7" s="51" t="s">
        <v>405</v>
      </c>
      <c r="E7" s="51">
        <v>3</v>
      </c>
      <c r="F7" s="51">
        <f t="shared" si="0"/>
        <v>0.1</v>
      </c>
    </row>
    <row r="8" spans="1:18">
      <c r="A8" s="51">
        <v>1</v>
      </c>
      <c r="B8" s="51">
        <v>4</v>
      </c>
      <c r="C8" s="51">
        <v>50</v>
      </c>
      <c r="D8" s="51" t="s">
        <v>405</v>
      </c>
      <c r="E8" s="51">
        <v>8</v>
      </c>
      <c r="F8" s="51">
        <f t="shared" si="0"/>
        <v>0.05</v>
      </c>
    </row>
    <row r="9" spans="1:18">
      <c r="A9" s="51">
        <v>1</v>
      </c>
      <c r="B9" s="51">
        <v>1</v>
      </c>
      <c r="C9" s="51">
        <v>550</v>
      </c>
      <c r="D9" s="51" t="s">
        <v>406</v>
      </c>
      <c r="E9" s="51">
        <v>1</v>
      </c>
      <c r="F9" s="51">
        <f t="shared" si="0"/>
        <v>0.55000000000000004</v>
      </c>
    </row>
    <row r="10" spans="1:18">
      <c r="A10" s="51">
        <v>1</v>
      </c>
      <c r="B10" s="51">
        <v>2</v>
      </c>
      <c r="C10" s="51">
        <v>320</v>
      </c>
      <c r="D10" s="51" t="s">
        <v>406</v>
      </c>
      <c r="E10" s="51">
        <v>2</v>
      </c>
      <c r="F10" s="51">
        <f t="shared" si="0"/>
        <v>0.32</v>
      </c>
    </row>
    <row r="11" spans="1:18">
      <c r="A11" s="51">
        <v>1</v>
      </c>
      <c r="B11" s="51">
        <v>3</v>
      </c>
      <c r="C11" s="51">
        <v>80</v>
      </c>
      <c r="D11" s="51" t="s">
        <v>406</v>
      </c>
      <c r="E11" s="51">
        <v>3</v>
      </c>
      <c r="F11" s="51">
        <f t="shared" si="0"/>
        <v>0.08</v>
      </c>
    </row>
    <row r="12" spans="1:18">
      <c r="A12" s="51">
        <v>1</v>
      </c>
      <c r="B12" s="51">
        <v>4</v>
      </c>
      <c r="C12" s="51">
        <v>20</v>
      </c>
      <c r="D12" s="51" t="s">
        <v>406</v>
      </c>
      <c r="E12" s="51">
        <v>4</v>
      </c>
      <c r="F12" s="51">
        <f t="shared" si="0"/>
        <v>0.02</v>
      </c>
    </row>
    <row r="13" spans="1:18">
      <c r="A13" s="51">
        <v>1</v>
      </c>
      <c r="B13" s="51">
        <v>5</v>
      </c>
      <c r="C13" s="51">
        <v>30</v>
      </c>
      <c r="D13" s="51" t="s">
        <v>406</v>
      </c>
      <c r="E13" s="51">
        <v>14</v>
      </c>
      <c r="F13" s="51">
        <f t="shared" si="0"/>
        <v>0.03</v>
      </c>
    </row>
    <row r="14" spans="1:18">
      <c r="A14" s="51">
        <v>1</v>
      </c>
      <c r="B14" s="51">
        <v>1</v>
      </c>
      <c r="C14" s="51">
        <v>550</v>
      </c>
      <c r="D14" s="51" t="s">
        <v>407</v>
      </c>
      <c r="E14" s="51">
        <v>1</v>
      </c>
      <c r="F14" s="51">
        <f t="shared" si="0"/>
        <v>0.55000000000000004</v>
      </c>
    </row>
    <row r="15" spans="1:18">
      <c r="A15" s="51">
        <v>1</v>
      </c>
      <c r="B15" s="51">
        <v>2</v>
      </c>
      <c r="C15" s="51">
        <v>320</v>
      </c>
      <c r="D15" s="51" t="s">
        <v>407</v>
      </c>
      <c r="E15" s="51">
        <v>2</v>
      </c>
      <c r="F15" s="51">
        <f t="shared" si="0"/>
        <v>0.32</v>
      </c>
    </row>
    <row r="16" spans="1:18">
      <c r="A16" s="51">
        <v>1</v>
      </c>
      <c r="B16" s="51">
        <v>3</v>
      </c>
      <c r="C16" s="51">
        <v>80</v>
      </c>
      <c r="D16" s="51" t="s">
        <v>407</v>
      </c>
      <c r="E16" s="51">
        <v>3</v>
      </c>
      <c r="F16" s="51">
        <f t="shared" si="0"/>
        <v>0.08</v>
      </c>
    </row>
    <row r="17" spans="1:6">
      <c r="A17" s="51">
        <v>1</v>
      </c>
      <c r="B17" s="51">
        <v>4</v>
      </c>
      <c r="C17" s="51">
        <v>15</v>
      </c>
      <c r="D17" s="51" t="s">
        <v>407</v>
      </c>
      <c r="E17" s="51">
        <v>5</v>
      </c>
      <c r="F17" s="51">
        <f t="shared" si="0"/>
        <v>1.4999999999999999E-2</v>
      </c>
    </row>
    <row r="18" spans="1:6">
      <c r="A18" s="51">
        <v>1</v>
      </c>
      <c r="B18" s="51">
        <v>5</v>
      </c>
      <c r="C18" s="51">
        <v>20</v>
      </c>
      <c r="D18" s="51" t="s">
        <v>407</v>
      </c>
      <c r="E18" s="51">
        <v>7</v>
      </c>
      <c r="F18" s="51">
        <f t="shared" si="0"/>
        <v>0.02</v>
      </c>
    </row>
    <row r="19" spans="1:6">
      <c r="A19" s="51">
        <v>1</v>
      </c>
      <c r="B19" s="51">
        <v>6</v>
      </c>
      <c r="C19" s="51">
        <v>15</v>
      </c>
      <c r="D19" s="51" t="s">
        <v>407</v>
      </c>
      <c r="E19" s="51">
        <v>17</v>
      </c>
      <c r="F19" s="51">
        <f t="shared" si="0"/>
        <v>1.4999999999999999E-2</v>
      </c>
    </row>
    <row r="20" spans="1:6">
      <c r="A20" s="51">
        <v>2</v>
      </c>
      <c r="B20" s="51">
        <v>1</v>
      </c>
      <c r="C20" s="51">
        <v>300</v>
      </c>
      <c r="D20" s="51" t="s">
        <v>404</v>
      </c>
      <c r="E20" s="51">
        <v>1</v>
      </c>
      <c r="F20" s="51">
        <f t="shared" si="0"/>
        <v>0.3</v>
      </c>
    </row>
    <row r="21" spans="1:6">
      <c r="A21" s="51">
        <v>2</v>
      </c>
      <c r="B21" s="51">
        <v>2</v>
      </c>
      <c r="C21" s="51">
        <v>300</v>
      </c>
      <c r="D21" s="51" t="s">
        <v>404</v>
      </c>
      <c r="E21" s="51">
        <v>2</v>
      </c>
      <c r="F21" s="51">
        <f t="shared" si="0"/>
        <v>0.3</v>
      </c>
    </row>
    <row r="22" spans="1:6">
      <c r="A22" s="51">
        <v>2</v>
      </c>
      <c r="B22" s="51">
        <v>3</v>
      </c>
      <c r="C22" s="51">
        <v>400</v>
      </c>
      <c r="D22" s="51" t="s">
        <v>404</v>
      </c>
      <c r="E22" s="51">
        <v>3</v>
      </c>
      <c r="F22" s="51">
        <f t="shared" si="0"/>
        <v>0.4</v>
      </c>
    </row>
    <row r="23" spans="1:6">
      <c r="A23" s="51">
        <v>2</v>
      </c>
      <c r="B23" s="51">
        <v>1</v>
      </c>
      <c r="C23" s="51">
        <v>500</v>
      </c>
      <c r="D23" s="51" t="s">
        <v>405</v>
      </c>
      <c r="E23" s="51">
        <v>1</v>
      </c>
      <c r="F23" s="51">
        <f t="shared" si="0"/>
        <v>0.5</v>
      </c>
    </row>
    <row r="24" spans="1:6">
      <c r="A24" s="51">
        <v>2</v>
      </c>
      <c r="B24" s="51">
        <v>2</v>
      </c>
      <c r="C24" s="51">
        <v>350</v>
      </c>
      <c r="D24" s="51" t="s">
        <v>405</v>
      </c>
      <c r="E24" s="51">
        <v>2</v>
      </c>
      <c r="F24" s="51">
        <f t="shared" si="0"/>
        <v>0.35</v>
      </c>
    </row>
    <row r="25" spans="1:6">
      <c r="A25" s="51">
        <v>2</v>
      </c>
      <c r="B25" s="51">
        <v>3</v>
      </c>
      <c r="C25" s="51">
        <v>100</v>
      </c>
      <c r="D25" s="51" t="s">
        <v>405</v>
      </c>
      <c r="E25" s="51">
        <v>3</v>
      </c>
      <c r="F25" s="51">
        <f t="shared" si="0"/>
        <v>0.1</v>
      </c>
    </row>
    <row r="26" spans="1:6">
      <c r="A26" s="51">
        <v>2</v>
      </c>
      <c r="B26" s="51">
        <v>4</v>
      </c>
      <c r="C26" s="51">
        <v>50</v>
      </c>
      <c r="D26" s="51" t="s">
        <v>405</v>
      </c>
      <c r="E26" s="51">
        <v>8</v>
      </c>
      <c r="F26" s="51">
        <f t="shared" si="0"/>
        <v>0.05</v>
      </c>
    </row>
    <row r="27" spans="1:6">
      <c r="A27" s="51">
        <v>2</v>
      </c>
      <c r="B27" s="51">
        <v>1</v>
      </c>
      <c r="C27" s="51">
        <v>550</v>
      </c>
      <c r="D27" s="51" t="s">
        <v>406</v>
      </c>
      <c r="E27" s="51">
        <v>1</v>
      </c>
      <c r="F27" s="51">
        <f t="shared" si="0"/>
        <v>0.55000000000000004</v>
      </c>
    </row>
    <row r="28" spans="1:6">
      <c r="A28" s="51">
        <v>2</v>
      </c>
      <c r="B28" s="51">
        <v>2</v>
      </c>
      <c r="C28" s="51">
        <v>320</v>
      </c>
      <c r="D28" s="51" t="s">
        <v>406</v>
      </c>
      <c r="E28" s="51">
        <v>2</v>
      </c>
      <c r="F28" s="51">
        <f t="shared" si="0"/>
        <v>0.32</v>
      </c>
    </row>
    <row r="29" spans="1:6">
      <c r="A29" s="51">
        <v>2</v>
      </c>
      <c r="B29" s="51">
        <v>3</v>
      </c>
      <c r="C29" s="51">
        <v>80</v>
      </c>
      <c r="D29" s="51" t="s">
        <v>406</v>
      </c>
      <c r="E29" s="51">
        <v>3</v>
      </c>
      <c r="F29" s="51">
        <f t="shared" si="0"/>
        <v>0.08</v>
      </c>
    </row>
    <row r="30" spans="1:6">
      <c r="A30" s="51">
        <v>2</v>
      </c>
      <c r="B30" s="51">
        <v>4</v>
      </c>
      <c r="C30" s="51">
        <v>20</v>
      </c>
      <c r="D30" s="51" t="s">
        <v>406</v>
      </c>
      <c r="E30" s="51">
        <v>4</v>
      </c>
      <c r="F30" s="51">
        <f t="shared" si="0"/>
        <v>0.02</v>
      </c>
    </row>
    <row r="31" spans="1:6">
      <c r="A31" s="51">
        <v>2</v>
      </c>
      <c r="B31" s="51">
        <v>5</v>
      </c>
      <c r="C31" s="51">
        <v>30</v>
      </c>
      <c r="D31" s="51" t="s">
        <v>406</v>
      </c>
      <c r="E31" s="51">
        <v>14</v>
      </c>
      <c r="F31" s="51">
        <f t="shared" si="0"/>
        <v>0.03</v>
      </c>
    </row>
    <row r="32" spans="1:6">
      <c r="A32" s="51">
        <v>2</v>
      </c>
      <c r="B32" s="51">
        <v>1</v>
      </c>
      <c r="C32" s="51">
        <v>550</v>
      </c>
      <c r="D32" s="51" t="s">
        <v>407</v>
      </c>
      <c r="E32" s="51">
        <v>1</v>
      </c>
      <c r="F32" s="51">
        <f t="shared" si="0"/>
        <v>0.55000000000000004</v>
      </c>
    </row>
    <row r="33" spans="1:6">
      <c r="A33" s="51">
        <v>2</v>
      </c>
      <c r="B33" s="51">
        <v>2</v>
      </c>
      <c r="C33" s="51">
        <v>320</v>
      </c>
      <c r="D33" s="51" t="s">
        <v>407</v>
      </c>
      <c r="E33" s="51">
        <v>2</v>
      </c>
      <c r="F33" s="51">
        <f t="shared" si="0"/>
        <v>0.32</v>
      </c>
    </row>
    <row r="34" spans="1:6">
      <c r="A34" s="51">
        <v>2</v>
      </c>
      <c r="B34" s="51">
        <v>3</v>
      </c>
      <c r="C34" s="51">
        <v>80</v>
      </c>
      <c r="D34" s="51" t="s">
        <v>407</v>
      </c>
      <c r="E34" s="51">
        <v>3</v>
      </c>
      <c r="F34" s="51">
        <f t="shared" si="0"/>
        <v>0.08</v>
      </c>
    </row>
    <row r="35" spans="1:6">
      <c r="A35" s="51">
        <v>2</v>
      </c>
      <c r="B35" s="51">
        <v>4</v>
      </c>
      <c r="C35" s="51">
        <v>15</v>
      </c>
      <c r="D35" s="51" t="s">
        <v>407</v>
      </c>
      <c r="E35" s="51">
        <v>5</v>
      </c>
      <c r="F35" s="51">
        <f t="shared" si="0"/>
        <v>1.4999999999999999E-2</v>
      </c>
    </row>
    <row r="36" spans="1:6">
      <c r="A36" s="51">
        <v>2</v>
      </c>
      <c r="B36" s="51">
        <v>5</v>
      </c>
      <c r="C36" s="51">
        <v>20</v>
      </c>
      <c r="D36" s="51" t="s">
        <v>407</v>
      </c>
      <c r="E36" s="51">
        <v>7</v>
      </c>
      <c r="F36" s="51">
        <f t="shared" si="0"/>
        <v>0.02</v>
      </c>
    </row>
    <row r="37" spans="1:6">
      <c r="A37" s="51">
        <v>2</v>
      </c>
      <c r="B37" s="51">
        <v>6</v>
      </c>
      <c r="C37" s="51">
        <v>15</v>
      </c>
      <c r="D37" s="51" t="s">
        <v>407</v>
      </c>
      <c r="E37" s="51">
        <v>17</v>
      </c>
      <c r="F37" s="51">
        <f t="shared" si="0"/>
        <v>1.4999999999999999E-2</v>
      </c>
    </row>
  </sheetData>
  <phoneticPr fontId="19" type="noConversion"/>
  <pageMargins left="0.7" right="0.7" top="0.75" bottom="0.75" header="0.3" footer="0.3"/>
  <pageSetup paperSize="9" orientation="portrait" r:id="rId1"/>
  <ignoredErrors>
    <ignoredError sqref="J2:J5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DDC7-800C-4A53-B30D-C6B4847144F0}">
  <dimension ref="A1:BD121"/>
  <sheetViews>
    <sheetView topLeftCell="R1" workbookViewId="0">
      <selection activeCell="AF34" sqref="AF34"/>
    </sheetView>
  </sheetViews>
  <sheetFormatPr defaultRowHeight="16.5"/>
  <cols>
    <col min="1" max="30" width="9" style="63"/>
    <col min="31" max="32" width="10" style="63" bestFit="1" customWidth="1"/>
    <col min="33" max="37" width="9" style="63"/>
    <col min="38" max="38" width="9.75" style="63" bestFit="1" customWidth="1"/>
    <col min="39" max="39" width="13.875" style="63" customWidth="1"/>
    <col min="40" max="43" width="13.875" style="63" bestFit="1" customWidth="1"/>
    <col min="44" max="44" width="13.875" style="63" customWidth="1"/>
    <col min="45" max="16384" width="9" style="63"/>
  </cols>
  <sheetData>
    <row r="1" spans="1:56">
      <c r="A1" s="63" t="s">
        <v>338</v>
      </c>
      <c r="B1" s="63" t="s">
        <v>339</v>
      </c>
      <c r="C1" s="63" t="s">
        <v>340</v>
      </c>
      <c r="D1" s="63" t="s">
        <v>342</v>
      </c>
      <c r="F1" s="63" t="s">
        <v>338</v>
      </c>
      <c r="G1" s="63" t="s">
        <v>339</v>
      </c>
      <c r="H1" s="63" t="s">
        <v>340</v>
      </c>
      <c r="I1" s="63" t="s">
        <v>342</v>
      </c>
      <c r="K1" s="63" t="s">
        <v>338</v>
      </c>
      <c r="L1" s="63" t="s">
        <v>339</v>
      </c>
      <c r="M1" s="63" t="s">
        <v>340</v>
      </c>
      <c r="N1" s="63" t="s">
        <v>342</v>
      </c>
      <c r="P1" s="63" t="s">
        <v>338</v>
      </c>
      <c r="Q1" s="63" t="s">
        <v>339</v>
      </c>
      <c r="R1" s="63" t="s">
        <v>340</v>
      </c>
      <c r="S1" s="63" t="s">
        <v>342</v>
      </c>
      <c r="V1" s="63">
        <v>700</v>
      </c>
      <c r="W1" s="63" t="s">
        <v>338</v>
      </c>
      <c r="X1" s="63" t="s">
        <v>414</v>
      </c>
      <c r="Y1" s="63" t="s">
        <v>415</v>
      </c>
      <c r="Z1" s="63" t="s">
        <v>229</v>
      </c>
      <c r="AA1" s="63" t="s">
        <v>249</v>
      </c>
      <c r="AB1" s="63" t="s">
        <v>231</v>
      </c>
      <c r="AC1" s="63" t="s">
        <v>389</v>
      </c>
      <c r="AD1" s="63" t="s">
        <v>341</v>
      </c>
      <c r="AE1" s="63" t="s">
        <v>399</v>
      </c>
      <c r="AF1" s="63" t="s">
        <v>400</v>
      </c>
      <c r="AG1" s="63" t="s">
        <v>293</v>
      </c>
      <c r="AH1" s="63" t="s">
        <v>235</v>
      </c>
      <c r="AI1" s="63" t="s">
        <v>233</v>
      </c>
      <c r="AJ1" s="63" t="s">
        <v>236</v>
      </c>
      <c r="AL1" s="63" t="s">
        <v>416</v>
      </c>
      <c r="AM1" s="63" t="s">
        <v>422</v>
      </c>
      <c r="AN1" s="63" t="s">
        <v>417</v>
      </c>
      <c r="AO1" s="63" t="s">
        <v>418</v>
      </c>
      <c r="AP1" s="63" t="s">
        <v>419</v>
      </c>
      <c r="AQ1" s="63" t="s">
        <v>420</v>
      </c>
      <c r="AS1" s="63">
        <v>0</v>
      </c>
      <c r="AT1" s="63">
        <v>1</v>
      </c>
      <c r="AU1" s="63">
        <v>5</v>
      </c>
      <c r="AV1" s="63">
        <v>7</v>
      </c>
      <c r="AW1" s="63">
        <v>6</v>
      </c>
      <c r="AX1" s="63">
        <v>12</v>
      </c>
      <c r="AY1" s="63">
        <v>15</v>
      </c>
      <c r="AZ1" s="63">
        <v>4</v>
      </c>
      <c r="BA1" s="63">
        <v>6</v>
      </c>
      <c r="BB1" s="63">
        <v>3</v>
      </c>
      <c r="BC1" s="63">
        <v>8</v>
      </c>
      <c r="BD1" s="63">
        <v>600</v>
      </c>
    </row>
    <row r="2" spans="1:56">
      <c r="F2" s="63">
        <v>0</v>
      </c>
      <c r="G2" s="63">
        <v>25</v>
      </c>
      <c r="H2" s="63">
        <v>30</v>
      </c>
      <c r="I2" s="63">
        <v>0</v>
      </c>
      <c r="K2" s="63">
        <v>0</v>
      </c>
      <c r="L2" s="63">
        <v>25</v>
      </c>
      <c r="P2" s="63">
        <v>1</v>
      </c>
      <c r="Q2" s="63">
        <v>110</v>
      </c>
      <c r="W2" s="63">
        <v>0</v>
      </c>
      <c r="AL2" s="65">
        <f>SUM(AS2:BC2)</f>
        <v>45200</v>
      </c>
      <c r="AM2" s="65">
        <f t="shared" ref="AM2:AM11" si="0">AL2/INDEX(levelCosts_1_v,MATCH($BD$1,levelCosts_k,1),1)</f>
        <v>13.294117647058824</v>
      </c>
      <c r="AN2" s="65">
        <f>$Y3/INDEX(农场宝石掉落!$N$2:$N$5,1)</f>
        <v>115.23809523809524</v>
      </c>
      <c r="AO2" s="65">
        <f>$Y3/INDEX(农场宝石掉落!$N$2:$N$5,2)</f>
        <v>42.456140350877199</v>
      </c>
      <c r="AP2" s="65">
        <f>$Y3/INDEX(农场宝石掉落!$N$2:$N$5,3)</f>
        <v>17.912657290895634</v>
      </c>
      <c r="AQ2" s="65">
        <f>$Y3/INDEX(农场宝石掉落!$N$2:$N$5,4)</f>
        <v>8.4912280701754383</v>
      </c>
      <c r="AR2" s="65"/>
      <c r="AS2" s="65">
        <f t="shared" ref="AS2:AS10" si="1">Z3</f>
        <v>35000</v>
      </c>
      <c r="AT2" s="65">
        <f t="shared" ref="AT2:AT10" si="2">INDEX(levelCosts_1_v,MATCH($BD$1,levelCosts_k,1),AT$1)*AA3</f>
        <v>3400</v>
      </c>
      <c r="AU2" s="65">
        <f t="shared" ref="AU2:AU10" si="3">INDEX(levelCosts_1_v,MATCH($BD$1,levelCosts_k,1),AU$1)*AB3</f>
        <v>6800</v>
      </c>
      <c r="AV2" s="65">
        <f t="shared" ref="AV2:AV10" si="4">INDEX(levelCosts_1_v,MATCH($BD$1,levelCosts_k,1),AV$1)*AC3</f>
        <v>0</v>
      </c>
      <c r="AW2" s="65">
        <f t="shared" ref="AW2:AW10" si="5">INDEX(farm_v,MATCH($BD$1,farm_k,1))*AD3*AW$1</f>
        <v>0</v>
      </c>
      <c r="AX2" s="65">
        <f t="shared" ref="AX2:AX10" si="6">INDEX(farm_v,MATCH($BD$1,farm_k,1))*AE3*AX$1</f>
        <v>0</v>
      </c>
      <c r="AY2" s="65">
        <f t="shared" ref="AY2:AY10" si="7">INDEX(farm_v,MATCH($BD$1,farm_k,1))*AF3*AY$1</f>
        <v>0</v>
      </c>
      <c r="AZ2" s="65">
        <f t="shared" ref="AZ2:AZ10" si="8">INDEX(levelCosts_1_v,MATCH($BD$1,levelCosts_k,1),AZ$1)*AG3</f>
        <v>0</v>
      </c>
      <c r="BA2" s="65">
        <f t="shared" ref="BA2:BA10" si="9">INDEX(levelCosts_1_v,MATCH($BD$1,levelCosts_k,1),BA$1)*AH3</f>
        <v>0</v>
      </c>
      <c r="BB2" s="65">
        <f t="shared" ref="BB2:BB10" si="10">INDEX(levelCosts_1_v,MATCH($BD$1,levelCosts_k,1),BB$1)*AI3</f>
        <v>0</v>
      </c>
      <c r="BC2" s="65">
        <f t="shared" ref="BC2:BC10" si="11">INDEX(levelCosts_1_v,MATCH($BD$1,levelCosts_k,1),BC$1)*AJ3</f>
        <v>0</v>
      </c>
    </row>
    <row r="3" spans="1:56">
      <c r="F3" s="63">
        <v>0</v>
      </c>
      <c r="G3" s="63">
        <v>30</v>
      </c>
      <c r="H3" s="63">
        <v>60</v>
      </c>
      <c r="K3" s="63">
        <v>0</v>
      </c>
      <c r="L3" s="63">
        <v>30</v>
      </c>
      <c r="P3" s="63">
        <v>1</v>
      </c>
      <c r="Q3" s="63">
        <v>320</v>
      </c>
      <c r="U3" s="63">
        <f>Y3/Y18</f>
        <v>2.0370370370370372</v>
      </c>
      <c r="V3" s="63">
        <f>Z3/Z18</f>
        <v>1.1666666666666667</v>
      </c>
      <c r="W3" s="63">
        <v>1</v>
      </c>
      <c r="X3" s="63">
        <v>7</v>
      </c>
      <c r="Y3" s="63">
        <f t="shared" ref="Y3:Y11" si="12">SUMIF($A$6:$A$94,W3,$B$6:$B$94)</f>
        <v>1210</v>
      </c>
      <c r="Z3" s="65">
        <v>35000</v>
      </c>
      <c r="AA3" s="63">
        <v>1</v>
      </c>
      <c r="AB3" s="63">
        <v>1</v>
      </c>
      <c r="AL3" s="65">
        <f t="shared" ref="AL3:AL10" si="13">SUM(AS3:BC3)</f>
        <v>92200</v>
      </c>
      <c r="AM3" s="65">
        <f t="shared" si="0"/>
        <v>27.117647058823529</v>
      </c>
      <c r="AN3" s="65">
        <f>$Y4/INDEX(农场宝石掉落!$N$2:$N$5,1)</f>
        <v>327.61904761904759</v>
      </c>
      <c r="AO3" s="65">
        <f>$Y4/INDEX(农场宝石掉落!$N$2:$N$5,2)</f>
        <v>120.70175438596493</v>
      </c>
      <c r="AP3" s="65">
        <f>$Y4/INDEX(农场宝石掉落!$N$2:$N$5,3)</f>
        <v>50.925240562546264</v>
      </c>
      <c r="AQ3" s="65">
        <f>$Y4/INDEX(农场宝石掉落!$N$2:$N$5,4)</f>
        <v>24.140350877192983</v>
      </c>
      <c r="AR3" s="65"/>
      <c r="AS3" s="65">
        <f t="shared" si="1"/>
        <v>65000</v>
      </c>
      <c r="AT3" s="65">
        <f t="shared" si="2"/>
        <v>0</v>
      </c>
      <c r="AU3" s="65">
        <f t="shared" si="3"/>
        <v>0</v>
      </c>
      <c r="AV3" s="65">
        <f t="shared" si="4"/>
        <v>6800</v>
      </c>
      <c r="AW3" s="65">
        <f t="shared" si="5"/>
        <v>20400</v>
      </c>
      <c r="AX3" s="65">
        <f t="shared" si="6"/>
        <v>0</v>
      </c>
      <c r="AY3" s="65">
        <f t="shared" si="7"/>
        <v>0</v>
      </c>
      <c r="AZ3" s="65">
        <f t="shared" si="8"/>
        <v>0</v>
      </c>
      <c r="BA3" s="65">
        <f t="shared" si="9"/>
        <v>0</v>
      </c>
      <c r="BB3" s="65">
        <f t="shared" si="10"/>
        <v>0</v>
      </c>
      <c r="BC3" s="65">
        <f t="shared" si="11"/>
        <v>0</v>
      </c>
    </row>
    <row r="4" spans="1:56">
      <c r="F4" s="63">
        <v>1</v>
      </c>
      <c r="G4" s="63">
        <v>20</v>
      </c>
      <c r="H4" s="63">
        <v>80</v>
      </c>
      <c r="K4" s="63">
        <v>1</v>
      </c>
      <c r="L4" s="63">
        <v>5</v>
      </c>
      <c r="P4" s="63">
        <v>1</v>
      </c>
      <c r="Q4" s="63">
        <v>420</v>
      </c>
      <c r="U4" s="63">
        <f t="shared" ref="U4:U7" si="14">Y4/Y19</f>
        <v>1</v>
      </c>
      <c r="V4" s="63">
        <f t="shared" ref="V4:V7" si="15">Z4/Z19</f>
        <v>0.9285714285714286</v>
      </c>
      <c r="W4" s="63">
        <v>2</v>
      </c>
      <c r="X4" s="63">
        <v>10</v>
      </c>
      <c r="Y4" s="63">
        <f t="shared" si="12"/>
        <v>3440</v>
      </c>
      <c r="Z4" s="65">
        <v>65000</v>
      </c>
      <c r="AC4" s="63">
        <v>1</v>
      </c>
      <c r="AD4" s="63">
        <v>1</v>
      </c>
      <c r="AL4" s="65">
        <f t="shared" si="13"/>
        <v>58950</v>
      </c>
      <c r="AM4" s="65">
        <f t="shared" si="0"/>
        <v>17.338235294117649</v>
      </c>
      <c r="AN4" s="65">
        <f>$Y5/INDEX(农场宝石掉落!$N$2:$N$5,1)</f>
        <v>254.28571428571428</v>
      </c>
      <c r="AO4" s="65">
        <f>$Y5/INDEX(农场宝石掉落!$N$2:$N$5,2)</f>
        <v>93.684210526315795</v>
      </c>
      <c r="AP4" s="65">
        <f>$Y5/INDEX(农场宝石掉落!$N$2:$N$5,3)</f>
        <v>39.526276831976318</v>
      </c>
      <c r="AQ4" s="65">
        <f>$Y5/INDEX(农场宝石掉落!$N$2:$N$5,4)</f>
        <v>18.736842105263158</v>
      </c>
      <c r="AR4" s="65"/>
      <c r="AS4" s="65">
        <f t="shared" si="1"/>
        <v>45000</v>
      </c>
      <c r="AT4" s="65">
        <f t="shared" si="2"/>
        <v>0</v>
      </c>
      <c r="AU4" s="65">
        <f t="shared" si="3"/>
        <v>0</v>
      </c>
      <c r="AV4" s="65">
        <f t="shared" si="4"/>
        <v>0</v>
      </c>
      <c r="AW4" s="65">
        <f t="shared" si="5"/>
        <v>0</v>
      </c>
      <c r="AX4" s="65">
        <f t="shared" si="6"/>
        <v>0</v>
      </c>
      <c r="AY4" s="65">
        <f t="shared" si="7"/>
        <v>0</v>
      </c>
      <c r="AZ4" s="65">
        <f t="shared" si="8"/>
        <v>2550</v>
      </c>
      <c r="BA4" s="65">
        <f t="shared" si="9"/>
        <v>11400</v>
      </c>
      <c r="BB4" s="65">
        <f t="shared" si="10"/>
        <v>0</v>
      </c>
      <c r="BC4" s="65">
        <f t="shared" si="11"/>
        <v>0</v>
      </c>
    </row>
    <row r="5" spans="1:56">
      <c r="F5" s="63">
        <v>1</v>
      </c>
      <c r="G5" s="63">
        <v>34</v>
      </c>
      <c r="H5" s="63">
        <v>0</v>
      </c>
      <c r="I5" s="63">
        <v>1</v>
      </c>
      <c r="K5" s="63">
        <v>1</v>
      </c>
      <c r="L5" s="63">
        <v>8</v>
      </c>
      <c r="P5" s="63">
        <v>1</v>
      </c>
      <c r="Q5" s="63">
        <v>560</v>
      </c>
      <c r="U5" s="63">
        <f t="shared" si="14"/>
        <v>1</v>
      </c>
      <c r="V5" s="63">
        <f t="shared" si="15"/>
        <v>0.9</v>
      </c>
      <c r="W5" s="63">
        <v>3</v>
      </c>
      <c r="X5" s="63">
        <v>10</v>
      </c>
      <c r="Y5" s="63">
        <f t="shared" si="12"/>
        <v>2670</v>
      </c>
      <c r="Z5" s="65">
        <v>45000</v>
      </c>
      <c r="AG5" s="63">
        <v>3</v>
      </c>
      <c r="AH5" s="63">
        <v>2</v>
      </c>
      <c r="AL5" s="65">
        <f t="shared" si="13"/>
        <v>65400</v>
      </c>
      <c r="AM5" s="65">
        <f t="shared" si="0"/>
        <v>19.235294117647058</v>
      </c>
      <c r="AN5" s="65">
        <f>$Y6/INDEX(农场宝石掉落!$N$2:$N$5,1)</f>
        <v>363.8095238095238</v>
      </c>
      <c r="AO5" s="65">
        <f>$Y6/INDEX(农场宝石掉落!$N$2:$N$5,2)</f>
        <v>134.03508771929828</v>
      </c>
      <c r="AP5" s="65">
        <f>$Y6/INDEX(农场宝石掉落!$N$2:$N$5,3)</f>
        <v>56.55070318282754</v>
      </c>
      <c r="AQ5" s="65">
        <f>$Y6/INDEX(农场宝石掉落!$N$2:$N$5,4)</f>
        <v>26.807017543859651</v>
      </c>
      <c r="AR5" s="65"/>
      <c r="AS5" s="65">
        <f t="shared" si="1"/>
        <v>45000</v>
      </c>
      <c r="AT5" s="65">
        <f t="shared" si="2"/>
        <v>6800</v>
      </c>
      <c r="AU5" s="65">
        <f t="shared" si="3"/>
        <v>13600</v>
      </c>
      <c r="AV5" s="65">
        <f t="shared" si="4"/>
        <v>0</v>
      </c>
      <c r="AW5" s="65">
        <f t="shared" si="5"/>
        <v>0</v>
      </c>
      <c r="AX5" s="65">
        <f t="shared" si="6"/>
        <v>0</v>
      </c>
      <c r="AY5" s="65">
        <f t="shared" si="7"/>
        <v>0</v>
      </c>
      <c r="AZ5" s="65">
        <f t="shared" si="8"/>
        <v>0</v>
      </c>
      <c r="BA5" s="65">
        <f t="shared" si="9"/>
        <v>0</v>
      </c>
      <c r="BB5" s="65">
        <f t="shared" si="10"/>
        <v>0</v>
      </c>
      <c r="BC5" s="65">
        <f t="shared" si="11"/>
        <v>0</v>
      </c>
    </row>
    <row r="6" spans="1:56">
      <c r="A6" s="63">
        <v>1</v>
      </c>
      <c r="B6" s="63">
        <v>145</v>
      </c>
      <c r="C6" s="63">
        <v>17</v>
      </c>
      <c r="D6" s="63">
        <v>1</v>
      </c>
      <c r="F6" s="63">
        <v>1</v>
      </c>
      <c r="G6" s="63">
        <v>65</v>
      </c>
      <c r="H6" s="63">
        <v>17</v>
      </c>
      <c r="K6" s="63">
        <v>1</v>
      </c>
      <c r="L6" s="63">
        <v>22</v>
      </c>
      <c r="P6" s="63">
        <v>1</v>
      </c>
      <c r="Q6" s="63">
        <v>630</v>
      </c>
      <c r="U6" s="63">
        <f t="shared" si="14"/>
        <v>1</v>
      </c>
      <c r="V6" s="63">
        <f t="shared" si="15"/>
        <v>0.9</v>
      </c>
      <c r="W6" s="63">
        <v>4</v>
      </c>
      <c r="X6" s="63">
        <v>10</v>
      </c>
      <c r="Y6" s="63">
        <f t="shared" si="12"/>
        <v>3820</v>
      </c>
      <c r="Z6" s="65">
        <v>45000</v>
      </c>
      <c r="AA6" s="63">
        <v>2</v>
      </c>
      <c r="AB6" s="63">
        <v>2</v>
      </c>
      <c r="AL6" s="65">
        <f t="shared" si="13"/>
        <v>117600</v>
      </c>
      <c r="AM6" s="65">
        <f t="shared" si="0"/>
        <v>34.588235294117645</v>
      </c>
      <c r="AN6" s="65">
        <f>$Y7/INDEX(农场宝石掉落!$N$2:$N$5,1)</f>
        <v>372.85714285714283</v>
      </c>
      <c r="AO6" s="65">
        <f>$Y7/INDEX(农场宝石掉落!$N$2:$N$5,2)</f>
        <v>137.36842105263159</v>
      </c>
      <c r="AP6" s="65">
        <f>$Y7/INDEX(农场宝石掉落!$N$2:$N$5,3)</f>
        <v>57.957068837897857</v>
      </c>
      <c r="AQ6" s="65">
        <f>$Y7/INDEX(农场宝石掉落!$N$2:$N$5,4)</f>
        <v>27.473684210526315</v>
      </c>
      <c r="AR6" s="65"/>
      <c r="AS6" s="65">
        <f t="shared" si="1"/>
        <v>70000</v>
      </c>
      <c r="AT6" s="65">
        <f t="shared" si="2"/>
        <v>0</v>
      </c>
      <c r="AU6" s="65">
        <f t="shared" si="3"/>
        <v>0</v>
      </c>
      <c r="AV6" s="65">
        <f t="shared" si="4"/>
        <v>6800</v>
      </c>
      <c r="AW6" s="65">
        <f t="shared" si="5"/>
        <v>0</v>
      </c>
      <c r="AX6" s="65">
        <f t="shared" si="6"/>
        <v>40800</v>
      </c>
      <c r="AY6" s="65">
        <f t="shared" si="7"/>
        <v>0</v>
      </c>
      <c r="AZ6" s="65">
        <f t="shared" si="8"/>
        <v>0</v>
      </c>
      <c r="BA6" s="65">
        <f t="shared" si="9"/>
        <v>0</v>
      </c>
      <c r="BB6" s="65">
        <f t="shared" si="10"/>
        <v>0</v>
      </c>
      <c r="BC6" s="65">
        <f t="shared" si="11"/>
        <v>0</v>
      </c>
    </row>
    <row r="7" spans="1:56">
      <c r="A7" s="63">
        <v>1</v>
      </c>
      <c r="B7" s="63">
        <v>155</v>
      </c>
      <c r="C7" s="63">
        <v>34</v>
      </c>
      <c r="D7" s="63">
        <v>1</v>
      </c>
      <c r="F7" s="63">
        <v>1</v>
      </c>
      <c r="G7" s="63">
        <v>70</v>
      </c>
      <c r="H7" s="63">
        <v>34</v>
      </c>
      <c r="K7" s="63">
        <v>1</v>
      </c>
      <c r="L7" s="63">
        <v>24</v>
      </c>
      <c r="P7" s="63">
        <v>1</v>
      </c>
      <c r="Q7" s="63">
        <v>700</v>
      </c>
      <c r="U7" s="63">
        <f t="shared" si="14"/>
        <v>0.87193763919821832</v>
      </c>
      <c r="V7" s="63">
        <f t="shared" si="15"/>
        <v>0.82352941176470584</v>
      </c>
      <c r="W7" s="63">
        <v>5</v>
      </c>
      <c r="X7" s="63">
        <v>10</v>
      </c>
      <c r="Y7" s="63">
        <f t="shared" si="12"/>
        <v>3915</v>
      </c>
      <c r="Z7" s="65">
        <v>70000</v>
      </c>
      <c r="AC7" s="63">
        <v>1</v>
      </c>
      <c r="AE7" s="63">
        <v>1</v>
      </c>
      <c r="AL7" s="65">
        <f t="shared" si="13"/>
        <v>85900</v>
      </c>
      <c r="AM7" s="65">
        <f t="shared" si="0"/>
        <v>25.264705882352942</v>
      </c>
      <c r="AN7" s="65">
        <f>$Y8/INDEX(农场宝石掉落!$N$2:$N$5,1)</f>
        <v>342.85714285714283</v>
      </c>
      <c r="AO7" s="65">
        <f>$Y8/INDEX(农场宝石掉落!$N$2:$N$5,2)</f>
        <v>126.31578947368422</v>
      </c>
      <c r="AP7" s="65">
        <f>$Y8/INDEX(农场宝石掉落!$N$2:$N$5,3)</f>
        <v>53.293856402664694</v>
      </c>
      <c r="AQ7" s="65">
        <f>$Y8/INDEX(农场宝石掉落!$N$2:$N$5,4)</f>
        <v>25.263157894736842</v>
      </c>
      <c r="AR7" s="65"/>
      <c r="AS7" s="65">
        <f t="shared" si="1"/>
        <v>70000</v>
      </c>
      <c r="AT7" s="65">
        <f t="shared" si="2"/>
        <v>6800</v>
      </c>
      <c r="AU7" s="65">
        <f t="shared" si="3"/>
        <v>0</v>
      </c>
      <c r="AV7" s="65">
        <f t="shared" si="4"/>
        <v>0</v>
      </c>
      <c r="AW7" s="65">
        <f t="shared" si="5"/>
        <v>0</v>
      </c>
      <c r="AX7" s="65">
        <f t="shared" si="6"/>
        <v>0</v>
      </c>
      <c r="AY7" s="65">
        <f t="shared" si="7"/>
        <v>0</v>
      </c>
      <c r="AZ7" s="65">
        <f t="shared" si="8"/>
        <v>0</v>
      </c>
      <c r="BA7" s="65">
        <f t="shared" si="9"/>
        <v>0</v>
      </c>
      <c r="BB7" s="65">
        <f t="shared" si="10"/>
        <v>0</v>
      </c>
      <c r="BC7" s="65">
        <f t="shared" si="11"/>
        <v>9100</v>
      </c>
    </row>
    <row r="8" spans="1:56">
      <c r="A8" s="63">
        <v>1</v>
      </c>
      <c r="B8" s="63">
        <v>240</v>
      </c>
      <c r="C8" s="63">
        <v>51</v>
      </c>
      <c r="D8" s="63">
        <v>1</v>
      </c>
      <c r="F8" s="63">
        <v>1</v>
      </c>
      <c r="G8" s="63">
        <v>105</v>
      </c>
      <c r="H8" s="63">
        <v>51</v>
      </c>
      <c r="K8" s="63">
        <v>1</v>
      </c>
      <c r="L8" s="63">
        <v>35</v>
      </c>
      <c r="P8" s="63">
        <v>1</v>
      </c>
      <c r="Q8" s="63">
        <v>880</v>
      </c>
      <c r="W8" s="63">
        <v>6</v>
      </c>
      <c r="X8" s="63">
        <v>12</v>
      </c>
      <c r="Y8" s="63">
        <f t="shared" si="12"/>
        <v>3600</v>
      </c>
      <c r="Z8" s="65">
        <v>70000</v>
      </c>
      <c r="AA8" s="63">
        <v>2</v>
      </c>
      <c r="AJ8" s="63">
        <v>1</v>
      </c>
      <c r="AL8" s="65">
        <f t="shared" si="13"/>
        <v>153000</v>
      </c>
      <c r="AM8" s="65">
        <f t="shared" si="0"/>
        <v>45</v>
      </c>
      <c r="AN8" s="65">
        <f>$Y9/INDEX(农场宝石掉落!$N$2:$N$5,1)</f>
        <v>467.14285714285717</v>
      </c>
      <c r="AO8" s="65">
        <f>$Y9/INDEX(农场宝石掉落!$N$2:$N$5,2)</f>
        <v>172.10526315789477</v>
      </c>
      <c r="AP8" s="65">
        <f>$Y9/INDEX(农场宝石掉落!$N$2:$N$5,3)</f>
        <v>72.612879348630642</v>
      </c>
      <c r="AQ8" s="65">
        <f>$Y9/INDEX(农场宝石掉落!$N$2:$N$5,4)</f>
        <v>34.421052631578945</v>
      </c>
      <c r="AR8" s="65"/>
      <c r="AS8" s="65">
        <f t="shared" si="1"/>
        <v>85000</v>
      </c>
      <c r="AT8" s="65">
        <f t="shared" si="2"/>
        <v>0</v>
      </c>
      <c r="AU8" s="65">
        <f t="shared" si="3"/>
        <v>6800</v>
      </c>
      <c r="AV8" s="65">
        <f t="shared" si="4"/>
        <v>0</v>
      </c>
      <c r="AW8" s="65">
        <f t="shared" si="5"/>
        <v>0</v>
      </c>
      <c r="AX8" s="65">
        <f t="shared" si="6"/>
        <v>0</v>
      </c>
      <c r="AY8" s="65">
        <f t="shared" si="7"/>
        <v>51000</v>
      </c>
      <c r="AZ8" s="65">
        <f t="shared" si="8"/>
        <v>0</v>
      </c>
      <c r="BA8" s="65">
        <f t="shared" si="9"/>
        <v>0</v>
      </c>
      <c r="BB8" s="65">
        <f t="shared" si="10"/>
        <v>10200</v>
      </c>
      <c r="BC8" s="65">
        <f t="shared" si="11"/>
        <v>0</v>
      </c>
    </row>
    <row r="9" spans="1:56">
      <c r="A9" s="63">
        <v>1</v>
      </c>
      <c r="B9" s="63">
        <v>380</v>
      </c>
      <c r="C9" s="63">
        <v>68</v>
      </c>
      <c r="D9" s="63">
        <v>1</v>
      </c>
      <c r="F9" s="63">
        <v>1</v>
      </c>
      <c r="G9" s="63">
        <v>170</v>
      </c>
      <c r="H9" s="63">
        <v>68</v>
      </c>
      <c r="K9" s="63">
        <v>1</v>
      </c>
      <c r="L9" s="63">
        <v>55</v>
      </c>
      <c r="P9" s="63">
        <v>2</v>
      </c>
      <c r="Q9" s="63">
        <v>220</v>
      </c>
      <c r="W9" s="63">
        <v>7</v>
      </c>
      <c r="X9" s="63">
        <v>11</v>
      </c>
      <c r="Y9" s="63">
        <f t="shared" si="12"/>
        <v>4905</v>
      </c>
      <c r="Z9" s="65">
        <v>85000</v>
      </c>
      <c r="AB9" s="63">
        <v>1</v>
      </c>
      <c r="AF9" s="63">
        <v>1</v>
      </c>
      <c r="AI9" s="63">
        <v>1</v>
      </c>
      <c r="AL9" s="65">
        <f t="shared" si="13"/>
        <v>82500</v>
      </c>
      <c r="AM9" s="65">
        <f t="shared" si="0"/>
        <v>24.264705882352942</v>
      </c>
      <c r="AN9" s="65">
        <f>$Y10/INDEX(农场宝石掉落!$N$2:$N$5,1)</f>
        <v>406.66666666666669</v>
      </c>
      <c r="AO9" s="65">
        <f>$Y10/INDEX(农场宝石掉落!$N$2:$N$5,2)</f>
        <v>149.8245614035088</v>
      </c>
      <c r="AP9" s="65">
        <f>$Y10/INDEX(农场宝石掉落!$N$2:$N$5,3)</f>
        <v>63.212435233160626</v>
      </c>
      <c r="AQ9" s="65">
        <f>$Y10/INDEX(农场宝石掉落!$N$2:$N$5,4)</f>
        <v>29.964912280701753</v>
      </c>
      <c r="AR9" s="65"/>
      <c r="AS9" s="65">
        <f t="shared" si="1"/>
        <v>70000</v>
      </c>
      <c r="AT9" s="65">
        <f t="shared" si="2"/>
        <v>0</v>
      </c>
      <c r="AU9" s="65">
        <f t="shared" si="3"/>
        <v>0</v>
      </c>
      <c r="AV9" s="65">
        <f t="shared" si="4"/>
        <v>6800</v>
      </c>
      <c r="AW9" s="65">
        <f t="shared" si="5"/>
        <v>0</v>
      </c>
      <c r="AX9" s="65">
        <f t="shared" si="6"/>
        <v>0</v>
      </c>
      <c r="AY9" s="65">
        <f t="shared" si="7"/>
        <v>0</v>
      </c>
      <c r="AZ9" s="65">
        <f t="shared" si="8"/>
        <v>0</v>
      </c>
      <c r="BA9" s="65">
        <f t="shared" si="9"/>
        <v>5700</v>
      </c>
      <c r="BB9" s="65">
        <f t="shared" si="10"/>
        <v>0</v>
      </c>
      <c r="BC9" s="65">
        <f t="shared" si="11"/>
        <v>0</v>
      </c>
    </row>
    <row r="10" spans="1:56">
      <c r="A10" s="63">
        <v>1</v>
      </c>
      <c r="B10" s="63">
        <v>290</v>
      </c>
      <c r="C10" s="63">
        <v>85</v>
      </c>
      <c r="D10" s="63">
        <v>1</v>
      </c>
      <c r="F10" s="63">
        <v>1</v>
      </c>
      <c r="G10" s="63">
        <v>130</v>
      </c>
      <c r="H10" s="63">
        <v>85</v>
      </c>
      <c r="K10" s="63">
        <v>1</v>
      </c>
      <c r="L10" s="63">
        <v>40</v>
      </c>
      <c r="P10" s="63">
        <v>2</v>
      </c>
      <c r="Q10" s="63">
        <v>280</v>
      </c>
      <c r="W10" s="63">
        <v>8</v>
      </c>
      <c r="X10" s="63">
        <v>10</v>
      </c>
      <c r="Y10" s="63">
        <f t="shared" si="12"/>
        <v>4270</v>
      </c>
      <c r="Z10" s="65">
        <v>70000</v>
      </c>
      <c r="AC10" s="63">
        <v>1</v>
      </c>
      <c r="AH10" s="63">
        <v>1</v>
      </c>
      <c r="AL10" s="65">
        <f t="shared" si="13"/>
        <v>500000</v>
      </c>
      <c r="AM10" s="65">
        <f t="shared" si="0"/>
        <v>147.05882352941177</v>
      </c>
      <c r="AN10" s="65">
        <f>$Y11/INDEX(农场宝石掉落!$N$2:$N$5,1)</f>
        <v>592.38095238095241</v>
      </c>
      <c r="AO10" s="65">
        <f>$Y11/INDEX(农场宝石掉落!$N$2:$N$5,2)</f>
        <v>218.24561403508775</v>
      </c>
      <c r="AP10" s="65">
        <f>$Y11/INDEX(农场宝石掉落!$N$2:$N$5,3)</f>
        <v>92.079940784604005</v>
      </c>
      <c r="AQ10" s="65">
        <f>$Y11/INDEX(农场宝石掉落!$N$2:$N$5,4)</f>
        <v>43.649122807017541</v>
      </c>
      <c r="AR10" s="65"/>
      <c r="AS10" s="65">
        <f t="shared" si="1"/>
        <v>500000</v>
      </c>
      <c r="AT10" s="65">
        <f t="shared" si="2"/>
        <v>0</v>
      </c>
      <c r="AU10" s="65">
        <f t="shared" si="3"/>
        <v>0</v>
      </c>
      <c r="AV10" s="65">
        <f t="shared" si="4"/>
        <v>0</v>
      </c>
      <c r="AW10" s="65">
        <f t="shared" si="5"/>
        <v>0</v>
      </c>
      <c r="AX10" s="65">
        <f t="shared" si="6"/>
        <v>0</v>
      </c>
      <c r="AY10" s="65">
        <f t="shared" si="7"/>
        <v>0</v>
      </c>
      <c r="AZ10" s="65">
        <f t="shared" si="8"/>
        <v>0</v>
      </c>
      <c r="BA10" s="65">
        <f t="shared" si="9"/>
        <v>0</v>
      </c>
      <c r="BB10" s="65">
        <f t="shared" si="10"/>
        <v>0</v>
      </c>
      <c r="BC10" s="65">
        <f t="shared" si="11"/>
        <v>0</v>
      </c>
    </row>
    <row r="11" spans="1:56">
      <c r="A11" s="63">
        <v>2</v>
      </c>
      <c r="B11" s="63">
        <v>550</v>
      </c>
      <c r="C11" s="63">
        <v>2</v>
      </c>
      <c r="D11" s="63">
        <v>2</v>
      </c>
      <c r="F11" s="63">
        <v>2</v>
      </c>
      <c r="G11" s="63">
        <v>550</v>
      </c>
      <c r="H11" s="63">
        <v>2</v>
      </c>
      <c r="I11" s="63">
        <v>2</v>
      </c>
      <c r="K11" s="63">
        <v>2</v>
      </c>
      <c r="L11" s="63">
        <v>70</v>
      </c>
      <c r="P11" s="63">
        <v>2</v>
      </c>
      <c r="Q11" s="63">
        <v>390</v>
      </c>
      <c r="W11" s="63">
        <v>9</v>
      </c>
      <c r="X11" s="63">
        <v>11</v>
      </c>
      <c r="Y11" s="63">
        <f t="shared" si="12"/>
        <v>6220</v>
      </c>
      <c r="Z11" s="65">
        <v>500000</v>
      </c>
      <c r="AK11" s="63" t="s">
        <v>421</v>
      </c>
      <c r="AL11" s="65">
        <f>SUM(AL2:AL10)</f>
        <v>1200750</v>
      </c>
      <c r="AM11" s="65">
        <f t="shared" si="0"/>
        <v>353.16176470588238</v>
      </c>
      <c r="AN11" s="65">
        <f>SUM(AN2:AN10)</f>
        <v>3242.8571428571427</v>
      </c>
      <c r="AO11" s="65">
        <f>SUM(AO2:AO10)</f>
        <v>1194.7368421052633</v>
      </c>
      <c r="AP11" s="65">
        <f>SUM(AP2:AP10)</f>
        <v>504.07105847520359</v>
      </c>
      <c r="AQ11" s="65">
        <f>SUM(AQ2:AQ10)</f>
        <v>238.9473684210526</v>
      </c>
      <c r="AR11" s="65"/>
      <c r="AS11" s="65"/>
    </row>
    <row r="12" spans="1:56">
      <c r="A12" s="63">
        <v>2</v>
      </c>
      <c r="B12" s="63">
        <v>170</v>
      </c>
      <c r="C12" s="63">
        <v>22</v>
      </c>
      <c r="F12" s="63">
        <v>2</v>
      </c>
      <c r="G12" s="63">
        <v>170</v>
      </c>
      <c r="H12" s="63">
        <v>22</v>
      </c>
      <c r="K12" s="63">
        <v>2</v>
      </c>
      <c r="L12" s="63">
        <v>22</v>
      </c>
      <c r="P12" s="63">
        <v>2</v>
      </c>
      <c r="Q12" s="63">
        <v>500</v>
      </c>
      <c r="Y12" s="63">
        <f>SUM(Y3:Y11)</f>
        <v>34050</v>
      </c>
      <c r="Z12" s="65"/>
      <c r="AN12" s="66"/>
      <c r="AO12" s="66"/>
      <c r="AP12" s="66"/>
      <c r="AQ12" s="66"/>
      <c r="AR12" s="66"/>
    </row>
    <row r="13" spans="1:56">
      <c r="A13" s="63">
        <v>2</v>
      </c>
      <c r="B13" s="63">
        <v>210</v>
      </c>
      <c r="C13" s="63">
        <v>42</v>
      </c>
      <c r="F13" s="63">
        <v>2</v>
      </c>
      <c r="G13" s="63">
        <v>210</v>
      </c>
      <c r="H13" s="63">
        <v>42</v>
      </c>
      <c r="K13" s="63">
        <v>2</v>
      </c>
      <c r="L13" s="63">
        <v>26</v>
      </c>
      <c r="P13" s="63">
        <v>2</v>
      </c>
      <c r="Q13" s="63">
        <v>560</v>
      </c>
    </row>
    <row r="14" spans="1:56">
      <c r="A14" s="63">
        <v>2</v>
      </c>
      <c r="B14" s="63">
        <v>280</v>
      </c>
      <c r="C14" s="63">
        <v>62</v>
      </c>
      <c r="F14" s="63">
        <v>2</v>
      </c>
      <c r="G14" s="63">
        <v>280</v>
      </c>
      <c r="H14" s="63">
        <v>62</v>
      </c>
      <c r="K14" s="63">
        <v>2</v>
      </c>
      <c r="L14" s="63">
        <v>35</v>
      </c>
      <c r="P14" s="63">
        <v>2</v>
      </c>
      <c r="Q14" s="63">
        <v>620</v>
      </c>
    </row>
    <row r="15" spans="1:56">
      <c r="A15" s="63">
        <v>2</v>
      </c>
      <c r="B15" s="63">
        <v>340</v>
      </c>
      <c r="C15" s="63">
        <v>82</v>
      </c>
      <c r="F15" s="63">
        <v>2</v>
      </c>
      <c r="G15" s="63">
        <v>340</v>
      </c>
      <c r="H15" s="63">
        <v>82</v>
      </c>
      <c r="K15" s="63">
        <v>2</v>
      </c>
      <c r="L15" s="63">
        <v>45</v>
      </c>
      <c r="P15" s="63">
        <v>2</v>
      </c>
      <c r="Q15" s="63">
        <v>560</v>
      </c>
    </row>
    <row r="16" spans="1:56">
      <c r="A16" s="63">
        <v>2</v>
      </c>
      <c r="B16" s="63">
        <v>620</v>
      </c>
      <c r="C16" s="63">
        <v>2</v>
      </c>
      <c r="D16" s="63">
        <v>3</v>
      </c>
      <c r="F16" s="63">
        <v>2</v>
      </c>
      <c r="G16" s="63">
        <v>620</v>
      </c>
      <c r="H16" s="63">
        <v>2</v>
      </c>
      <c r="I16" s="63">
        <v>3</v>
      </c>
      <c r="K16" s="63">
        <v>2</v>
      </c>
      <c r="L16" s="63">
        <v>80</v>
      </c>
      <c r="P16" s="63">
        <v>2</v>
      </c>
      <c r="Q16" s="63">
        <v>730</v>
      </c>
      <c r="V16" s="63">
        <v>700</v>
      </c>
      <c r="W16" s="63" t="s">
        <v>338</v>
      </c>
      <c r="X16" s="63" t="s">
        <v>414</v>
      </c>
      <c r="Y16" s="63" t="s">
        <v>415</v>
      </c>
      <c r="Z16" s="63" t="s">
        <v>229</v>
      </c>
      <c r="AA16" s="63" t="s">
        <v>235</v>
      </c>
      <c r="AB16" s="63" t="s">
        <v>249</v>
      </c>
      <c r="AC16" s="63" t="s">
        <v>341</v>
      </c>
      <c r="AD16" s="79" t="s">
        <v>456</v>
      </c>
      <c r="AE16" s="63" t="s">
        <v>293</v>
      </c>
      <c r="AF16" s="63" t="s">
        <v>233</v>
      </c>
      <c r="AG16" s="63" t="s">
        <v>231</v>
      </c>
      <c r="AH16" s="79" t="s">
        <v>457</v>
      </c>
      <c r="AL16" s="63" t="s">
        <v>416</v>
      </c>
      <c r="AM16" s="63" t="s">
        <v>422</v>
      </c>
      <c r="AN16" s="63" t="s">
        <v>417</v>
      </c>
      <c r="AO16" s="63" t="s">
        <v>418</v>
      </c>
      <c r="AP16" s="63" t="s">
        <v>419</v>
      </c>
      <c r="AQ16" s="63" t="s">
        <v>420</v>
      </c>
    </row>
    <row r="17" spans="1:43">
      <c r="A17" s="63">
        <v>2</v>
      </c>
      <c r="B17" s="63">
        <v>410</v>
      </c>
      <c r="C17" s="63">
        <v>16</v>
      </c>
      <c r="F17" s="63">
        <v>2</v>
      </c>
      <c r="G17" s="63">
        <v>410</v>
      </c>
      <c r="H17" s="63">
        <v>16</v>
      </c>
      <c r="K17" s="63">
        <v>2</v>
      </c>
      <c r="L17" s="63">
        <v>50</v>
      </c>
      <c r="P17" s="63">
        <v>2</v>
      </c>
      <c r="Q17" s="63">
        <v>840</v>
      </c>
      <c r="W17" s="63">
        <v>0</v>
      </c>
      <c r="X17" s="63">
        <v>2</v>
      </c>
      <c r="Y17" s="63">
        <f t="shared" ref="Y17:Y26" si="16">SUMIF($F$2:$F$294,$W17,$G$2:$G$294)</f>
        <v>55</v>
      </c>
      <c r="Z17" s="65">
        <v>4000</v>
      </c>
      <c r="AA17" s="63">
        <v>1</v>
      </c>
    </row>
    <row r="18" spans="1:43">
      <c r="A18" s="63">
        <v>2</v>
      </c>
      <c r="B18" s="63">
        <v>210</v>
      </c>
      <c r="C18" s="63">
        <v>30</v>
      </c>
      <c r="F18" s="63">
        <v>2</v>
      </c>
      <c r="G18" s="63">
        <v>210</v>
      </c>
      <c r="H18" s="63">
        <v>30</v>
      </c>
      <c r="K18" s="63">
        <v>2</v>
      </c>
      <c r="L18" s="63">
        <v>26</v>
      </c>
      <c r="P18" s="63">
        <v>2</v>
      </c>
      <c r="Q18" s="63">
        <v>900</v>
      </c>
      <c r="U18" s="63">
        <f>Y18/Y31</f>
        <v>3.1428571428571428</v>
      </c>
      <c r="V18" s="63">
        <f>Z18/Z31</f>
        <v>6</v>
      </c>
      <c r="W18" s="63">
        <v>1</v>
      </c>
      <c r="X18" s="63">
        <v>7</v>
      </c>
      <c r="Y18" s="63">
        <f t="shared" si="16"/>
        <v>594</v>
      </c>
      <c r="Z18" s="65">
        <v>30000</v>
      </c>
      <c r="AB18" s="63">
        <v>1</v>
      </c>
      <c r="AN18" s="81">
        <f>$Y18/INDEX(农场宝石掉落!$N$2:$N$5,1)</f>
        <v>56.571428571428569</v>
      </c>
      <c r="AO18" s="81">
        <f>$Y18/INDEX(农场宝石掉落!$N$2:$N$5,2)</f>
        <v>20.842105263157897</v>
      </c>
      <c r="AP18" s="81">
        <f>$Y18/INDEX(农场宝石掉落!$N$2:$N$5,3)</f>
        <v>8.7934863064396751</v>
      </c>
      <c r="AQ18" s="81">
        <f>$Y18/INDEX(农场宝石掉落!$N$2:$N$5,4)</f>
        <v>4.1684210526315786</v>
      </c>
    </row>
    <row r="19" spans="1:43">
      <c r="A19" s="63">
        <v>2</v>
      </c>
      <c r="B19" s="63">
        <v>310</v>
      </c>
      <c r="C19" s="63">
        <v>44</v>
      </c>
      <c r="F19" s="63">
        <v>2</v>
      </c>
      <c r="G19" s="63">
        <v>310</v>
      </c>
      <c r="H19" s="63">
        <v>44</v>
      </c>
      <c r="K19" s="63">
        <v>2</v>
      </c>
      <c r="L19" s="63">
        <v>40</v>
      </c>
      <c r="P19" s="63">
        <v>3</v>
      </c>
      <c r="Q19" s="63">
        <v>460</v>
      </c>
      <c r="U19" s="63">
        <f t="shared" ref="U19:V19" si="17">Y19/Y32</f>
        <v>7.8359908883826881</v>
      </c>
      <c r="V19" s="63">
        <f t="shared" si="17"/>
        <v>8.75</v>
      </c>
      <c r="W19" s="63">
        <v>2</v>
      </c>
      <c r="X19" s="63">
        <v>10</v>
      </c>
      <c r="Y19" s="63">
        <f t="shared" si="16"/>
        <v>3440</v>
      </c>
      <c r="Z19" s="65">
        <v>70000</v>
      </c>
      <c r="AC19" s="63">
        <v>1</v>
      </c>
      <c r="AD19" s="63">
        <v>1</v>
      </c>
      <c r="AN19" s="81">
        <f>$Y19/INDEX(农场宝石掉落!$N$2:$N$5,1)</f>
        <v>327.61904761904759</v>
      </c>
      <c r="AO19" s="81">
        <f>$Y19/INDEX(农场宝石掉落!$N$2:$N$5,2)</f>
        <v>120.70175438596493</v>
      </c>
      <c r="AP19" s="81">
        <f>$Y19/INDEX(农场宝石掉落!$N$2:$N$5,3)</f>
        <v>50.925240562546264</v>
      </c>
      <c r="AQ19" s="81">
        <f>$Y19/INDEX(农场宝石掉落!$N$2:$N$5,4)</f>
        <v>24.140350877192983</v>
      </c>
    </row>
    <row r="20" spans="1:43">
      <c r="A20" s="63">
        <v>2</v>
      </c>
      <c r="B20" s="63">
        <v>340</v>
      </c>
      <c r="C20" s="63">
        <v>58</v>
      </c>
      <c r="F20" s="63">
        <v>2</v>
      </c>
      <c r="G20" s="63">
        <v>340</v>
      </c>
      <c r="H20" s="63">
        <v>58</v>
      </c>
      <c r="K20" s="63">
        <v>2</v>
      </c>
      <c r="L20" s="63">
        <v>45</v>
      </c>
      <c r="P20" s="63">
        <v>3</v>
      </c>
      <c r="Q20" s="63">
        <v>310</v>
      </c>
      <c r="U20" s="63">
        <f t="shared" ref="U20:V20" si="18">Y20/Y33</f>
        <v>7.9464285714285712</v>
      </c>
      <c r="V20" s="63">
        <f t="shared" si="18"/>
        <v>12.5</v>
      </c>
      <c r="W20" s="63">
        <v>3</v>
      </c>
      <c r="X20" s="63">
        <v>10</v>
      </c>
      <c r="Y20" s="63">
        <f t="shared" si="16"/>
        <v>2670</v>
      </c>
      <c r="Z20" s="65">
        <v>50000</v>
      </c>
      <c r="AA20" s="63">
        <v>2</v>
      </c>
      <c r="AE20" s="63">
        <v>3</v>
      </c>
      <c r="AN20" s="81">
        <f>$Y20/INDEX(农场宝石掉落!$N$2:$N$5,1)</f>
        <v>254.28571428571428</v>
      </c>
      <c r="AO20" s="81">
        <f>$Y20/INDEX(农场宝石掉落!$N$2:$N$5,2)</f>
        <v>93.684210526315795</v>
      </c>
      <c r="AP20" s="81">
        <f>$Y20/INDEX(农场宝石掉落!$N$2:$N$5,3)</f>
        <v>39.526276831976318</v>
      </c>
      <c r="AQ20" s="81">
        <f>$Y20/INDEX(农场宝石掉落!$N$2:$N$5,4)</f>
        <v>18.736842105263158</v>
      </c>
    </row>
    <row r="21" spans="1:43">
      <c r="A21" s="63">
        <v>3</v>
      </c>
      <c r="B21" s="63">
        <v>320</v>
      </c>
      <c r="C21" s="63">
        <v>72</v>
      </c>
      <c r="F21" s="63">
        <v>3</v>
      </c>
      <c r="G21" s="63">
        <v>320</v>
      </c>
      <c r="H21" s="63">
        <v>72</v>
      </c>
      <c r="K21" s="63">
        <v>3</v>
      </c>
      <c r="L21" s="63">
        <v>40</v>
      </c>
      <c r="P21" s="63">
        <v>3</v>
      </c>
      <c r="Q21" s="63">
        <v>460</v>
      </c>
      <c r="U21" s="63">
        <f t="shared" ref="U21:V21" si="19">Y21/Y34</f>
        <v>6.3245033112582778</v>
      </c>
      <c r="V21" s="63">
        <f t="shared" si="19"/>
        <v>7.1428571428571432</v>
      </c>
      <c r="W21" s="63">
        <v>4</v>
      </c>
      <c r="X21" s="63">
        <v>10</v>
      </c>
      <c r="Y21" s="63">
        <f t="shared" si="16"/>
        <v>3820</v>
      </c>
      <c r="Z21" s="65">
        <v>50000</v>
      </c>
      <c r="AB21" s="63">
        <v>2</v>
      </c>
      <c r="AF21" s="63">
        <v>2</v>
      </c>
      <c r="AG21" s="63">
        <v>2</v>
      </c>
      <c r="AN21" s="81">
        <f>$Y21/INDEX(农场宝石掉落!$N$2:$N$5,1)</f>
        <v>363.8095238095238</v>
      </c>
      <c r="AO21" s="81">
        <f>$Y21/INDEX(农场宝石掉落!$N$2:$N$5,2)</f>
        <v>134.03508771929828</v>
      </c>
      <c r="AP21" s="81">
        <f>$Y21/INDEX(农场宝石掉落!$N$2:$N$5,3)</f>
        <v>56.55070318282754</v>
      </c>
      <c r="AQ21" s="81">
        <f>$Y21/INDEX(农场宝石掉落!$N$2:$N$5,4)</f>
        <v>26.807017543859651</v>
      </c>
    </row>
    <row r="22" spans="1:43">
      <c r="A22" s="63">
        <v>3</v>
      </c>
      <c r="B22" s="63">
        <v>135</v>
      </c>
      <c r="C22" s="63">
        <v>86</v>
      </c>
      <c r="F22" s="63">
        <v>3</v>
      </c>
      <c r="G22" s="63">
        <v>135</v>
      </c>
      <c r="H22" s="63">
        <v>86</v>
      </c>
      <c r="K22" s="63">
        <v>3</v>
      </c>
      <c r="L22" s="63">
        <v>16</v>
      </c>
      <c r="P22" s="63">
        <v>3</v>
      </c>
      <c r="Q22" s="63">
        <v>690</v>
      </c>
      <c r="W22" s="63">
        <v>5</v>
      </c>
      <c r="X22" s="63">
        <v>10</v>
      </c>
      <c r="Y22" s="63">
        <f t="shared" si="16"/>
        <v>4490</v>
      </c>
      <c r="Z22" s="65">
        <v>85000</v>
      </c>
      <c r="AA22" s="63">
        <v>2</v>
      </c>
      <c r="AD22" s="63">
        <v>1</v>
      </c>
      <c r="AH22" s="63">
        <v>1</v>
      </c>
      <c r="AN22" s="81">
        <f>$Y22/INDEX(农场宝石掉落!$N$2:$N$5,1)</f>
        <v>427.61904761904759</v>
      </c>
      <c r="AO22" s="81">
        <f>$Y22/INDEX(农场宝石掉落!$N$2:$N$5,2)</f>
        <v>157.54385964912282</v>
      </c>
      <c r="AP22" s="81">
        <f>$Y22/INDEX(农场宝石掉落!$N$2:$N$5,3)</f>
        <v>66.469282013323465</v>
      </c>
      <c r="AQ22" s="81">
        <f>$Y22/INDEX(农场宝石掉落!$N$2:$N$5,4)</f>
        <v>31.508771929824562</v>
      </c>
    </row>
    <row r="23" spans="1:43">
      <c r="A23" s="63">
        <v>3</v>
      </c>
      <c r="B23" s="63">
        <v>400</v>
      </c>
      <c r="C23" s="63">
        <v>0</v>
      </c>
      <c r="D23" s="63">
        <v>4</v>
      </c>
      <c r="F23" s="63">
        <v>3</v>
      </c>
      <c r="G23" s="63">
        <v>400</v>
      </c>
      <c r="H23" s="63">
        <v>0</v>
      </c>
      <c r="I23" s="63">
        <v>4</v>
      </c>
      <c r="K23" s="63">
        <v>3</v>
      </c>
      <c r="L23" s="63">
        <v>50</v>
      </c>
      <c r="P23" s="63">
        <v>3</v>
      </c>
      <c r="Q23" s="63">
        <v>770</v>
      </c>
      <c r="W23" s="63">
        <v>6</v>
      </c>
      <c r="Y23" s="63">
        <f t="shared" si="16"/>
        <v>3600</v>
      </c>
      <c r="Z23" s="65"/>
      <c r="AN23" s="81">
        <f>$Y23/INDEX(农场宝石掉落!$N$2:$N$5,1)</f>
        <v>342.85714285714283</v>
      </c>
      <c r="AO23" s="81">
        <f>$Y23/INDEX(农场宝石掉落!$N$2:$N$5,2)</f>
        <v>126.31578947368422</v>
      </c>
      <c r="AP23" s="81">
        <f>$Y23/INDEX(农场宝石掉落!$N$2:$N$5,3)</f>
        <v>53.293856402664694</v>
      </c>
      <c r="AQ23" s="81">
        <f>$Y23/INDEX(农场宝石掉落!$N$2:$N$5,4)</f>
        <v>25.263157894736842</v>
      </c>
    </row>
    <row r="24" spans="1:43">
      <c r="A24" s="63">
        <v>3</v>
      </c>
      <c r="B24" s="63">
        <v>160</v>
      </c>
      <c r="C24" s="63">
        <v>20</v>
      </c>
      <c r="F24" s="63">
        <v>3</v>
      </c>
      <c r="G24" s="63">
        <v>160</v>
      </c>
      <c r="H24" s="63">
        <v>20</v>
      </c>
      <c r="K24" s="63">
        <v>3</v>
      </c>
      <c r="L24" s="63">
        <v>20</v>
      </c>
      <c r="P24" s="63">
        <v>3</v>
      </c>
      <c r="Q24" s="63">
        <v>1100</v>
      </c>
      <c r="W24" s="63">
        <v>7</v>
      </c>
      <c r="Y24" s="63">
        <f t="shared" si="16"/>
        <v>4905</v>
      </c>
      <c r="Z24" s="65"/>
      <c r="AN24" s="81"/>
      <c r="AO24" s="81"/>
      <c r="AP24" s="81"/>
      <c r="AQ24" s="81"/>
    </row>
    <row r="25" spans="1:43">
      <c r="A25" s="63">
        <v>3</v>
      </c>
      <c r="B25" s="63">
        <v>210</v>
      </c>
      <c r="C25" s="63">
        <v>40</v>
      </c>
      <c r="F25" s="63">
        <v>3</v>
      </c>
      <c r="G25" s="63">
        <v>210</v>
      </c>
      <c r="H25" s="63">
        <v>40</v>
      </c>
      <c r="K25" s="63">
        <v>3</v>
      </c>
      <c r="L25" s="63">
        <v>26</v>
      </c>
      <c r="P25" s="63">
        <v>3</v>
      </c>
      <c r="Q25" s="63">
        <v>770</v>
      </c>
      <c r="W25" s="63">
        <v>8</v>
      </c>
      <c r="Y25" s="63">
        <f t="shared" si="16"/>
        <v>4270</v>
      </c>
      <c r="Z25" s="65"/>
      <c r="AN25" s="81"/>
      <c r="AO25" s="81"/>
      <c r="AP25" s="81"/>
      <c r="AQ25" s="81"/>
    </row>
    <row r="26" spans="1:43">
      <c r="A26" s="63">
        <v>3</v>
      </c>
      <c r="B26" s="63">
        <v>185</v>
      </c>
      <c r="C26" s="63">
        <v>60</v>
      </c>
      <c r="F26" s="63">
        <v>3</v>
      </c>
      <c r="G26" s="63">
        <v>185</v>
      </c>
      <c r="K26" s="63">
        <v>3</v>
      </c>
      <c r="L26" s="63">
        <v>24</v>
      </c>
      <c r="P26" s="63">
        <v>3</v>
      </c>
      <c r="Q26" s="63">
        <v>930</v>
      </c>
      <c r="W26" s="63">
        <v>9</v>
      </c>
      <c r="Y26" s="63">
        <f t="shared" si="16"/>
        <v>6220</v>
      </c>
      <c r="Z26" s="65"/>
      <c r="AN26" s="81"/>
      <c r="AO26" s="81"/>
      <c r="AP26" s="81"/>
      <c r="AQ26" s="81"/>
    </row>
    <row r="27" spans="1:43">
      <c r="A27" s="63">
        <v>3</v>
      </c>
      <c r="B27" s="63">
        <v>270</v>
      </c>
      <c r="C27" s="63">
        <v>80</v>
      </c>
      <c r="F27" s="63">
        <v>3</v>
      </c>
      <c r="G27" s="63">
        <v>270</v>
      </c>
      <c r="K27" s="63">
        <v>3</v>
      </c>
      <c r="L27" s="63">
        <v>35</v>
      </c>
      <c r="P27" s="63">
        <v>3</v>
      </c>
      <c r="Q27" s="63">
        <v>1000</v>
      </c>
      <c r="Z27" s="65"/>
      <c r="AN27" s="81"/>
      <c r="AO27" s="81"/>
      <c r="AP27" s="81"/>
      <c r="AQ27" s="81"/>
    </row>
    <row r="28" spans="1:43">
      <c r="A28" s="63">
        <v>3</v>
      </c>
      <c r="B28" s="63">
        <v>240</v>
      </c>
      <c r="C28" s="63">
        <v>0</v>
      </c>
      <c r="D28" s="63">
        <v>5</v>
      </c>
      <c r="F28" s="63">
        <v>3</v>
      </c>
      <c r="G28" s="63">
        <v>240</v>
      </c>
      <c r="K28" s="63">
        <v>3</v>
      </c>
      <c r="L28" s="63">
        <v>30</v>
      </c>
      <c r="P28" s="63">
        <v>3</v>
      </c>
      <c r="Q28" s="63">
        <v>1250</v>
      </c>
      <c r="Z28" s="65"/>
      <c r="AN28" s="81"/>
      <c r="AO28" s="81"/>
      <c r="AP28" s="81"/>
      <c r="AQ28" s="81"/>
    </row>
    <row r="29" spans="1:43">
      <c r="A29" s="63">
        <v>3</v>
      </c>
      <c r="B29" s="63">
        <v>350</v>
      </c>
      <c r="C29" s="63">
        <v>11</v>
      </c>
      <c r="F29" s="63">
        <v>3</v>
      </c>
      <c r="G29" s="63">
        <v>350</v>
      </c>
      <c r="K29" s="63">
        <v>3</v>
      </c>
      <c r="L29" s="63">
        <v>45</v>
      </c>
      <c r="P29" s="63">
        <v>4</v>
      </c>
      <c r="Q29" s="63">
        <v>490</v>
      </c>
      <c r="V29" s="63">
        <v>40</v>
      </c>
      <c r="W29" s="63" t="s">
        <v>338</v>
      </c>
      <c r="X29" s="63" t="s">
        <v>414</v>
      </c>
      <c r="Y29" s="63" t="s">
        <v>415</v>
      </c>
      <c r="Z29" s="63" t="s">
        <v>229</v>
      </c>
      <c r="AA29" s="63" t="s">
        <v>235</v>
      </c>
      <c r="AB29" s="63" t="s">
        <v>249</v>
      </c>
      <c r="AC29" s="79" t="s">
        <v>458</v>
      </c>
      <c r="AD29" s="79" t="s">
        <v>456</v>
      </c>
      <c r="AE29" s="63" t="s">
        <v>293</v>
      </c>
      <c r="AF29" s="63" t="s">
        <v>233</v>
      </c>
      <c r="AG29" s="63" t="s">
        <v>231</v>
      </c>
      <c r="AH29" s="79" t="s">
        <v>457</v>
      </c>
      <c r="AL29" s="63" t="s">
        <v>416</v>
      </c>
      <c r="AM29" s="63" t="s">
        <v>422</v>
      </c>
      <c r="AN29" s="63" t="s">
        <v>417</v>
      </c>
      <c r="AO29" s="63" t="s">
        <v>418</v>
      </c>
      <c r="AP29" s="63" t="s">
        <v>419</v>
      </c>
      <c r="AQ29" s="63" t="s">
        <v>420</v>
      </c>
    </row>
    <row r="30" spans="1:43">
      <c r="A30" s="63">
        <v>3</v>
      </c>
      <c r="B30" s="63">
        <v>400</v>
      </c>
      <c r="C30" s="63">
        <v>22</v>
      </c>
      <c r="F30" s="63">
        <v>3</v>
      </c>
      <c r="G30" s="63">
        <v>400</v>
      </c>
      <c r="K30" s="63">
        <v>3</v>
      </c>
      <c r="L30" s="63">
        <v>50</v>
      </c>
      <c r="P30" s="63">
        <v>4</v>
      </c>
      <c r="Q30" s="63">
        <v>630</v>
      </c>
      <c r="W30" s="63">
        <v>0</v>
      </c>
      <c r="X30" s="63">
        <v>2</v>
      </c>
      <c r="Y30" s="63">
        <f t="shared" ref="Y30:Y39" si="20">SUMIF($K$2:$K$294,$W30,$L$2:$L$294)</f>
        <v>55</v>
      </c>
      <c r="Z30" s="65">
        <v>2000</v>
      </c>
      <c r="AA30" s="63">
        <v>1</v>
      </c>
    </row>
    <row r="31" spans="1:43">
      <c r="A31" s="63">
        <v>4</v>
      </c>
      <c r="B31" s="63">
        <v>380</v>
      </c>
      <c r="C31" s="63">
        <v>33</v>
      </c>
      <c r="F31" s="63">
        <v>4</v>
      </c>
      <c r="G31" s="63">
        <v>380</v>
      </c>
      <c r="K31" s="63">
        <v>4</v>
      </c>
      <c r="L31" s="63">
        <v>50</v>
      </c>
      <c r="P31" s="63">
        <v>4</v>
      </c>
      <c r="Q31" s="63">
        <v>560</v>
      </c>
      <c r="W31" s="63">
        <v>1</v>
      </c>
      <c r="X31" s="63">
        <v>7</v>
      </c>
      <c r="Y31" s="63">
        <f t="shared" si="20"/>
        <v>189</v>
      </c>
      <c r="Z31" s="65">
        <v>5000</v>
      </c>
      <c r="AB31" s="63">
        <v>1</v>
      </c>
      <c r="AN31" s="81">
        <f>$Y31/INDEX(农场宝石掉落!$N$2:$N$5,1)</f>
        <v>18</v>
      </c>
      <c r="AO31" s="81">
        <f>$Y31/INDEX(农场宝石掉落!$N$2:$N$5,2)</f>
        <v>6.6315789473684221</v>
      </c>
      <c r="AP31" s="81">
        <f>$Y31/INDEX(农场宝石掉落!$N$2:$N$5,3)</f>
        <v>2.7979274611398965</v>
      </c>
      <c r="AQ31" s="81">
        <f>$Y31/INDEX(农场宝石掉落!$N$2:$N$5,4)</f>
        <v>1.3263157894736841</v>
      </c>
    </row>
    <row r="32" spans="1:43">
      <c r="A32" s="63">
        <v>4</v>
      </c>
      <c r="B32" s="63">
        <v>530</v>
      </c>
      <c r="C32" s="63">
        <v>44</v>
      </c>
      <c r="F32" s="63">
        <v>4</v>
      </c>
      <c r="G32" s="63">
        <v>530</v>
      </c>
      <c r="K32" s="63">
        <v>4</v>
      </c>
      <c r="L32" s="63">
        <v>65</v>
      </c>
      <c r="P32" s="63">
        <v>4</v>
      </c>
      <c r="Q32" s="63">
        <v>840</v>
      </c>
      <c r="W32" s="63">
        <v>2</v>
      </c>
      <c r="X32" s="63">
        <v>10</v>
      </c>
      <c r="Y32" s="63">
        <f t="shared" si="20"/>
        <v>439</v>
      </c>
      <c r="Z32" s="65">
        <v>8000</v>
      </c>
      <c r="AC32" s="63">
        <v>1</v>
      </c>
      <c r="AN32" s="81">
        <f>$Y32/INDEX(农场宝石掉落!$N$2:$N$5,1)</f>
        <v>41.80952380952381</v>
      </c>
      <c r="AO32" s="81">
        <f>$Y32/INDEX(农场宝石掉落!$N$2:$N$5,2)</f>
        <v>15.403508771929827</v>
      </c>
      <c r="AP32" s="81">
        <f>$Y32/INDEX(农场宝石掉落!$N$2:$N$5,3)</f>
        <v>6.4988897113249449</v>
      </c>
      <c r="AQ32" s="81">
        <f>$Y32/INDEX(农场宝石掉落!$N$2:$N$5,4)</f>
        <v>3.0807017543859647</v>
      </c>
    </row>
    <row r="33" spans="1:43">
      <c r="A33" s="63">
        <v>4</v>
      </c>
      <c r="B33" s="63">
        <v>230</v>
      </c>
      <c r="C33" s="63">
        <v>55</v>
      </c>
      <c r="F33" s="63">
        <v>4</v>
      </c>
      <c r="G33" s="63">
        <v>230</v>
      </c>
      <c r="K33" s="63">
        <v>4</v>
      </c>
      <c r="L33" s="63">
        <v>30</v>
      </c>
      <c r="P33" s="63">
        <v>4</v>
      </c>
      <c r="Q33" s="63">
        <v>980</v>
      </c>
      <c r="W33" s="63">
        <v>3</v>
      </c>
      <c r="X33" s="63">
        <v>10</v>
      </c>
      <c r="Y33" s="63">
        <f t="shared" si="20"/>
        <v>336</v>
      </c>
      <c r="Z33" s="65">
        <v>4000</v>
      </c>
      <c r="AA33" s="63">
        <v>1</v>
      </c>
      <c r="AN33" s="81">
        <f>$Y33/INDEX(农场宝石掉落!$N$2:$N$5,1)</f>
        <v>32</v>
      </c>
      <c r="AO33" s="81">
        <f>$Y33/INDEX(农场宝石掉落!$N$2:$N$5,2)</f>
        <v>11.789473684210527</v>
      </c>
      <c r="AP33" s="81">
        <f>$Y33/INDEX(农场宝石掉落!$N$2:$N$5,3)</f>
        <v>4.9740932642487046</v>
      </c>
      <c r="AQ33" s="81">
        <f>$Y33/INDEX(农场宝石掉落!$N$2:$N$5,4)</f>
        <v>2.357894736842105</v>
      </c>
    </row>
    <row r="34" spans="1:43">
      <c r="A34" s="63">
        <v>4</v>
      </c>
      <c r="B34" s="63">
        <v>460</v>
      </c>
      <c r="C34" s="63">
        <v>66</v>
      </c>
      <c r="F34" s="63">
        <v>4</v>
      </c>
      <c r="G34" s="63">
        <v>460</v>
      </c>
      <c r="K34" s="63">
        <v>4</v>
      </c>
      <c r="L34" s="63">
        <v>65</v>
      </c>
      <c r="P34" s="63">
        <v>4</v>
      </c>
      <c r="Q34" s="63">
        <v>910</v>
      </c>
      <c r="W34" s="63">
        <v>4</v>
      </c>
      <c r="X34" s="63">
        <v>10</v>
      </c>
      <c r="Y34" s="63">
        <f t="shared" si="20"/>
        <v>604</v>
      </c>
      <c r="Z34" s="65">
        <v>7000</v>
      </c>
      <c r="AG34" s="63">
        <v>1</v>
      </c>
      <c r="AN34" s="81">
        <f>$Y34/INDEX(农场宝石掉落!$N$2:$N$5,1)</f>
        <v>57.523809523809526</v>
      </c>
      <c r="AO34" s="81">
        <f>$Y34/INDEX(农场宝石掉落!$N$2:$N$5,2)</f>
        <v>21.192982456140353</v>
      </c>
      <c r="AP34" s="81">
        <f>$Y34/INDEX(农场宝石掉落!$N$2:$N$5,3)</f>
        <v>8.9415247964470765</v>
      </c>
      <c r="AQ34" s="81">
        <f>$Y34/INDEX(农场宝石掉落!$N$2:$N$5,4)</f>
        <v>4.23859649122807</v>
      </c>
    </row>
    <row r="35" spans="1:43">
      <c r="A35" s="63">
        <v>4</v>
      </c>
      <c r="B35" s="63">
        <v>310</v>
      </c>
      <c r="C35" s="63">
        <v>77</v>
      </c>
      <c r="F35" s="63">
        <v>4</v>
      </c>
      <c r="G35" s="63">
        <v>310</v>
      </c>
      <c r="K35" s="63">
        <v>4</v>
      </c>
      <c r="L35" s="63">
        <v>40</v>
      </c>
      <c r="P35" s="63">
        <v>4</v>
      </c>
      <c r="Q35" s="63">
        <v>1200</v>
      </c>
      <c r="W35" s="63">
        <v>5</v>
      </c>
      <c r="Y35" s="63">
        <f t="shared" si="20"/>
        <v>0</v>
      </c>
      <c r="Z35" s="65"/>
    </row>
    <row r="36" spans="1:43">
      <c r="A36" s="63">
        <v>4</v>
      </c>
      <c r="B36" s="63">
        <v>190</v>
      </c>
      <c r="C36" s="63">
        <v>88</v>
      </c>
      <c r="F36" s="63">
        <v>4</v>
      </c>
      <c r="G36" s="63">
        <v>190</v>
      </c>
      <c r="H36" s="63">
        <v>88</v>
      </c>
      <c r="K36" s="63">
        <v>4</v>
      </c>
      <c r="L36" s="63">
        <v>24</v>
      </c>
      <c r="P36" s="63">
        <v>4</v>
      </c>
      <c r="Q36" s="63">
        <v>1400</v>
      </c>
      <c r="W36" s="63">
        <v>6</v>
      </c>
      <c r="Y36" s="63">
        <f t="shared" si="20"/>
        <v>0</v>
      </c>
      <c r="Z36" s="65"/>
    </row>
    <row r="37" spans="1:43">
      <c r="A37" s="63">
        <v>4</v>
      </c>
      <c r="B37" s="63">
        <v>230</v>
      </c>
      <c r="C37" s="63">
        <v>99</v>
      </c>
      <c r="F37" s="63">
        <v>4</v>
      </c>
      <c r="G37" s="63">
        <v>230</v>
      </c>
      <c r="H37" s="63">
        <v>99</v>
      </c>
      <c r="K37" s="63">
        <v>4</v>
      </c>
      <c r="L37" s="63">
        <v>30</v>
      </c>
      <c r="P37" s="63">
        <v>5</v>
      </c>
      <c r="Q37" s="63">
        <v>790</v>
      </c>
      <c r="W37" s="63">
        <v>7</v>
      </c>
      <c r="Y37" s="63">
        <f t="shared" si="20"/>
        <v>0</v>
      </c>
      <c r="Z37" s="65"/>
    </row>
    <row r="38" spans="1:43">
      <c r="A38" s="63">
        <v>4</v>
      </c>
      <c r="B38" s="63">
        <v>310</v>
      </c>
      <c r="C38" s="63">
        <v>10</v>
      </c>
      <c r="D38" s="63">
        <v>6</v>
      </c>
      <c r="F38" s="63">
        <v>4</v>
      </c>
      <c r="G38" s="63">
        <v>310</v>
      </c>
      <c r="H38" s="63">
        <v>10</v>
      </c>
      <c r="I38" s="63">
        <v>6</v>
      </c>
      <c r="K38" s="63">
        <v>4</v>
      </c>
      <c r="L38" s="63">
        <v>40</v>
      </c>
      <c r="P38" s="63">
        <v>5</v>
      </c>
      <c r="Q38" s="63">
        <v>980</v>
      </c>
      <c r="W38" s="63">
        <v>8</v>
      </c>
      <c r="Y38" s="63">
        <f t="shared" si="20"/>
        <v>0</v>
      </c>
      <c r="Z38" s="65"/>
    </row>
    <row r="39" spans="1:43">
      <c r="A39" s="63">
        <v>4</v>
      </c>
      <c r="B39" s="63">
        <v>530</v>
      </c>
      <c r="C39" s="63">
        <v>23</v>
      </c>
      <c r="F39" s="63">
        <v>4</v>
      </c>
      <c r="G39" s="63">
        <v>530</v>
      </c>
      <c r="H39" s="63">
        <v>23</v>
      </c>
      <c r="K39" s="63">
        <v>4</v>
      </c>
      <c r="L39" s="63">
        <v>65</v>
      </c>
      <c r="P39" s="63">
        <v>5</v>
      </c>
      <c r="Q39" s="63">
        <v>1100</v>
      </c>
      <c r="W39" s="63">
        <v>9</v>
      </c>
      <c r="Y39" s="63">
        <f t="shared" si="20"/>
        <v>0</v>
      </c>
      <c r="Z39" s="65"/>
    </row>
    <row r="40" spans="1:43">
      <c r="A40" s="63">
        <v>4</v>
      </c>
      <c r="B40" s="63">
        <v>650</v>
      </c>
      <c r="C40" s="63">
        <v>36</v>
      </c>
      <c r="F40" s="63">
        <v>4</v>
      </c>
      <c r="G40" s="63">
        <v>650</v>
      </c>
      <c r="H40" s="63">
        <v>36</v>
      </c>
      <c r="K40" s="63">
        <v>4</v>
      </c>
      <c r="L40" s="63">
        <v>80</v>
      </c>
      <c r="P40" s="63">
        <v>5</v>
      </c>
      <c r="Q40" s="63">
        <v>1200</v>
      </c>
    </row>
    <row r="41" spans="1:43">
      <c r="A41" s="63">
        <v>5</v>
      </c>
      <c r="B41" s="63">
        <v>195</v>
      </c>
      <c r="C41" s="63">
        <v>49</v>
      </c>
      <c r="F41" s="63">
        <v>5</v>
      </c>
      <c r="G41" s="63">
        <v>230</v>
      </c>
      <c r="H41" s="63">
        <v>49</v>
      </c>
      <c r="K41" s="63">
        <v>4</v>
      </c>
      <c r="L41" s="63">
        <v>30</v>
      </c>
      <c r="P41" s="63">
        <v>5</v>
      </c>
      <c r="Q41" s="63">
        <v>1450</v>
      </c>
    </row>
    <row r="42" spans="1:43">
      <c r="A42" s="63">
        <v>5</v>
      </c>
      <c r="B42" s="63">
        <v>240</v>
      </c>
      <c r="C42" s="63">
        <v>62</v>
      </c>
      <c r="F42" s="63">
        <v>5</v>
      </c>
      <c r="G42" s="63">
        <v>280</v>
      </c>
      <c r="H42" s="63">
        <v>62</v>
      </c>
      <c r="K42" s="63">
        <v>4</v>
      </c>
      <c r="L42" s="63">
        <v>35</v>
      </c>
      <c r="P42" s="63">
        <v>5</v>
      </c>
      <c r="Q42" s="63">
        <v>1750</v>
      </c>
    </row>
    <row r="43" spans="1:43">
      <c r="A43" s="63">
        <v>5</v>
      </c>
      <c r="B43" s="63">
        <v>350</v>
      </c>
      <c r="C43" s="63">
        <v>75</v>
      </c>
      <c r="F43" s="63">
        <v>5</v>
      </c>
      <c r="G43" s="63">
        <v>410</v>
      </c>
      <c r="H43" s="63">
        <v>75</v>
      </c>
      <c r="K43" s="63">
        <v>4</v>
      </c>
      <c r="L43" s="63">
        <v>50</v>
      </c>
      <c r="P43" s="63">
        <v>5</v>
      </c>
      <c r="Q43" s="63">
        <v>2550</v>
      </c>
      <c r="V43" s="89" t="s">
        <v>383</v>
      </c>
      <c r="W43" s="63">
        <v>755</v>
      </c>
    </row>
    <row r="44" spans="1:43">
      <c r="A44" s="63">
        <v>5</v>
      </c>
      <c r="B44" s="63">
        <v>550</v>
      </c>
      <c r="C44" s="63">
        <v>88</v>
      </c>
      <c r="F44" s="63">
        <v>5</v>
      </c>
      <c r="G44" s="63">
        <v>640</v>
      </c>
      <c r="H44" s="63">
        <v>88</v>
      </c>
      <c r="P44" s="63">
        <v>6</v>
      </c>
      <c r="Q44" s="63">
        <v>720</v>
      </c>
      <c r="V44" s="89" t="s">
        <v>398</v>
      </c>
      <c r="W44" s="63">
        <v>50</v>
      </c>
    </row>
    <row r="45" spans="1:43">
      <c r="A45" s="63">
        <v>5</v>
      </c>
      <c r="B45" s="63">
        <v>390</v>
      </c>
      <c r="C45" s="63">
        <v>1</v>
      </c>
      <c r="D45" s="63">
        <v>7</v>
      </c>
      <c r="F45" s="63">
        <v>5</v>
      </c>
      <c r="G45" s="63">
        <v>460</v>
      </c>
      <c r="H45" s="63">
        <v>1</v>
      </c>
      <c r="I45" s="63">
        <v>7</v>
      </c>
      <c r="P45" s="63">
        <v>6</v>
      </c>
      <c r="Q45" s="63">
        <v>1050</v>
      </c>
    </row>
    <row r="46" spans="1:43">
      <c r="A46" s="63">
        <v>5</v>
      </c>
      <c r="B46" s="63">
        <v>430</v>
      </c>
      <c r="C46" s="63">
        <v>11</v>
      </c>
      <c r="F46" s="63">
        <v>5</v>
      </c>
      <c r="G46" s="63">
        <v>500</v>
      </c>
      <c r="H46" s="63">
        <v>11</v>
      </c>
      <c r="P46" s="63">
        <v>6</v>
      </c>
      <c r="Q46" s="63">
        <v>600</v>
      </c>
      <c r="W46" s="63" t="s">
        <v>338</v>
      </c>
      <c r="X46" s="63" t="s">
        <v>414</v>
      </c>
      <c r="Y46" s="63" t="s">
        <v>415</v>
      </c>
      <c r="Z46" s="63" t="s">
        <v>229</v>
      </c>
      <c r="AA46" s="63" t="s">
        <v>235</v>
      </c>
      <c r="AB46" s="63" t="s">
        <v>249</v>
      </c>
      <c r="AC46" s="89" t="s">
        <v>341</v>
      </c>
      <c r="AD46" s="79" t="s">
        <v>389</v>
      </c>
      <c r="AE46" s="63" t="s">
        <v>293</v>
      </c>
      <c r="AF46" s="63" t="s">
        <v>233</v>
      </c>
      <c r="AG46" s="63" t="s">
        <v>231</v>
      </c>
      <c r="AH46" s="79" t="s">
        <v>457</v>
      </c>
      <c r="AI46" s="89" t="s">
        <v>236</v>
      </c>
      <c r="AJ46" s="89" t="s">
        <v>469</v>
      </c>
      <c r="AL46" s="63" t="s">
        <v>416</v>
      </c>
      <c r="AM46" s="63" t="s">
        <v>422</v>
      </c>
      <c r="AN46" s="63" t="s">
        <v>417</v>
      </c>
      <c r="AO46" s="63" t="s">
        <v>418</v>
      </c>
      <c r="AP46" s="63" t="s">
        <v>419</v>
      </c>
      <c r="AQ46" s="63" t="s">
        <v>420</v>
      </c>
    </row>
    <row r="47" spans="1:43">
      <c r="A47" s="63">
        <v>5</v>
      </c>
      <c r="B47" s="63">
        <v>310</v>
      </c>
      <c r="C47" s="63">
        <v>21</v>
      </c>
      <c r="F47" s="80">
        <v>5</v>
      </c>
      <c r="G47" s="80">
        <v>370</v>
      </c>
      <c r="H47" s="80">
        <v>21</v>
      </c>
      <c r="I47" s="80"/>
      <c r="P47" s="63">
        <v>6</v>
      </c>
      <c r="Q47" s="63">
        <v>950</v>
      </c>
      <c r="W47" s="63">
        <v>1</v>
      </c>
      <c r="X47" s="63">
        <v>7</v>
      </c>
      <c r="Y47" s="63">
        <f>SUMIF($P$2:$P$294,$W47,$Q$2:$Q$294)</f>
        <v>3620</v>
      </c>
      <c r="Z47" s="65">
        <v>85000</v>
      </c>
      <c r="AB47" s="63">
        <v>2</v>
      </c>
      <c r="AD47" s="63">
        <v>1</v>
      </c>
      <c r="AN47" s="81">
        <f>$Y47/INDEX(农场宝石掉落!$N$2:$N$5,1)</f>
        <v>344.76190476190476</v>
      </c>
      <c r="AO47" s="81">
        <f>$Y47/INDEX(农场宝石掉落!$N$2:$N$5,2)</f>
        <v>127.01754385964914</v>
      </c>
      <c r="AP47" s="81">
        <f>$Y47/INDEX(农场宝石掉落!$N$2:$N$5,3)</f>
        <v>53.589933382679497</v>
      </c>
      <c r="AQ47" s="81">
        <f>$Y47/INDEX(农场宝石掉落!$N$2:$N$5,4)</f>
        <v>25.403508771929825</v>
      </c>
    </row>
    <row r="48" spans="1:43">
      <c r="A48" s="63">
        <v>5</v>
      </c>
      <c r="B48" s="63">
        <v>390</v>
      </c>
      <c r="C48" s="63">
        <v>31</v>
      </c>
      <c r="F48" s="63">
        <v>5</v>
      </c>
      <c r="G48" s="63">
        <v>460</v>
      </c>
      <c r="H48" s="63">
        <v>31</v>
      </c>
      <c r="P48" s="63">
        <v>6</v>
      </c>
      <c r="Q48" s="63">
        <v>1200</v>
      </c>
      <c r="W48" s="63">
        <v>2</v>
      </c>
      <c r="X48" s="63">
        <v>10</v>
      </c>
      <c r="Y48" s="63">
        <f t="shared" ref="Y48:Y58" si="21">SUMIF($P$2:$P$294,$W48,$Q$2:$Q$294)</f>
        <v>5600</v>
      </c>
      <c r="Z48" s="65">
        <v>100000</v>
      </c>
      <c r="AC48" s="63">
        <v>1</v>
      </c>
      <c r="AG48" s="63">
        <v>11</v>
      </c>
      <c r="AN48" s="81">
        <f>$Y48/INDEX(农场宝石掉落!$N$2:$N$5,1)</f>
        <v>533.33333333333337</v>
      </c>
      <c r="AO48" s="81">
        <f>$Y48/INDEX(农场宝石掉落!$N$2:$N$5,2)</f>
        <v>196.49122807017545</v>
      </c>
      <c r="AP48" s="81">
        <f>$Y48/INDEX(农场宝石掉落!$N$2:$N$5,3)</f>
        <v>82.901554404145088</v>
      </c>
      <c r="AQ48" s="81">
        <f>$Y48/INDEX(农场宝石掉落!$N$2:$N$5,4)</f>
        <v>39.298245614035089</v>
      </c>
    </row>
    <row r="49" spans="1:43">
      <c r="A49" s="63">
        <v>5</v>
      </c>
      <c r="B49" s="63">
        <v>470</v>
      </c>
      <c r="C49" s="63">
        <v>41</v>
      </c>
      <c r="F49" s="63">
        <v>5</v>
      </c>
      <c r="G49" s="63">
        <v>550</v>
      </c>
      <c r="H49" s="63">
        <v>41</v>
      </c>
      <c r="P49" s="63">
        <v>6</v>
      </c>
      <c r="Q49" s="63">
        <v>1050</v>
      </c>
      <c r="W49" s="63">
        <v>3</v>
      </c>
      <c r="X49" s="63">
        <v>10</v>
      </c>
      <c r="Y49" s="63">
        <f t="shared" si="21"/>
        <v>7740</v>
      </c>
      <c r="Z49" s="65">
        <v>110000</v>
      </c>
      <c r="AA49" s="63">
        <v>2</v>
      </c>
      <c r="AE49" s="63">
        <v>2</v>
      </c>
      <c r="AN49" s="81">
        <f>$Y49/INDEX(农场宝石掉落!$N$2:$N$5,1)</f>
        <v>737.14285714285711</v>
      </c>
      <c r="AO49" s="81">
        <f>$Y49/INDEX(农场宝石掉落!$N$2:$N$5,2)</f>
        <v>271.5789473684211</v>
      </c>
      <c r="AP49" s="81">
        <f>$Y49/INDEX(农场宝石掉落!$N$2:$N$5,3)</f>
        <v>114.58179126572909</v>
      </c>
      <c r="AQ49" s="81">
        <f>$Y49/INDEX(农场宝石掉落!$N$2:$N$5,4)</f>
        <v>54.315789473684212</v>
      </c>
    </row>
    <row r="50" spans="1:43">
      <c r="A50" s="63">
        <v>5</v>
      </c>
      <c r="B50" s="63">
        <v>590</v>
      </c>
      <c r="C50" s="63">
        <v>51</v>
      </c>
      <c r="F50" s="63">
        <v>5</v>
      </c>
      <c r="G50" s="63">
        <v>590</v>
      </c>
      <c r="H50" s="63">
        <v>51</v>
      </c>
      <c r="P50" s="63">
        <v>6</v>
      </c>
      <c r="Q50" s="63">
        <v>1800</v>
      </c>
      <c r="W50" s="63">
        <v>4</v>
      </c>
      <c r="X50" s="63">
        <v>8</v>
      </c>
      <c r="Y50" s="63">
        <f t="shared" si="21"/>
        <v>7010</v>
      </c>
      <c r="Z50" s="65">
        <v>85000</v>
      </c>
      <c r="AF50" s="63">
        <v>1</v>
      </c>
      <c r="AG50" s="63">
        <v>2</v>
      </c>
      <c r="AN50" s="81">
        <f>$Y50/INDEX(农场宝石掉落!$N$2:$N$5,1)</f>
        <v>667.61904761904759</v>
      </c>
      <c r="AO50" s="81">
        <f>$Y50/INDEX(农场宝石掉落!$N$2:$N$5,2)</f>
        <v>245.96491228070178</v>
      </c>
      <c r="AP50" s="81">
        <f>$Y50/INDEX(农场宝石掉落!$N$2:$N$5,3)</f>
        <v>103.77498149518875</v>
      </c>
      <c r="AQ50" s="81">
        <f>$Y50/INDEX(农场宝石掉落!$N$2:$N$5,4)</f>
        <v>49.192982456140349</v>
      </c>
    </row>
    <row r="51" spans="1:43">
      <c r="A51" s="63">
        <v>6</v>
      </c>
      <c r="B51" s="63">
        <v>290</v>
      </c>
      <c r="C51" s="63">
        <v>61</v>
      </c>
      <c r="F51" s="63">
        <v>6</v>
      </c>
      <c r="G51" s="63">
        <v>290</v>
      </c>
      <c r="H51" s="63">
        <v>61</v>
      </c>
      <c r="P51" s="63">
        <v>6</v>
      </c>
      <c r="Q51" s="63">
        <v>1200</v>
      </c>
      <c r="W51" s="63">
        <v>5</v>
      </c>
      <c r="X51" s="63">
        <v>7</v>
      </c>
      <c r="Y51" s="63">
        <f t="shared" si="21"/>
        <v>9820</v>
      </c>
      <c r="Z51" s="65">
        <v>120000</v>
      </c>
      <c r="AD51" s="63">
        <v>2</v>
      </c>
      <c r="AH51" s="63">
        <v>1</v>
      </c>
      <c r="AN51" s="81">
        <f>$Y51/INDEX(农场宝石掉落!$N$2:$N$5,1)</f>
        <v>935.23809523809518</v>
      </c>
      <c r="AO51" s="81">
        <f>$Y51/INDEX(农场宝石掉落!$N$2:$N$5,2)</f>
        <v>344.56140350877195</v>
      </c>
      <c r="AP51" s="81">
        <f>$Y51/INDEX(农场宝石掉落!$N$2:$N$5,3)</f>
        <v>145.37379718726871</v>
      </c>
      <c r="AQ51" s="81">
        <f>$Y51/INDEX(农场宝石掉落!$N$2:$N$5,4)</f>
        <v>68.912280701754383</v>
      </c>
    </row>
    <row r="52" spans="1:43">
      <c r="A52" s="63">
        <v>6</v>
      </c>
      <c r="B52" s="63">
        <v>145</v>
      </c>
      <c r="C52" s="63">
        <v>71</v>
      </c>
      <c r="F52" s="63">
        <v>6</v>
      </c>
      <c r="G52" s="63">
        <v>145</v>
      </c>
      <c r="H52" s="63">
        <v>71</v>
      </c>
      <c r="P52" s="63">
        <v>6</v>
      </c>
      <c r="Q52" s="63">
        <v>1450</v>
      </c>
      <c r="W52" s="63">
        <v>6</v>
      </c>
      <c r="X52" s="63">
        <v>9</v>
      </c>
      <c r="Y52" s="63">
        <f t="shared" si="21"/>
        <v>11920</v>
      </c>
      <c r="Z52" s="65">
        <v>160000</v>
      </c>
      <c r="AB52" s="63">
        <v>2</v>
      </c>
      <c r="AI52" s="63">
        <v>2</v>
      </c>
      <c r="AN52" s="81">
        <f>$Y52/INDEX(农场宝石掉落!$N$2:$N$5,1)</f>
        <v>1135.2380952380952</v>
      </c>
      <c r="AO52" s="81">
        <f>$Y52/INDEX(农场宝石掉落!$N$2:$N$5,2)</f>
        <v>418.24561403508778</v>
      </c>
      <c r="AP52" s="81">
        <f>$Y52/INDEX(农场宝石掉落!$N$2:$N$5,3)</f>
        <v>176.46188008882311</v>
      </c>
      <c r="AQ52" s="81">
        <f>$Y52/INDEX(农场宝石掉落!$N$2:$N$5,4)</f>
        <v>83.649122807017548</v>
      </c>
    </row>
    <row r="53" spans="1:43">
      <c r="A53" s="63">
        <v>6</v>
      </c>
      <c r="B53" s="63">
        <v>180</v>
      </c>
      <c r="C53" s="63">
        <v>81</v>
      </c>
      <c r="F53" s="63">
        <v>6</v>
      </c>
      <c r="G53" s="63">
        <v>180</v>
      </c>
      <c r="H53" s="63">
        <v>81</v>
      </c>
      <c r="P53" s="63">
        <v>6</v>
      </c>
      <c r="Q53" s="63">
        <v>1900</v>
      </c>
      <c r="W53" s="63">
        <v>7</v>
      </c>
      <c r="X53" s="63">
        <v>9</v>
      </c>
      <c r="Y53" s="63">
        <f t="shared" si="21"/>
        <v>11260</v>
      </c>
      <c r="Z53" s="65">
        <v>130000</v>
      </c>
      <c r="AA53" s="63">
        <v>2</v>
      </c>
      <c r="AF53" s="63">
        <v>2</v>
      </c>
      <c r="AN53" s="81">
        <f>$Y53/INDEX(农场宝石掉落!$N$2:$N$5,1)</f>
        <v>1072.3809523809523</v>
      </c>
      <c r="AO53" s="81">
        <f>$Y53/INDEX(农场宝石掉落!$N$2:$N$5,2)</f>
        <v>395.08771929824564</v>
      </c>
      <c r="AP53" s="81">
        <f>$Y53/INDEX(农场宝石掉落!$N$2:$N$5,3)</f>
        <v>166.69133974833457</v>
      </c>
      <c r="AQ53" s="81">
        <f>$Y53/INDEX(农场宝石掉落!$N$2:$N$5,4)</f>
        <v>79.017543859649123</v>
      </c>
    </row>
    <row r="54" spans="1:43">
      <c r="A54" s="63">
        <v>6</v>
      </c>
      <c r="B54" s="63">
        <v>320</v>
      </c>
      <c r="C54" s="63">
        <v>91</v>
      </c>
      <c r="F54" s="63">
        <v>6</v>
      </c>
      <c r="G54" s="63">
        <v>320</v>
      </c>
      <c r="H54" s="63">
        <v>91</v>
      </c>
      <c r="P54" s="63">
        <v>7</v>
      </c>
      <c r="Q54" s="63">
        <v>670</v>
      </c>
      <c r="W54" s="63">
        <v>8</v>
      </c>
      <c r="X54" s="63">
        <v>13</v>
      </c>
      <c r="Y54" s="63">
        <f t="shared" si="21"/>
        <v>12600</v>
      </c>
      <c r="Z54" s="65">
        <v>160000</v>
      </c>
      <c r="AE54" s="63">
        <v>3</v>
      </c>
      <c r="AG54" s="63">
        <v>2</v>
      </c>
      <c r="AJ54" s="63">
        <v>1</v>
      </c>
      <c r="AN54" s="81">
        <f>$Y54/INDEX(农场宝石掉落!$N$2:$N$5,1)</f>
        <v>1200</v>
      </c>
      <c r="AO54" s="81">
        <f>$Y54/INDEX(农场宝石掉落!$N$2:$N$5,2)</f>
        <v>442.1052631578948</v>
      </c>
      <c r="AP54" s="81">
        <f>$Y54/INDEX(农场宝石掉落!$N$2:$N$5,3)</f>
        <v>186.52849740932643</v>
      </c>
      <c r="AQ54" s="81">
        <f>$Y54/INDEX(农场宝石掉落!$N$2:$N$5,4)</f>
        <v>88.421052631578945</v>
      </c>
    </row>
    <row r="55" spans="1:43">
      <c r="A55" s="63">
        <v>6</v>
      </c>
      <c r="B55" s="63">
        <v>360</v>
      </c>
      <c r="C55" s="63">
        <v>1</v>
      </c>
      <c r="D55" s="63">
        <v>8</v>
      </c>
      <c r="F55" s="63">
        <v>6</v>
      </c>
      <c r="G55" s="63">
        <v>360</v>
      </c>
      <c r="H55" s="63">
        <v>1</v>
      </c>
      <c r="I55" s="63">
        <v>8</v>
      </c>
      <c r="P55" s="63">
        <v>7</v>
      </c>
      <c r="Q55" s="63">
        <v>900</v>
      </c>
      <c r="W55" s="63">
        <v>9</v>
      </c>
      <c r="X55" s="63">
        <v>10</v>
      </c>
      <c r="Y55" s="63">
        <f t="shared" si="21"/>
        <v>14720</v>
      </c>
      <c r="Z55" s="65">
        <v>170000</v>
      </c>
      <c r="AB55" s="63">
        <v>2</v>
      </c>
      <c r="AD55" s="63">
        <v>2</v>
      </c>
      <c r="AH55" s="63">
        <v>1.25</v>
      </c>
      <c r="AN55" s="81">
        <f>$Y55/INDEX(农场宝石掉落!$N$2:$N$5,1)</f>
        <v>1401.9047619047619</v>
      </c>
      <c r="AO55" s="81">
        <f>$Y55/INDEX(农场宝石掉落!$N$2:$N$5,2)</f>
        <v>516.49122807017545</v>
      </c>
      <c r="AP55" s="81">
        <f>$Y55/INDEX(农场宝石掉落!$N$2:$N$5,3)</f>
        <v>217.91265729089565</v>
      </c>
      <c r="AQ55" s="81">
        <f>$Y55/INDEX(农场宝石掉落!$N$2:$N$5,4)</f>
        <v>103.29824561403508</v>
      </c>
    </row>
    <row r="56" spans="1:43">
      <c r="A56" s="63">
        <v>6</v>
      </c>
      <c r="B56" s="63">
        <v>180</v>
      </c>
      <c r="C56" s="63">
        <v>12</v>
      </c>
      <c r="F56" s="63">
        <v>6</v>
      </c>
      <c r="G56" s="63">
        <v>180</v>
      </c>
      <c r="H56" s="63">
        <v>12</v>
      </c>
      <c r="P56" s="63">
        <v>7</v>
      </c>
      <c r="Q56" s="63">
        <v>1250</v>
      </c>
      <c r="W56" s="63">
        <v>10</v>
      </c>
      <c r="X56" s="63">
        <v>9</v>
      </c>
      <c r="Y56" s="63">
        <f t="shared" si="21"/>
        <v>13990</v>
      </c>
      <c r="Z56" s="65">
        <v>190000</v>
      </c>
      <c r="AA56" s="63">
        <v>2</v>
      </c>
      <c r="AE56" s="63">
        <v>3</v>
      </c>
      <c r="AI56" s="63">
        <v>2</v>
      </c>
      <c r="AN56" s="81">
        <f>$Y56/INDEX(农场宝石掉落!$N$2:$N$5,1)</f>
        <v>1332.3809523809523</v>
      </c>
      <c r="AO56" s="81">
        <f>$Y56/INDEX(农场宝石掉落!$N$2:$N$5,2)</f>
        <v>490.87719298245622</v>
      </c>
      <c r="AP56" s="81">
        <f>$Y56/INDEX(农场宝石掉落!$N$2:$N$5,3)</f>
        <v>207.1058475203553</v>
      </c>
      <c r="AQ56" s="81">
        <f>$Y56/INDEX(农场宝石掉落!$N$2:$N$5,4)</f>
        <v>98.175438596491233</v>
      </c>
    </row>
    <row r="57" spans="1:43">
      <c r="A57" s="63">
        <v>6</v>
      </c>
      <c r="B57" s="63">
        <v>145</v>
      </c>
      <c r="C57" s="63">
        <v>23</v>
      </c>
      <c r="F57" s="63">
        <v>6</v>
      </c>
      <c r="G57" s="63">
        <v>145</v>
      </c>
      <c r="H57" s="63">
        <v>23</v>
      </c>
      <c r="P57" s="63">
        <v>7</v>
      </c>
      <c r="Q57" s="63">
        <v>790</v>
      </c>
      <c r="W57" s="63">
        <v>11</v>
      </c>
      <c r="X57" s="63">
        <v>12</v>
      </c>
      <c r="Y57" s="63">
        <f t="shared" si="21"/>
        <v>18220</v>
      </c>
      <c r="Z57" s="65">
        <v>260000</v>
      </c>
      <c r="AF57" s="63">
        <v>2</v>
      </c>
      <c r="AG57" s="63">
        <v>2</v>
      </c>
      <c r="AN57" s="81">
        <f>$Y57/INDEX(农场宝石掉落!$N$2:$N$5,1)</f>
        <v>1735.2380952380952</v>
      </c>
      <c r="AO57" s="81">
        <f>$Y57/INDEX(农场宝石掉落!$N$2:$N$5,2)</f>
        <v>639.29824561403518</v>
      </c>
      <c r="AP57" s="81">
        <f>$Y57/INDEX(农场宝石掉落!$N$2:$N$5,3)</f>
        <v>269.72612879348634</v>
      </c>
      <c r="AQ57" s="81">
        <f>$Y57/INDEX(农场宝石掉落!$N$2:$N$5,4)</f>
        <v>127.85964912280701</v>
      </c>
    </row>
    <row r="58" spans="1:43">
      <c r="A58" s="63">
        <v>6</v>
      </c>
      <c r="B58" s="63">
        <v>220</v>
      </c>
      <c r="C58" s="63">
        <v>34</v>
      </c>
      <c r="F58" s="63">
        <v>6</v>
      </c>
      <c r="G58" s="63">
        <v>220</v>
      </c>
      <c r="H58" s="63">
        <v>34</v>
      </c>
      <c r="P58" s="63">
        <v>7</v>
      </c>
      <c r="Q58" s="63">
        <v>1000</v>
      </c>
      <c r="W58" s="63">
        <v>12</v>
      </c>
      <c r="X58" s="63">
        <v>15</v>
      </c>
      <c r="Y58" s="63">
        <f t="shared" si="21"/>
        <v>23990</v>
      </c>
      <c r="Z58" s="65">
        <v>1500000</v>
      </c>
      <c r="AN58" s="81">
        <f>$Y58/INDEX(农场宝石掉落!$N$2:$N$5,1)</f>
        <v>2284.7619047619046</v>
      </c>
      <c r="AO58" s="81">
        <f>$Y58/INDEX(农场宝石掉落!$N$2:$N$5,2)</f>
        <v>841.75438596491233</v>
      </c>
      <c r="AP58" s="81">
        <f>$Y58/INDEX(农场宝石掉落!$N$2:$N$5,3)</f>
        <v>355.14433752775722</v>
      </c>
      <c r="AQ58" s="81">
        <f>$Y58/INDEX(农场宝石掉落!$N$2:$N$5,4)</f>
        <v>168.35087719298247</v>
      </c>
    </row>
    <row r="59" spans="1:43">
      <c r="A59" s="63">
        <v>6</v>
      </c>
      <c r="B59" s="63">
        <v>540</v>
      </c>
      <c r="C59" s="63">
        <v>45</v>
      </c>
      <c r="F59" s="63">
        <v>6</v>
      </c>
      <c r="G59" s="63">
        <v>540</v>
      </c>
      <c r="H59" s="63">
        <v>45</v>
      </c>
      <c r="P59" s="63">
        <v>7</v>
      </c>
      <c r="Q59" s="63">
        <v>1350</v>
      </c>
      <c r="X59" s="63">
        <f>SUM(X47:X58)</f>
        <v>119</v>
      </c>
      <c r="Y59" s="63">
        <f t="shared" ref="Y59:AP59" si="22">SUM(Y47:Y58)</f>
        <v>140490</v>
      </c>
      <c r="Z59" s="63">
        <f t="shared" si="22"/>
        <v>3070000</v>
      </c>
      <c r="AA59" s="63">
        <f t="shared" si="22"/>
        <v>6</v>
      </c>
      <c r="AB59" s="63">
        <f t="shared" si="22"/>
        <v>6</v>
      </c>
      <c r="AC59" s="63">
        <f t="shared" si="22"/>
        <v>1</v>
      </c>
      <c r="AD59" s="63">
        <f t="shared" si="22"/>
        <v>5</v>
      </c>
      <c r="AE59" s="63">
        <f t="shared" si="22"/>
        <v>8</v>
      </c>
      <c r="AF59" s="63">
        <f t="shared" si="22"/>
        <v>5</v>
      </c>
      <c r="AG59" s="63">
        <f t="shared" si="22"/>
        <v>17</v>
      </c>
      <c r="AH59" s="63">
        <f t="shared" si="22"/>
        <v>2.25</v>
      </c>
      <c r="AI59" s="63">
        <f t="shared" si="22"/>
        <v>4</v>
      </c>
      <c r="AJ59" s="63">
        <f t="shared" si="22"/>
        <v>1</v>
      </c>
      <c r="AN59" s="63">
        <f t="shared" si="22"/>
        <v>13380</v>
      </c>
      <c r="AO59" s="90">
        <f t="shared" si="22"/>
        <v>4929.4736842105267</v>
      </c>
      <c r="AP59" s="90">
        <f t="shared" si="22"/>
        <v>2079.7927461139898</v>
      </c>
      <c r="AQ59" s="90">
        <f>SUM(AQ47:AQ58)</f>
        <v>985.89473684210532</v>
      </c>
    </row>
    <row r="60" spans="1:43">
      <c r="A60" s="63">
        <v>6</v>
      </c>
      <c r="B60" s="63">
        <v>250</v>
      </c>
      <c r="C60" s="63">
        <v>56</v>
      </c>
      <c r="F60" s="63">
        <v>6</v>
      </c>
      <c r="G60" s="63">
        <v>250</v>
      </c>
      <c r="H60" s="63">
        <v>56</v>
      </c>
      <c r="P60" s="63">
        <v>7</v>
      </c>
      <c r="Q60" s="63">
        <v>1450</v>
      </c>
      <c r="V60" s="79"/>
      <c r="Z60" s="65"/>
    </row>
    <row r="61" spans="1:43">
      <c r="A61" s="63">
        <v>6</v>
      </c>
      <c r="B61" s="63">
        <v>360</v>
      </c>
      <c r="C61" s="63">
        <v>67</v>
      </c>
      <c r="F61" s="63">
        <v>6</v>
      </c>
      <c r="G61" s="63">
        <v>360</v>
      </c>
      <c r="H61" s="63">
        <v>67</v>
      </c>
      <c r="P61" s="63">
        <v>7</v>
      </c>
      <c r="Q61" s="63">
        <v>1700</v>
      </c>
      <c r="V61" s="79"/>
      <c r="Z61" s="65"/>
    </row>
    <row r="62" spans="1:43">
      <c r="A62" s="63">
        <v>6</v>
      </c>
      <c r="B62" s="63">
        <v>610</v>
      </c>
      <c r="C62" s="63">
        <v>78</v>
      </c>
      <c r="F62" s="63">
        <v>6</v>
      </c>
      <c r="G62" s="63">
        <v>610</v>
      </c>
      <c r="H62" s="63">
        <v>78</v>
      </c>
      <c r="P62" s="63">
        <v>7</v>
      </c>
      <c r="Q62" s="63">
        <v>2150</v>
      </c>
      <c r="Z62" s="65"/>
    </row>
    <row r="63" spans="1:43">
      <c r="A63" s="63">
        <v>7</v>
      </c>
      <c r="B63" s="63">
        <v>250</v>
      </c>
      <c r="C63" s="63">
        <v>89</v>
      </c>
      <c r="F63" s="63">
        <v>7</v>
      </c>
      <c r="G63" s="63">
        <v>250</v>
      </c>
      <c r="H63" s="63">
        <v>89</v>
      </c>
      <c r="P63" s="63">
        <v>8</v>
      </c>
      <c r="Q63" s="63">
        <v>380</v>
      </c>
      <c r="Z63" s="65"/>
    </row>
    <row r="64" spans="1:43">
      <c r="A64" s="63">
        <v>7</v>
      </c>
      <c r="B64" s="63">
        <v>440</v>
      </c>
      <c r="C64" s="63">
        <v>0</v>
      </c>
      <c r="D64" s="63">
        <v>9</v>
      </c>
      <c r="F64" s="63">
        <v>7</v>
      </c>
      <c r="G64" s="63">
        <v>440</v>
      </c>
      <c r="H64" s="63">
        <v>0</v>
      </c>
      <c r="I64" s="63">
        <v>9</v>
      </c>
      <c r="P64" s="63">
        <v>8</v>
      </c>
      <c r="Q64" s="63">
        <v>500</v>
      </c>
      <c r="Z64" s="65"/>
    </row>
    <row r="65" spans="1:26">
      <c r="A65" s="63">
        <v>7</v>
      </c>
      <c r="B65" s="63">
        <v>340</v>
      </c>
      <c r="C65" s="63">
        <v>13</v>
      </c>
      <c r="F65" s="63">
        <v>7</v>
      </c>
      <c r="G65" s="63">
        <v>340</v>
      </c>
      <c r="H65" s="63">
        <v>13</v>
      </c>
      <c r="P65" s="63">
        <v>8</v>
      </c>
      <c r="Q65" s="63">
        <v>760</v>
      </c>
      <c r="Z65" s="65"/>
    </row>
    <row r="66" spans="1:26">
      <c r="A66" s="63">
        <v>7</v>
      </c>
      <c r="B66" s="63">
        <v>590</v>
      </c>
      <c r="C66" s="63">
        <v>26</v>
      </c>
      <c r="F66" s="63">
        <v>7</v>
      </c>
      <c r="G66" s="63">
        <v>590</v>
      </c>
      <c r="H66" s="63">
        <v>26</v>
      </c>
      <c r="P66" s="63">
        <v>8</v>
      </c>
      <c r="Q66" s="63">
        <v>630</v>
      </c>
      <c r="Z66" s="65"/>
    </row>
    <row r="67" spans="1:26">
      <c r="A67" s="63">
        <v>7</v>
      </c>
      <c r="B67" s="63">
        <v>440</v>
      </c>
      <c r="C67" s="63">
        <v>39</v>
      </c>
      <c r="F67" s="63">
        <v>7</v>
      </c>
      <c r="G67" s="63">
        <v>440</v>
      </c>
      <c r="H67" s="63">
        <v>39</v>
      </c>
      <c r="P67" s="63">
        <v>8</v>
      </c>
      <c r="Q67" s="63">
        <v>1000</v>
      </c>
      <c r="Z67" s="65"/>
    </row>
    <row r="68" spans="1:26">
      <c r="A68" s="63">
        <v>7</v>
      </c>
      <c r="B68" s="63">
        <v>290</v>
      </c>
      <c r="C68" s="63">
        <v>52</v>
      </c>
      <c r="F68" s="63">
        <v>7</v>
      </c>
      <c r="G68" s="63">
        <v>290</v>
      </c>
      <c r="H68" s="63">
        <v>52</v>
      </c>
      <c r="P68" s="63">
        <v>8</v>
      </c>
      <c r="Q68" s="63">
        <v>1150</v>
      </c>
    </row>
    <row r="69" spans="1:26">
      <c r="A69" s="63">
        <v>7</v>
      </c>
      <c r="B69" s="63">
        <v>195</v>
      </c>
      <c r="C69" s="63">
        <v>65</v>
      </c>
      <c r="F69" s="63">
        <v>7</v>
      </c>
      <c r="G69" s="63">
        <v>195</v>
      </c>
      <c r="H69" s="63">
        <v>65</v>
      </c>
      <c r="P69" s="63">
        <v>8</v>
      </c>
      <c r="Q69" s="63">
        <v>500</v>
      </c>
    </row>
    <row r="70" spans="1:26">
      <c r="A70" s="63">
        <v>7</v>
      </c>
      <c r="B70" s="63">
        <v>250</v>
      </c>
      <c r="C70" s="63">
        <v>78</v>
      </c>
      <c r="F70" s="63">
        <v>7</v>
      </c>
      <c r="G70" s="63">
        <v>250</v>
      </c>
      <c r="H70" s="63">
        <v>78</v>
      </c>
      <c r="P70" s="63">
        <v>8</v>
      </c>
      <c r="Q70" s="63">
        <v>1000</v>
      </c>
    </row>
    <row r="71" spans="1:26">
      <c r="A71" s="63">
        <v>7</v>
      </c>
      <c r="B71" s="63">
        <v>490</v>
      </c>
      <c r="C71" s="63">
        <v>91</v>
      </c>
      <c r="F71" s="63">
        <v>7</v>
      </c>
      <c r="G71" s="63">
        <v>490</v>
      </c>
      <c r="H71" s="63">
        <v>91</v>
      </c>
      <c r="P71" s="63">
        <v>8</v>
      </c>
      <c r="Q71" s="63">
        <v>1400</v>
      </c>
    </row>
    <row r="72" spans="1:26">
      <c r="A72" s="63">
        <v>7</v>
      </c>
      <c r="B72" s="63">
        <v>690</v>
      </c>
      <c r="C72" s="63">
        <v>4</v>
      </c>
      <c r="D72" s="63">
        <v>10</v>
      </c>
      <c r="F72" s="63">
        <v>7</v>
      </c>
      <c r="G72" s="63">
        <v>690</v>
      </c>
      <c r="H72" s="63">
        <v>4</v>
      </c>
      <c r="I72" s="63">
        <v>10</v>
      </c>
      <c r="P72" s="63">
        <v>8</v>
      </c>
      <c r="Q72" s="63">
        <v>880</v>
      </c>
    </row>
    <row r="73" spans="1:26">
      <c r="A73" s="63">
        <v>7</v>
      </c>
      <c r="B73" s="63">
        <v>930</v>
      </c>
      <c r="C73" s="63">
        <v>21</v>
      </c>
      <c r="F73" s="63">
        <v>7</v>
      </c>
      <c r="G73" s="63">
        <v>930</v>
      </c>
      <c r="H73" s="63">
        <v>21</v>
      </c>
      <c r="P73" s="63">
        <v>8</v>
      </c>
      <c r="Q73" s="63">
        <v>1150</v>
      </c>
    </row>
    <row r="74" spans="1:26">
      <c r="A74" s="63">
        <v>8</v>
      </c>
      <c r="B74" s="63">
        <v>260</v>
      </c>
      <c r="C74" s="63">
        <v>38</v>
      </c>
      <c r="F74" s="63">
        <v>8</v>
      </c>
      <c r="G74" s="63">
        <v>260</v>
      </c>
      <c r="H74" s="63">
        <v>38</v>
      </c>
      <c r="P74" s="63">
        <v>8</v>
      </c>
      <c r="Q74" s="63">
        <v>1500</v>
      </c>
    </row>
    <row r="75" spans="1:26">
      <c r="A75" s="63">
        <v>8</v>
      </c>
      <c r="B75" s="63">
        <v>300</v>
      </c>
      <c r="C75" s="63">
        <v>55</v>
      </c>
      <c r="F75" s="63">
        <v>8</v>
      </c>
      <c r="G75" s="63">
        <v>300</v>
      </c>
      <c r="H75" s="63">
        <v>55</v>
      </c>
      <c r="P75" s="63">
        <v>8</v>
      </c>
      <c r="Q75" s="63">
        <v>1750</v>
      </c>
    </row>
    <row r="76" spans="1:26">
      <c r="A76" s="63">
        <v>8</v>
      </c>
      <c r="B76" s="63">
        <v>470</v>
      </c>
      <c r="C76" s="63">
        <v>72</v>
      </c>
      <c r="F76" s="63">
        <v>8</v>
      </c>
      <c r="G76" s="63">
        <v>470</v>
      </c>
      <c r="H76" s="63">
        <v>72</v>
      </c>
      <c r="P76" s="63">
        <v>9</v>
      </c>
      <c r="Q76" s="63">
        <v>740</v>
      </c>
    </row>
    <row r="77" spans="1:26">
      <c r="A77" s="63">
        <v>8</v>
      </c>
      <c r="B77" s="63">
        <v>430</v>
      </c>
      <c r="C77" s="63">
        <v>89</v>
      </c>
      <c r="F77" s="63">
        <v>8</v>
      </c>
      <c r="G77" s="63">
        <v>430</v>
      </c>
      <c r="H77" s="63">
        <v>89</v>
      </c>
      <c r="P77" s="63">
        <v>9</v>
      </c>
      <c r="Q77" s="63">
        <v>880</v>
      </c>
    </row>
    <row r="78" spans="1:26">
      <c r="A78" s="63">
        <v>8</v>
      </c>
      <c r="B78" s="63">
        <v>300</v>
      </c>
      <c r="C78" s="63">
        <v>6</v>
      </c>
      <c r="D78" s="63">
        <v>11</v>
      </c>
      <c r="F78" s="63">
        <v>8</v>
      </c>
      <c r="G78" s="63">
        <v>300</v>
      </c>
      <c r="H78" s="63">
        <v>6</v>
      </c>
      <c r="I78" s="63">
        <v>11</v>
      </c>
      <c r="P78" s="63">
        <v>9</v>
      </c>
      <c r="Q78" s="63">
        <v>1200</v>
      </c>
    </row>
    <row r="79" spans="1:26">
      <c r="A79" s="63">
        <v>8</v>
      </c>
      <c r="B79" s="63">
        <v>470</v>
      </c>
      <c r="C79" s="63">
        <v>16</v>
      </c>
      <c r="F79" s="63">
        <v>8</v>
      </c>
      <c r="G79" s="63">
        <v>470</v>
      </c>
      <c r="H79" s="63">
        <v>16</v>
      </c>
      <c r="P79" s="63">
        <v>9</v>
      </c>
      <c r="Q79" s="63">
        <v>1050</v>
      </c>
    </row>
    <row r="80" spans="1:26">
      <c r="A80" s="63">
        <v>8</v>
      </c>
      <c r="B80" s="63">
        <v>550</v>
      </c>
      <c r="C80" s="63">
        <v>26</v>
      </c>
      <c r="F80" s="63">
        <v>8</v>
      </c>
      <c r="G80" s="63">
        <v>550</v>
      </c>
      <c r="H80" s="63">
        <v>26</v>
      </c>
      <c r="P80" s="63">
        <v>9</v>
      </c>
      <c r="Q80" s="63">
        <v>1450</v>
      </c>
    </row>
    <row r="81" spans="1:17">
      <c r="A81" s="63">
        <v>8</v>
      </c>
      <c r="B81" s="63">
        <v>340</v>
      </c>
      <c r="C81" s="63">
        <v>36</v>
      </c>
      <c r="F81" s="63">
        <v>8</v>
      </c>
      <c r="G81" s="63">
        <v>340</v>
      </c>
      <c r="H81" s="63">
        <v>36</v>
      </c>
      <c r="P81" s="63">
        <v>9</v>
      </c>
      <c r="Q81" s="63">
        <v>1350</v>
      </c>
    </row>
    <row r="82" spans="1:17">
      <c r="A82" s="63">
        <v>8</v>
      </c>
      <c r="B82" s="63">
        <v>640</v>
      </c>
      <c r="C82" s="63">
        <v>46</v>
      </c>
      <c r="F82" s="63">
        <v>8</v>
      </c>
      <c r="G82" s="63">
        <v>640</v>
      </c>
      <c r="H82" s="63">
        <v>46</v>
      </c>
      <c r="P82" s="63">
        <v>9</v>
      </c>
      <c r="Q82" s="63">
        <v>1900</v>
      </c>
    </row>
    <row r="83" spans="1:17">
      <c r="A83" s="63">
        <v>8</v>
      </c>
      <c r="B83" s="63">
        <v>510</v>
      </c>
      <c r="C83" s="63">
        <v>56</v>
      </c>
      <c r="F83" s="63">
        <v>8</v>
      </c>
      <c r="G83" s="63">
        <v>510</v>
      </c>
      <c r="H83" s="63">
        <v>56</v>
      </c>
      <c r="P83" s="63">
        <v>9</v>
      </c>
      <c r="Q83" s="63">
        <v>1600</v>
      </c>
    </row>
    <row r="84" spans="1:17">
      <c r="A84" s="63">
        <v>9</v>
      </c>
      <c r="B84" s="63">
        <v>185</v>
      </c>
      <c r="C84" s="63">
        <v>66</v>
      </c>
      <c r="F84" s="63">
        <v>9</v>
      </c>
      <c r="G84" s="63">
        <v>185</v>
      </c>
      <c r="H84" s="63">
        <v>66</v>
      </c>
      <c r="P84" s="63">
        <v>9</v>
      </c>
      <c r="Q84" s="63">
        <v>2200</v>
      </c>
    </row>
    <row r="85" spans="1:17">
      <c r="A85" s="63">
        <v>9</v>
      </c>
      <c r="B85" s="63">
        <v>125</v>
      </c>
      <c r="C85" s="63">
        <v>76</v>
      </c>
      <c r="F85" s="63">
        <v>9</v>
      </c>
      <c r="G85" s="63">
        <v>125</v>
      </c>
      <c r="H85" s="63">
        <v>76</v>
      </c>
      <c r="P85" s="63">
        <v>9</v>
      </c>
      <c r="Q85" s="63">
        <v>2350</v>
      </c>
    </row>
    <row r="86" spans="1:17">
      <c r="A86" s="63">
        <v>9</v>
      </c>
      <c r="B86" s="63">
        <v>310</v>
      </c>
      <c r="C86" s="63">
        <v>86</v>
      </c>
      <c r="F86" s="63">
        <v>9</v>
      </c>
      <c r="G86" s="63">
        <v>310</v>
      </c>
      <c r="H86" s="63">
        <v>86</v>
      </c>
      <c r="P86" s="63">
        <v>10</v>
      </c>
      <c r="Q86" s="63">
        <v>700</v>
      </c>
    </row>
    <row r="87" spans="1:17">
      <c r="A87" s="63">
        <v>9</v>
      </c>
      <c r="B87" s="63">
        <v>750</v>
      </c>
      <c r="C87" s="63">
        <v>96</v>
      </c>
      <c r="F87" s="63">
        <v>9</v>
      </c>
      <c r="G87" s="63">
        <v>750</v>
      </c>
      <c r="H87" s="63">
        <v>96</v>
      </c>
      <c r="P87" s="63">
        <v>10</v>
      </c>
      <c r="Q87" s="63">
        <v>840</v>
      </c>
    </row>
    <row r="88" spans="1:17">
      <c r="A88" s="63">
        <v>9</v>
      </c>
      <c r="B88" s="63">
        <v>620</v>
      </c>
      <c r="C88" s="63">
        <v>6</v>
      </c>
      <c r="D88" s="63">
        <v>12</v>
      </c>
      <c r="F88" s="63">
        <v>9</v>
      </c>
      <c r="G88" s="63">
        <v>620</v>
      </c>
      <c r="H88" s="63">
        <v>6</v>
      </c>
      <c r="I88" s="63">
        <v>12</v>
      </c>
      <c r="P88" s="63">
        <v>10</v>
      </c>
      <c r="Q88" s="63">
        <v>1400</v>
      </c>
    </row>
    <row r="89" spans="1:17">
      <c r="A89" s="63">
        <v>9</v>
      </c>
      <c r="B89" s="63">
        <v>440</v>
      </c>
      <c r="C89" s="63">
        <v>17</v>
      </c>
      <c r="F89" s="63">
        <v>9</v>
      </c>
      <c r="G89" s="63">
        <v>440</v>
      </c>
      <c r="H89" s="63">
        <v>17</v>
      </c>
      <c r="P89" s="63">
        <v>10</v>
      </c>
      <c r="Q89" s="63">
        <v>1100</v>
      </c>
    </row>
    <row r="90" spans="1:17">
      <c r="A90" s="63">
        <v>9</v>
      </c>
      <c r="B90" s="63">
        <v>620</v>
      </c>
      <c r="C90" s="63">
        <v>28</v>
      </c>
      <c r="F90" s="63">
        <v>9</v>
      </c>
      <c r="G90" s="63">
        <v>620</v>
      </c>
      <c r="H90" s="63">
        <v>28</v>
      </c>
      <c r="P90" s="63">
        <v>10</v>
      </c>
      <c r="Q90" s="63">
        <v>1700</v>
      </c>
    </row>
    <row r="91" spans="1:17">
      <c r="A91" s="63">
        <v>9</v>
      </c>
      <c r="B91" s="63">
        <v>810</v>
      </c>
      <c r="C91" s="63">
        <v>39</v>
      </c>
      <c r="F91" s="63">
        <v>9</v>
      </c>
      <c r="G91" s="63">
        <v>810</v>
      </c>
      <c r="H91" s="63">
        <v>39</v>
      </c>
      <c r="P91" s="63">
        <v>10</v>
      </c>
      <c r="Q91" s="63">
        <v>2100</v>
      </c>
    </row>
    <row r="92" spans="1:17">
      <c r="A92" s="63">
        <v>9</v>
      </c>
      <c r="B92" s="63">
        <v>750</v>
      </c>
      <c r="C92" s="63">
        <v>50</v>
      </c>
      <c r="F92" s="63">
        <v>9</v>
      </c>
      <c r="G92" s="63">
        <v>750</v>
      </c>
      <c r="H92" s="63">
        <v>50</v>
      </c>
      <c r="P92" s="63">
        <v>10</v>
      </c>
      <c r="Q92" s="63">
        <v>1800</v>
      </c>
    </row>
    <row r="93" spans="1:17">
      <c r="A93" s="63">
        <v>9</v>
      </c>
      <c r="B93" s="63">
        <v>680</v>
      </c>
      <c r="C93" s="63">
        <v>61</v>
      </c>
      <c r="F93" s="63">
        <v>9</v>
      </c>
      <c r="G93" s="63">
        <v>680</v>
      </c>
      <c r="H93" s="63">
        <v>61</v>
      </c>
      <c r="P93" s="63">
        <v>10</v>
      </c>
      <c r="Q93" s="63">
        <v>1950</v>
      </c>
    </row>
    <row r="94" spans="1:17">
      <c r="A94" s="63">
        <v>9</v>
      </c>
      <c r="B94" s="63">
        <v>930</v>
      </c>
      <c r="C94" s="63">
        <v>72</v>
      </c>
      <c r="F94" s="63">
        <v>9</v>
      </c>
      <c r="G94" s="63">
        <v>930</v>
      </c>
      <c r="H94" s="63">
        <v>72</v>
      </c>
      <c r="P94" s="63">
        <v>10</v>
      </c>
      <c r="Q94" s="63">
        <v>2400</v>
      </c>
    </row>
    <row r="95" spans="1:17">
      <c r="P95" s="63">
        <v>11</v>
      </c>
      <c r="Q95" s="63">
        <v>730</v>
      </c>
    </row>
    <row r="96" spans="1:17">
      <c r="P96" s="63">
        <v>11</v>
      </c>
      <c r="Q96" s="63">
        <v>1100</v>
      </c>
    </row>
    <row r="97" spans="16:17">
      <c r="P97" s="63">
        <v>11</v>
      </c>
      <c r="Q97" s="63">
        <v>1300</v>
      </c>
    </row>
    <row r="98" spans="16:17">
      <c r="P98" s="63">
        <v>11</v>
      </c>
      <c r="Q98" s="63">
        <v>910</v>
      </c>
    </row>
    <row r="99" spans="16:17">
      <c r="P99" s="63">
        <v>11</v>
      </c>
      <c r="Q99" s="63">
        <v>1450</v>
      </c>
    </row>
    <row r="100" spans="16:17">
      <c r="P100" s="63">
        <v>11</v>
      </c>
      <c r="Q100" s="63">
        <v>1650</v>
      </c>
    </row>
    <row r="101" spans="16:17">
      <c r="P101" s="63">
        <v>11</v>
      </c>
      <c r="Q101" s="63">
        <v>730</v>
      </c>
    </row>
    <row r="102" spans="16:17">
      <c r="P102" s="63">
        <v>11</v>
      </c>
      <c r="Q102" s="63">
        <v>1450</v>
      </c>
    </row>
    <row r="103" spans="16:17">
      <c r="P103" s="63">
        <v>11</v>
      </c>
      <c r="Q103" s="63">
        <v>2200</v>
      </c>
    </row>
    <row r="104" spans="16:17">
      <c r="P104" s="63">
        <v>11</v>
      </c>
      <c r="Q104" s="63">
        <v>1800</v>
      </c>
    </row>
    <row r="105" spans="16:17">
      <c r="P105" s="63">
        <v>11</v>
      </c>
      <c r="Q105" s="63">
        <v>2350</v>
      </c>
    </row>
    <row r="106" spans="16:17">
      <c r="P106" s="63">
        <v>11</v>
      </c>
      <c r="Q106" s="63">
        <v>2550</v>
      </c>
    </row>
    <row r="107" spans="16:17">
      <c r="P107" s="63">
        <v>12</v>
      </c>
      <c r="Q107" s="63">
        <v>600</v>
      </c>
    </row>
    <row r="108" spans="16:17">
      <c r="P108" s="63">
        <v>12</v>
      </c>
      <c r="Q108" s="63">
        <v>720</v>
      </c>
    </row>
    <row r="109" spans="16:17">
      <c r="P109" s="63">
        <v>12</v>
      </c>
      <c r="Q109" s="63">
        <v>950</v>
      </c>
    </row>
    <row r="110" spans="16:17">
      <c r="P110" s="63">
        <v>12</v>
      </c>
      <c r="Q110" s="63">
        <v>720</v>
      </c>
    </row>
    <row r="111" spans="16:17">
      <c r="P111" s="63">
        <v>12</v>
      </c>
      <c r="Q111" s="63">
        <v>950</v>
      </c>
    </row>
    <row r="112" spans="16:17">
      <c r="P112" s="63">
        <v>12</v>
      </c>
      <c r="Q112" s="63">
        <v>1200</v>
      </c>
    </row>
    <row r="113" spans="16:17">
      <c r="P113" s="63">
        <v>12</v>
      </c>
      <c r="Q113" s="63">
        <v>1450</v>
      </c>
    </row>
    <row r="114" spans="16:17">
      <c r="P114" s="63">
        <v>12</v>
      </c>
      <c r="Q114" s="63">
        <v>1650</v>
      </c>
    </row>
    <row r="115" spans="16:17">
      <c r="P115" s="63">
        <v>12</v>
      </c>
      <c r="Q115" s="63">
        <v>2150</v>
      </c>
    </row>
    <row r="116" spans="16:17">
      <c r="P116" s="63">
        <v>12</v>
      </c>
      <c r="Q116" s="63">
        <v>1450</v>
      </c>
    </row>
    <row r="117" spans="16:17">
      <c r="P117" s="63">
        <v>12</v>
      </c>
      <c r="Q117" s="63">
        <v>1900</v>
      </c>
    </row>
    <row r="118" spans="16:17">
      <c r="P118" s="63">
        <v>12</v>
      </c>
      <c r="Q118" s="63">
        <v>2400</v>
      </c>
    </row>
    <row r="119" spans="16:17">
      <c r="P119" s="63">
        <v>12</v>
      </c>
      <c r="Q119" s="63">
        <v>1900</v>
      </c>
    </row>
    <row r="120" spans="16:17">
      <c r="P120" s="63">
        <v>12</v>
      </c>
      <c r="Q120" s="63">
        <v>2600</v>
      </c>
    </row>
    <row r="121" spans="16:17">
      <c r="P121" s="63">
        <v>12</v>
      </c>
      <c r="Q121" s="63">
        <v>3350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81"/>
  <sheetViews>
    <sheetView workbookViewId="0">
      <selection activeCell="J27" sqref="A20:J27"/>
    </sheetView>
  </sheetViews>
  <sheetFormatPr defaultRowHeight="16.5"/>
  <cols>
    <col min="1" max="1" width="4.875" style="1" customWidth="1"/>
    <col min="2" max="2" width="6.875" style="1" bestFit="1" customWidth="1"/>
    <col min="3" max="3" width="13.125" style="1" bestFit="1" customWidth="1"/>
    <col min="4" max="4" width="13.625" style="1" bestFit="1" customWidth="1"/>
    <col min="5" max="5" width="8.875" style="1" bestFit="1" customWidth="1"/>
    <col min="6" max="6" width="9.625" style="1" bestFit="1" customWidth="1"/>
    <col min="7" max="7" width="9.75" style="1" bestFit="1" customWidth="1"/>
    <col min="8" max="8" width="16.25" style="1" bestFit="1" customWidth="1"/>
    <col min="9" max="9" width="17.25" style="1" bestFit="1" customWidth="1"/>
    <col min="10" max="10" width="15.25" style="1" bestFit="1" customWidth="1"/>
    <col min="11" max="11" width="17.375" style="1" bestFit="1" customWidth="1"/>
    <col min="12" max="12" width="24.25" style="1" bestFit="1" customWidth="1"/>
    <col min="13" max="13" width="23" style="1" bestFit="1" customWidth="1"/>
    <col min="14" max="14" width="17.25" style="1" bestFit="1" customWidth="1"/>
    <col min="15" max="15" width="30.125" style="1" bestFit="1" customWidth="1"/>
    <col min="16" max="16384" width="9" style="1"/>
  </cols>
  <sheetData>
    <row r="1" spans="1:15" s="18" customFormat="1" ht="14.25">
      <c r="A1" s="19" t="s">
        <v>0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73</v>
      </c>
      <c r="K1" s="19" t="s">
        <v>11</v>
      </c>
      <c r="L1" s="19" t="s">
        <v>12</v>
      </c>
      <c r="M1" s="19" t="s">
        <v>13</v>
      </c>
      <c r="N1" s="19" t="s">
        <v>14</v>
      </c>
      <c r="O1" s="19" t="s">
        <v>15</v>
      </c>
    </row>
    <row r="2" spans="1:15" ht="15.75" customHeight="1">
      <c r="A2" s="1">
        <v>1</v>
      </c>
      <c r="B2" s="1" t="s">
        <v>16</v>
      </c>
      <c r="C2" s="1">
        <v>1000</v>
      </c>
      <c r="D2" s="1">
        <v>1110</v>
      </c>
      <c r="E2" s="1">
        <v>500</v>
      </c>
      <c r="F2" s="1">
        <v>100</v>
      </c>
      <c r="G2" s="1">
        <v>500</v>
      </c>
      <c r="H2" s="1">
        <v>1700</v>
      </c>
      <c r="I2" s="1">
        <v>2000</v>
      </c>
      <c r="J2" s="1">
        <v>2700</v>
      </c>
      <c r="K2" s="1">
        <v>1700</v>
      </c>
      <c r="L2" s="1">
        <v>1700</v>
      </c>
      <c r="M2" s="1">
        <v>2000</v>
      </c>
      <c r="N2" s="1">
        <v>0.15</v>
      </c>
      <c r="O2" s="1">
        <v>0</v>
      </c>
    </row>
    <row r="3" spans="1:15">
      <c r="A3" s="1">
        <v>13</v>
      </c>
      <c r="B3" s="1" t="s">
        <v>16</v>
      </c>
      <c r="C3" s="1">
        <v>1000</v>
      </c>
      <c r="D3" s="1">
        <v>1110</v>
      </c>
      <c r="E3" s="1">
        <v>1000</v>
      </c>
      <c r="F3" s="1">
        <v>100</v>
      </c>
      <c r="G3" s="1">
        <v>500</v>
      </c>
      <c r="H3" s="1">
        <v>1700</v>
      </c>
      <c r="I3" s="1">
        <v>2000</v>
      </c>
      <c r="J3" s="1">
        <v>2700</v>
      </c>
      <c r="K3" s="1">
        <v>1700</v>
      </c>
      <c r="L3" s="1">
        <v>1700</v>
      </c>
      <c r="M3" s="1">
        <v>2000</v>
      </c>
      <c r="N3" s="1">
        <v>0.15</v>
      </c>
      <c r="O3" s="1">
        <v>0</v>
      </c>
    </row>
    <row r="4" spans="1:15">
      <c r="A4" s="1">
        <v>20</v>
      </c>
      <c r="B4" s="1" t="s">
        <v>16</v>
      </c>
      <c r="C4" s="1">
        <v>1500</v>
      </c>
      <c r="D4" s="1">
        <v>1665</v>
      </c>
      <c r="E4" s="1">
        <v>2000</v>
      </c>
      <c r="F4" s="1">
        <v>200</v>
      </c>
      <c r="G4" s="1">
        <v>900</v>
      </c>
      <c r="H4" s="1">
        <v>2500</v>
      </c>
      <c r="I4" s="1">
        <v>3000</v>
      </c>
      <c r="J4" s="1">
        <v>4000</v>
      </c>
      <c r="K4" s="1">
        <v>2500</v>
      </c>
      <c r="L4" s="1">
        <v>2500</v>
      </c>
      <c r="M4" s="1">
        <v>3000</v>
      </c>
      <c r="N4" s="1">
        <v>0.15</v>
      </c>
      <c r="O4" s="1">
        <v>0</v>
      </c>
    </row>
    <row r="5" spans="1:15">
      <c r="A5" s="1">
        <v>27</v>
      </c>
      <c r="B5" s="1" t="s">
        <v>16</v>
      </c>
      <c r="C5" s="1">
        <v>1500</v>
      </c>
      <c r="D5" s="1">
        <v>1665</v>
      </c>
      <c r="E5" s="1">
        <v>2000</v>
      </c>
      <c r="F5" s="1">
        <v>200</v>
      </c>
      <c r="G5" s="1">
        <v>1500</v>
      </c>
      <c r="H5" s="1">
        <v>2500</v>
      </c>
      <c r="I5" s="1">
        <v>3000</v>
      </c>
      <c r="J5" s="1">
        <v>4000</v>
      </c>
      <c r="K5" s="1">
        <v>2500</v>
      </c>
      <c r="L5" s="1">
        <v>2500</v>
      </c>
      <c r="M5" s="1">
        <v>3000</v>
      </c>
      <c r="N5" s="1">
        <v>0.15</v>
      </c>
      <c r="O5" s="1">
        <v>0</v>
      </c>
    </row>
    <row r="6" spans="1:15">
      <c r="A6" s="1">
        <v>35</v>
      </c>
      <c r="B6" s="1" t="s">
        <v>16</v>
      </c>
      <c r="C6" s="1">
        <v>1800</v>
      </c>
      <c r="D6" s="1">
        <v>2100</v>
      </c>
      <c r="E6" s="1">
        <v>3000</v>
      </c>
      <c r="F6" s="1">
        <v>300</v>
      </c>
      <c r="G6" s="1">
        <v>2000</v>
      </c>
      <c r="H6" s="1">
        <v>2500</v>
      </c>
      <c r="I6" s="1">
        <v>3000</v>
      </c>
      <c r="J6" s="1">
        <v>4000</v>
      </c>
      <c r="K6" s="1">
        <v>2500</v>
      </c>
      <c r="L6" s="1">
        <v>2500</v>
      </c>
      <c r="M6" s="1">
        <v>3000</v>
      </c>
      <c r="N6" s="1">
        <v>0.15</v>
      </c>
      <c r="O6" s="1">
        <v>0</v>
      </c>
    </row>
    <row r="7" spans="1:15">
      <c r="A7" s="1">
        <v>47</v>
      </c>
      <c r="B7" s="1" t="s">
        <v>16</v>
      </c>
      <c r="C7" s="1">
        <v>1800</v>
      </c>
      <c r="D7" s="1">
        <v>2100</v>
      </c>
      <c r="E7" s="1">
        <v>4500</v>
      </c>
      <c r="F7" s="1">
        <v>400</v>
      </c>
      <c r="G7" s="1">
        <v>3000</v>
      </c>
      <c r="H7" s="1">
        <v>2500</v>
      </c>
      <c r="I7" s="1">
        <v>3000</v>
      </c>
      <c r="J7" s="1">
        <v>4000</v>
      </c>
      <c r="K7" s="1">
        <v>2500</v>
      </c>
      <c r="L7" s="1">
        <v>2500</v>
      </c>
      <c r="M7" s="1">
        <v>3000</v>
      </c>
      <c r="N7" s="1">
        <v>0.15</v>
      </c>
      <c r="O7" s="1">
        <v>0</v>
      </c>
    </row>
    <row r="8" spans="1:15">
      <c r="A8" s="1">
        <v>58</v>
      </c>
      <c r="B8" s="1" t="s">
        <v>16</v>
      </c>
      <c r="C8" s="1">
        <v>2000</v>
      </c>
      <c r="D8" s="1">
        <v>2221</v>
      </c>
      <c r="E8" s="1">
        <v>6000</v>
      </c>
      <c r="F8" s="1">
        <v>500</v>
      </c>
      <c r="G8" s="1">
        <v>4000</v>
      </c>
      <c r="H8" s="1">
        <v>3300</v>
      </c>
      <c r="I8" s="1">
        <v>4000</v>
      </c>
      <c r="J8" s="1">
        <v>5300</v>
      </c>
      <c r="K8" s="1">
        <v>3300</v>
      </c>
      <c r="L8" s="1">
        <v>3300</v>
      </c>
      <c r="M8" s="1">
        <v>4000</v>
      </c>
      <c r="N8" s="1">
        <v>0.15</v>
      </c>
      <c r="O8" s="1">
        <v>0</v>
      </c>
    </row>
    <row r="9" spans="1:15">
      <c r="A9" s="1">
        <v>100</v>
      </c>
      <c r="B9" s="1" t="s">
        <v>16</v>
      </c>
      <c r="C9" s="1">
        <v>2200</v>
      </c>
      <c r="D9" s="1">
        <v>2442</v>
      </c>
      <c r="E9" s="1">
        <v>6600</v>
      </c>
      <c r="F9" s="1">
        <v>550</v>
      </c>
      <c r="G9" s="1">
        <v>4400</v>
      </c>
      <c r="H9" s="1">
        <v>3700</v>
      </c>
      <c r="I9" s="1">
        <v>4400</v>
      </c>
      <c r="J9" s="1">
        <v>5900</v>
      </c>
      <c r="K9" s="1">
        <v>3700</v>
      </c>
      <c r="L9" s="1">
        <v>3700</v>
      </c>
      <c r="M9" s="1">
        <v>4400</v>
      </c>
      <c r="N9" s="1">
        <v>0.15</v>
      </c>
      <c r="O9" s="1">
        <v>0</v>
      </c>
    </row>
    <row r="10" spans="1:15">
      <c r="A10" s="1">
        <v>168</v>
      </c>
      <c r="B10" s="1" t="s">
        <v>16</v>
      </c>
      <c r="C10" s="1">
        <v>2500</v>
      </c>
      <c r="D10" s="1">
        <v>2775</v>
      </c>
      <c r="E10" s="1">
        <v>7500</v>
      </c>
      <c r="F10" s="1">
        <v>625</v>
      </c>
      <c r="G10" s="1">
        <v>5000</v>
      </c>
      <c r="H10" s="1">
        <v>4200</v>
      </c>
      <c r="I10" s="1">
        <v>5000</v>
      </c>
      <c r="J10" s="1">
        <v>6700</v>
      </c>
      <c r="K10" s="1">
        <v>4200</v>
      </c>
      <c r="L10" s="1">
        <v>4200</v>
      </c>
      <c r="M10" s="1">
        <v>5000</v>
      </c>
      <c r="N10" s="1">
        <v>0.15</v>
      </c>
      <c r="O10" s="1">
        <v>0</v>
      </c>
    </row>
    <row r="11" spans="1:15">
      <c r="A11" s="1">
        <v>187</v>
      </c>
      <c r="B11" s="1" t="s">
        <v>16</v>
      </c>
      <c r="C11" s="1">
        <v>2500</v>
      </c>
      <c r="D11" s="1">
        <v>2775</v>
      </c>
      <c r="E11" s="1">
        <v>7500</v>
      </c>
      <c r="F11" s="1">
        <v>625</v>
      </c>
      <c r="G11" s="1">
        <v>5000</v>
      </c>
      <c r="H11" s="1">
        <v>4200</v>
      </c>
      <c r="I11" s="1">
        <v>5000</v>
      </c>
      <c r="J11" s="1">
        <v>6700</v>
      </c>
      <c r="K11" s="1">
        <v>4200</v>
      </c>
      <c r="L11" s="1">
        <v>4200</v>
      </c>
      <c r="M11" s="1">
        <v>5000</v>
      </c>
      <c r="N11" s="1">
        <v>0.15</v>
      </c>
      <c r="O11" s="1">
        <v>0</v>
      </c>
    </row>
    <row r="12" spans="1:15">
      <c r="A12" s="1">
        <v>208</v>
      </c>
      <c r="B12" s="1" t="s">
        <v>16</v>
      </c>
      <c r="C12" s="1">
        <v>2600</v>
      </c>
      <c r="D12" s="1">
        <v>2886</v>
      </c>
      <c r="E12" s="1">
        <v>7800</v>
      </c>
      <c r="F12" s="1">
        <v>650</v>
      </c>
      <c r="G12" s="1">
        <v>5200</v>
      </c>
      <c r="H12" s="1">
        <v>4300</v>
      </c>
      <c r="I12" s="1">
        <v>5200</v>
      </c>
      <c r="J12" s="1">
        <v>6900</v>
      </c>
      <c r="K12" s="1">
        <v>4300</v>
      </c>
      <c r="L12" s="1">
        <v>4300</v>
      </c>
      <c r="M12" s="1">
        <v>5200</v>
      </c>
      <c r="N12" s="1">
        <v>0.15</v>
      </c>
      <c r="O12" s="1">
        <v>0</v>
      </c>
    </row>
    <row r="13" spans="1:15">
      <c r="A13" s="1">
        <v>249</v>
      </c>
      <c r="B13" s="1" t="s">
        <v>16</v>
      </c>
      <c r="C13" s="1">
        <v>2700</v>
      </c>
      <c r="D13" s="1">
        <v>2998</v>
      </c>
      <c r="E13" s="1">
        <v>8100</v>
      </c>
      <c r="F13" s="1">
        <v>675</v>
      </c>
      <c r="G13" s="1">
        <v>5400</v>
      </c>
      <c r="H13" s="1">
        <v>4500</v>
      </c>
      <c r="I13" s="1">
        <v>5400</v>
      </c>
      <c r="J13" s="1">
        <v>7200</v>
      </c>
      <c r="K13" s="1">
        <v>4500</v>
      </c>
      <c r="L13" s="1">
        <v>4500</v>
      </c>
      <c r="M13" s="1">
        <v>5400</v>
      </c>
      <c r="N13" s="1">
        <v>0.15</v>
      </c>
      <c r="O13" s="1">
        <v>0</v>
      </c>
    </row>
    <row r="14" spans="1:15">
      <c r="A14" s="1">
        <v>298</v>
      </c>
      <c r="B14" s="1" t="s">
        <v>16</v>
      </c>
      <c r="C14" s="1">
        <v>2800</v>
      </c>
      <c r="D14" s="1">
        <v>3109</v>
      </c>
      <c r="E14" s="1">
        <v>8400</v>
      </c>
      <c r="F14" s="1">
        <v>700</v>
      </c>
      <c r="G14" s="1">
        <v>5600</v>
      </c>
      <c r="H14" s="1">
        <v>4700</v>
      </c>
      <c r="I14" s="1">
        <v>5600</v>
      </c>
      <c r="J14" s="1">
        <v>7500</v>
      </c>
      <c r="K14" s="1">
        <v>4700</v>
      </c>
      <c r="L14" s="1">
        <v>4700</v>
      </c>
      <c r="M14" s="1">
        <v>5600</v>
      </c>
      <c r="N14" s="1">
        <v>0.15</v>
      </c>
      <c r="O14" s="1">
        <v>0</v>
      </c>
    </row>
    <row r="15" spans="1:15">
      <c r="A15" s="1">
        <v>345</v>
      </c>
      <c r="B15" s="1" t="s">
        <v>16</v>
      </c>
      <c r="C15" s="1">
        <v>2900</v>
      </c>
      <c r="D15" s="1">
        <v>3219</v>
      </c>
      <c r="E15" s="1">
        <v>8700</v>
      </c>
      <c r="F15" s="1">
        <v>725</v>
      </c>
      <c r="G15" s="1">
        <v>5800</v>
      </c>
      <c r="H15" s="1">
        <v>4800</v>
      </c>
      <c r="I15" s="1">
        <v>5800</v>
      </c>
      <c r="J15" s="1">
        <v>7700</v>
      </c>
      <c r="K15" s="1">
        <v>4800</v>
      </c>
      <c r="L15" s="1">
        <v>4800</v>
      </c>
      <c r="M15" s="1">
        <v>5800</v>
      </c>
      <c r="N15" s="1">
        <v>0.15</v>
      </c>
      <c r="O15" s="1">
        <v>0</v>
      </c>
    </row>
    <row r="16" spans="1:15">
      <c r="A16" s="1">
        <v>392</v>
      </c>
      <c r="B16" s="1" t="s">
        <v>16</v>
      </c>
      <c r="C16" s="1">
        <v>2900</v>
      </c>
      <c r="D16" s="1">
        <v>3219</v>
      </c>
      <c r="E16" s="1">
        <v>8700</v>
      </c>
      <c r="F16" s="1">
        <v>725</v>
      </c>
      <c r="G16" s="1">
        <v>5800</v>
      </c>
      <c r="H16" s="1">
        <v>4800</v>
      </c>
      <c r="I16" s="1">
        <v>5800</v>
      </c>
      <c r="J16" s="1">
        <v>7700</v>
      </c>
      <c r="K16" s="1">
        <v>4800</v>
      </c>
      <c r="L16" s="1">
        <v>4800</v>
      </c>
      <c r="M16" s="1">
        <v>5800</v>
      </c>
      <c r="N16" s="1">
        <v>0.15</v>
      </c>
      <c r="O16" s="1">
        <v>0</v>
      </c>
    </row>
    <row r="17" spans="1:15">
      <c r="A17" s="1">
        <v>396</v>
      </c>
      <c r="B17" s="1" t="s">
        <v>16</v>
      </c>
      <c r="C17" s="1">
        <v>3000</v>
      </c>
      <c r="D17" s="1">
        <v>3330</v>
      </c>
      <c r="E17" s="1">
        <v>9000</v>
      </c>
      <c r="F17" s="1">
        <v>750</v>
      </c>
      <c r="G17" s="1">
        <v>6000</v>
      </c>
      <c r="H17" s="1">
        <v>5000</v>
      </c>
      <c r="I17" s="1">
        <v>6000</v>
      </c>
      <c r="J17" s="1">
        <v>8000</v>
      </c>
      <c r="K17" s="1">
        <v>5000</v>
      </c>
      <c r="L17" s="1">
        <v>5000</v>
      </c>
      <c r="M17" s="1">
        <v>6000</v>
      </c>
      <c r="N17" s="1">
        <v>0.15</v>
      </c>
      <c r="O17" s="1">
        <v>0</v>
      </c>
    </row>
    <row r="18" spans="1:15">
      <c r="A18" s="1">
        <v>443</v>
      </c>
      <c r="B18" s="1" t="s">
        <v>16</v>
      </c>
      <c r="C18" s="1">
        <v>3100</v>
      </c>
      <c r="D18" s="1">
        <v>3442</v>
      </c>
      <c r="E18" s="1">
        <v>9300</v>
      </c>
      <c r="F18" s="1">
        <v>775</v>
      </c>
      <c r="G18" s="1">
        <v>6200</v>
      </c>
      <c r="H18" s="1">
        <v>5200</v>
      </c>
      <c r="I18" s="1">
        <v>6200</v>
      </c>
      <c r="J18" s="1">
        <v>8300</v>
      </c>
      <c r="K18" s="1">
        <v>5200</v>
      </c>
      <c r="L18" s="1">
        <v>5200</v>
      </c>
      <c r="M18" s="1">
        <v>6200</v>
      </c>
      <c r="N18" s="1">
        <v>0.15</v>
      </c>
      <c r="O18" s="1">
        <v>0</v>
      </c>
    </row>
    <row r="19" spans="1:15">
      <c r="A19" s="1">
        <v>494</v>
      </c>
      <c r="B19" s="1" t="s">
        <v>16</v>
      </c>
      <c r="C19" s="1">
        <v>3200</v>
      </c>
      <c r="D19" s="1">
        <v>3553</v>
      </c>
      <c r="E19" s="1">
        <v>9600</v>
      </c>
      <c r="F19" s="1">
        <v>800</v>
      </c>
      <c r="G19" s="1">
        <v>6400</v>
      </c>
      <c r="H19" s="1">
        <v>5300</v>
      </c>
      <c r="I19" s="1">
        <v>6400</v>
      </c>
      <c r="J19" s="1">
        <v>8500</v>
      </c>
      <c r="K19" s="1">
        <v>5300</v>
      </c>
      <c r="L19" s="1">
        <v>5300</v>
      </c>
      <c r="M19" s="1">
        <v>6400</v>
      </c>
      <c r="N19" s="1">
        <v>0.15</v>
      </c>
      <c r="O19" s="1">
        <v>0</v>
      </c>
    </row>
    <row r="20" spans="1:15">
      <c r="A20" s="1">
        <v>544</v>
      </c>
      <c r="B20" s="1" t="s">
        <v>16</v>
      </c>
      <c r="C20" s="1">
        <v>3300</v>
      </c>
      <c r="D20" s="1">
        <v>3663</v>
      </c>
      <c r="E20" s="1">
        <v>9900</v>
      </c>
      <c r="F20" s="1">
        <v>825</v>
      </c>
      <c r="G20" s="1">
        <v>6600</v>
      </c>
      <c r="H20" s="1">
        <v>5500</v>
      </c>
      <c r="I20" s="1">
        <v>6600</v>
      </c>
      <c r="J20" s="1">
        <v>8800</v>
      </c>
      <c r="K20" s="1">
        <v>5500</v>
      </c>
      <c r="L20" s="1">
        <v>5500</v>
      </c>
      <c r="M20" s="1">
        <v>6600</v>
      </c>
      <c r="N20" s="1">
        <v>0.15</v>
      </c>
      <c r="O20" s="1">
        <v>0</v>
      </c>
    </row>
    <row r="21" spans="1:15">
      <c r="A21" s="1">
        <v>594</v>
      </c>
      <c r="B21" s="1" t="s">
        <v>16</v>
      </c>
      <c r="C21" s="1">
        <v>3400</v>
      </c>
      <c r="D21" s="1">
        <v>3775</v>
      </c>
      <c r="E21" s="1">
        <v>10200</v>
      </c>
      <c r="F21" s="1">
        <v>850</v>
      </c>
      <c r="G21" s="1">
        <v>6800</v>
      </c>
      <c r="H21" s="1">
        <v>5700</v>
      </c>
      <c r="I21" s="1">
        <v>6800</v>
      </c>
      <c r="J21" s="1">
        <v>9100</v>
      </c>
      <c r="K21" s="1">
        <v>5700</v>
      </c>
      <c r="L21" s="1">
        <v>5700</v>
      </c>
      <c r="M21" s="1">
        <v>6800</v>
      </c>
      <c r="N21" s="1">
        <v>0.15</v>
      </c>
      <c r="O21" s="1">
        <v>0</v>
      </c>
    </row>
    <row r="22" spans="1:15">
      <c r="A22" s="1">
        <v>1</v>
      </c>
      <c r="B22" s="1" t="s">
        <v>17</v>
      </c>
      <c r="C22" s="1">
        <v>2000</v>
      </c>
      <c r="D22" s="1">
        <v>2221</v>
      </c>
      <c r="E22" s="1">
        <v>900</v>
      </c>
      <c r="F22" s="1">
        <v>200</v>
      </c>
      <c r="G22" s="1">
        <v>900</v>
      </c>
      <c r="H22" s="1">
        <v>3000</v>
      </c>
      <c r="I22" s="1">
        <v>3500</v>
      </c>
      <c r="J22" s="1">
        <v>4750</v>
      </c>
      <c r="K22" s="1">
        <v>3000</v>
      </c>
      <c r="L22" s="1">
        <v>3000</v>
      </c>
      <c r="M22" s="1">
        <v>3500</v>
      </c>
      <c r="N22" s="1">
        <v>0.2</v>
      </c>
      <c r="O22" s="1">
        <v>1000</v>
      </c>
    </row>
    <row r="23" spans="1:15">
      <c r="A23" s="1">
        <v>13</v>
      </c>
      <c r="B23" s="1" t="s">
        <v>17</v>
      </c>
      <c r="C23" s="1">
        <v>2000</v>
      </c>
      <c r="D23" s="1">
        <v>2221</v>
      </c>
      <c r="E23" s="1">
        <v>1750</v>
      </c>
      <c r="F23" s="1">
        <v>200</v>
      </c>
      <c r="G23" s="1">
        <v>900</v>
      </c>
      <c r="H23" s="1">
        <v>3000</v>
      </c>
      <c r="I23" s="1">
        <v>3500</v>
      </c>
      <c r="J23" s="1">
        <v>4750</v>
      </c>
      <c r="K23" s="1">
        <v>3000</v>
      </c>
      <c r="L23" s="1">
        <v>3000</v>
      </c>
      <c r="M23" s="1">
        <v>3500</v>
      </c>
      <c r="N23" s="1">
        <v>0.2</v>
      </c>
      <c r="O23" s="1">
        <v>1000</v>
      </c>
    </row>
    <row r="24" spans="1:15">
      <c r="A24" s="1">
        <v>20</v>
      </c>
      <c r="B24" s="1" t="s">
        <v>17</v>
      </c>
      <c r="C24" s="1">
        <v>3000</v>
      </c>
      <c r="D24" s="1">
        <v>3330</v>
      </c>
      <c r="E24" s="1">
        <v>3500</v>
      </c>
      <c r="F24" s="1">
        <v>350</v>
      </c>
      <c r="G24" s="1">
        <v>1600</v>
      </c>
      <c r="H24" s="1">
        <v>4400</v>
      </c>
      <c r="I24" s="1">
        <v>5250</v>
      </c>
      <c r="J24" s="1">
        <v>7000</v>
      </c>
      <c r="K24" s="1">
        <v>4400</v>
      </c>
      <c r="L24" s="1">
        <v>4400</v>
      </c>
      <c r="M24" s="1">
        <v>5250</v>
      </c>
      <c r="N24" s="1">
        <v>0.2</v>
      </c>
      <c r="O24" s="1">
        <v>1500</v>
      </c>
    </row>
    <row r="25" spans="1:15">
      <c r="A25" s="1">
        <v>27</v>
      </c>
      <c r="B25" s="1" t="s">
        <v>17</v>
      </c>
      <c r="C25" s="1">
        <v>3000</v>
      </c>
      <c r="D25" s="1">
        <v>3330</v>
      </c>
      <c r="E25" s="1">
        <v>3500</v>
      </c>
      <c r="F25" s="1">
        <v>350</v>
      </c>
      <c r="G25" s="1">
        <v>2650</v>
      </c>
      <c r="H25" s="1">
        <v>4400</v>
      </c>
      <c r="I25" s="1">
        <v>5250</v>
      </c>
      <c r="J25" s="1">
        <v>7000</v>
      </c>
      <c r="K25" s="1">
        <v>4400</v>
      </c>
      <c r="L25" s="1">
        <v>4400</v>
      </c>
      <c r="M25" s="1">
        <v>5250</v>
      </c>
      <c r="N25" s="1">
        <v>0.2</v>
      </c>
      <c r="O25" s="1">
        <v>1500</v>
      </c>
    </row>
    <row r="26" spans="1:15">
      <c r="A26" s="1">
        <v>35</v>
      </c>
      <c r="B26" s="1" t="s">
        <v>17</v>
      </c>
      <c r="C26" s="1">
        <v>3600</v>
      </c>
      <c r="D26" s="1">
        <v>4200</v>
      </c>
      <c r="E26" s="1">
        <v>5250</v>
      </c>
      <c r="F26" s="1">
        <v>550</v>
      </c>
      <c r="G26" s="1">
        <v>3500</v>
      </c>
      <c r="H26" s="1">
        <v>4400</v>
      </c>
      <c r="I26" s="1">
        <v>5250</v>
      </c>
      <c r="J26" s="1">
        <v>7000</v>
      </c>
      <c r="K26" s="1">
        <v>4400</v>
      </c>
      <c r="L26" s="1">
        <v>4400</v>
      </c>
      <c r="M26" s="1">
        <v>5250</v>
      </c>
      <c r="N26" s="1">
        <v>0.2</v>
      </c>
      <c r="O26" s="1">
        <v>1800</v>
      </c>
    </row>
    <row r="27" spans="1:15">
      <c r="A27" s="1">
        <v>47</v>
      </c>
      <c r="B27" s="1" t="s">
        <v>17</v>
      </c>
      <c r="C27" s="1">
        <v>3600</v>
      </c>
      <c r="D27" s="1">
        <v>4200</v>
      </c>
      <c r="E27" s="1">
        <v>7900</v>
      </c>
      <c r="F27" s="1">
        <v>700</v>
      </c>
      <c r="G27" s="1">
        <v>5250</v>
      </c>
      <c r="H27" s="1">
        <v>4400</v>
      </c>
      <c r="I27" s="1">
        <v>5250</v>
      </c>
      <c r="J27" s="1">
        <v>7000</v>
      </c>
      <c r="K27" s="1">
        <v>4400</v>
      </c>
      <c r="L27" s="1">
        <v>4400</v>
      </c>
      <c r="M27" s="1">
        <v>5250</v>
      </c>
      <c r="N27" s="1">
        <v>0.2</v>
      </c>
      <c r="O27" s="1">
        <v>1800</v>
      </c>
    </row>
    <row r="28" spans="1:15">
      <c r="A28" s="1">
        <v>58</v>
      </c>
      <c r="B28" s="1" t="s">
        <v>17</v>
      </c>
      <c r="C28" s="1">
        <v>4000</v>
      </c>
      <c r="D28" s="1">
        <v>4440</v>
      </c>
      <c r="E28" s="1">
        <v>10500</v>
      </c>
      <c r="F28" s="1">
        <v>900</v>
      </c>
      <c r="G28" s="1">
        <v>7000</v>
      </c>
      <c r="H28" s="1">
        <v>5800</v>
      </c>
      <c r="I28" s="1">
        <v>7000</v>
      </c>
      <c r="J28" s="1">
        <v>9300</v>
      </c>
      <c r="K28" s="1">
        <v>5800</v>
      </c>
      <c r="L28" s="1">
        <v>5800</v>
      </c>
      <c r="M28" s="1">
        <v>7000</v>
      </c>
      <c r="N28" s="1">
        <v>0.2</v>
      </c>
      <c r="O28" s="1">
        <v>2000</v>
      </c>
    </row>
    <row r="29" spans="1:15">
      <c r="A29" s="1">
        <v>100</v>
      </c>
      <c r="B29" s="1" t="s">
        <v>17</v>
      </c>
      <c r="C29" s="1">
        <v>4400</v>
      </c>
      <c r="D29" s="1">
        <v>4884</v>
      </c>
      <c r="E29" s="1">
        <v>11550</v>
      </c>
      <c r="F29" s="1">
        <v>950</v>
      </c>
      <c r="G29" s="1">
        <v>7700</v>
      </c>
      <c r="H29" s="1">
        <v>6500</v>
      </c>
      <c r="I29" s="1">
        <v>7700</v>
      </c>
      <c r="J29" s="1">
        <v>10350</v>
      </c>
      <c r="K29" s="1">
        <v>6500</v>
      </c>
      <c r="L29" s="1">
        <v>6500</v>
      </c>
      <c r="M29" s="1">
        <v>7700</v>
      </c>
      <c r="N29" s="1">
        <v>0.2</v>
      </c>
      <c r="O29" s="1">
        <v>2200</v>
      </c>
    </row>
    <row r="30" spans="1:15">
      <c r="A30" s="1">
        <v>168</v>
      </c>
      <c r="B30" s="1" t="s">
        <v>17</v>
      </c>
      <c r="C30" s="1">
        <v>5000</v>
      </c>
      <c r="D30" s="1">
        <v>5551</v>
      </c>
      <c r="E30" s="1">
        <v>13150</v>
      </c>
      <c r="F30" s="1">
        <v>1100</v>
      </c>
      <c r="G30" s="1">
        <v>8750</v>
      </c>
      <c r="H30" s="1">
        <v>7350</v>
      </c>
      <c r="I30" s="1">
        <v>8750</v>
      </c>
      <c r="J30" s="1">
        <v>11750</v>
      </c>
      <c r="K30" s="1">
        <v>7350</v>
      </c>
      <c r="L30" s="1">
        <v>7350</v>
      </c>
      <c r="M30" s="1">
        <v>8750</v>
      </c>
      <c r="N30" s="1">
        <v>0.2</v>
      </c>
      <c r="O30" s="1">
        <v>2500</v>
      </c>
    </row>
    <row r="31" spans="1:15">
      <c r="A31" s="1">
        <v>187</v>
      </c>
      <c r="B31" s="1" t="s">
        <v>17</v>
      </c>
      <c r="C31" s="1">
        <v>5000</v>
      </c>
      <c r="D31" s="1">
        <v>5551</v>
      </c>
      <c r="E31" s="1">
        <v>13150</v>
      </c>
      <c r="F31" s="1">
        <v>1100</v>
      </c>
      <c r="G31" s="1">
        <v>8750</v>
      </c>
      <c r="H31" s="1">
        <v>7350</v>
      </c>
      <c r="I31" s="1">
        <v>8750</v>
      </c>
      <c r="J31" s="1">
        <v>11750</v>
      </c>
      <c r="K31" s="1">
        <v>7350</v>
      </c>
      <c r="L31" s="1">
        <v>7350</v>
      </c>
      <c r="M31" s="1">
        <v>8750</v>
      </c>
      <c r="N31" s="1">
        <v>0.2</v>
      </c>
      <c r="O31" s="1">
        <v>2500</v>
      </c>
    </row>
    <row r="32" spans="1:15">
      <c r="A32" s="1">
        <v>208</v>
      </c>
      <c r="B32" s="1" t="s">
        <v>17</v>
      </c>
      <c r="C32" s="1">
        <v>5200</v>
      </c>
      <c r="D32" s="1">
        <v>5773</v>
      </c>
      <c r="E32" s="1">
        <v>13650</v>
      </c>
      <c r="F32" s="1">
        <v>1150</v>
      </c>
      <c r="G32" s="1">
        <v>9100</v>
      </c>
      <c r="H32" s="1">
        <v>7550</v>
      </c>
      <c r="I32" s="1">
        <v>9100</v>
      </c>
      <c r="J32" s="1">
        <v>12100</v>
      </c>
      <c r="K32" s="1">
        <v>7550</v>
      </c>
      <c r="L32" s="1">
        <v>7550</v>
      </c>
      <c r="M32" s="1">
        <v>9100</v>
      </c>
      <c r="N32" s="1">
        <v>0.2</v>
      </c>
      <c r="O32" s="1">
        <v>2600</v>
      </c>
    </row>
    <row r="33" spans="1:15">
      <c r="A33" s="1">
        <v>249</v>
      </c>
      <c r="B33" s="1" t="s">
        <v>17</v>
      </c>
      <c r="C33" s="1">
        <v>5400</v>
      </c>
      <c r="D33" s="1">
        <v>5995</v>
      </c>
      <c r="E33" s="1">
        <v>14200</v>
      </c>
      <c r="F33" s="1">
        <v>1200</v>
      </c>
      <c r="G33" s="1">
        <v>9450</v>
      </c>
      <c r="H33" s="1">
        <v>7900</v>
      </c>
      <c r="I33" s="1">
        <v>9450</v>
      </c>
      <c r="J33" s="1">
        <v>12600</v>
      </c>
      <c r="K33" s="1">
        <v>7900</v>
      </c>
      <c r="L33" s="1">
        <v>7900</v>
      </c>
      <c r="M33" s="1">
        <v>9450</v>
      </c>
      <c r="N33" s="1">
        <v>0.2</v>
      </c>
      <c r="O33" s="1">
        <v>2700</v>
      </c>
    </row>
    <row r="34" spans="1:15">
      <c r="A34" s="1">
        <v>298</v>
      </c>
      <c r="B34" s="1" t="s">
        <v>17</v>
      </c>
      <c r="C34" s="1">
        <v>5600</v>
      </c>
      <c r="D34" s="1">
        <v>6217</v>
      </c>
      <c r="E34" s="1">
        <v>14700</v>
      </c>
      <c r="F34" s="1">
        <v>1250</v>
      </c>
      <c r="G34" s="1">
        <v>9800</v>
      </c>
      <c r="H34" s="1">
        <v>8250</v>
      </c>
      <c r="I34" s="1">
        <v>9800</v>
      </c>
      <c r="J34" s="1">
        <v>13150</v>
      </c>
      <c r="K34" s="1">
        <v>8250</v>
      </c>
      <c r="L34" s="1">
        <v>8250</v>
      </c>
      <c r="M34" s="1">
        <v>9800</v>
      </c>
      <c r="N34" s="1">
        <v>0.2</v>
      </c>
      <c r="O34" s="1">
        <v>2800</v>
      </c>
    </row>
    <row r="35" spans="1:15">
      <c r="A35" s="1">
        <v>345</v>
      </c>
      <c r="B35" s="1" t="s">
        <v>17</v>
      </c>
      <c r="C35" s="1">
        <v>5800</v>
      </c>
      <c r="D35" s="1">
        <v>6439</v>
      </c>
      <c r="E35" s="1">
        <v>15250</v>
      </c>
      <c r="F35" s="1">
        <v>1250</v>
      </c>
      <c r="G35" s="1">
        <v>10150</v>
      </c>
      <c r="H35" s="1">
        <v>8400</v>
      </c>
      <c r="I35" s="1">
        <v>10150</v>
      </c>
      <c r="J35" s="1">
        <v>13500</v>
      </c>
      <c r="K35" s="1">
        <v>8400</v>
      </c>
      <c r="L35" s="1">
        <v>8400</v>
      </c>
      <c r="M35" s="1">
        <v>10150</v>
      </c>
      <c r="N35" s="1">
        <v>0.2</v>
      </c>
      <c r="O35" s="1">
        <v>2900</v>
      </c>
    </row>
    <row r="36" spans="1:15">
      <c r="A36" s="1">
        <v>392</v>
      </c>
      <c r="B36" s="1" t="s">
        <v>17</v>
      </c>
      <c r="C36" s="1">
        <v>5800</v>
      </c>
      <c r="D36" s="1">
        <v>6439</v>
      </c>
      <c r="E36" s="1">
        <v>15250</v>
      </c>
      <c r="F36" s="1">
        <v>1250</v>
      </c>
      <c r="G36" s="1">
        <v>10150</v>
      </c>
      <c r="H36" s="1">
        <v>8400</v>
      </c>
      <c r="I36" s="1">
        <v>10150</v>
      </c>
      <c r="J36" s="1">
        <v>13500</v>
      </c>
      <c r="K36" s="1">
        <v>8400</v>
      </c>
      <c r="L36" s="1">
        <v>8400</v>
      </c>
      <c r="M36" s="1">
        <v>10150</v>
      </c>
      <c r="N36" s="1">
        <v>0.2</v>
      </c>
      <c r="O36" s="1">
        <v>2900</v>
      </c>
    </row>
    <row r="37" spans="1:15">
      <c r="A37" s="1">
        <v>396</v>
      </c>
      <c r="B37" s="1" t="s">
        <v>17</v>
      </c>
      <c r="C37" s="1">
        <v>6000</v>
      </c>
      <c r="D37" s="1">
        <v>6661</v>
      </c>
      <c r="E37" s="1">
        <v>15750</v>
      </c>
      <c r="F37" s="1">
        <v>1300</v>
      </c>
      <c r="G37" s="1">
        <v>10500</v>
      </c>
      <c r="H37" s="1">
        <v>8750</v>
      </c>
      <c r="I37" s="1">
        <v>10500</v>
      </c>
      <c r="J37" s="1">
        <v>14000</v>
      </c>
      <c r="K37" s="1">
        <v>8750</v>
      </c>
      <c r="L37" s="1">
        <v>8750</v>
      </c>
      <c r="M37" s="1">
        <v>10500</v>
      </c>
      <c r="N37" s="1">
        <v>0.2</v>
      </c>
      <c r="O37" s="1">
        <v>3000</v>
      </c>
    </row>
    <row r="38" spans="1:15">
      <c r="A38" s="1">
        <v>443</v>
      </c>
      <c r="B38" s="1" t="s">
        <v>17</v>
      </c>
      <c r="C38" s="1">
        <v>6200</v>
      </c>
      <c r="D38" s="1">
        <v>6883</v>
      </c>
      <c r="E38" s="1">
        <v>16300</v>
      </c>
      <c r="F38" s="1">
        <v>1350</v>
      </c>
      <c r="G38" s="1">
        <v>10850</v>
      </c>
      <c r="H38" s="1">
        <v>9100</v>
      </c>
      <c r="I38" s="1">
        <v>10850</v>
      </c>
      <c r="J38" s="1">
        <v>14550</v>
      </c>
      <c r="K38" s="1">
        <v>9100</v>
      </c>
      <c r="L38" s="1">
        <v>9100</v>
      </c>
      <c r="M38" s="1">
        <v>10850</v>
      </c>
      <c r="N38" s="1">
        <v>0.2</v>
      </c>
      <c r="O38" s="1">
        <v>3100</v>
      </c>
    </row>
    <row r="39" spans="1:15">
      <c r="A39" s="1">
        <v>494</v>
      </c>
      <c r="B39" s="1" t="s">
        <v>17</v>
      </c>
      <c r="C39" s="1">
        <v>6400</v>
      </c>
      <c r="D39" s="1">
        <v>7105</v>
      </c>
      <c r="E39" s="1">
        <v>16800</v>
      </c>
      <c r="F39" s="1">
        <v>1400</v>
      </c>
      <c r="G39" s="1">
        <v>11200</v>
      </c>
      <c r="H39" s="1">
        <v>9300</v>
      </c>
      <c r="I39" s="1">
        <v>11200</v>
      </c>
      <c r="J39" s="1">
        <v>14900</v>
      </c>
      <c r="K39" s="1">
        <v>9300</v>
      </c>
      <c r="L39" s="1">
        <v>9300</v>
      </c>
      <c r="M39" s="1">
        <v>11200</v>
      </c>
      <c r="N39" s="1">
        <v>0.2</v>
      </c>
      <c r="O39" s="1">
        <v>3200</v>
      </c>
    </row>
    <row r="40" spans="1:15">
      <c r="A40" s="1">
        <v>544</v>
      </c>
      <c r="B40" s="1" t="s">
        <v>17</v>
      </c>
      <c r="C40" s="1">
        <v>6600</v>
      </c>
      <c r="D40" s="1">
        <v>7326</v>
      </c>
      <c r="E40" s="1">
        <v>17350</v>
      </c>
      <c r="F40" s="1">
        <v>1450</v>
      </c>
      <c r="G40" s="1">
        <v>11550</v>
      </c>
      <c r="H40" s="1">
        <v>9650</v>
      </c>
      <c r="I40" s="1">
        <v>11550</v>
      </c>
      <c r="J40" s="1">
        <v>15400</v>
      </c>
      <c r="K40" s="1">
        <v>9650</v>
      </c>
      <c r="L40" s="1">
        <v>9650</v>
      </c>
      <c r="M40" s="1">
        <v>11550</v>
      </c>
      <c r="N40" s="1">
        <v>0.2</v>
      </c>
      <c r="O40" s="1">
        <v>3300</v>
      </c>
    </row>
    <row r="41" spans="1:15">
      <c r="A41" s="1">
        <v>594</v>
      </c>
      <c r="B41" s="1" t="s">
        <v>17</v>
      </c>
      <c r="C41" s="1">
        <v>6800</v>
      </c>
      <c r="D41" s="1">
        <v>7549</v>
      </c>
      <c r="E41" s="1">
        <v>17850</v>
      </c>
      <c r="F41" s="1">
        <v>1500</v>
      </c>
      <c r="G41" s="1">
        <v>11900</v>
      </c>
      <c r="H41" s="1">
        <v>10000</v>
      </c>
      <c r="I41" s="1">
        <v>11900</v>
      </c>
      <c r="J41" s="1">
        <v>15950</v>
      </c>
      <c r="K41" s="1">
        <v>10000</v>
      </c>
      <c r="L41" s="1">
        <v>10000</v>
      </c>
      <c r="M41" s="1">
        <v>11900</v>
      </c>
      <c r="N41" s="1">
        <v>0.2</v>
      </c>
      <c r="O41" s="1">
        <v>3400</v>
      </c>
    </row>
    <row r="42" spans="1:15">
      <c r="A42" s="1">
        <v>1</v>
      </c>
      <c r="B42" s="1" t="s">
        <v>18</v>
      </c>
      <c r="C42" s="1">
        <v>4000</v>
      </c>
      <c r="D42" s="1">
        <v>4440</v>
      </c>
      <c r="E42" s="1">
        <v>1350</v>
      </c>
      <c r="F42" s="1">
        <v>250</v>
      </c>
      <c r="G42" s="1">
        <v>1350</v>
      </c>
      <c r="H42" s="1">
        <v>4550</v>
      </c>
      <c r="I42" s="1">
        <v>5350</v>
      </c>
      <c r="J42" s="1">
        <v>7200</v>
      </c>
      <c r="K42" s="1">
        <v>4550</v>
      </c>
      <c r="L42" s="1">
        <v>4550</v>
      </c>
      <c r="M42" s="1">
        <v>5350</v>
      </c>
      <c r="N42" s="1">
        <v>0.25</v>
      </c>
      <c r="O42" s="1">
        <v>3000</v>
      </c>
    </row>
    <row r="43" spans="1:15">
      <c r="A43" s="1">
        <v>13</v>
      </c>
      <c r="B43" s="1" t="s">
        <v>18</v>
      </c>
      <c r="C43" s="1">
        <v>4000</v>
      </c>
      <c r="D43" s="1">
        <v>4440</v>
      </c>
      <c r="E43" s="1">
        <v>2650</v>
      </c>
      <c r="F43" s="1">
        <v>250</v>
      </c>
      <c r="G43" s="1">
        <v>1350</v>
      </c>
      <c r="H43" s="1">
        <v>4550</v>
      </c>
      <c r="I43" s="1">
        <v>5350</v>
      </c>
      <c r="J43" s="1">
        <v>7200</v>
      </c>
      <c r="K43" s="1">
        <v>4550</v>
      </c>
      <c r="L43" s="1">
        <v>4550</v>
      </c>
      <c r="M43" s="1">
        <v>5350</v>
      </c>
      <c r="N43" s="1">
        <v>0.25</v>
      </c>
      <c r="O43" s="1">
        <v>3000</v>
      </c>
    </row>
    <row r="44" spans="1:15">
      <c r="A44" s="1">
        <v>20</v>
      </c>
      <c r="B44" s="1" t="s">
        <v>18</v>
      </c>
      <c r="C44" s="1">
        <v>6000</v>
      </c>
      <c r="D44" s="1">
        <v>6661</v>
      </c>
      <c r="E44" s="1">
        <v>5350</v>
      </c>
      <c r="F44" s="1">
        <v>550</v>
      </c>
      <c r="G44" s="1">
        <v>2400</v>
      </c>
      <c r="H44" s="1">
        <v>6700</v>
      </c>
      <c r="I44" s="1">
        <v>8000</v>
      </c>
      <c r="J44" s="1">
        <v>10700</v>
      </c>
      <c r="K44" s="1">
        <v>6700</v>
      </c>
      <c r="L44" s="1">
        <v>6700</v>
      </c>
      <c r="M44" s="1">
        <v>8000</v>
      </c>
      <c r="N44" s="1">
        <v>0.25</v>
      </c>
      <c r="O44" s="1">
        <v>4500</v>
      </c>
    </row>
    <row r="45" spans="1:15">
      <c r="A45" s="1">
        <v>27</v>
      </c>
      <c r="B45" s="1" t="s">
        <v>18</v>
      </c>
      <c r="C45" s="1">
        <v>6000</v>
      </c>
      <c r="D45" s="1">
        <v>6661</v>
      </c>
      <c r="E45" s="1">
        <v>5350</v>
      </c>
      <c r="F45" s="1">
        <v>550</v>
      </c>
      <c r="G45" s="1">
        <v>4000</v>
      </c>
      <c r="H45" s="1">
        <v>6700</v>
      </c>
      <c r="I45" s="1">
        <v>8000</v>
      </c>
      <c r="J45" s="1">
        <v>10700</v>
      </c>
      <c r="K45" s="1">
        <v>6700</v>
      </c>
      <c r="L45" s="1">
        <v>6700</v>
      </c>
      <c r="M45" s="1">
        <v>8000</v>
      </c>
      <c r="N45" s="1">
        <v>0.25</v>
      </c>
      <c r="O45" s="1">
        <v>4500</v>
      </c>
    </row>
    <row r="46" spans="1:15">
      <c r="A46" s="1">
        <v>35</v>
      </c>
      <c r="B46" s="1" t="s">
        <v>18</v>
      </c>
      <c r="C46" s="1">
        <v>7200</v>
      </c>
      <c r="D46" s="1">
        <v>8200</v>
      </c>
      <c r="E46" s="1">
        <v>8000</v>
      </c>
      <c r="F46" s="1">
        <v>800</v>
      </c>
      <c r="G46" s="1">
        <v>5350</v>
      </c>
      <c r="H46" s="1">
        <v>6700</v>
      </c>
      <c r="I46" s="1">
        <v>8000</v>
      </c>
      <c r="J46" s="1">
        <v>10700</v>
      </c>
      <c r="K46" s="1">
        <v>6700</v>
      </c>
      <c r="L46" s="1">
        <v>6700</v>
      </c>
      <c r="M46" s="1">
        <v>8000</v>
      </c>
      <c r="N46" s="1">
        <v>0.25</v>
      </c>
      <c r="O46" s="1">
        <v>5400</v>
      </c>
    </row>
    <row r="47" spans="1:15">
      <c r="A47" s="1">
        <v>47</v>
      </c>
      <c r="B47" s="1" t="s">
        <v>18</v>
      </c>
      <c r="C47" s="1">
        <v>7200</v>
      </c>
      <c r="D47" s="1">
        <v>8200</v>
      </c>
      <c r="E47" s="1">
        <v>12000</v>
      </c>
      <c r="F47" s="1">
        <v>1050</v>
      </c>
      <c r="G47" s="1">
        <v>8000</v>
      </c>
      <c r="H47" s="1">
        <v>6700</v>
      </c>
      <c r="I47" s="1">
        <v>8000</v>
      </c>
      <c r="J47" s="1">
        <v>10700</v>
      </c>
      <c r="K47" s="1">
        <v>6700</v>
      </c>
      <c r="L47" s="1">
        <v>6700</v>
      </c>
      <c r="M47" s="1">
        <v>8000</v>
      </c>
      <c r="N47" s="1">
        <v>0.25</v>
      </c>
      <c r="O47" s="1">
        <v>5400</v>
      </c>
    </row>
    <row r="48" spans="1:15">
      <c r="A48" s="1">
        <v>58</v>
      </c>
      <c r="B48" s="1" t="s">
        <v>18</v>
      </c>
      <c r="C48" s="1">
        <v>8000</v>
      </c>
      <c r="D48" s="1">
        <v>8881</v>
      </c>
      <c r="E48" s="1">
        <v>16000</v>
      </c>
      <c r="F48" s="1">
        <v>1350</v>
      </c>
      <c r="G48" s="1">
        <v>10700</v>
      </c>
      <c r="H48" s="1">
        <v>8800</v>
      </c>
      <c r="I48" s="1">
        <v>10700</v>
      </c>
      <c r="J48" s="1">
        <v>14150</v>
      </c>
      <c r="K48" s="1">
        <v>8800</v>
      </c>
      <c r="L48" s="1">
        <v>8800</v>
      </c>
      <c r="M48" s="1">
        <v>10700</v>
      </c>
      <c r="N48" s="1">
        <v>0.25</v>
      </c>
      <c r="O48" s="1">
        <v>6000</v>
      </c>
    </row>
    <row r="49" spans="1:15">
      <c r="A49" s="1">
        <v>100</v>
      </c>
      <c r="B49" s="1" t="s">
        <v>18</v>
      </c>
      <c r="C49" s="1">
        <v>8800</v>
      </c>
      <c r="D49" s="1">
        <v>9770</v>
      </c>
      <c r="E49" s="1">
        <v>17600</v>
      </c>
      <c r="F49" s="1">
        <v>1450</v>
      </c>
      <c r="G49" s="1">
        <v>11750</v>
      </c>
      <c r="H49" s="1">
        <v>9900</v>
      </c>
      <c r="I49" s="1">
        <v>11750</v>
      </c>
      <c r="J49" s="1">
        <v>15750</v>
      </c>
      <c r="K49" s="1">
        <v>9900</v>
      </c>
      <c r="L49" s="1">
        <v>9900</v>
      </c>
      <c r="M49" s="1">
        <v>11750</v>
      </c>
      <c r="N49" s="1">
        <v>0.25</v>
      </c>
      <c r="O49" s="1">
        <v>6600</v>
      </c>
    </row>
    <row r="50" spans="1:15">
      <c r="A50" s="1">
        <v>168</v>
      </c>
      <c r="B50" s="1" t="s">
        <v>18</v>
      </c>
      <c r="C50" s="1">
        <v>10000</v>
      </c>
      <c r="D50" s="1">
        <v>11101</v>
      </c>
      <c r="E50" s="1">
        <v>20050</v>
      </c>
      <c r="F50" s="1">
        <v>1650</v>
      </c>
      <c r="G50" s="1">
        <v>13350</v>
      </c>
      <c r="H50" s="1">
        <v>11200</v>
      </c>
      <c r="I50" s="1">
        <v>13350</v>
      </c>
      <c r="J50" s="1">
        <v>17900</v>
      </c>
      <c r="K50" s="1">
        <v>11200</v>
      </c>
      <c r="L50" s="1">
        <v>11200</v>
      </c>
      <c r="M50" s="1">
        <v>13350</v>
      </c>
      <c r="N50" s="1">
        <v>0.25</v>
      </c>
      <c r="O50" s="1">
        <v>7500</v>
      </c>
    </row>
    <row r="51" spans="1:15">
      <c r="A51" s="1">
        <v>187</v>
      </c>
      <c r="B51" s="1" t="s">
        <v>18</v>
      </c>
      <c r="C51" s="1">
        <v>10000</v>
      </c>
      <c r="D51" s="1">
        <v>11101</v>
      </c>
      <c r="E51" s="1">
        <v>20050</v>
      </c>
      <c r="F51" s="1">
        <v>1650</v>
      </c>
      <c r="G51" s="1">
        <v>13350</v>
      </c>
      <c r="H51" s="1">
        <v>11200</v>
      </c>
      <c r="I51" s="1">
        <v>13350</v>
      </c>
      <c r="J51" s="1">
        <v>17900</v>
      </c>
      <c r="K51" s="1">
        <v>11200</v>
      </c>
      <c r="L51" s="1">
        <v>11200</v>
      </c>
      <c r="M51" s="1">
        <v>13350</v>
      </c>
      <c r="N51" s="1">
        <v>0.25</v>
      </c>
      <c r="O51" s="1">
        <v>7500</v>
      </c>
    </row>
    <row r="52" spans="1:15">
      <c r="A52" s="1">
        <v>208</v>
      </c>
      <c r="B52" s="1" t="s">
        <v>18</v>
      </c>
      <c r="C52" s="1">
        <v>10400</v>
      </c>
      <c r="D52" s="1">
        <v>11545</v>
      </c>
      <c r="E52" s="1">
        <v>20850</v>
      </c>
      <c r="F52" s="1">
        <v>1750</v>
      </c>
      <c r="G52" s="1">
        <v>13900</v>
      </c>
      <c r="H52" s="1">
        <v>11500</v>
      </c>
      <c r="I52" s="1">
        <v>13900</v>
      </c>
      <c r="J52" s="1">
        <v>18400</v>
      </c>
      <c r="K52" s="1">
        <v>11500</v>
      </c>
      <c r="L52" s="1">
        <v>11500</v>
      </c>
      <c r="M52" s="1">
        <v>13900</v>
      </c>
      <c r="N52" s="1">
        <v>0.25</v>
      </c>
      <c r="O52" s="1">
        <v>7800</v>
      </c>
    </row>
    <row r="53" spans="1:15">
      <c r="A53" s="1">
        <v>249</v>
      </c>
      <c r="B53" s="1" t="s">
        <v>18</v>
      </c>
      <c r="C53" s="1">
        <v>10800</v>
      </c>
      <c r="D53" s="1">
        <v>11989</v>
      </c>
      <c r="E53" s="1">
        <v>21650</v>
      </c>
      <c r="F53" s="1">
        <v>1800</v>
      </c>
      <c r="G53" s="1">
        <v>14400</v>
      </c>
      <c r="H53" s="1">
        <v>12000</v>
      </c>
      <c r="I53" s="1">
        <v>14400</v>
      </c>
      <c r="J53" s="1">
        <v>19200</v>
      </c>
      <c r="K53" s="1">
        <v>12000</v>
      </c>
      <c r="L53" s="1">
        <v>12000</v>
      </c>
      <c r="M53" s="1">
        <v>14400</v>
      </c>
      <c r="N53" s="1">
        <v>0.25</v>
      </c>
      <c r="O53" s="1">
        <v>8100</v>
      </c>
    </row>
    <row r="54" spans="1:15">
      <c r="A54" s="1">
        <v>298</v>
      </c>
      <c r="B54" s="1" t="s">
        <v>18</v>
      </c>
      <c r="C54" s="1">
        <v>11200</v>
      </c>
      <c r="D54" s="1">
        <v>12433</v>
      </c>
      <c r="E54" s="1">
        <v>22450</v>
      </c>
      <c r="F54" s="1">
        <v>1850</v>
      </c>
      <c r="G54" s="1">
        <v>14950</v>
      </c>
      <c r="H54" s="1">
        <v>12550</v>
      </c>
      <c r="I54" s="1">
        <v>14950</v>
      </c>
      <c r="J54" s="1">
        <v>20050</v>
      </c>
      <c r="K54" s="1">
        <v>12550</v>
      </c>
      <c r="L54" s="1">
        <v>12550</v>
      </c>
      <c r="M54" s="1">
        <v>14950</v>
      </c>
      <c r="N54" s="1">
        <v>0.25</v>
      </c>
      <c r="O54" s="1">
        <v>8400</v>
      </c>
    </row>
    <row r="55" spans="1:15">
      <c r="A55" s="1">
        <v>345</v>
      </c>
      <c r="B55" s="1" t="s">
        <v>18</v>
      </c>
      <c r="C55" s="1">
        <v>11600</v>
      </c>
      <c r="D55" s="1">
        <v>12877</v>
      </c>
      <c r="E55" s="1">
        <v>23250</v>
      </c>
      <c r="F55" s="1">
        <v>1950</v>
      </c>
      <c r="G55" s="1">
        <v>15500</v>
      </c>
      <c r="H55" s="1">
        <v>12800</v>
      </c>
      <c r="I55" s="1">
        <v>15500</v>
      </c>
      <c r="J55" s="1">
        <v>20550</v>
      </c>
      <c r="K55" s="1">
        <v>12800</v>
      </c>
      <c r="L55" s="1">
        <v>12800</v>
      </c>
      <c r="M55" s="1">
        <v>15500</v>
      </c>
      <c r="N55" s="1">
        <v>0.25</v>
      </c>
      <c r="O55" s="1">
        <v>8700</v>
      </c>
    </row>
    <row r="56" spans="1:15">
      <c r="A56" s="1">
        <v>392</v>
      </c>
      <c r="B56" s="1" t="s">
        <v>18</v>
      </c>
      <c r="C56" s="1">
        <v>11600</v>
      </c>
      <c r="D56" s="1">
        <v>12877</v>
      </c>
      <c r="E56" s="1">
        <v>23250</v>
      </c>
      <c r="F56" s="1">
        <v>1950</v>
      </c>
      <c r="G56" s="1">
        <v>15500</v>
      </c>
      <c r="H56" s="1">
        <v>12800</v>
      </c>
      <c r="I56" s="1">
        <v>15500</v>
      </c>
      <c r="J56" s="1">
        <v>20550</v>
      </c>
      <c r="K56" s="1">
        <v>12800</v>
      </c>
      <c r="L56" s="1">
        <v>12800</v>
      </c>
      <c r="M56" s="1">
        <v>15500</v>
      </c>
      <c r="N56" s="1">
        <v>0.25</v>
      </c>
      <c r="O56" s="1">
        <v>8700</v>
      </c>
    </row>
    <row r="57" spans="1:15">
      <c r="A57" s="1">
        <v>396</v>
      </c>
      <c r="B57" s="1" t="s">
        <v>18</v>
      </c>
      <c r="C57" s="1">
        <v>12000</v>
      </c>
      <c r="D57" s="1">
        <v>13322</v>
      </c>
      <c r="E57" s="1">
        <v>24050</v>
      </c>
      <c r="F57" s="1">
        <v>2000</v>
      </c>
      <c r="G57" s="1">
        <v>16000</v>
      </c>
      <c r="H57" s="1">
        <v>13350</v>
      </c>
      <c r="I57" s="1">
        <v>16000</v>
      </c>
      <c r="J57" s="1">
        <v>21350</v>
      </c>
      <c r="K57" s="1">
        <v>13350</v>
      </c>
      <c r="L57" s="1">
        <v>13350</v>
      </c>
      <c r="M57" s="1">
        <v>16000</v>
      </c>
      <c r="N57" s="1">
        <v>0.25</v>
      </c>
      <c r="O57" s="1">
        <v>9000</v>
      </c>
    </row>
    <row r="58" spans="1:15">
      <c r="A58" s="1">
        <v>443</v>
      </c>
      <c r="B58" s="1" t="s">
        <v>18</v>
      </c>
      <c r="C58" s="1">
        <v>12400</v>
      </c>
      <c r="D58" s="1">
        <v>13766</v>
      </c>
      <c r="E58" s="1">
        <v>24850</v>
      </c>
      <c r="F58" s="1">
        <v>2050</v>
      </c>
      <c r="G58" s="1">
        <v>16550</v>
      </c>
      <c r="H58" s="1">
        <v>13900</v>
      </c>
      <c r="I58" s="1">
        <v>16550</v>
      </c>
      <c r="J58" s="1">
        <v>22150</v>
      </c>
      <c r="K58" s="1">
        <v>13900</v>
      </c>
      <c r="L58" s="1">
        <v>13900</v>
      </c>
      <c r="M58" s="1">
        <v>16550</v>
      </c>
      <c r="N58" s="1">
        <v>0.25</v>
      </c>
      <c r="O58" s="1">
        <v>9300</v>
      </c>
    </row>
    <row r="59" spans="1:15">
      <c r="A59" s="1">
        <v>494</v>
      </c>
      <c r="B59" s="1" t="s">
        <v>18</v>
      </c>
      <c r="C59" s="1">
        <v>12800</v>
      </c>
      <c r="D59" s="1">
        <v>14210</v>
      </c>
      <c r="E59" s="1">
        <v>25650</v>
      </c>
      <c r="F59" s="1">
        <v>2150</v>
      </c>
      <c r="G59" s="1">
        <v>17100</v>
      </c>
      <c r="H59" s="1">
        <v>14150</v>
      </c>
      <c r="I59" s="1">
        <v>17100</v>
      </c>
      <c r="J59" s="1">
        <v>22700</v>
      </c>
      <c r="K59" s="1">
        <v>14150</v>
      </c>
      <c r="L59" s="1">
        <v>14150</v>
      </c>
      <c r="M59" s="1">
        <v>17100</v>
      </c>
      <c r="N59" s="1">
        <v>0.25</v>
      </c>
      <c r="O59" s="1">
        <v>9600</v>
      </c>
    </row>
    <row r="60" spans="1:15">
      <c r="A60" s="1">
        <v>544</v>
      </c>
      <c r="B60" s="1" t="s">
        <v>18</v>
      </c>
      <c r="C60" s="1">
        <v>13200</v>
      </c>
      <c r="D60" s="1">
        <v>14654</v>
      </c>
      <c r="E60" s="1">
        <v>26450</v>
      </c>
      <c r="F60" s="1">
        <v>2200</v>
      </c>
      <c r="G60" s="1">
        <v>17600</v>
      </c>
      <c r="H60" s="1">
        <v>14700</v>
      </c>
      <c r="I60" s="1">
        <v>17600</v>
      </c>
      <c r="J60" s="1">
        <v>23500</v>
      </c>
      <c r="K60" s="1">
        <v>14700</v>
      </c>
      <c r="L60" s="1">
        <v>14700</v>
      </c>
      <c r="M60" s="1">
        <v>17600</v>
      </c>
      <c r="N60" s="1">
        <v>0.25</v>
      </c>
      <c r="O60" s="1">
        <v>9900</v>
      </c>
    </row>
    <row r="61" spans="1:15">
      <c r="A61" s="1">
        <v>594</v>
      </c>
      <c r="B61" s="1" t="s">
        <v>18</v>
      </c>
      <c r="C61" s="1">
        <v>13600</v>
      </c>
      <c r="D61" s="1">
        <v>15098</v>
      </c>
      <c r="E61" s="1">
        <v>27250</v>
      </c>
      <c r="F61" s="1">
        <v>2250</v>
      </c>
      <c r="G61" s="1">
        <v>18150</v>
      </c>
      <c r="H61" s="1">
        <v>15200</v>
      </c>
      <c r="I61" s="1">
        <v>18150</v>
      </c>
      <c r="J61" s="1">
        <v>24300</v>
      </c>
      <c r="K61" s="1">
        <v>15200</v>
      </c>
      <c r="L61" s="1">
        <v>15200</v>
      </c>
      <c r="M61" s="1">
        <v>18150</v>
      </c>
      <c r="N61" s="1">
        <v>0.25</v>
      </c>
      <c r="O61" s="1">
        <v>10200</v>
      </c>
    </row>
    <row r="62" spans="1:15">
      <c r="A62" s="1">
        <v>1</v>
      </c>
      <c r="B62" s="1" t="s">
        <v>19</v>
      </c>
      <c r="C62" s="1">
        <v>8000</v>
      </c>
      <c r="D62" s="1">
        <v>8880</v>
      </c>
      <c r="E62" s="1">
        <v>1700</v>
      </c>
      <c r="F62" s="1">
        <v>300</v>
      </c>
      <c r="G62" s="1">
        <v>1700</v>
      </c>
      <c r="H62" s="1">
        <v>5700</v>
      </c>
      <c r="I62" s="1">
        <v>6700</v>
      </c>
      <c r="J62" s="1">
        <v>9000</v>
      </c>
      <c r="K62" s="1">
        <v>5700</v>
      </c>
      <c r="L62" s="1">
        <v>5700</v>
      </c>
      <c r="M62" s="1">
        <v>6700</v>
      </c>
      <c r="N62" s="1">
        <v>0.3</v>
      </c>
      <c r="O62" s="1">
        <v>7000</v>
      </c>
    </row>
    <row r="63" spans="1:15">
      <c r="A63" s="1">
        <v>13</v>
      </c>
      <c r="B63" s="1" t="s">
        <v>19</v>
      </c>
      <c r="C63" s="1">
        <v>8000</v>
      </c>
      <c r="D63" s="1">
        <v>8880</v>
      </c>
      <c r="E63" s="1">
        <v>3300</v>
      </c>
      <c r="F63" s="1">
        <v>300</v>
      </c>
      <c r="G63" s="1">
        <v>1700</v>
      </c>
      <c r="H63" s="1">
        <v>5700</v>
      </c>
      <c r="I63" s="1">
        <v>6700</v>
      </c>
      <c r="J63" s="1">
        <v>9000</v>
      </c>
      <c r="K63" s="1">
        <v>5700</v>
      </c>
      <c r="L63" s="1">
        <v>5700</v>
      </c>
      <c r="M63" s="1">
        <v>6700</v>
      </c>
      <c r="N63" s="1">
        <v>0.3</v>
      </c>
      <c r="O63" s="1">
        <v>7000</v>
      </c>
    </row>
    <row r="64" spans="1:15">
      <c r="A64" s="1">
        <v>20</v>
      </c>
      <c r="B64" s="1" t="s">
        <v>19</v>
      </c>
      <c r="C64" s="1">
        <v>12000</v>
      </c>
      <c r="D64" s="1">
        <v>13320</v>
      </c>
      <c r="E64" s="1">
        <v>6700</v>
      </c>
      <c r="F64" s="1">
        <v>700</v>
      </c>
      <c r="G64" s="1">
        <v>3000</v>
      </c>
      <c r="H64" s="1">
        <v>8400</v>
      </c>
      <c r="I64" s="1">
        <v>10000</v>
      </c>
      <c r="J64" s="1">
        <v>13400</v>
      </c>
      <c r="K64" s="1">
        <v>8400</v>
      </c>
      <c r="L64" s="1">
        <v>8400</v>
      </c>
      <c r="M64" s="1">
        <v>10000</v>
      </c>
      <c r="N64" s="1">
        <v>0.3</v>
      </c>
      <c r="O64" s="1">
        <v>10500</v>
      </c>
    </row>
    <row r="65" spans="1:15">
      <c r="A65" s="1">
        <v>27</v>
      </c>
      <c r="B65" s="1" t="s">
        <v>19</v>
      </c>
      <c r="C65" s="1">
        <v>12000</v>
      </c>
      <c r="D65" s="1">
        <v>13320</v>
      </c>
      <c r="E65" s="1">
        <v>6700</v>
      </c>
      <c r="F65" s="1">
        <v>700</v>
      </c>
      <c r="G65" s="1">
        <v>5000</v>
      </c>
      <c r="H65" s="1">
        <v>8400</v>
      </c>
      <c r="I65" s="1">
        <v>10000</v>
      </c>
      <c r="J65" s="1">
        <v>13400</v>
      </c>
      <c r="K65" s="1">
        <v>8400</v>
      </c>
      <c r="L65" s="1">
        <v>8400</v>
      </c>
      <c r="M65" s="1">
        <v>10000</v>
      </c>
      <c r="N65" s="1">
        <v>0.3</v>
      </c>
      <c r="O65" s="1">
        <v>10500</v>
      </c>
    </row>
    <row r="66" spans="1:15">
      <c r="A66" s="1">
        <v>35</v>
      </c>
      <c r="B66" s="1" t="s">
        <v>19</v>
      </c>
      <c r="C66" s="1">
        <v>14400</v>
      </c>
      <c r="D66" s="1">
        <v>15984</v>
      </c>
      <c r="E66" s="1">
        <v>10000</v>
      </c>
      <c r="F66" s="1">
        <v>1000</v>
      </c>
      <c r="G66" s="1">
        <v>6700</v>
      </c>
      <c r="H66" s="1">
        <v>8400</v>
      </c>
      <c r="I66" s="1">
        <v>10000</v>
      </c>
      <c r="J66" s="1">
        <v>13400</v>
      </c>
      <c r="K66" s="1">
        <v>8400</v>
      </c>
      <c r="L66" s="1">
        <v>8400</v>
      </c>
      <c r="M66" s="1">
        <v>10000</v>
      </c>
      <c r="N66" s="1">
        <v>0.3</v>
      </c>
      <c r="O66" s="1">
        <v>12600</v>
      </c>
    </row>
    <row r="67" spans="1:15">
      <c r="A67" s="1">
        <v>47</v>
      </c>
      <c r="B67" s="1" t="s">
        <v>19</v>
      </c>
      <c r="C67" s="1">
        <v>14400</v>
      </c>
      <c r="D67" s="1">
        <v>15984</v>
      </c>
      <c r="E67" s="1">
        <v>15000</v>
      </c>
      <c r="F67" s="1">
        <v>1300</v>
      </c>
      <c r="G67" s="1">
        <v>10000</v>
      </c>
      <c r="H67" s="1">
        <v>8400</v>
      </c>
      <c r="I67" s="1">
        <v>10000</v>
      </c>
      <c r="J67" s="1">
        <v>13400</v>
      </c>
      <c r="K67" s="1">
        <v>8400</v>
      </c>
      <c r="L67" s="1">
        <v>8400</v>
      </c>
      <c r="M67" s="1">
        <v>10000</v>
      </c>
      <c r="N67" s="1">
        <v>0.3</v>
      </c>
      <c r="O67" s="1">
        <v>12600</v>
      </c>
    </row>
    <row r="68" spans="1:15">
      <c r="A68" s="1">
        <v>58</v>
      </c>
      <c r="B68" s="1" t="s">
        <v>19</v>
      </c>
      <c r="C68" s="1">
        <v>16000</v>
      </c>
      <c r="D68" s="1">
        <v>17760</v>
      </c>
      <c r="E68" s="1">
        <v>20000</v>
      </c>
      <c r="F68" s="1">
        <v>1700</v>
      </c>
      <c r="G68" s="1">
        <v>13400</v>
      </c>
      <c r="H68" s="1">
        <v>11000</v>
      </c>
      <c r="I68" s="1">
        <v>13400</v>
      </c>
      <c r="J68" s="1">
        <v>17700</v>
      </c>
      <c r="K68" s="1">
        <v>11000</v>
      </c>
      <c r="L68" s="1">
        <v>11000</v>
      </c>
      <c r="M68" s="1">
        <v>13400</v>
      </c>
      <c r="N68" s="1">
        <v>0.3</v>
      </c>
      <c r="O68" s="1">
        <v>14000</v>
      </c>
    </row>
    <row r="69" spans="1:15">
      <c r="A69" s="1">
        <v>100</v>
      </c>
      <c r="B69" s="1" t="s">
        <v>19</v>
      </c>
      <c r="C69" s="1">
        <v>17600</v>
      </c>
      <c r="D69" s="1">
        <v>19536</v>
      </c>
      <c r="E69" s="1">
        <v>22000</v>
      </c>
      <c r="F69" s="1">
        <v>1800</v>
      </c>
      <c r="G69" s="1">
        <v>14700</v>
      </c>
      <c r="H69" s="1">
        <v>12400</v>
      </c>
      <c r="I69" s="1">
        <v>14700</v>
      </c>
      <c r="J69" s="1">
        <v>19700</v>
      </c>
      <c r="K69" s="1">
        <v>12400</v>
      </c>
      <c r="L69" s="1">
        <v>12400</v>
      </c>
      <c r="M69" s="1">
        <v>14700</v>
      </c>
      <c r="N69" s="1">
        <v>0.3</v>
      </c>
      <c r="O69" s="1">
        <v>15400</v>
      </c>
    </row>
    <row r="70" spans="1:15">
      <c r="A70" s="1">
        <v>168</v>
      </c>
      <c r="B70" s="1" t="s">
        <v>19</v>
      </c>
      <c r="C70" s="1">
        <v>20000</v>
      </c>
      <c r="D70" s="1">
        <v>22200</v>
      </c>
      <c r="E70" s="1">
        <v>25100</v>
      </c>
      <c r="F70" s="1">
        <v>2100</v>
      </c>
      <c r="G70" s="1">
        <v>16700</v>
      </c>
      <c r="H70" s="1">
        <v>14000</v>
      </c>
      <c r="I70" s="1">
        <v>16700</v>
      </c>
      <c r="J70" s="1">
        <v>22400</v>
      </c>
      <c r="K70" s="1">
        <v>14000</v>
      </c>
      <c r="L70" s="1">
        <v>14000</v>
      </c>
      <c r="M70" s="1">
        <v>16700</v>
      </c>
      <c r="N70" s="1">
        <v>0.3</v>
      </c>
      <c r="O70" s="1">
        <v>17500</v>
      </c>
    </row>
    <row r="71" spans="1:15">
      <c r="A71" s="1">
        <v>187</v>
      </c>
      <c r="B71" s="1" t="s">
        <v>19</v>
      </c>
      <c r="C71" s="1">
        <v>20000</v>
      </c>
      <c r="D71" s="1">
        <v>22200</v>
      </c>
      <c r="E71" s="1">
        <v>25100</v>
      </c>
      <c r="F71" s="1">
        <v>2100</v>
      </c>
      <c r="G71" s="1">
        <v>16700</v>
      </c>
      <c r="H71" s="1">
        <v>14000</v>
      </c>
      <c r="I71" s="1">
        <v>16700</v>
      </c>
      <c r="J71" s="1">
        <v>22400</v>
      </c>
      <c r="K71" s="1">
        <v>14000</v>
      </c>
      <c r="L71" s="1">
        <v>14000</v>
      </c>
      <c r="M71" s="1">
        <v>16700</v>
      </c>
      <c r="N71" s="1">
        <v>0.3</v>
      </c>
      <c r="O71" s="1">
        <v>17500</v>
      </c>
    </row>
    <row r="72" spans="1:15">
      <c r="A72" s="1">
        <v>208</v>
      </c>
      <c r="B72" s="1" t="s">
        <v>19</v>
      </c>
      <c r="C72" s="1">
        <v>20800</v>
      </c>
      <c r="D72" s="1">
        <v>23088</v>
      </c>
      <c r="E72" s="1">
        <v>26100</v>
      </c>
      <c r="F72" s="1">
        <v>2200</v>
      </c>
      <c r="G72" s="1">
        <v>17400</v>
      </c>
      <c r="H72" s="1">
        <v>14400</v>
      </c>
      <c r="I72" s="1">
        <v>17400</v>
      </c>
      <c r="J72" s="1">
        <v>23000</v>
      </c>
      <c r="K72" s="1">
        <v>14400</v>
      </c>
      <c r="L72" s="1">
        <v>14400</v>
      </c>
      <c r="M72" s="1">
        <v>17400</v>
      </c>
      <c r="N72" s="1">
        <v>0.3</v>
      </c>
      <c r="O72" s="1">
        <v>18200</v>
      </c>
    </row>
    <row r="73" spans="1:15">
      <c r="A73" s="1">
        <v>249</v>
      </c>
      <c r="B73" s="1" t="s">
        <v>19</v>
      </c>
      <c r="C73" s="1">
        <v>21600</v>
      </c>
      <c r="D73" s="1">
        <v>23976</v>
      </c>
      <c r="E73" s="1">
        <v>27100</v>
      </c>
      <c r="F73" s="1">
        <v>2300</v>
      </c>
      <c r="G73" s="1">
        <v>18000</v>
      </c>
      <c r="H73" s="1">
        <v>15000</v>
      </c>
      <c r="I73" s="1">
        <v>18000</v>
      </c>
      <c r="J73" s="1">
        <v>24000</v>
      </c>
      <c r="K73" s="1">
        <v>15000</v>
      </c>
      <c r="L73" s="1">
        <v>15000</v>
      </c>
      <c r="M73" s="1">
        <v>18000</v>
      </c>
      <c r="N73" s="1">
        <v>0.3</v>
      </c>
      <c r="O73" s="1">
        <v>18900</v>
      </c>
    </row>
    <row r="74" spans="1:15">
      <c r="A74" s="1">
        <v>298</v>
      </c>
      <c r="B74" s="1" t="s">
        <v>19</v>
      </c>
      <c r="C74" s="1">
        <v>22400</v>
      </c>
      <c r="D74" s="1">
        <v>24864</v>
      </c>
      <c r="E74" s="1">
        <v>28100</v>
      </c>
      <c r="F74" s="1">
        <v>2300</v>
      </c>
      <c r="G74" s="1">
        <v>18700</v>
      </c>
      <c r="H74" s="1">
        <v>15700</v>
      </c>
      <c r="I74" s="1">
        <v>18700</v>
      </c>
      <c r="J74" s="1">
        <v>25100</v>
      </c>
      <c r="K74" s="1">
        <v>15700</v>
      </c>
      <c r="L74" s="1">
        <v>15700</v>
      </c>
      <c r="M74" s="1">
        <v>18700</v>
      </c>
      <c r="N74" s="1">
        <v>0.3</v>
      </c>
      <c r="O74" s="1">
        <v>19600</v>
      </c>
    </row>
    <row r="75" spans="1:15">
      <c r="A75" s="1">
        <v>345</v>
      </c>
      <c r="B75" s="1" t="s">
        <v>19</v>
      </c>
      <c r="C75" s="1">
        <v>23200</v>
      </c>
      <c r="D75" s="1">
        <v>25752</v>
      </c>
      <c r="E75" s="1">
        <v>29100</v>
      </c>
      <c r="F75" s="1">
        <v>2400</v>
      </c>
      <c r="G75" s="1">
        <v>19400</v>
      </c>
      <c r="H75" s="1">
        <v>16000</v>
      </c>
      <c r="I75" s="1">
        <v>19400</v>
      </c>
      <c r="J75" s="1">
        <v>25700</v>
      </c>
      <c r="K75" s="1">
        <v>16000</v>
      </c>
      <c r="L75" s="1">
        <v>16000</v>
      </c>
      <c r="M75" s="1">
        <v>19400</v>
      </c>
      <c r="N75" s="1">
        <v>0.3</v>
      </c>
      <c r="O75" s="1">
        <v>20300</v>
      </c>
    </row>
    <row r="76" spans="1:15">
      <c r="A76" s="1">
        <v>392</v>
      </c>
      <c r="B76" s="1" t="s">
        <v>19</v>
      </c>
      <c r="C76" s="1">
        <v>23200</v>
      </c>
      <c r="D76" s="1">
        <v>25752</v>
      </c>
      <c r="E76" s="1">
        <v>29100</v>
      </c>
      <c r="F76" s="1">
        <v>2400</v>
      </c>
      <c r="G76" s="1">
        <v>19400</v>
      </c>
      <c r="H76" s="1">
        <v>16000</v>
      </c>
      <c r="I76" s="1">
        <v>19400</v>
      </c>
      <c r="J76" s="1">
        <v>25700</v>
      </c>
      <c r="K76" s="1">
        <v>16000</v>
      </c>
      <c r="L76" s="1">
        <v>16000</v>
      </c>
      <c r="M76" s="1">
        <v>19400</v>
      </c>
      <c r="N76" s="1">
        <v>0.3</v>
      </c>
      <c r="O76" s="1">
        <v>20300</v>
      </c>
    </row>
    <row r="77" spans="1:15">
      <c r="A77" s="1">
        <v>396</v>
      </c>
      <c r="B77" s="1" t="s">
        <v>19</v>
      </c>
      <c r="C77" s="1">
        <v>24000</v>
      </c>
      <c r="D77" s="1">
        <v>26640</v>
      </c>
      <c r="E77" s="1">
        <v>30100</v>
      </c>
      <c r="F77" s="1">
        <v>2500</v>
      </c>
      <c r="G77" s="1">
        <v>20000</v>
      </c>
      <c r="H77" s="1">
        <v>16700</v>
      </c>
      <c r="I77" s="1">
        <v>20000</v>
      </c>
      <c r="J77" s="1">
        <v>26700</v>
      </c>
      <c r="K77" s="1">
        <v>16700</v>
      </c>
      <c r="L77" s="1">
        <v>16700</v>
      </c>
      <c r="M77" s="1">
        <v>20000</v>
      </c>
      <c r="N77" s="1">
        <v>0.3</v>
      </c>
      <c r="O77" s="1">
        <v>21000</v>
      </c>
    </row>
    <row r="78" spans="1:15">
      <c r="A78" s="1">
        <v>443</v>
      </c>
      <c r="B78" s="1" t="s">
        <v>19</v>
      </c>
      <c r="C78" s="1">
        <v>24800</v>
      </c>
      <c r="D78" s="1">
        <v>27528</v>
      </c>
      <c r="E78" s="1">
        <v>31100</v>
      </c>
      <c r="F78" s="1">
        <v>2600</v>
      </c>
      <c r="G78" s="1">
        <v>20700</v>
      </c>
      <c r="H78" s="1">
        <v>17400</v>
      </c>
      <c r="I78" s="1">
        <v>20700</v>
      </c>
      <c r="J78" s="1">
        <v>27700</v>
      </c>
      <c r="K78" s="1">
        <v>17400</v>
      </c>
      <c r="L78" s="1">
        <v>17400</v>
      </c>
      <c r="M78" s="1">
        <v>20700</v>
      </c>
      <c r="N78" s="1">
        <v>0.3</v>
      </c>
      <c r="O78" s="1">
        <v>21700</v>
      </c>
    </row>
    <row r="79" spans="1:15">
      <c r="A79" s="1">
        <v>494</v>
      </c>
      <c r="B79" s="1" t="s">
        <v>19</v>
      </c>
      <c r="C79" s="1">
        <v>25600</v>
      </c>
      <c r="D79" s="1">
        <v>28416</v>
      </c>
      <c r="E79" s="1">
        <v>32100</v>
      </c>
      <c r="F79" s="1">
        <v>2700</v>
      </c>
      <c r="G79" s="1">
        <v>21400</v>
      </c>
      <c r="H79" s="1">
        <v>17700</v>
      </c>
      <c r="I79" s="1">
        <v>21400</v>
      </c>
      <c r="J79" s="1">
        <v>28400</v>
      </c>
      <c r="K79" s="1">
        <v>17700</v>
      </c>
      <c r="L79" s="1">
        <v>17700</v>
      </c>
      <c r="M79" s="1">
        <v>21400</v>
      </c>
      <c r="N79" s="1">
        <v>0.3</v>
      </c>
      <c r="O79" s="1">
        <v>22400</v>
      </c>
    </row>
    <row r="80" spans="1:15">
      <c r="A80" s="1">
        <v>544</v>
      </c>
      <c r="B80" s="1" t="s">
        <v>19</v>
      </c>
      <c r="C80" s="1">
        <v>26400</v>
      </c>
      <c r="D80" s="1">
        <v>29304</v>
      </c>
      <c r="E80" s="1">
        <v>33100</v>
      </c>
      <c r="F80" s="1">
        <v>2800</v>
      </c>
      <c r="G80" s="1">
        <v>22000</v>
      </c>
      <c r="H80" s="1">
        <v>18400</v>
      </c>
      <c r="I80" s="1">
        <v>22000</v>
      </c>
      <c r="J80" s="1">
        <v>29400</v>
      </c>
      <c r="K80" s="1">
        <v>18400</v>
      </c>
      <c r="L80" s="1">
        <v>18400</v>
      </c>
      <c r="M80" s="1">
        <v>22000</v>
      </c>
      <c r="N80" s="1">
        <v>0.3</v>
      </c>
      <c r="O80" s="1">
        <v>23100</v>
      </c>
    </row>
    <row r="81" spans="1:15">
      <c r="A81" s="1">
        <v>594</v>
      </c>
      <c r="B81" s="1" t="s">
        <v>19</v>
      </c>
      <c r="C81" s="1">
        <v>27200</v>
      </c>
      <c r="D81" s="1">
        <v>30192</v>
      </c>
      <c r="E81" s="1">
        <v>34100</v>
      </c>
      <c r="F81" s="1">
        <v>2800</v>
      </c>
      <c r="G81" s="1">
        <v>22700</v>
      </c>
      <c r="H81" s="1">
        <v>19000</v>
      </c>
      <c r="I81" s="1">
        <v>22700</v>
      </c>
      <c r="J81" s="1">
        <v>30400</v>
      </c>
      <c r="K81" s="1">
        <v>19000</v>
      </c>
      <c r="L81" s="1">
        <v>19000</v>
      </c>
      <c r="M81" s="1">
        <v>22700</v>
      </c>
      <c r="N81" s="1">
        <v>0.3</v>
      </c>
      <c r="O81" s="1">
        <v>23800</v>
      </c>
    </row>
  </sheetData>
  <phoneticPr fontId="1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8D5B-04A7-4182-9E86-9C8B9D01438D}">
  <dimension ref="A1:P22"/>
  <sheetViews>
    <sheetView workbookViewId="0">
      <selection activeCell="C9" sqref="C9"/>
    </sheetView>
  </sheetViews>
  <sheetFormatPr defaultRowHeight="16.5"/>
  <cols>
    <col min="1" max="1" width="5.125" style="25" bestFit="1" customWidth="1"/>
    <col min="2" max="2" width="7.5" style="25" bestFit="1" customWidth="1"/>
    <col min="3" max="3" width="13.125" style="25" bestFit="1" customWidth="1"/>
    <col min="4" max="4" width="13.625" style="25" bestFit="1" customWidth="1"/>
    <col min="5" max="5" width="8.875" style="25" bestFit="1" customWidth="1"/>
    <col min="6" max="6" width="9.625" style="25" bestFit="1" customWidth="1"/>
    <col min="7" max="7" width="9.75" style="25" bestFit="1" customWidth="1"/>
    <col min="8" max="8" width="16.25" style="25" bestFit="1" customWidth="1"/>
    <col min="9" max="9" width="17.25" style="25" bestFit="1" customWidth="1"/>
    <col min="10" max="10" width="15.25" style="25" bestFit="1" customWidth="1"/>
    <col min="11" max="11" width="17.375" style="25" bestFit="1" customWidth="1"/>
    <col min="12" max="12" width="24.25" style="25" bestFit="1" customWidth="1"/>
    <col min="13" max="13" width="23" style="25" bestFit="1" customWidth="1"/>
    <col min="14" max="16384" width="9" style="25"/>
  </cols>
  <sheetData>
    <row r="1" spans="1:16"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</row>
    <row r="2" spans="1:16" s="24" customFormat="1" ht="14.25">
      <c r="A2" s="23" t="s">
        <v>0</v>
      </c>
      <c r="B2" s="23" t="s">
        <v>186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73</v>
      </c>
      <c r="K2" s="23" t="s">
        <v>11</v>
      </c>
      <c r="L2" s="23" t="s">
        <v>12</v>
      </c>
      <c r="M2" s="23" t="s">
        <v>13</v>
      </c>
    </row>
    <row r="3" spans="1:16">
      <c r="A3" s="25">
        <v>1</v>
      </c>
      <c r="B3" s="25">
        <f t="shared" ref="B3:B22" si="0">INDEX(farm_v,MATCH(A3,farm_k,1))</f>
        <v>0</v>
      </c>
      <c r="C3" s="25">
        <f>INDEX(levelCosts_1_v,MATCH($A3,levelCosts_k,0),C$1)</f>
        <v>1000</v>
      </c>
      <c r="D3" s="26">
        <f t="shared" ref="D3:M12" si="1">INDEX(levelCosts_1_v,MATCH($A3,levelCosts_k,0),D$1)/$C3</f>
        <v>1.1100000000000001</v>
      </c>
      <c r="E3" s="26">
        <f t="shared" si="1"/>
        <v>0.5</v>
      </c>
      <c r="F3" s="26">
        <f t="shared" si="1"/>
        <v>0.1</v>
      </c>
      <c r="G3" s="26">
        <f t="shared" si="1"/>
        <v>0.5</v>
      </c>
      <c r="H3" s="26">
        <f t="shared" si="1"/>
        <v>1.7</v>
      </c>
      <c r="I3" s="26">
        <f t="shared" si="1"/>
        <v>2</v>
      </c>
      <c r="J3" s="26">
        <f t="shared" si="1"/>
        <v>2.7</v>
      </c>
      <c r="K3" s="26">
        <f t="shared" si="1"/>
        <v>1.7</v>
      </c>
      <c r="L3" s="26">
        <f t="shared" si="1"/>
        <v>1.7</v>
      </c>
      <c r="M3" s="26">
        <f t="shared" si="1"/>
        <v>2</v>
      </c>
    </row>
    <row r="4" spans="1:16">
      <c r="A4" s="25">
        <v>13</v>
      </c>
      <c r="B4" s="25">
        <f t="shared" si="0"/>
        <v>2100</v>
      </c>
      <c r="C4" s="25">
        <f t="shared" ref="C4:C22" si="2">INDEX(levelCosts_1_v,MATCH(A4,levelCosts_k,0),C$1)</f>
        <v>1000</v>
      </c>
      <c r="D4" s="26">
        <f t="shared" si="1"/>
        <v>1.1100000000000001</v>
      </c>
      <c r="E4" s="26">
        <f t="shared" si="1"/>
        <v>1</v>
      </c>
      <c r="F4" s="26">
        <f t="shared" si="1"/>
        <v>0.1</v>
      </c>
      <c r="G4" s="26">
        <f t="shared" si="1"/>
        <v>0.5</v>
      </c>
      <c r="H4" s="26">
        <f t="shared" si="1"/>
        <v>1.7</v>
      </c>
      <c r="I4" s="26">
        <f t="shared" si="1"/>
        <v>2</v>
      </c>
      <c r="J4" s="26">
        <f t="shared" si="1"/>
        <v>2.7</v>
      </c>
      <c r="K4" s="26">
        <f t="shared" si="1"/>
        <v>1.7</v>
      </c>
      <c r="L4" s="26">
        <f t="shared" si="1"/>
        <v>1.7</v>
      </c>
      <c r="M4" s="26">
        <f t="shared" si="1"/>
        <v>2</v>
      </c>
    </row>
    <row r="5" spans="1:16">
      <c r="A5" s="25">
        <v>20</v>
      </c>
      <c r="B5" s="25">
        <f t="shared" si="0"/>
        <v>2100</v>
      </c>
      <c r="C5" s="25">
        <f t="shared" si="2"/>
        <v>1500</v>
      </c>
      <c r="D5" s="26">
        <f t="shared" si="1"/>
        <v>1.1100000000000001</v>
      </c>
      <c r="E5" s="26">
        <f t="shared" si="1"/>
        <v>1.3333333333333333</v>
      </c>
      <c r="F5" s="26">
        <f t="shared" si="1"/>
        <v>0.13333333333333333</v>
      </c>
      <c r="G5" s="26">
        <f t="shared" si="1"/>
        <v>0.6</v>
      </c>
      <c r="H5" s="26">
        <f t="shared" si="1"/>
        <v>1.6666666666666667</v>
      </c>
      <c r="I5" s="26">
        <f t="shared" si="1"/>
        <v>2</v>
      </c>
      <c r="J5" s="26">
        <f t="shared" si="1"/>
        <v>2.6666666666666665</v>
      </c>
      <c r="K5" s="26">
        <f t="shared" si="1"/>
        <v>1.6666666666666667</v>
      </c>
      <c r="L5" s="26">
        <f t="shared" si="1"/>
        <v>1.6666666666666667</v>
      </c>
      <c r="M5" s="26">
        <f t="shared" si="1"/>
        <v>2</v>
      </c>
    </row>
    <row r="6" spans="1:16">
      <c r="A6" s="25">
        <v>27</v>
      </c>
      <c r="B6" s="25">
        <f t="shared" si="0"/>
        <v>2150</v>
      </c>
      <c r="C6" s="25">
        <f t="shared" si="2"/>
        <v>1500</v>
      </c>
      <c r="D6" s="26">
        <f t="shared" si="1"/>
        <v>1.1100000000000001</v>
      </c>
      <c r="E6" s="26">
        <f t="shared" si="1"/>
        <v>1.3333333333333333</v>
      </c>
      <c r="F6" s="26">
        <f t="shared" si="1"/>
        <v>0.13333333333333333</v>
      </c>
      <c r="G6" s="26">
        <f t="shared" si="1"/>
        <v>1</v>
      </c>
      <c r="H6" s="26">
        <f t="shared" si="1"/>
        <v>1.6666666666666667</v>
      </c>
      <c r="I6" s="26">
        <f t="shared" si="1"/>
        <v>2</v>
      </c>
      <c r="J6" s="26">
        <f t="shared" si="1"/>
        <v>2.6666666666666665</v>
      </c>
      <c r="K6" s="26">
        <f t="shared" si="1"/>
        <v>1.6666666666666667</v>
      </c>
      <c r="L6" s="26">
        <f t="shared" si="1"/>
        <v>1.6666666666666667</v>
      </c>
      <c r="M6" s="26">
        <f t="shared" si="1"/>
        <v>2</v>
      </c>
    </row>
    <row r="7" spans="1:16">
      <c r="A7" s="25">
        <v>35</v>
      </c>
      <c r="B7" s="25">
        <f t="shared" si="0"/>
        <v>2150</v>
      </c>
      <c r="C7" s="25">
        <f t="shared" si="2"/>
        <v>1800</v>
      </c>
      <c r="D7" s="26">
        <f t="shared" si="1"/>
        <v>1.1666666666666667</v>
      </c>
      <c r="E7" s="26">
        <f t="shared" si="1"/>
        <v>1.6666666666666667</v>
      </c>
      <c r="F7" s="26">
        <f t="shared" si="1"/>
        <v>0.16666666666666666</v>
      </c>
      <c r="G7" s="26">
        <f t="shared" si="1"/>
        <v>1.1111111111111112</v>
      </c>
      <c r="H7" s="26">
        <f t="shared" si="1"/>
        <v>1.3888888888888888</v>
      </c>
      <c r="I7" s="26">
        <f t="shared" si="1"/>
        <v>1.6666666666666667</v>
      </c>
      <c r="J7" s="26">
        <f t="shared" si="1"/>
        <v>2.2222222222222223</v>
      </c>
      <c r="K7" s="26">
        <f t="shared" si="1"/>
        <v>1.3888888888888888</v>
      </c>
      <c r="L7" s="26">
        <f t="shared" si="1"/>
        <v>1.3888888888888888</v>
      </c>
      <c r="M7" s="26">
        <f t="shared" si="1"/>
        <v>1.6666666666666667</v>
      </c>
    </row>
    <row r="8" spans="1:16">
      <c r="A8" s="25">
        <v>47</v>
      </c>
      <c r="B8" s="25">
        <f t="shared" si="0"/>
        <v>2200</v>
      </c>
      <c r="C8" s="25">
        <f t="shared" si="2"/>
        <v>1800</v>
      </c>
      <c r="D8" s="26">
        <f t="shared" si="1"/>
        <v>1.1666666666666667</v>
      </c>
      <c r="E8" s="26">
        <f t="shared" si="1"/>
        <v>2.5</v>
      </c>
      <c r="F8" s="26">
        <f t="shared" si="1"/>
        <v>0.22222222222222221</v>
      </c>
      <c r="G8" s="26">
        <f t="shared" si="1"/>
        <v>1.6666666666666667</v>
      </c>
      <c r="H8" s="26">
        <f t="shared" si="1"/>
        <v>1.3888888888888888</v>
      </c>
      <c r="I8" s="26">
        <f t="shared" si="1"/>
        <v>1.6666666666666667</v>
      </c>
      <c r="J8" s="26">
        <f t="shared" si="1"/>
        <v>2.2222222222222223</v>
      </c>
      <c r="K8" s="26">
        <f t="shared" si="1"/>
        <v>1.3888888888888888</v>
      </c>
      <c r="L8" s="26">
        <f t="shared" si="1"/>
        <v>1.3888888888888888</v>
      </c>
      <c r="M8" s="26">
        <f t="shared" si="1"/>
        <v>1.6666666666666667</v>
      </c>
    </row>
    <row r="9" spans="1:16">
      <c r="A9" s="25">
        <v>58</v>
      </c>
      <c r="B9" s="25">
        <f t="shared" si="0"/>
        <v>2200</v>
      </c>
      <c r="C9" s="25">
        <f t="shared" si="2"/>
        <v>2000</v>
      </c>
      <c r="D9" s="26">
        <f t="shared" si="1"/>
        <v>1.1105</v>
      </c>
      <c r="E9" s="26">
        <f t="shared" si="1"/>
        <v>3</v>
      </c>
      <c r="F9" s="26">
        <f t="shared" si="1"/>
        <v>0.25</v>
      </c>
      <c r="G9" s="26">
        <f t="shared" si="1"/>
        <v>2</v>
      </c>
      <c r="H9" s="26">
        <f t="shared" si="1"/>
        <v>1.65</v>
      </c>
      <c r="I9" s="26">
        <f t="shared" si="1"/>
        <v>2</v>
      </c>
      <c r="J9" s="26">
        <f t="shared" si="1"/>
        <v>2.65</v>
      </c>
      <c r="K9" s="26">
        <f t="shared" si="1"/>
        <v>1.65</v>
      </c>
      <c r="L9" s="26">
        <f t="shared" si="1"/>
        <v>1.65</v>
      </c>
      <c r="M9" s="26">
        <f t="shared" si="1"/>
        <v>2</v>
      </c>
    </row>
    <row r="10" spans="1:16">
      <c r="A10" s="25">
        <v>100</v>
      </c>
      <c r="B10" s="25">
        <f t="shared" si="0"/>
        <v>2300</v>
      </c>
      <c r="C10" s="25">
        <f t="shared" si="2"/>
        <v>2200</v>
      </c>
      <c r="D10" s="26">
        <f t="shared" si="1"/>
        <v>1.1100000000000001</v>
      </c>
      <c r="E10" s="26">
        <f t="shared" si="1"/>
        <v>3</v>
      </c>
      <c r="F10" s="26">
        <f t="shared" si="1"/>
        <v>0.25</v>
      </c>
      <c r="G10" s="26">
        <f t="shared" si="1"/>
        <v>2</v>
      </c>
      <c r="H10" s="26">
        <f t="shared" si="1"/>
        <v>1.6818181818181819</v>
      </c>
      <c r="I10" s="26">
        <f t="shared" si="1"/>
        <v>2</v>
      </c>
      <c r="J10" s="26">
        <f t="shared" si="1"/>
        <v>2.6818181818181817</v>
      </c>
      <c r="K10" s="26">
        <f t="shared" si="1"/>
        <v>1.6818181818181819</v>
      </c>
      <c r="L10" s="26">
        <f t="shared" si="1"/>
        <v>1.6818181818181819</v>
      </c>
      <c r="M10" s="26">
        <f t="shared" si="1"/>
        <v>2</v>
      </c>
    </row>
    <row r="11" spans="1:16">
      <c r="A11" s="25">
        <v>168</v>
      </c>
      <c r="B11" s="25">
        <f t="shared" si="0"/>
        <v>2500</v>
      </c>
      <c r="C11" s="25">
        <f t="shared" si="2"/>
        <v>2500</v>
      </c>
      <c r="D11" s="26">
        <f t="shared" si="1"/>
        <v>1.1100000000000001</v>
      </c>
      <c r="E11" s="26">
        <f t="shared" si="1"/>
        <v>3</v>
      </c>
      <c r="F11" s="26">
        <f t="shared" si="1"/>
        <v>0.25</v>
      </c>
      <c r="G11" s="26">
        <f t="shared" si="1"/>
        <v>2</v>
      </c>
      <c r="H11" s="26">
        <f t="shared" si="1"/>
        <v>1.68</v>
      </c>
      <c r="I11" s="26">
        <f t="shared" si="1"/>
        <v>2</v>
      </c>
      <c r="J11" s="26">
        <f t="shared" si="1"/>
        <v>2.68</v>
      </c>
      <c r="K11" s="26">
        <f t="shared" si="1"/>
        <v>1.68</v>
      </c>
      <c r="L11" s="26">
        <f t="shared" si="1"/>
        <v>1.68</v>
      </c>
      <c r="M11" s="26">
        <f t="shared" si="1"/>
        <v>2</v>
      </c>
      <c r="P11" s="27"/>
    </row>
    <row r="12" spans="1:16">
      <c r="A12" s="25">
        <v>187</v>
      </c>
      <c r="B12" s="25">
        <f t="shared" si="0"/>
        <v>2550</v>
      </c>
      <c r="C12" s="25">
        <f t="shared" si="2"/>
        <v>2500</v>
      </c>
      <c r="D12" s="26">
        <f t="shared" si="1"/>
        <v>1.1100000000000001</v>
      </c>
      <c r="E12" s="26">
        <f t="shared" si="1"/>
        <v>3</v>
      </c>
      <c r="F12" s="26">
        <f t="shared" si="1"/>
        <v>0.25</v>
      </c>
      <c r="G12" s="26">
        <f t="shared" si="1"/>
        <v>2</v>
      </c>
      <c r="H12" s="26">
        <f t="shared" si="1"/>
        <v>1.68</v>
      </c>
      <c r="I12" s="26">
        <f t="shared" si="1"/>
        <v>2</v>
      </c>
      <c r="J12" s="26">
        <f t="shared" si="1"/>
        <v>2.68</v>
      </c>
      <c r="K12" s="26">
        <f t="shared" si="1"/>
        <v>1.68</v>
      </c>
      <c r="L12" s="26">
        <f t="shared" si="1"/>
        <v>1.68</v>
      </c>
      <c r="M12" s="26">
        <f t="shared" si="1"/>
        <v>2</v>
      </c>
    </row>
    <row r="13" spans="1:16">
      <c r="A13" s="25">
        <v>208</v>
      </c>
      <c r="B13" s="25">
        <f t="shared" si="0"/>
        <v>2600</v>
      </c>
      <c r="C13" s="25">
        <f t="shared" si="2"/>
        <v>2600</v>
      </c>
      <c r="D13" s="26">
        <f t="shared" ref="D13:M22" si="3">INDEX(levelCosts_1_v,MATCH($A13,levelCosts_k,0),D$1)/$C13</f>
        <v>1.1100000000000001</v>
      </c>
      <c r="E13" s="26">
        <f t="shared" si="3"/>
        <v>3</v>
      </c>
      <c r="F13" s="26">
        <f t="shared" si="3"/>
        <v>0.25</v>
      </c>
      <c r="G13" s="26">
        <f t="shared" si="3"/>
        <v>2</v>
      </c>
      <c r="H13" s="26">
        <f t="shared" si="3"/>
        <v>1.6538461538461537</v>
      </c>
      <c r="I13" s="26">
        <f t="shared" si="3"/>
        <v>2</v>
      </c>
      <c r="J13" s="26">
        <f t="shared" si="3"/>
        <v>2.6538461538461537</v>
      </c>
      <c r="K13" s="26">
        <f t="shared" si="3"/>
        <v>1.6538461538461537</v>
      </c>
      <c r="L13" s="26">
        <f t="shared" si="3"/>
        <v>1.6538461538461537</v>
      </c>
      <c r="M13" s="26">
        <f t="shared" si="3"/>
        <v>2</v>
      </c>
    </row>
    <row r="14" spans="1:16">
      <c r="A14" s="25">
        <v>249</v>
      </c>
      <c r="B14" s="25">
        <f t="shared" si="0"/>
        <v>2700</v>
      </c>
      <c r="C14" s="25">
        <f t="shared" si="2"/>
        <v>2700</v>
      </c>
      <c r="D14" s="26">
        <f t="shared" si="3"/>
        <v>1.1103703703703705</v>
      </c>
      <c r="E14" s="26">
        <f t="shared" si="3"/>
        <v>3</v>
      </c>
      <c r="F14" s="26">
        <f t="shared" si="3"/>
        <v>0.25</v>
      </c>
      <c r="G14" s="26">
        <f t="shared" si="3"/>
        <v>2</v>
      </c>
      <c r="H14" s="26">
        <f t="shared" si="3"/>
        <v>1.6666666666666667</v>
      </c>
      <c r="I14" s="26">
        <f t="shared" si="3"/>
        <v>2</v>
      </c>
      <c r="J14" s="26">
        <f t="shared" si="3"/>
        <v>2.6666666666666665</v>
      </c>
      <c r="K14" s="26">
        <f t="shared" si="3"/>
        <v>1.6666666666666667</v>
      </c>
      <c r="L14" s="26">
        <f t="shared" si="3"/>
        <v>1.6666666666666667</v>
      </c>
      <c r="M14" s="26">
        <f t="shared" si="3"/>
        <v>2</v>
      </c>
    </row>
    <row r="15" spans="1:16">
      <c r="A15" s="25">
        <v>298</v>
      </c>
      <c r="B15" s="25">
        <f t="shared" si="0"/>
        <v>2800</v>
      </c>
      <c r="C15" s="25">
        <f t="shared" si="2"/>
        <v>2800</v>
      </c>
      <c r="D15" s="26">
        <f t="shared" si="3"/>
        <v>1.1103571428571428</v>
      </c>
      <c r="E15" s="26">
        <f t="shared" si="3"/>
        <v>3</v>
      </c>
      <c r="F15" s="26">
        <f t="shared" si="3"/>
        <v>0.25</v>
      </c>
      <c r="G15" s="26">
        <f t="shared" si="3"/>
        <v>2</v>
      </c>
      <c r="H15" s="26">
        <f t="shared" si="3"/>
        <v>1.6785714285714286</v>
      </c>
      <c r="I15" s="26">
        <f t="shared" si="3"/>
        <v>2</v>
      </c>
      <c r="J15" s="26">
        <f t="shared" si="3"/>
        <v>2.6785714285714284</v>
      </c>
      <c r="K15" s="26">
        <f t="shared" si="3"/>
        <v>1.6785714285714286</v>
      </c>
      <c r="L15" s="26">
        <f t="shared" si="3"/>
        <v>1.6785714285714286</v>
      </c>
      <c r="M15" s="26">
        <f t="shared" si="3"/>
        <v>2</v>
      </c>
    </row>
    <row r="16" spans="1:16">
      <c r="A16" s="25">
        <v>345</v>
      </c>
      <c r="B16" s="25">
        <f t="shared" si="0"/>
        <v>2900</v>
      </c>
      <c r="C16" s="25">
        <f t="shared" si="2"/>
        <v>2900</v>
      </c>
      <c r="D16" s="26">
        <f t="shared" si="3"/>
        <v>1.1100000000000001</v>
      </c>
      <c r="E16" s="26">
        <f t="shared" si="3"/>
        <v>3</v>
      </c>
      <c r="F16" s="26">
        <f t="shared" si="3"/>
        <v>0.25</v>
      </c>
      <c r="G16" s="26">
        <f t="shared" si="3"/>
        <v>2</v>
      </c>
      <c r="H16" s="26">
        <f t="shared" si="3"/>
        <v>1.6551724137931034</v>
      </c>
      <c r="I16" s="26">
        <f t="shared" si="3"/>
        <v>2</v>
      </c>
      <c r="J16" s="26">
        <f t="shared" si="3"/>
        <v>2.6551724137931036</v>
      </c>
      <c r="K16" s="26">
        <f t="shared" si="3"/>
        <v>1.6551724137931034</v>
      </c>
      <c r="L16" s="26">
        <f t="shared" si="3"/>
        <v>1.6551724137931034</v>
      </c>
      <c r="M16" s="26">
        <f t="shared" si="3"/>
        <v>2</v>
      </c>
    </row>
    <row r="17" spans="1:13">
      <c r="A17" s="25">
        <v>392</v>
      </c>
      <c r="B17" s="25">
        <f t="shared" si="0"/>
        <v>3000</v>
      </c>
      <c r="C17" s="25">
        <f t="shared" si="2"/>
        <v>2900</v>
      </c>
      <c r="D17" s="26">
        <f t="shared" si="3"/>
        <v>1.1100000000000001</v>
      </c>
      <c r="E17" s="26">
        <f t="shared" si="3"/>
        <v>3</v>
      </c>
      <c r="F17" s="26">
        <f t="shared" si="3"/>
        <v>0.25</v>
      </c>
      <c r="G17" s="26">
        <f t="shared" si="3"/>
        <v>2</v>
      </c>
      <c r="H17" s="26">
        <f t="shared" si="3"/>
        <v>1.6551724137931034</v>
      </c>
      <c r="I17" s="26">
        <f t="shared" si="3"/>
        <v>2</v>
      </c>
      <c r="J17" s="26">
        <f t="shared" si="3"/>
        <v>2.6551724137931036</v>
      </c>
      <c r="K17" s="26">
        <f t="shared" si="3"/>
        <v>1.6551724137931034</v>
      </c>
      <c r="L17" s="26">
        <f t="shared" si="3"/>
        <v>1.6551724137931034</v>
      </c>
      <c r="M17" s="26">
        <f t="shared" si="3"/>
        <v>2</v>
      </c>
    </row>
    <row r="18" spans="1:13">
      <c r="A18" s="25">
        <v>396</v>
      </c>
      <c r="B18" s="25">
        <f t="shared" si="0"/>
        <v>3000</v>
      </c>
      <c r="C18" s="25">
        <f t="shared" si="2"/>
        <v>3000</v>
      </c>
      <c r="D18" s="26">
        <f t="shared" si="3"/>
        <v>1.1100000000000001</v>
      </c>
      <c r="E18" s="26">
        <f t="shared" si="3"/>
        <v>3</v>
      </c>
      <c r="F18" s="26">
        <f t="shared" si="3"/>
        <v>0.25</v>
      </c>
      <c r="G18" s="26">
        <f t="shared" si="3"/>
        <v>2</v>
      </c>
      <c r="H18" s="26">
        <f t="shared" si="3"/>
        <v>1.6666666666666667</v>
      </c>
      <c r="I18" s="26">
        <f t="shared" si="3"/>
        <v>2</v>
      </c>
      <c r="J18" s="26">
        <f t="shared" si="3"/>
        <v>2.6666666666666665</v>
      </c>
      <c r="K18" s="26">
        <f t="shared" si="3"/>
        <v>1.6666666666666667</v>
      </c>
      <c r="L18" s="26">
        <f t="shared" si="3"/>
        <v>1.6666666666666667</v>
      </c>
      <c r="M18" s="26">
        <f t="shared" si="3"/>
        <v>2</v>
      </c>
    </row>
    <row r="19" spans="1:13">
      <c r="A19" s="25">
        <v>443</v>
      </c>
      <c r="B19" s="25">
        <f t="shared" si="0"/>
        <v>3100</v>
      </c>
      <c r="C19" s="25">
        <f t="shared" si="2"/>
        <v>3100</v>
      </c>
      <c r="D19" s="26">
        <f t="shared" si="3"/>
        <v>1.1103225806451613</v>
      </c>
      <c r="E19" s="26">
        <f t="shared" si="3"/>
        <v>3</v>
      </c>
      <c r="F19" s="26">
        <f t="shared" si="3"/>
        <v>0.25</v>
      </c>
      <c r="G19" s="26">
        <f t="shared" si="3"/>
        <v>2</v>
      </c>
      <c r="H19" s="26">
        <f t="shared" si="3"/>
        <v>1.6774193548387097</v>
      </c>
      <c r="I19" s="26">
        <f t="shared" si="3"/>
        <v>2</v>
      </c>
      <c r="J19" s="26">
        <f t="shared" si="3"/>
        <v>2.6774193548387095</v>
      </c>
      <c r="K19" s="26">
        <f t="shared" si="3"/>
        <v>1.6774193548387097</v>
      </c>
      <c r="L19" s="26">
        <f t="shared" si="3"/>
        <v>1.6774193548387097</v>
      </c>
      <c r="M19" s="26">
        <f t="shared" si="3"/>
        <v>2</v>
      </c>
    </row>
    <row r="20" spans="1:13">
      <c r="A20" s="25">
        <v>494</v>
      </c>
      <c r="B20" s="25">
        <f t="shared" si="0"/>
        <v>3200</v>
      </c>
      <c r="C20" s="25">
        <f t="shared" si="2"/>
        <v>3200</v>
      </c>
      <c r="D20" s="26">
        <f t="shared" si="3"/>
        <v>1.1103125</v>
      </c>
      <c r="E20" s="26">
        <f t="shared" si="3"/>
        <v>3</v>
      </c>
      <c r="F20" s="26">
        <f t="shared" si="3"/>
        <v>0.25</v>
      </c>
      <c r="G20" s="26">
        <f t="shared" si="3"/>
        <v>2</v>
      </c>
      <c r="H20" s="26">
        <f t="shared" si="3"/>
        <v>1.65625</v>
      </c>
      <c r="I20" s="26">
        <f t="shared" si="3"/>
        <v>2</v>
      </c>
      <c r="J20" s="26">
        <f t="shared" si="3"/>
        <v>2.65625</v>
      </c>
      <c r="K20" s="26">
        <f t="shared" si="3"/>
        <v>1.65625</v>
      </c>
      <c r="L20" s="26">
        <f t="shared" si="3"/>
        <v>1.65625</v>
      </c>
      <c r="M20" s="26">
        <f t="shared" si="3"/>
        <v>2</v>
      </c>
    </row>
    <row r="21" spans="1:13">
      <c r="A21" s="25">
        <v>544</v>
      </c>
      <c r="B21" s="25">
        <f t="shared" si="0"/>
        <v>3300</v>
      </c>
      <c r="C21" s="25">
        <f t="shared" si="2"/>
        <v>3300</v>
      </c>
      <c r="D21" s="26">
        <f t="shared" si="3"/>
        <v>1.1100000000000001</v>
      </c>
      <c r="E21" s="26">
        <f t="shared" si="3"/>
        <v>3</v>
      </c>
      <c r="F21" s="26">
        <f t="shared" si="3"/>
        <v>0.25</v>
      </c>
      <c r="G21" s="26">
        <f t="shared" si="3"/>
        <v>2</v>
      </c>
      <c r="H21" s="26">
        <f t="shared" si="3"/>
        <v>1.6666666666666667</v>
      </c>
      <c r="I21" s="26">
        <f t="shared" si="3"/>
        <v>2</v>
      </c>
      <c r="J21" s="26">
        <f t="shared" si="3"/>
        <v>2.6666666666666665</v>
      </c>
      <c r="K21" s="26">
        <f t="shared" si="3"/>
        <v>1.6666666666666667</v>
      </c>
      <c r="L21" s="26">
        <f t="shared" si="3"/>
        <v>1.6666666666666667</v>
      </c>
      <c r="M21" s="26">
        <f t="shared" si="3"/>
        <v>2</v>
      </c>
    </row>
    <row r="22" spans="1:13">
      <c r="A22" s="25">
        <v>594</v>
      </c>
      <c r="B22" s="25">
        <f t="shared" si="0"/>
        <v>3400</v>
      </c>
      <c r="C22" s="25">
        <f t="shared" si="2"/>
        <v>3400</v>
      </c>
      <c r="D22" s="26">
        <f t="shared" si="3"/>
        <v>1.1102941176470589</v>
      </c>
      <c r="E22" s="26">
        <f t="shared" si="3"/>
        <v>3</v>
      </c>
      <c r="F22" s="26">
        <f t="shared" si="3"/>
        <v>0.25</v>
      </c>
      <c r="G22" s="26">
        <f t="shared" si="3"/>
        <v>2</v>
      </c>
      <c r="H22" s="26">
        <f t="shared" si="3"/>
        <v>1.6764705882352942</v>
      </c>
      <c r="I22" s="26">
        <f t="shared" si="3"/>
        <v>2</v>
      </c>
      <c r="J22" s="26">
        <f t="shared" si="3"/>
        <v>2.6764705882352939</v>
      </c>
      <c r="K22" s="26">
        <f t="shared" si="3"/>
        <v>1.6764705882352942</v>
      </c>
      <c r="L22" s="26">
        <f t="shared" si="3"/>
        <v>1.6764705882352942</v>
      </c>
      <c r="M22" s="26">
        <f t="shared" si="3"/>
        <v>2</v>
      </c>
    </row>
  </sheetData>
  <phoneticPr fontId="1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81"/>
  <sheetViews>
    <sheetView workbookViewId="0">
      <selection activeCell="E50" sqref="E50"/>
    </sheetView>
  </sheetViews>
  <sheetFormatPr defaultRowHeight="16.5"/>
  <cols>
    <col min="1" max="2" width="9" style="15"/>
    <col min="3" max="3" width="14.25" style="15" bestFit="1" customWidth="1"/>
    <col min="4" max="4" width="14.875" style="15" bestFit="1" customWidth="1"/>
    <col min="5" max="5" width="14.875" style="15" customWidth="1"/>
    <col min="6" max="16384" width="9" style="15"/>
  </cols>
  <sheetData>
    <row r="1" spans="1:16">
      <c r="A1" s="2" t="s">
        <v>0</v>
      </c>
      <c r="B1" s="2" t="s">
        <v>2</v>
      </c>
      <c r="C1" s="2" t="s">
        <v>3</v>
      </c>
      <c r="D1" s="2" t="s">
        <v>4</v>
      </c>
      <c r="E1" s="2"/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5">
        <v>1</v>
      </c>
      <c r="B2" s="15" t="s">
        <v>16</v>
      </c>
      <c r="C2" s="15">
        <v>1000</v>
      </c>
      <c r="D2" s="15">
        <v>1110</v>
      </c>
      <c r="E2" s="15">
        <f>F2/C2</f>
        <v>0.5</v>
      </c>
      <c r="F2" s="15">
        <v>500</v>
      </c>
      <c r="G2" s="15">
        <v>100</v>
      </c>
      <c r="H2" s="15">
        <v>500</v>
      </c>
      <c r="I2" s="15">
        <v>1700</v>
      </c>
      <c r="J2" s="15">
        <v>2000</v>
      </c>
      <c r="K2" s="15">
        <v>2700</v>
      </c>
      <c r="L2" s="15">
        <v>1700</v>
      </c>
      <c r="M2" s="15">
        <v>1700</v>
      </c>
      <c r="N2" s="15">
        <v>2000</v>
      </c>
      <c r="O2" s="15">
        <v>0.15</v>
      </c>
      <c r="P2" s="15">
        <v>0</v>
      </c>
    </row>
    <row r="3" spans="1:16">
      <c r="A3" s="15">
        <v>1</v>
      </c>
      <c r="B3" s="15" t="s">
        <v>17</v>
      </c>
      <c r="C3" s="15">
        <v>2000</v>
      </c>
      <c r="D3" s="15">
        <v>2221</v>
      </c>
      <c r="E3" s="15">
        <f t="shared" ref="E3:E66" si="0">F3/C3</f>
        <v>0.45</v>
      </c>
      <c r="F3" s="15">
        <v>900</v>
      </c>
      <c r="G3" s="15">
        <v>200</v>
      </c>
      <c r="H3" s="15">
        <v>900</v>
      </c>
      <c r="I3" s="15">
        <v>3000</v>
      </c>
      <c r="J3" s="15">
        <v>3500</v>
      </c>
      <c r="K3" s="15">
        <v>4750</v>
      </c>
      <c r="L3" s="15">
        <v>3000</v>
      </c>
      <c r="M3" s="15">
        <v>3000</v>
      </c>
      <c r="N3" s="15">
        <v>3500</v>
      </c>
      <c r="O3" s="15">
        <v>0.2</v>
      </c>
      <c r="P3" s="15">
        <v>1000</v>
      </c>
    </row>
    <row r="4" spans="1:16">
      <c r="A4" s="15">
        <v>1</v>
      </c>
      <c r="B4" s="15" t="s">
        <v>18</v>
      </c>
      <c r="C4" s="15">
        <v>4000</v>
      </c>
      <c r="D4" s="15">
        <v>4440</v>
      </c>
      <c r="E4" s="15">
        <f t="shared" si="0"/>
        <v>0.33750000000000002</v>
      </c>
      <c r="F4" s="15">
        <v>1350</v>
      </c>
      <c r="G4" s="15">
        <v>250</v>
      </c>
      <c r="H4" s="15">
        <v>1350</v>
      </c>
      <c r="I4" s="15">
        <v>4550</v>
      </c>
      <c r="J4" s="15">
        <v>5350</v>
      </c>
      <c r="K4" s="15">
        <v>7200</v>
      </c>
      <c r="L4" s="15">
        <v>4550</v>
      </c>
      <c r="M4" s="15">
        <v>4550</v>
      </c>
      <c r="N4" s="15">
        <v>5350</v>
      </c>
      <c r="O4" s="15">
        <v>0.25</v>
      </c>
      <c r="P4" s="15">
        <v>3000</v>
      </c>
    </row>
    <row r="5" spans="1:16">
      <c r="A5" s="15">
        <v>1</v>
      </c>
      <c r="B5" s="15" t="s">
        <v>19</v>
      </c>
      <c r="C5" s="15">
        <v>8000</v>
      </c>
      <c r="D5" s="15">
        <v>8880</v>
      </c>
      <c r="E5" s="15">
        <f t="shared" si="0"/>
        <v>0.21249999999999999</v>
      </c>
      <c r="F5" s="15">
        <v>1700</v>
      </c>
      <c r="G5" s="15">
        <v>300</v>
      </c>
      <c r="H5" s="15">
        <v>1700</v>
      </c>
      <c r="I5" s="15">
        <v>5700</v>
      </c>
      <c r="J5" s="15">
        <v>6700</v>
      </c>
      <c r="K5" s="15">
        <v>9000</v>
      </c>
      <c r="L5" s="15">
        <v>5700</v>
      </c>
      <c r="M5" s="15">
        <v>5700</v>
      </c>
      <c r="N5" s="15">
        <v>6700</v>
      </c>
      <c r="O5" s="15">
        <v>0.3</v>
      </c>
      <c r="P5" s="15">
        <v>7000</v>
      </c>
    </row>
    <row r="6" spans="1:16">
      <c r="A6" s="15">
        <v>13</v>
      </c>
      <c r="B6" s="15" t="s">
        <v>16</v>
      </c>
      <c r="C6" s="15">
        <v>1000</v>
      </c>
      <c r="D6" s="15">
        <v>1110</v>
      </c>
      <c r="E6" s="15">
        <f t="shared" si="0"/>
        <v>1</v>
      </c>
      <c r="F6" s="15">
        <v>1000</v>
      </c>
      <c r="G6" s="15">
        <v>100</v>
      </c>
      <c r="H6" s="15">
        <v>500</v>
      </c>
      <c r="I6" s="15">
        <v>1700</v>
      </c>
      <c r="J6" s="15">
        <v>2000</v>
      </c>
      <c r="K6" s="15">
        <v>2700</v>
      </c>
      <c r="L6" s="15">
        <v>1700</v>
      </c>
      <c r="M6" s="15">
        <v>1700</v>
      </c>
      <c r="N6" s="15">
        <v>2000</v>
      </c>
      <c r="O6" s="15">
        <v>0.15</v>
      </c>
      <c r="P6" s="15">
        <v>0</v>
      </c>
    </row>
    <row r="7" spans="1:16">
      <c r="A7" s="15">
        <v>13</v>
      </c>
      <c r="B7" s="15" t="s">
        <v>17</v>
      </c>
      <c r="C7" s="15">
        <v>2000</v>
      </c>
      <c r="D7" s="15">
        <v>2221</v>
      </c>
      <c r="E7" s="15">
        <f t="shared" si="0"/>
        <v>0.875</v>
      </c>
      <c r="F7" s="15">
        <v>1750</v>
      </c>
      <c r="G7" s="15">
        <v>200</v>
      </c>
      <c r="H7" s="15">
        <v>900</v>
      </c>
      <c r="I7" s="15">
        <v>3000</v>
      </c>
      <c r="J7" s="15">
        <v>3500</v>
      </c>
      <c r="K7" s="15">
        <v>4750</v>
      </c>
      <c r="L7" s="15">
        <v>3000</v>
      </c>
      <c r="M7" s="15">
        <v>3000</v>
      </c>
      <c r="N7" s="15">
        <v>3500</v>
      </c>
      <c r="O7" s="15">
        <v>0.2</v>
      </c>
      <c r="P7" s="15">
        <v>1000</v>
      </c>
    </row>
    <row r="8" spans="1:16">
      <c r="A8" s="15">
        <v>13</v>
      </c>
      <c r="B8" s="15" t="s">
        <v>18</v>
      </c>
      <c r="C8" s="15">
        <v>4000</v>
      </c>
      <c r="D8" s="15">
        <v>4440</v>
      </c>
      <c r="E8" s="15">
        <f t="shared" si="0"/>
        <v>0.66249999999999998</v>
      </c>
      <c r="F8" s="15">
        <v>2650</v>
      </c>
      <c r="G8" s="15">
        <v>250</v>
      </c>
      <c r="H8" s="15">
        <v>1350</v>
      </c>
      <c r="I8" s="15">
        <v>4550</v>
      </c>
      <c r="J8" s="15">
        <v>5350</v>
      </c>
      <c r="K8" s="15">
        <v>7200</v>
      </c>
      <c r="L8" s="15">
        <v>4550</v>
      </c>
      <c r="M8" s="15">
        <v>4550</v>
      </c>
      <c r="N8" s="15">
        <v>5350</v>
      </c>
      <c r="O8" s="15">
        <v>0.25</v>
      </c>
      <c r="P8" s="15">
        <v>3000</v>
      </c>
    </row>
    <row r="9" spans="1:16">
      <c r="A9" s="15">
        <v>13</v>
      </c>
      <c r="B9" s="15" t="s">
        <v>19</v>
      </c>
      <c r="C9" s="15">
        <v>8000</v>
      </c>
      <c r="D9" s="15">
        <v>8880</v>
      </c>
      <c r="E9" s="15">
        <f t="shared" si="0"/>
        <v>0.41249999999999998</v>
      </c>
      <c r="F9" s="15">
        <v>3300</v>
      </c>
      <c r="G9" s="15">
        <v>300</v>
      </c>
      <c r="H9" s="15">
        <v>1700</v>
      </c>
      <c r="I9" s="15">
        <v>5700</v>
      </c>
      <c r="J9" s="15">
        <v>6700</v>
      </c>
      <c r="K9" s="15">
        <v>9000</v>
      </c>
      <c r="L9" s="15">
        <v>5700</v>
      </c>
      <c r="M9" s="15">
        <v>5700</v>
      </c>
      <c r="N9" s="15">
        <v>6700</v>
      </c>
      <c r="O9" s="15">
        <v>0.3</v>
      </c>
      <c r="P9" s="15">
        <v>7000</v>
      </c>
    </row>
    <row r="10" spans="1:16">
      <c r="A10" s="15">
        <v>20</v>
      </c>
      <c r="B10" s="15" t="s">
        <v>16</v>
      </c>
      <c r="C10" s="15">
        <v>1500</v>
      </c>
      <c r="D10" s="15">
        <v>1665</v>
      </c>
      <c r="E10" s="15">
        <f t="shared" si="0"/>
        <v>1.3333333333333333</v>
      </c>
      <c r="F10" s="15">
        <v>2000</v>
      </c>
      <c r="G10" s="15">
        <v>200</v>
      </c>
      <c r="H10" s="15">
        <v>900</v>
      </c>
      <c r="I10" s="15">
        <v>2500</v>
      </c>
      <c r="J10" s="15">
        <v>3000</v>
      </c>
      <c r="K10" s="15">
        <v>4000</v>
      </c>
      <c r="L10" s="15">
        <v>2500</v>
      </c>
      <c r="M10" s="15">
        <v>2500</v>
      </c>
      <c r="N10" s="15">
        <v>3000</v>
      </c>
      <c r="O10" s="15">
        <v>0.15</v>
      </c>
      <c r="P10" s="15">
        <v>0</v>
      </c>
    </row>
    <row r="11" spans="1:16">
      <c r="A11" s="15">
        <v>20</v>
      </c>
      <c r="B11" s="15" t="s">
        <v>17</v>
      </c>
      <c r="C11" s="15">
        <v>3000</v>
      </c>
      <c r="D11" s="15">
        <v>3330</v>
      </c>
      <c r="E11" s="15">
        <f t="shared" si="0"/>
        <v>1.1666666666666667</v>
      </c>
      <c r="F11" s="15">
        <v>3500</v>
      </c>
      <c r="G11" s="15">
        <v>350</v>
      </c>
      <c r="H11" s="15">
        <v>1600</v>
      </c>
      <c r="I11" s="15">
        <v>4400</v>
      </c>
      <c r="J11" s="15">
        <v>5250</v>
      </c>
      <c r="K11" s="15">
        <v>7000</v>
      </c>
      <c r="L11" s="15">
        <v>4400</v>
      </c>
      <c r="M11" s="15">
        <v>4400</v>
      </c>
      <c r="N11" s="15">
        <v>5250</v>
      </c>
      <c r="O11" s="15">
        <v>0.2</v>
      </c>
      <c r="P11" s="15">
        <v>1500</v>
      </c>
    </row>
    <row r="12" spans="1:16">
      <c r="A12" s="15">
        <v>20</v>
      </c>
      <c r="B12" s="15" t="s">
        <v>18</v>
      </c>
      <c r="C12" s="15">
        <v>6000</v>
      </c>
      <c r="D12" s="15">
        <v>6661</v>
      </c>
      <c r="E12" s="15">
        <f t="shared" si="0"/>
        <v>0.89166666666666672</v>
      </c>
      <c r="F12" s="15">
        <v>5350</v>
      </c>
      <c r="G12" s="15">
        <v>550</v>
      </c>
      <c r="H12" s="15">
        <v>2400</v>
      </c>
      <c r="I12" s="15">
        <v>6700</v>
      </c>
      <c r="J12" s="15">
        <v>8000</v>
      </c>
      <c r="K12" s="15">
        <v>10700</v>
      </c>
      <c r="L12" s="15">
        <v>6700</v>
      </c>
      <c r="M12" s="15">
        <v>6700</v>
      </c>
      <c r="N12" s="15">
        <v>8000</v>
      </c>
      <c r="O12" s="15">
        <v>0.25</v>
      </c>
      <c r="P12" s="15">
        <v>4500</v>
      </c>
    </row>
    <row r="13" spans="1:16">
      <c r="A13" s="15">
        <v>20</v>
      </c>
      <c r="B13" s="15" t="s">
        <v>19</v>
      </c>
      <c r="C13" s="15">
        <v>12000</v>
      </c>
      <c r="D13" s="15">
        <v>13320</v>
      </c>
      <c r="E13" s="15">
        <f t="shared" si="0"/>
        <v>0.55833333333333335</v>
      </c>
      <c r="F13" s="15">
        <v>6700</v>
      </c>
      <c r="G13" s="15">
        <v>700</v>
      </c>
      <c r="H13" s="15">
        <v>3000</v>
      </c>
      <c r="I13" s="15">
        <v>8400</v>
      </c>
      <c r="J13" s="15">
        <v>10000</v>
      </c>
      <c r="K13" s="15">
        <v>13400</v>
      </c>
      <c r="L13" s="15">
        <v>8400</v>
      </c>
      <c r="M13" s="15">
        <v>8400</v>
      </c>
      <c r="N13" s="15">
        <v>10000</v>
      </c>
      <c r="O13" s="15">
        <v>0.3</v>
      </c>
      <c r="P13" s="15">
        <v>10500</v>
      </c>
    </row>
    <row r="14" spans="1:16">
      <c r="A14" s="15">
        <v>27</v>
      </c>
      <c r="B14" s="15" t="s">
        <v>16</v>
      </c>
      <c r="C14" s="15">
        <v>1500</v>
      </c>
      <c r="D14" s="15">
        <v>1665</v>
      </c>
      <c r="E14" s="15">
        <f t="shared" si="0"/>
        <v>1.3333333333333333</v>
      </c>
      <c r="F14" s="15">
        <v>2000</v>
      </c>
      <c r="G14" s="15">
        <v>200</v>
      </c>
      <c r="H14" s="15">
        <v>1500</v>
      </c>
      <c r="I14" s="15">
        <v>2500</v>
      </c>
      <c r="J14" s="15">
        <v>3000</v>
      </c>
      <c r="K14" s="15">
        <v>4000</v>
      </c>
      <c r="L14" s="15">
        <v>2500</v>
      </c>
      <c r="M14" s="15">
        <v>2500</v>
      </c>
      <c r="N14" s="15">
        <v>3000</v>
      </c>
      <c r="O14" s="15">
        <v>0.15</v>
      </c>
      <c r="P14" s="15">
        <v>0</v>
      </c>
    </row>
    <row r="15" spans="1:16">
      <c r="A15" s="15">
        <v>27</v>
      </c>
      <c r="B15" s="15" t="s">
        <v>17</v>
      </c>
      <c r="C15" s="15">
        <v>3000</v>
      </c>
      <c r="D15" s="15">
        <v>3330</v>
      </c>
      <c r="E15" s="15">
        <f t="shared" si="0"/>
        <v>1.1666666666666667</v>
      </c>
      <c r="F15" s="15">
        <v>3500</v>
      </c>
      <c r="G15" s="15">
        <v>350</v>
      </c>
      <c r="H15" s="15">
        <v>2650</v>
      </c>
      <c r="I15" s="15">
        <v>4400</v>
      </c>
      <c r="J15" s="15">
        <v>5250</v>
      </c>
      <c r="K15" s="15">
        <v>7000</v>
      </c>
      <c r="L15" s="15">
        <v>4400</v>
      </c>
      <c r="M15" s="15">
        <v>4400</v>
      </c>
      <c r="N15" s="15">
        <v>5250</v>
      </c>
      <c r="O15" s="15">
        <v>0.2</v>
      </c>
      <c r="P15" s="15">
        <v>1500</v>
      </c>
    </row>
    <row r="16" spans="1:16">
      <c r="A16" s="15">
        <v>27</v>
      </c>
      <c r="B16" s="15" t="s">
        <v>18</v>
      </c>
      <c r="C16" s="15">
        <v>6000</v>
      </c>
      <c r="D16" s="15">
        <v>6661</v>
      </c>
      <c r="E16" s="15">
        <f t="shared" si="0"/>
        <v>0.89166666666666672</v>
      </c>
      <c r="F16" s="15">
        <v>5350</v>
      </c>
      <c r="G16" s="15">
        <v>550</v>
      </c>
      <c r="H16" s="15">
        <v>4000</v>
      </c>
      <c r="I16" s="15">
        <v>6700</v>
      </c>
      <c r="J16" s="15">
        <v>8000</v>
      </c>
      <c r="K16" s="15">
        <v>10700</v>
      </c>
      <c r="L16" s="15">
        <v>6700</v>
      </c>
      <c r="M16" s="15">
        <v>6700</v>
      </c>
      <c r="N16" s="15">
        <v>8000</v>
      </c>
      <c r="O16" s="15">
        <v>0.25</v>
      </c>
      <c r="P16" s="15">
        <v>4500</v>
      </c>
    </row>
    <row r="17" spans="1:16">
      <c r="A17" s="15">
        <v>27</v>
      </c>
      <c r="B17" s="15" t="s">
        <v>19</v>
      </c>
      <c r="C17" s="15">
        <v>12000</v>
      </c>
      <c r="D17" s="15">
        <v>13320</v>
      </c>
      <c r="E17" s="15">
        <f t="shared" si="0"/>
        <v>0.55833333333333335</v>
      </c>
      <c r="F17" s="15">
        <v>6700</v>
      </c>
      <c r="G17" s="15">
        <v>700</v>
      </c>
      <c r="H17" s="15">
        <v>5000</v>
      </c>
      <c r="I17" s="15">
        <v>8400</v>
      </c>
      <c r="J17" s="15">
        <v>10000</v>
      </c>
      <c r="K17" s="15">
        <v>13400</v>
      </c>
      <c r="L17" s="15">
        <v>8400</v>
      </c>
      <c r="M17" s="15">
        <v>8400</v>
      </c>
      <c r="N17" s="15">
        <v>10000</v>
      </c>
      <c r="O17" s="15">
        <v>0.3</v>
      </c>
      <c r="P17" s="15">
        <v>10500</v>
      </c>
    </row>
    <row r="18" spans="1:16">
      <c r="A18" s="15">
        <v>35</v>
      </c>
      <c r="B18" s="15" t="s">
        <v>16</v>
      </c>
      <c r="C18" s="15">
        <v>1800</v>
      </c>
      <c r="D18" s="15">
        <v>2100</v>
      </c>
      <c r="E18" s="15">
        <f t="shared" si="0"/>
        <v>1.6666666666666667</v>
      </c>
      <c r="F18" s="15">
        <v>3000</v>
      </c>
      <c r="G18" s="15">
        <v>300</v>
      </c>
      <c r="H18" s="15">
        <v>2000</v>
      </c>
      <c r="I18" s="15">
        <v>2500</v>
      </c>
      <c r="J18" s="15">
        <v>3000</v>
      </c>
      <c r="K18" s="15">
        <v>4000</v>
      </c>
      <c r="L18" s="15">
        <v>2500</v>
      </c>
      <c r="M18" s="15">
        <v>2500</v>
      </c>
      <c r="N18" s="15">
        <v>3000</v>
      </c>
      <c r="O18" s="15">
        <v>0.15</v>
      </c>
      <c r="P18" s="15">
        <v>0</v>
      </c>
    </row>
    <row r="19" spans="1:16">
      <c r="A19" s="15">
        <v>35</v>
      </c>
      <c r="B19" s="15" t="s">
        <v>17</v>
      </c>
      <c r="C19" s="15">
        <v>3600</v>
      </c>
      <c r="D19" s="15">
        <v>4200</v>
      </c>
      <c r="E19" s="15">
        <f t="shared" si="0"/>
        <v>1.4583333333333333</v>
      </c>
      <c r="F19" s="15">
        <v>5250</v>
      </c>
      <c r="G19" s="15">
        <v>550</v>
      </c>
      <c r="H19" s="15">
        <v>3500</v>
      </c>
      <c r="I19" s="15">
        <v>4400</v>
      </c>
      <c r="J19" s="15">
        <v>5250</v>
      </c>
      <c r="K19" s="15">
        <v>7000</v>
      </c>
      <c r="L19" s="15">
        <v>4400</v>
      </c>
      <c r="M19" s="15">
        <v>4400</v>
      </c>
      <c r="N19" s="15">
        <v>5250</v>
      </c>
      <c r="O19" s="15">
        <v>0.2</v>
      </c>
      <c r="P19" s="15">
        <v>1800</v>
      </c>
    </row>
    <row r="20" spans="1:16">
      <c r="A20" s="15">
        <v>35</v>
      </c>
      <c r="B20" s="15" t="s">
        <v>18</v>
      </c>
      <c r="C20" s="15">
        <v>7200</v>
      </c>
      <c r="D20" s="15">
        <v>8200</v>
      </c>
      <c r="E20" s="15">
        <f t="shared" si="0"/>
        <v>1.1111111111111112</v>
      </c>
      <c r="F20" s="15">
        <v>8000</v>
      </c>
      <c r="G20" s="15">
        <v>800</v>
      </c>
      <c r="H20" s="15">
        <v>5350</v>
      </c>
      <c r="I20" s="15">
        <v>6700</v>
      </c>
      <c r="J20" s="15">
        <v>8000</v>
      </c>
      <c r="K20" s="15">
        <v>10700</v>
      </c>
      <c r="L20" s="15">
        <v>6700</v>
      </c>
      <c r="M20" s="15">
        <v>6700</v>
      </c>
      <c r="N20" s="15">
        <v>8000</v>
      </c>
      <c r="O20" s="15">
        <v>0.25</v>
      </c>
      <c r="P20" s="15">
        <v>5400</v>
      </c>
    </row>
    <row r="21" spans="1:16">
      <c r="A21" s="15">
        <v>35</v>
      </c>
      <c r="B21" s="15" t="s">
        <v>19</v>
      </c>
      <c r="C21" s="15">
        <v>14400</v>
      </c>
      <c r="D21" s="15">
        <v>15984</v>
      </c>
      <c r="E21" s="15">
        <f t="shared" si="0"/>
        <v>0.69444444444444442</v>
      </c>
      <c r="F21" s="15">
        <v>10000</v>
      </c>
      <c r="G21" s="15">
        <v>1000</v>
      </c>
      <c r="H21" s="15">
        <v>6700</v>
      </c>
      <c r="I21" s="15">
        <v>8400</v>
      </c>
      <c r="J21" s="15">
        <v>10000</v>
      </c>
      <c r="K21" s="15">
        <v>13400</v>
      </c>
      <c r="L21" s="15">
        <v>8400</v>
      </c>
      <c r="M21" s="15">
        <v>8400</v>
      </c>
      <c r="N21" s="15">
        <v>10000</v>
      </c>
      <c r="O21" s="15">
        <v>0.3</v>
      </c>
      <c r="P21" s="15">
        <v>12600</v>
      </c>
    </row>
    <row r="22" spans="1:16">
      <c r="A22" s="15">
        <v>47</v>
      </c>
      <c r="B22" s="15" t="s">
        <v>16</v>
      </c>
      <c r="C22" s="15">
        <v>1800</v>
      </c>
      <c r="D22" s="15">
        <v>2100</v>
      </c>
      <c r="E22" s="15">
        <f t="shared" si="0"/>
        <v>2.5</v>
      </c>
      <c r="F22" s="15">
        <v>4500</v>
      </c>
      <c r="G22" s="15">
        <v>400</v>
      </c>
      <c r="H22" s="15">
        <v>3000</v>
      </c>
      <c r="I22" s="15">
        <v>2500</v>
      </c>
      <c r="J22" s="15">
        <v>3000</v>
      </c>
      <c r="K22" s="15">
        <v>4000</v>
      </c>
      <c r="L22" s="15">
        <v>2500</v>
      </c>
      <c r="M22" s="15">
        <v>2500</v>
      </c>
      <c r="N22" s="15">
        <v>3000</v>
      </c>
      <c r="O22" s="15">
        <v>0.15</v>
      </c>
      <c r="P22" s="15">
        <v>0</v>
      </c>
    </row>
    <row r="23" spans="1:16">
      <c r="A23" s="15">
        <v>47</v>
      </c>
      <c r="B23" s="15" t="s">
        <v>17</v>
      </c>
      <c r="C23" s="15">
        <v>3600</v>
      </c>
      <c r="D23" s="15">
        <v>4200</v>
      </c>
      <c r="E23" s="15">
        <f t="shared" si="0"/>
        <v>2.1944444444444446</v>
      </c>
      <c r="F23" s="15">
        <v>7900</v>
      </c>
      <c r="G23" s="15">
        <v>700</v>
      </c>
      <c r="H23" s="15">
        <v>5250</v>
      </c>
      <c r="I23" s="15">
        <v>4400</v>
      </c>
      <c r="J23" s="15">
        <v>5250</v>
      </c>
      <c r="K23" s="15">
        <v>7000</v>
      </c>
      <c r="L23" s="15">
        <v>4400</v>
      </c>
      <c r="M23" s="15">
        <v>4400</v>
      </c>
      <c r="N23" s="15">
        <v>5250</v>
      </c>
      <c r="O23" s="15">
        <v>0.2</v>
      </c>
      <c r="P23" s="15">
        <v>1800</v>
      </c>
    </row>
    <row r="24" spans="1:16">
      <c r="A24" s="15">
        <v>47</v>
      </c>
      <c r="B24" s="15" t="s">
        <v>18</v>
      </c>
      <c r="C24" s="15">
        <v>7200</v>
      </c>
      <c r="D24" s="15">
        <v>8200</v>
      </c>
      <c r="E24" s="15">
        <f t="shared" si="0"/>
        <v>1.6666666666666667</v>
      </c>
      <c r="F24" s="15">
        <v>12000</v>
      </c>
      <c r="G24" s="15">
        <v>1050</v>
      </c>
      <c r="H24" s="15">
        <v>8000</v>
      </c>
      <c r="I24" s="15">
        <v>6700</v>
      </c>
      <c r="J24" s="15">
        <v>8000</v>
      </c>
      <c r="K24" s="15">
        <v>10700</v>
      </c>
      <c r="L24" s="15">
        <v>6700</v>
      </c>
      <c r="M24" s="15">
        <v>6700</v>
      </c>
      <c r="N24" s="15">
        <v>8000</v>
      </c>
      <c r="O24" s="15">
        <v>0.25</v>
      </c>
      <c r="P24" s="15">
        <v>5400</v>
      </c>
    </row>
    <row r="25" spans="1:16">
      <c r="A25" s="15">
        <v>47</v>
      </c>
      <c r="B25" s="15" t="s">
        <v>19</v>
      </c>
      <c r="C25" s="15">
        <v>14400</v>
      </c>
      <c r="D25" s="15">
        <v>15984</v>
      </c>
      <c r="E25" s="15">
        <f t="shared" si="0"/>
        <v>1.0416666666666667</v>
      </c>
      <c r="F25" s="15">
        <v>15000</v>
      </c>
      <c r="G25" s="15">
        <v>1300</v>
      </c>
      <c r="H25" s="15">
        <v>10000</v>
      </c>
      <c r="I25" s="15">
        <v>8400</v>
      </c>
      <c r="J25" s="15">
        <v>10000</v>
      </c>
      <c r="K25" s="15">
        <v>13400</v>
      </c>
      <c r="L25" s="15">
        <v>8400</v>
      </c>
      <c r="M25" s="15">
        <v>8400</v>
      </c>
      <c r="N25" s="15">
        <v>10000</v>
      </c>
      <c r="O25" s="15">
        <v>0.3</v>
      </c>
      <c r="P25" s="15">
        <v>12600</v>
      </c>
    </row>
    <row r="26" spans="1:16">
      <c r="A26" s="15">
        <v>58</v>
      </c>
      <c r="B26" s="15" t="s">
        <v>16</v>
      </c>
      <c r="C26" s="15">
        <v>2000</v>
      </c>
      <c r="D26" s="15">
        <v>2221</v>
      </c>
      <c r="E26" s="15">
        <f t="shared" si="0"/>
        <v>3</v>
      </c>
      <c r="F26" s="15">
        <v>6000</v>
      </c>
      <c r="G26" s="15">
        <v>500</v>
      </c>
      <c r="H26" s="15">
        <v>4000</v>
      </c>
      <c r="I26" s="15">
        <v>3300</v>
      </c>
      <c r="J26" s="15">
        <v>4000</v>
      </c>
      <c r="K26" s="15">
        <v>5300</v>
      </c>
      <c r="L26" s="15">
        <v>3300</v>
      </c>
      <c r="M26" s="15">
        <v>3300</v>
      </c>
      <c r="N26" s="15">
        <v>4000</v>
      </c>
      <c r="O26" s="15">
        <v>0.15</v>
      </c>
      <c r="P26" s="15">
        <v>0</v>
      </c>
    </row>
    <row r="27" spans="1:16">
      <c r="A27" s="15">
        <v>58</v>
      </c>
      <c r="B27" s="15" t="s">
        <v>17</v>
      </c>
      <c r="C27" s="15">
        <v>4000</v>
      </c>
      <c r="D27" s="15">
        <v>4440</v>
      </c>
      <c r="E27" s="15">
        <f t="shared" si="0"/>
        <v>2.625</v>
      </c>
      <c r="F27" s="15">
        <v>10500</v>
      </c>
      <c r="G27" s="15">
        <v>900</v>
      </c>
      <c r="H27" s="15">
        <v>7000</v>
      </c>
      <c r="I27" s="15">
        <v>5800</v>
      </c>
      <c r="J27" s="15">
        <v>7000</v>
      </c>
      <c r="K27" s="15">
        <v>9300</v>
      </c>
      <c r="L27" s="15">
        <v>5800</v>
      </c>
      <c r="M27" s="15">
        <v>5800</v>
      </c>
      <c r="N27" s="15">
        <v>7000</v>
      </c>
      <c r="O27" s="15">
        <v>0.2</v>
      </c>
      <c r="P27" s="15">
        <v>2000</v>
      </c>
    </row>
    <row r="28" spans="1:16">
      <c r="A28" s="15">
        <v>58</v>
      </c>
      <c r="B28" s="15" t="s">
        <v>18</v>
      </c>
      <c r="C28" s="15">
        <v>8000</v>
      </c>
      <c r="D28" s="15">
        <v>8881</v>
      </c>
      <c r="E28" s="15">
        <f t="shared" si="0"/>
        <v>2</v>
      </c>
      <c r="F28" s="15">
        <v>16000</v>
      </c>
      <c r="G28" s="15">
        <v>1350</v>
      </c>
      <c r="H28" s="15">
        <v>10700</v>
      </c>
      <c r="I28" s="15">
        <v>8800</v>
      </c>
      <c r="J28" s="15">
        <v>10700</v>
      </c>
      <c r="K28" s="15">
        <v>14150</v>
      </c>
      <c r="L28" s="15">
        <v>8800</v>
      </c>
      <c r="M28" s="15">
        <v>8800</v>
      </c>
      <c r="N28" s="15">
        <v>10700</v>
      </c>
      <c r="O28" s="15">
        <v>0.25</v>
      </c>
      <c r="P28" s="15">
        <v>6000</v>
      </c>
    </row>
    <row r="29" spans="1:16">
      <c r="A29" s="15">
        <v>58</v>
      </c>
      <c r="B29" s="15" t="s">
        <v>19</v>
      </c>
      <c r="C29" s="15">
        <v>16000</v>
      </c>
      <c r="D29" s="15">
        <v>17760</v>
      </c>
      <c r="E29" s="15">
        <f t="shared" si="0"/>
        <v>1.25</v>
      </c>
      <c r="F29" s="15">
        <v>20000</v>
      </c>
      <c r="G29" s="15">
        <v>1700</v>
      </c>
      <c r="H29" s="15">
        <v>13400</v>
      </c>
      <c r="I29" s="15">
        <v>11000</v>
      </c>
      <c r="J29" s="15">
        <v>13400</v>
      </c>
      <c r="K29" s="15">
        <v>17700</v>
      </c>
      <c r="L29" s="15">
        <v>11000</v>
      </c>
      <c r="M29" s="15">
        <v>11000</v>
      </c>
      <c r="N29" s="15">
        <v>13400</v>
      </c>
      <c r="O29" s="15">
        <v>0.3</v>
      </c>
      <c r="P29" s="15">
        <v>14000</v>
      </c>
    </row>
    <row r="30" spans="1:16">
      <c r="A30" s="15">
        <v>100</v>
      </c>
      <c r="B30" s="15" t="s">
        <v>16</v>
      </c>
      <c r="C30" s="15">
        <v>2200</v>
      </c>
      <c r="D30" s="15">
        <v>2442</v>
      </c>
      <c r="E30" s="15">
        <f t="shared" si="0"/>
        <v>3</v>
      </c>
      <c r="F30" s="15">
        <v>6600</v>
      </c>
      <c r="G30" s="15">
        <v>550</v>
      </c>
      <c r="H30" s="15">
        <v>4400</v>
      </c>
      <c r="I30" s="15">
        <v>3700</v>
      </c>
      <c r="J30" s="15">
        <v>4400</v>
      </c>
      <c r="K30" s="15">
        <v>5900</v>
      </c>
      <c r="L30" s="15">
        <v>3700</v>
      </c>
      <c r="M30" s="15">
        <v>3700</v>
      </c>
      <c r="N30" s="15">
        <v>4400</v>
      </c>
      <c r="O30" s="15">
        <v>0.15</v>
      </c>
      <c r="P30" s="15">
        <v>0</v>
      </c>
    </row>
    <row r="31" spans="1:16">
      <c r="A31" s="15">
        <v>100</v>
      </c>
      <c r="B31" s="15" t="s">
        <v>17</v>
      </c>
      <c r="C31" s="15">
        <v>4400</v>
      </c>
      <c r="D31" s="15">
        <v>4884</v>
      </c>
      <c r="E31" s="15">
        <f t="shared" si="0"/>
        <v>2.625</v>
      </c>
      <c r="F31" s="15">
        <v>11550</v>
      </c>
      <c r="G31" s="15">
        <v>950</v>
      </c>
      <c r="H31" s="15">
        <v>7700</v>
      </c>
      <c r="I31" s="15">
        <v>6500</v>
      </c>
      <c r="J31" s="15">
        <v>7700</v>
      </c>
      <c r="K31" s="15">
        <v>10350</v>
      </c>
      <c r="L31" s="15">
        <v>6500</v>
      </c>
      <c r="M31" s="15">
        <v>6500</v>
      </c>
      <c r="N31" s="15">
        <v>7700</v>
      </c>
      <c r="O31" s="15">
        <v>0.2</v>
      </c>
      <c r="P31" s="15">
        <v>2200</v>
      </c>
    </row>
    <row r="32" spans="1:16">
      <c r="A32" s="15">
        <v>100</v>
      </c>
      <c r="B32" s="15" t="s">
        <v>18</v>
      </c>
      <c r="C32" s="15">
        <v>8800</v>
      </c>
      <c r="D32" s="15">
        <v>9770</v>
      </c>
      <c r="E32" s="15">
        <f t="shared" si="0"/>
        <v>2</v>
      </c>
      <c r="F32" s="15">
        <v>17600</v>
      </c>
      <c r="G32" s="15">
        <v>1450</v>
      </c>
      <c r="H32" s="15">
        <v>11750</v>
      </c>
      <c r="I32" s="15">
        <v>9900</v>
      </c>
      <c r="J32" s="15">
        <v>11750</v>
      </c>
      <c r="K32" s="15">
        <v>15750</v>
      </c>
      <c r="L32" s="15">
        <v>9900</v>
      </c>
      <c r="M32" s="15">
        <v>9900</v>
      </c>
      <c r="N32" s="15">
        <v>11750</v>
      </c>
      <c r="O32" s="15">
        <v>0.25</v>
      </c>
      <c r="P32" s="15">
        <v>6600</v>
      </c>
    </row>
    <row r="33" spans="1:16">
      <c r="A33" s="15">
        <v>100</v>
      </c>
      <c r="B33" s="15" t="s">
        <v>19</v>
      </c>
      <c r="C33" s="15">
        <v>17600</v>
      </c>
      <c r="D33" s="15">
        <v>19536</v>
      </c>
      <c r="E33" s="15">
        <f t="shared" si="0"/>
        <v>1.25</v>
      </c>
      <c r="F33" s="15">
        <v>22000</v>
      </c>
      <c r="G33" s="15">
        <v>1800</v>
      </c>
      <c r="H33" s="15">
        <v>14700</v>
      </c>
      <c r="I33" s="15">
        <v>12400</v>
      </c>
      <c r="J33" s="15">
        <v>14700</v>
      </c>
      <c r="K33" s="15">
        <v>19700</v>
      </c>
      <c r="L33" s="15">
        <v>12400</v>
      </c>
      <c r="M33" s="15">
        <v>12400</v>
      </c>
      <c r="N33" s="15">
        <v>14700</v>
      </c>
      <c r="O33" s="15">
        <v>0.3</v>
      </c>
      <c r="P33" s="15">
        <v>15400</v>
      </c>
    </row>
    <row r="34" spans="1:16">
      <c r="A34" s="15">
        <v>168</v>
      </c>
      <c r="B34" s="15" t="s">
        <v>16</v>
      </c>
      <c r="C34" s="15">
        <v>2500</v>
      </c>
      <c r="D34" s="15">
        <v>2775</v>
      </c>
      <c r="E34" s="15">
        <f t="shared" si="0"/>
        <v>3</v>
      </c>
      <c r="F34" s="15">
        <v>7500</v>
      </c>
      <c r="G34" s="15">
        <v>625</v>
      </c>
      <c r="H34" s="15">
        <v>5000</v>
      </c>
      <c r="I34" s="15">
        <v>4200</v>
      </c>
      <c r="J34" s="15">
        <v>5000</v>
      </c>
      <c r="K34" s="15">
        <v>6700</v>
      </c>
      <c r="L34" s="15">
        <v>4200</v>
      </c>
      <c r="M34" s="15">
        <v>4200</v>
      </c>
      <c r="N34" s="15">
        <v>5000</v>
      </c>
      <c r="O34" s="15">
        <v>0.15</v>
      </c>
      <c r="P34" s="15">
        <v>0</v>
      </c>
    </row>
    <row r="35" spans="1:16">
      <c r="A35" s="15">
        <v>168</v>
      </c>
      <c r="B35" s="15" t="s">
        <v>17</v>
      </c>
      <c r="C35" s="15">
        <v>5000</v>
      </c>
      <c r="D35" s="15">
        <v>5551</v>
      </c>
      <c r="E35" s="15">
        <f t="shared" si="0"/>
        <v>2.63</v>
      </c>
      <c r="F35" s="15">
        <v>13150</v>
      </c>
      <c r="G35" s="15">
        <v>1100</v>
      </c>
      <c r="H35" s="15">
        <v>8750</v>
      </c>
      <c r="I35" s="15">
        <v>7350</v>
      </c>
      <c r="J35" s="15">
        <v>8750</v>
      </c>
      <c r="K35" s="15">
        <v>11750</v>
      </c>
      <c r="L35" s="15">
        <v>7350</v>
      </c>
      <c r="M35" s="15">
        <v>7350</v>
      </c>
      <c r="N35" s="15">
        <v>8750</v>
      </c>
      <c r="O35" s="15">
        <v>0.2</v>
      </c>
      <c r="P35" s="15">
        <v>2500</v>
      </c>
    </row>
    <row r="36" spans="1:16">
      <c r="A36" s="15">
        <v>168</v>
      </c>
      <c r="B36" s="15" t="s">
        <v>18</v>
      </c>
      <c r="C36" s="15">
        <v>10000</v>
      </c>
      <c r="D36" s="15">
        <v>11101</v>
      </c>
      <c r="E36" s="15">
        <f t="shared" si="0"/>
        <v>2.0049999999999999</v>
      </c>
      <c r="F36" s="15">
        <v>20050</v>
      </c>
      <c r="G36" s="15">
        <v>1650</v>
      </c>
      <c r="H36" s="15">
        <v>13350</v>
      </c>
      <c r="I36" s="15">
        <v>11200</v>
      </c>
      <c r="J36" s="15">
        <v>13350</v>
      </c>
      <c r="K36" s="15">
        <v>17900</v>
      </c>
      <c r="L36" s="15">
        <v>11200</v>
      </c>
      <c r="M36" s="15">
        <v>11200</v>
      </c>
      <c r="N36" s="15">
        <v>13350</v>
      </c>
      <c r="O36" s="15">
        <v>0.25</v>
      </c>
      <c r="P36" s="15">
        <v>7500</v>
      </c>
    </row>
    <row r="37" spans="1:16">
      <c r="A37" s="15">
        <v>168</v>
      </c>
      <c r="B37" s="15" t="s">
        <v>19</v>
      </c>
      <c r="C37" s="15">
        <v>20000</v>
      </c>
      <c r="D37" s="15">
        <v>22200</v>
      </c>
      <c r="E37" s="15">
        <f t="shared" si="0"/>
        <v>1.2549999999999999</v>
      </c>
      <c r="F37" s="15">
        <v>25100</v>
      </c>
      <c r="G37" s="15">
        <v>2100</v>
      </c>
      <c r="H37" s="15">
        <v>16700</v>
      </c>
      <c r="I37" s="15">
        <v>14000</v>
      </c>
      <c r="J37" s="15">
        <v>16700</v>
      </c>
      <c r="K37" s="15">
        <v>22400</v>
      </c>
      <c r="L37" s="15">
        <v>14000</v>
      </c>
      <c r="M37" s="15">
        <v>14000</v>
      </c>
      <c r="N37" s="15">
        <v>16700</v>
      </c>
      <c r="O37" s="15">
        <v>0.3</v>
      </c>
      <c r="P37" s="15">
        <v>17500</v>
      </c>
    </row>
    <row r="38" spans="1:16">
      <c r="A38" s="15">
        <v>187</v>
      </c>
      <c r="B38" s="15" t="s">
        <v>16</v>
      </c>
      <c r="C38" s="15">
        <v>2500</v>
      </c>
      <c r="D38" s="15">
        <v>2775</v>
      </c>
      <c r="E38" s="15">
        <f t="shared" si="0"/>
        <v>3</v>
      </c>
      <c r="F38" s="15">
        <v>7500</v>
      </c>
      <c r="G38" s="15">
        <v>625</v>
      </c>
      <c r="H38" s="15">
        <v>5000</v>
      </c>
      <c r="I38" s="15">
        <v>4200</v>
      </c>
      <c r="J38" s="15">
        <v>5000</v>
      </c>
      <c r="K38" s="15">
        <v>6700</v>
      </c>
      <c r="L38" s="15">
        <v>4200</v>
      </c>
      <c r="M38" s="15">
        <v>4200</v>
      </c>
      <c r="N38" s="15">
        <v>5000</v>
      </c>
      <c r="O38" s="15">
        <v>0.15</v>
      </c>
      <c r="P38" s="15">
        <v>0</v>
      </c>
    </row>
    <row r="39" spans="1:16">
      <c r="A39" s="15">
        <v>187</v>
      </c>
      <c r="B39" s="15" t="s">
        <v>17</v>
      </c>
      <c r="C39" s="15">
        <v>5000</v>
      </c>
      <c r="D39" s="15">
        <v>5551</v>
      </c>
      <c r="E39" s="15">
        <f t="shared" si="0"/>
        <v>2.63</v>
      </c>
      <c r="F39" s="15">
        <v>13150</v>
      </c>
      <c r="G39" s="15">
        <v>1100</v>
      </c>
      <c r="H39" s="15">
        <v>8750</v>
      </c>
      <c r="I39" s="15">
        <v>7350</v>
      </c>
      <c r="J39" s="15">
        <v>8750</v>
      </c>
      <c r="K39" s="15">
        <v>11750</v>
      </c>
      <c r="L39" s="15">
        <v>7350</v>
      </c>
      <c r="M39" s="15">
        <v>7350</v>
      </c>
      <c r="N39" s="15">
        <v>8750</v>
      </c>
      <c r="O39" s="15">
        <v>0.2</v>
      </c>
      <c r="P39" s="15">
        <v>2500</v>
      </c>
    </row>
    <row r="40" spans="1:16">
      <c r="A40" s="15">
        <v>187</v>
      </c>
      <c r="B40" s="15" t="s">
        <v>18</v>
      </c>
      <c r="C40" s="15">
        <v>10000</v>
      </c>
      <c r="D40" s="15">
        <v>11101</v>
      </c>
      <c r="E40" s="15">
        <f t="shared" si="0"/>
        <v>2.0049999999999999</v>
      </c>
      <c r="F40" s="15">
        <v>20050</v>
      </c>
      <c r="G40" s="15">
        <v>1650</v>
      </c>
      <c r="H40" s="15">
        <v>13350</v>
      </c>
      <c r="I40" s="15">
        <v>11200</v>
      </c>
      <c r="J40" s="15">
        <v>13350</v>
      </c>
      <c r="K40" s="15">
        <v>17900</v>
      </c>
      <c r="L40" s="15">
        <v>11200</v>
      </c>
      <c r="M40" s="15">
        <v>11200</v>
      </c>
      <c r="N40" s="15">
        <v>13350</v>
      </c>
      <c r="O40" s="15">
        <v>0.25</v>
      </c>
      <c r="P40" s="15">
        <v>7500</v>
      </c>
    </row>
    <row r="41" spans="1:16">
      <c r="A41" s="15">
        <v>187</v>
      </c>
      <c r="B41" s="15" t="s">
        <v>19</v>
      </c>
      <c r="C41" s="15">
        <v>20000</v>
      </c>
      <c r="D41" s="15">
        <v>22200</v>
      </c>
      <c r="E41" s="15">
        <f t="shared" si="0"/>
        <v>1.2549999999999999</v>
      </c>
      <c r="F41" s="15">
        <v>25100</v>
      </c>
      <c r="G41" s="15">
        <v>2100</v>
      </c>
      <c r="H41" s="15">
        <v>16700</v>
      </c>
      <c r="I41" s="15">
        <v>14000</v>
      </c>
      <c r="J41" s="15">
        <v>16700</v>
      </c>
      <c r="K41" s="15">
        <v>22400</v>
      </c>
      <c r="L41" s="15">
        <v>14000</v>
      </c>
      <c r="M41" s="15">
        <v>14000</v>
      </c>
      <c r="N41" s="15">
        <v>16700</v>
      </c>
      <c r="O41" s="15">
        <v>0.3</v>
      </c>
      <c r="P41" s="15">
        <v>17500</v>
      </c>
    </row>
    <row r="42" spans="1:16">
      <c r="A42" s="15">
        <v>208</v>
      </c>
      <c r="B42" s="15" t="s">
        <v>16</v>
      </c>
      <c r="C42" s="15">
        <v>2600</v>
      </c>
      <c r="D42" s="15">
        <v>2886</v>
      </c>
      <c r="E42" s="15">
        <f t="shared" si="0"/>
        <v>3</v>
      </c>
      <c r="F42" s="15">
        <v>7800</v>
      </c>
      <c r="G42" s="15">
        <v>650</v>
      </c>
      <c r="H42" s="15">
        <v>5200</v>
      </c>
      <c r="I42" s="15">
        <v>4300</v>
      </c>
      <c r="J42" s="15">
        <v>5200</v>
      </c>
      <c r="K42" s="15">
        <v>6900</v>
      </c>
      <c r="L42" s="15">
        <v>4300</v>
      </c>
      <c r="M42" s="15">
        <v>4300</v>
      </c>
      <c r="N42" s="15">
        <v>5200</v>
      </c>
      <c r="O42" s="15">
        <v>0.15</v>
      </c>
      <c r="P42" s="15">
        <v>0</v>
      </c>
    </row>
    <row r="43" spans="1:16">
      <c r="A43" s="15">
        <v>208</v>
      </c>
      <c r="B43" s="15" t="s">
        <v>17</v>
      </c>
      <c r="C43" s="15">
        <v>5200</v>
      </c>
      <c r="D43" s="15">
        <v>5773</v>
      </c>
      <c r="E43" s="15">
        <f t="shared" si="0"/>
        <v>2.625</v>
      </c>
      <c r="F43" s="15">
        <v>13650</v>
      </c>
      <c r="G43" s="15">
        <v>1150</v>
      </c>
      <c r="H43" s="15">
        <v>9100</v>
      </c>
      <c r="I43" s="15">
        <v>7550</v>
      </c>
      <c r="J43" s="15">
        <v>9100</v>
      </c>
      <c r="K43" s="15">
        <v>12100</v>
      </c>
      <c r="L43" s="15">
        <v>7550</v>
      </c>
      <c r="M43" s="15">
        <v>7550</v>
      </c>
      <c r="N43" s="15">
        <v>9100</v>
      </c>
      <c r="O43" s="15">
        <v>0.2</v>
      </c>
      <c r="P43" s="15">
        <v>2600</v>
      </c>
    </row>
    <row r="44" spans="1:16">
      <c r="A44" s="15">
        <v>208</v>
      </c>
      <c r="B44" s="15" t="s">
        <v>18</v>
      </c>
      <c r="C44" s="15">
        <v>10400</v>
      </c>
      <c r="D44" s="15">
        <v>11545</v>
      </c>
      <c r="E44" s="15">
        <f t="shared" si="0"/>
        <v>2.0048076923076925</v>
      </c>
      <c r="F44" s="15">
        <v>20850</v>
      </c>
      <c r="G44" s="15">
        <v>1750</v>
      </c>
      <c r="H44" s="15">
        <v>13900</v>
      </c>
      <c r="I44" s="15">
        <v>11500</v>
      </c>
      <c r="J44" s="15">
        <v>13900</v>
      </c>
      <c r="K44" s="15">
        <v>18400</v>
      </c>
      <c r="L44" s="15">
        <v>11500</v>
      </c>
      <c r="M44" s="15">
        <v>11500</v>
      </c>
      <c r="N44" s="15">
        <v>13900</v>
      </c>
      <c r="O44" s="15">
        <v>0.25</v>
      </c>
      <c r="P44" s="15">
        <v>7800</v>
      </c>
    </row>
    <row r="45" spans="1:16">
      <c r="A45" s="15">
        <v>208</v>
      </c>
      <c r="B45" s="15" t="s">
        <v>19</v>
      </c>
      <c r="C45" s="15">
        <v>20800</v>
      </c>
      <c r="D45" s="15">
        <v>23088</v>
      </c>
      <c r="E45" s="15">
        <f t="shared" si="0"/>
        <v>1.2548076923076923</v>
      </c>
      <c r="F45" s="15">
        <v>26100</v>
      </c>
      <c r="G45" s="15">
        <v>2200</v>
      </c>
      <c r="H45" s="15">
        <v>17400</v>
      </c>
      <c r="I45" s="15">
        <v>14400</v>
      </c>
      <c r="J45" s="15">
        <v>17400</v>
      </c>
      <c r="K45" s="15">
        <v>23000</v>
      </c>
      <c r="L45" s="15">
        <v>14400</v>
      </c>
      <c r="M45" s="15">
        <v>14400</v>
      </c>
      <c r="N45" s="15">
        <v>17400</v>
      </c>
      <c r="O45" s="15">
        <v>0.3</v>
      </c>
      <c r="P45" s="15">
        <v>18200</v>
      </c>
    </row>
    <row r="46" spans="1:16">
      <c r="A46" s="15">
        <v>249</v>
      </c>
      <c r="B46" s="15" t="s">
        <v>16</v>
      </c>
      <c r="C46" s="15">
        <v>2700</v>
      </c>
      <c r="D46" s="15">
        <v>2998</v>
      </c>
      <c r="E46" s="15">
        <f t="shared" si="0"/>
        <v>3</v>
      </c>
      <c r="F46" s="15">
        <v>8100</v>
      </c>
      <c r="G46" s="15">
        <v>675</v>
      </c>
      <c r="H46" s="15">
        <v>5400</v>
      </c>
      <c r="I46" s="15">
        <v>4500</v>
      </c>
      <c r="J46" s="15">
        <v>5400</v>
      </c>
      <c r="K46" s="15">
        <v>7200</v>
      </c>
      <c r="L46" s="15">
        <v>4500</v>
      </c>
      <c r="M46" s="15">
        <v>4500</v>
      </c>
      <c r="N46" s="15">
        <v>5400</v>
      </c>
      <c r="O46" s="15">
        <v>0.15</v>
      </c>
      <c r="P46" s="15">
        <v>0</v>
      </c>
    </row>
    <row r="47" spans="1:16">
      <c r="A47" s="15">
        <v>249</v>
      </c>
      <c r="B47" s="15" t="s">
        <v>17</v>
      </c>
      <c r="C47" s="15">
        <v>5400</v>
      </c>
      <c r="D47" s="15">
        <v>5995</v>
      </c>
      <c r="E47" s="15">
        <f t="shared" si="0"/>
        <v>2.6296296296296298</v>
      </c>
      <c r="F47" s="15">
        <v>14200</v>
      </c>
      <c r="G47" s="15">
        <v>1200</v>
      </c>
      <c r="H47" s="15">
        <v>9450</v>
      </c>
      <c r="I47" s="15">
        <v>7900</v>
      </c>
      <c r="J47" s="15">
        <v>9450</v>
      </c>
      <c r="K47" s="15">
        <v>12600</v>
      </c>
      <c r="L47" s="15">
        <v>7900</v>
      </c>
      <c r="M47" s="15">
        <v>7900</v>
      </c>
      <c r="N47" s="15">
        <v>9450</v>
      </c>
      <c r="O47" s="15">
        <v>0.2</v>
      </c>
      <c r="P47" s="15">
        <v>2700</v>
      </c>
    </row>
    <row r="48" spans="1:16">
      <c r="A48" s="15">
        <v>249</v>
      </c>
      <c r="B48" s="15" t="s">
        <v>18</v>
      </c>
      <c r="C48" s="15">
        <v>10800</v>
      </c>
      <c r="D48" s="15">
        <v>11989</v>
      </c>
      <c r="E48" s="15">
        <f t="shared" si="0"/>
        <v>2.0046296296296298</v>
      </c>
      <c r="F48" s="15">
        <v>21650</v>
      </c>
      <c r="G48" s="15">
        <v>1800</v>
      </c>
      <c r="H48" s="15">
        <v>14400</v>
      </c>
      <c r="I48" s="15">
        <v>12000</v>
      </c>
      <c r="J48" s="15">
        <v>14400</v>
      </c>
      <c r="K48" s="15">
        <v>19200</v>
      </c>
      <c r="L48" s="15">
        <v>12000</v>
      </c>
      <c r="M48" s="15">
        <v>12000</v>
      </c>
      <c r="N48" s="15">
        <v>14400</v>
      </c>
      <c r="O48" s="15">
        <v>0.25</v>
      </c>
      <c r="P48" s="15">
        <v>8100</v>
      </c>
    </row>
    <row r="49" spans="1:16">
      <c r="A49" s="15">
        <v>249</v>
      </c>
      <c r="B49" s="15" t="s">
        <v>19</v>
      </c>
      <c r="C49" s="15">
        <v>21600</v>
      </c>
      <c r="D49" s="15">
        <v>23976</v>
      </c>
      <c r="E49" s="15">
        <f t="shared" si="0"/>
        <v>1.2546296296296295</v>
      </c>
      <c r="F49" s="15">
        <v>27100</v>
      </c>
      <c r="G49" s="15">
        <v>2300</v>
      </c>
      <c r="H49" s="15">
        <v>18000</v>
      </c>
      <c r="I49" s="15">
        <v>15000</v>
      </c>
      <c r="J49" s="15">
        <v>18000</v>
      </c>
      <c r="K49" s="15">
        <v>24000</v>
      </c>
      <c r="L49" s="15">
        <v>15000</v>
      </c>
      <c r="M49" s="15">
        <v>15000</v>
      </c>
      <c r="N49" s="15">
        <v>18000</v>
      </c>
      <c r="O49" s="15">
        <v>0.3</v>
      </c>
      <c r="P49" s="15">
        <v>18900</v>
      </c>
    </row>
    <row r="50" spans="1:16">
      <c r="A50" s="15">
        <v>298</v>
      </c>
      <c r="B50" s="15" t="s">
        <v>16</v>
      </c>
      <c r="C50" s="15">
        <v>2800</v>
      </c>
      <c r="D50" s="15">
        <v>3109</v>
      </c>
      <c r="E50" s="15">
        <f>F50/C50</f>
        <v>3</v>
      </c>
      <c r="F50" s="15">
        <v>8400</v>
      </c>
      <c r="G50" s="15">
        <v>700</v>
      </c>
      <c r="H50" s="15">
        <v>5600</v>
      </c>
      <c r="I50" s="15">
        <v>4700</v>
      </c>
      <c r="J50" s="15">
        <v>5600</v>
      </c>
      <c r="K50" s="15">
        <v>7500</v>
      </c>
      <c r="L50" s="15">
        <v>4700</v>
      </c>
      <c r="M50" s="15">
        <v>4700</v>
      </c>
      <c r="N50" s="15">
        <v>5600</v>
      </c>
      <c r="O50" s="15">
        <v>0.15</v>
      </c>
      <c r="P50" s="15">
        <v>0</v>
      </c>
    </row>
    <row r="51" spans="1:16">
      <c r="A51" s="15">
        <v>298</v>
      </c>
      <c r="B51" s="15" t="s">
        <v>17</v>
      </c>
      <c r="C51" s="15">
        <v>5600</v>
      </c>
      <c r="D51" s="15">
        <v>6217</v>
      </c>
      <c r="E51" s="15">
        <f>F51/C51</f>
        <v>2.625</v>
      </c>
      <c r="F51" s="15">
        <v>14700</v>
      </c>
      <c r="G51" s="15">
        <v>1250</v>
      </c>
      <c r="H51" s="15">
        <v>9800</v>
      </c>
      <c r="I51" s="15">
        <v>8250</v>
      </c>
      <c r="J51" s="15">
        <v>9800</v>
      </c>
      <c r="K51" s="15">
        <v>13150</v>
      </c>
      <c r="L51" s="15">
        <v>8250</v>
      </c>
      <c r="M51" s="15">
        <v>8250</v>
      </c>
      <c r="N51" s="15">
        <v>9800</v>
      </c>
      <c r="O51" s="15">
        <v>0.2</v>
      </c>
      <c r="P51" s="15">
        <v>2800</v>
      </c>
    </row>
    <row r="52" spans="1:16">
      <c r="A52" s="15">
        <v>298</v>
      </c>
      <c r="B52" s="15" t="s">
        <v>18</v>
      </c>
      <c r="C52" s="15">
        <v>11200</v>
      </c>
      <c r="D52" s="15">
        <v>12433</v>
      </c>
      <c r="E52" s="15">
        <f>F52/C52</f>
        <v>2.0044642857142856</v>
      </c>
      <c r="F52" s="15">
        <v>22450</v>
      </c>
      <c r="G52" s="15">
        <v>1850</v>
      </c>
      <c r="H52" s="15">
        <v>14950</v>
      </c>
      <c r="I52" s="15">
        <v>12550</v>
      </c>
      <c r="J52" s="15">
        <v>14950</v>
      </c>
      <c r="K52" s="15">
        <v>20050</v>
      </c>
      <c r="L52" s="15">
        <v>12550</v>
      </c>
      <c r="M52" s="15">
        <v>12550</v>
      </c>
      <c r="N52" s="15">
        <v>14950</v>
      </c>
      <c r="O52" s="15">
        <v>0.25</v>
      </c>
      <c r="P52" s="15">
        <v>8400</v>
      </c>
    </row>
    <row r="53" spans="1:16">
      <c r="A53" s="15">
        <v>298</v>
      </c>
      <c r="B53" s="15" t="s">
        <v>19</v>
      </c>
      <c r="C53" s="15">
        <v>22400</v>
      </c>
      <c r="D53" s="15">
        <v>24864</v>
      </c>
      <c r="E53" s="15">
        <f>F53/C53</f>
        <v>1.2544642857142858</v>
      </c>
      <c r="F53" s="15">
        <v>28100</v>
      </c>
      <c r="G53" s="15">
        <v>2300</v>
      </c>
      <c r="H53" s="15">
        <v>18700</v>
      </c>
      <c r="I53" s="15">
        <v>15700</v>
      </c>
      <c r="J53" s="15">
        <v>18700</v>
      </c>
      <c r="K53" s="15">
        <v>25100</v>
      </c>
      <c r="L53" s="15">
        <v>15700</v>
      </c>
      <c r="M53" s="15">
        <v>15700</v>
      </c>
      <c r="N53" s="15">
        <v>18700</v>
      </c>
      <c r="O53" s="15">
        <v>0.3</v>
      </c>
      <c r="P53" s="15">
        <v>19600</v>
      </c>
    </row>
    <row r="54" spans="1:16">
      <c r="A54" s="15">
        <v>345</v>
      </c>
      <c r="B54" s="15" t="s">
        <v>16</v>
      </c>
      <c r="C54" s="15">
        <v>2900</v>
      </c>
      <c r="D54" s="15">
        <v>3219</v>
      </c>
      <c r="E54" s="15">
        <f t="shared" si="0"/>
        <v>3</v>
      </c>
      <c r="F54" s="15">
        <v>8700</v>
      </c>
      <c r="G54" s="15">
        <v>725</v>
      </c>
      <c r="H54" s="15">
        <v>5800</v>
      </c>
      <c r="I54" s="15">
        <v>4800</v>
      </c>
      <c r="J54" s="15">
        <v>5800</v>
      </c>
      <c r="K54" s="15">
        <v>7700</v>
      </c>
      <c r="L54" s="15">
        <v>4800</v>
      </c>
      <c r="M54" s="15">
        <v>4800</v>
      </c>
      <c r="N54" s="15">
        <v>5800</v>
      </c>
      <c r="O54" s="15">
        <v>0.15</v>
      </c>
      <c r="P54" s="15">
        <v>0</v>
      </c>
    </row>
    <row r="55" spans="1:16">
      <c r="A55" s="15">
        <v>345</v>
      </c>
      <c r="B55" s="15" t="s">
        <v>17</v>
      </c>
      <c r="C55" s="15">
        <v>5800</v>
      </c>
      <c r="D55" s="15">
        <v>6439</v>
      </c>
      <c r="E55" s="15">
        <f t="shared" si="0"/>
        <v>2.6293103448275863</v>
      </c>
      <c r="F55" s="15">
        <v>15250</v>
      </c>
      <c r="G55" s="15">
        <v>1250</v>
      </c>
      <c r="H55" s="15">
        <v>10150</v>
      </c>
      <c r="I55" s="15">
        <v>8400</v>
      </c>
      <c r="J55" s="15">
        <v>10150</v>
      </c>
      <c r="K55" s="15">
        <v>13500</v>
      </c>
      <c r="L55" s="15">
        <v>8400</v>
      </c>
      <c r="M55" s="15">
        <v>8400</v>
      </c>
      <c r="N55" s="15">
        <v>10150</v>
      </c>
      <c r="O55" s="15">
        <v>0.2</v>
      </c>
      <c r="P55" s="15">
        <v>2900</v>
      </c>
    </row>
    <row r="56" spans="1:16">
      <c r="A56" s="15">
        <v>345</v>
      </c>
      <c r="B56" s="15" t="s">
        <v>18</v>
      </c>
      <c r="C56" s="15">
        <v>11600</v>
      </c>
      <c r="D56" s="15">
        <v>12877</v>
      </c>
      <c r="E56" s="15">
        <f t="shared" si="0"/>
        <v>2.0043103448275863</v>
      </c>
      <c r="F56" s="15">
        <v>23250</v>
      </c>
      <c r="G56" s="15">
        <v>1950</v>
      </c>
      <c r="H56" s="15">
        <v>15500</v>
      </c>
      <c r="I56" s="15">
        <v>12800</v>
      </c>
      <c r="J56" s="15">
        <v>15500</v>
      </c>
      <c r="K56" s="15">
        <v>20550</v>
      </c>
      <c r="L56" s="15">
        <v>12800</v>
      </c>
      <c r="M56" s="15">
        <v>12800</v>
      </c>
      <c r="N56" s="15">
        <v>15500</v>
      </c>
      <c r="O56" s="15">
        <v>0.25</v>
      </c>
      <c r="P56" s="15">
        <v>8700</v>
      </c>
    </row>
    <row r="57" spans="1:16">
      <c r="A57" s="15">
        <v>345</v>
      </c>
      <c r="B57" s="15" t="s">
        <v>19</v>
      </c>
      <c r="C57" s="15">
        <v>23200</v>
      </c>
      <c r="D57" s="15">
        <v>25752</v>
      </c>
      <c r="E57" s="15">
        <f t="shared" si="0"/>
        <v>1.2543103448275863</v>
      </c>
      <c r="F57" s="15">
        <v>29100</v>
      </c>
      <c r="G57" s="15">
        <v>2400</v>
      </c>
      <c r="H57" s="15">
        <v>19400</v>
      </c>
      <c r="I57" s="15">
        <v>16000</v>
      </c>
      <c r="J57" s="15">
        <v>19400</v>
      </c>
      <c r="K57" s="15">
        <v>25700</v>
      </c>
      <c r="L57" s="15">
        <v>16000</v>
      </c>
      <c r="M57" s="15">
        <v>16000</v>
      </c>
      <c r="N57" s="15">
        <v>19400</v>
      </c>
      <c r="O57" s="15">
        <v>0.3</v>
      </c>
      <c r="P57" s="15">
        <v>20300</v>
      </c>
    </row>
    <row r="58" spans="1:16">
      <c r="A58" s="15">
        <v>392</v>
      </c>
      <c r="B58" s="15" t="s">
        <v>16</v>
      </c>
      <c r="C58" s="15">
        <v>2900</v>
      </c>
      <c r="D58" s="15">
        <v>3219</v>
      </c>
      <c r="E58" s="15">
        <f t="shared" si="0"/>
        <v>3</v>
      </c>
      <c r="F58" s="15">
        <v>8700</v>
      </c>
      <c r="G58" s="15">
        <v>725</v>
      </c>
      <c r="H58" s="15">
        <v>5800</v>
      </c>
      <c r="I58" s="15">
        <v>4800</v>
      </c>
      <c r="J58" s="15">
        <v>5800</v>
      </c>
      <c r="K58" s="15">
        <v>7700</v>
      </c>
      <c r="L58" s="15">
        <v>4800</v>
      </c>
      <c r="M58" s="15">
        <v>4800</v>
      </c>
      <c r="N58" s="15">
        <v>5800</v>
      </c>
      <c r="O58" s="15">
        <v>0.15</v>
      </c>
      <c r="P58" s="15">
        <v>0</v>
      </c>
    </row>
    <row r="59" spans="1:16">
      <c r="A59" s="15">
        <v>392</v>
      </c>
      <c r="B59" s="15" t="s">
        <v>17</v>
      </c>
      <c r="C59" s="15">
        <v>5800</v>
      </c>
      <c r="D59" s="15">
        <v>6439</v>
      </c>
      <c r="E59" s="15">
        <f t="shared" si="0"/>
        <v>2.6293103448275863</v>
      </c>
      <c r="F59" s="15">
        <v>15250</v>
      </c>
      <c r="G59" s="15">
        <v>1250</v>
      </c>
      <c r="H59" s="15">
        <v>10150</v>
      </c>
      <c r="I59" s="15">
        <v>8400</v>
      </c>
      <c r="J59" s="15">
        <v>10150</v>
      </c>
      <c r="K59" s="15">
        <v>13500</v>
      </c>
      <c r="L59" s="15">
        <v>8400</v>
      </c>
      <c r="M59" s="15">
        <v>8400</v>
      </c>
      <c r="N59" s="15">
        <v>10150</v>
      </c>
      <c r="O59" s="15">
        <v>0.2</v>
      </c>
      <c r="P59" s="15">
        <v>2900</v>
      </c>
    </row>
    <row r="60" spans="1:16">
      <c r="A60" s="15">
        <v>392</v>
      </c>
      <c r="B60" s="15" t="s">
        <v>18</v>
      </c>
      <c r="C60" s="15">
        <v>11600</v>
      </c>
      <c r="D60" s="15">
        <v>12877</v>
      </c>
      <c r="E60" s="15">
        <f t="shared" si="0"/>
        <v>2.0043103448275863</v>
      </c>
      <c r="F60" s="15">
        <v>23250</v>
      </c>
      <c r="G60" s="15">
        <v>1950</v>
      </c>
      <c r="H60" s="15">
        <v>15500</v>
      </c>
      <c r="I60" s="15">
        <v>12800</v>
      </c>
      <c r="J60" s="15">
        <v>15500</v>
      </c>
      <c r="K60" s="15">
        <v>20550</v>
      </c>
      <c r="L60" s="15">
        <v>12800</v>
      </c>
      <c r="M60" s="15">
        <v>12800</v>
      </c>
      <c r="N60" s="15">
        <v>15500</v>
      </c>
      <c r="O60" s="15">
        <v>0.25</v>
      </c>
      <c r="P60" s="15">
        <v>8700</v>
      </c>
    </row>
    <row r="61" spans="1:16">
      <c r="A61" s="15">
        <v>392</v>
      </c>
      <c r="B61" s="15" t="s">
        <v>19</v>
      </c>
      <c r="C61" s="15">
        <v>23200</v>
      </c>
      <c r="D61" s="15">
        <v>25752</v>
      </c>
      <c r="E61" s="15">
        <f t="shared" si="0"/>
        <v>1.2543103448275863</v>
      </c>
      <c r="F61" s="15">
        <v>29100</v>
      </c>
      <c r="G61" s="15">
        <v>2400</v>
      </c>
      <c r="H61" s="15">
        <v>19400</v>
      </c>
      <c r="I61" s="15">
        <v>16000</v>
      </c>
      <c r="J61" s="15">
        <v>19400</v>
      </c>
      <c r="K61" s="15">
        <v>25700</v>
      </c>
      <c r="L61" s="15">
        <v>16000</v>
      </c>
      <c r="M61" s="15">
        <v>16000</v>
      </c>
      <c r="N61" s="15">
        <v>19400</v>
      </c>
      <c r="O61" s="15">
        <v>0.3</v>
      </c>
      <c r="P61" s="15">
        <v>20300</v>
      </c>
    </row>
    <row r="62" spans="1:16">
      <c r="A62" s="15">
        <v>396</v>
      </c>
      <c r="B62" s="15" t="s">
        <v>16</v>
      </c>
      <c r="C62" s="15">
        <v>3000</v>
      </c>
      <c r="D62" s="15">
        <v>3330</v>
      </c>
      <c r="E62" s="15">
        <f t="shared" si="0"/>
        <v>3</v>
      </c>
      <c r="F62" s="15">
        <v>9000</v>
      </c>
      <c r="G62" s="15">
        <v>750</v>
      </c>
      <c r="H62" s="15">
        <v>6000</v>
      </c>
      <c r="I62" s="15">
        <v>5000</v>
      </c>
      <c r="J62" s="15">
        <v>6000</v>
      </c>
      <c r="K62" s="15">
        <v>8000</v>
      </c>
      <c r="L62" s="15">
        <v>5000</v>
      </c>
      <c r="M62" s="15">
        <v>5000</v>
      </c>
      <c r="N62" s="15">
        <v>6000</v>
      </c>
      <c r="O62" s="15">
        <v>0.15</v>
      </c>
      <c r="P62" s="15">
        <v>0</v>
      </c>
    </row>
    <row r="63" spans="1:16">
      <c r="A63" s="15">
        <v>396</v>
      </c>
      <c r="B63" s="15" t="s">
        <v>17</v>
      </c>
      <c r="C63" s="15">
        <v>6000</v>
      </c>
      <c r="D63" s="15">
        <v>6661</v>
      </c>
      <c r="E63" s="15">
        <f t="shared" si="0"/>
        <v>2.625</v>
      </c>
      <c r="F63" s="15">
        <v>15750</v>
      </c>
      <c r="G63" s="15">
        <v>1300</v>
      </c>
      <c r="H63" s="15">
        <v>10500</v>
      </c>
      <c r="I63" s="15">
        <v>8750</v>
      </c>
      <c r="J63" s="15">
        <v>10500</v>
      </c>
      <c r="K63" s="15">
        <v>14000</v>
      </c>
      <c r="L63" s="15">
        <v>8750</v>
      </c>
      <c r="M63" s="15">
        <v>8750</v>
      </c>
      <c r="N63" s="15">
        <v>10500</v>
      </c>
      <c r="O63" s="15">
        <v>0.2</v>
      </c>
      <c r="P63" s="15">
        <v>3000</v>
      </c>
    </row>
    <row r="64" spans="1:16">
      <c r="A64" s="15">
        <v>396</v>
      </c>
      <c r="B64" s="15" t="s">
        <v>18</v>
      </c>
      <c r="C64" s="15">
        <v>12000</v>
      </c>
      <c r="D64" s="15">
        <v>13322</v>
      </c>
      <c r="E64" s="15">
        <f t="shared" si="0"/>
        <v>2.0041666666666669</v>
      </c>
      <c r="F64" s="15">
        <v>24050</v>
      </c>
      <c r="G64" s="15">
        <v>2000</v>
      </c>
      <c r="H64" s="15">
        <v>16000</v>
      </c>
      <c r="I64" s="15">
        <v>13350</v>
      </c>
      <c r="J64" s="15">
        <v>16000</v>
      </c>
      <c r="K64" s="15">
        <v>21350</v>
      </c>
      <c r="L64" s="15">
        <v>13350</v>
      </c>
      <c r="M64" s="15">
        <v>13350</v>
      </c>
      <c r="N64" s="15">
        <v>16000</v>
      </c>
      <c r="O64" s="15">
        <v>0.25</v>
      </c>
      <c r="P64" s="15">
        <v>9000</v>
      </c>
    </row>
    <row r="65" spans="1:16">
      <c r="A65" s="15">
        <v>396</v>
      </c>
      <c r="B65" s="15" t="s">
        <v>19</v>
      </c>
      <c r="C65" s="15">
        <v>24000</v>
      </c>
      <c r="D65" s="15">
        <v>26640</v>
      </c>
      <c r="E65" s="15">
        <f t="shared" si="0"/>
        <v>1.2541666666666667</v>
      </c>
      <c r="F65" s="15">
        <v>30100</v>
      </c>
      <c r="G65" s="15">
        <v>2500</v>
      </c>
      <c r="H65" s="15">
        <v>20000</v>
      </c>
      <c r="I65" s="15">
        <v>16700</v>
      </c>
      <c r="J65" s="15">
        <v>20000</v>
      </c>
      <c r="K65" s="15">
        <v>26700</v>
      </c>
      <c r="L65" s="15">
        <v>16700</v>
      </c>
      <c r="M65" s="15">
        <v>16700</v>
      </c>
      <c r="N65" s="15">
        <v>20000</v>
      </c>
      <c r="O65" s="15">
        <v>0.3</v>
      </c>
      <c r="P65" s="15">
        <v>21000</v>
      </c>
    </row>
    <row r="66" spans="1:16">
      <c r="A66" s="15">
        <v>443</v>
      </c>
      <c r="B66" s="15" t="s">
        <v>16</v>
      </c>
      <c r="C66" s="15">
        <v>3100</v>
      </c>
      <c r="D66" s="15">
        <v>3442</v>
      </c>
      <c r="E66" s="15">
        <f t="shared" si="0"/>
        <v>3</v>
      </c>
      <c r="F66" s="15">
        <v>9300</v>
      </c>
      <c r="G66" s="15">
        <v>775</v>
      </c>
      <c r="H66" s="15">
        <v>6200</v>
      </c>
      <c r="I66" s="15">
        <v>5200</v>
      </c>
      <c r="J66" s="15">
        <v>6200</v>
      </c>
      <c r="K66" s="15">
        <v>8300</v>
      </c>
      <c r="L66" s="15">
        <v>5200</v>
      </c>
      <c r="M66" s="15">
        <v>5200</v>
      </c>
      <c r="N66" s="15">
        <v>6200</v>
      </c>
      <c r="O66" s="15">
        <v>0.15</v>
      </c>
      <c r="P66" s="15">
        <v>0</v>
      </c>
    </row>
    <row r="67" spans="1:16">
      <c r="A67" s="15">
        <v>443</v>
      </c>
      <c r="B67" s="15" t="s">
        <v>17</v>
      </c>
      <c r="C67" s="15">
        <v>6200</v>
      </c>
      <c r="D67" s="15">
        <v>6883</v>
      </c>
      <c r="E67" s="15">
        <f t="shared" ref="E67:E81" si="1">F67/C67</f>
        <v>2.629032258064516</v>
      </c>
      <c r="F67" s="15">
        <v>16300</v>
      </c>
      <c r="G67" s="15">
        <v>1350</v>
      </c>
      <c r="H67" s="15">
        <v>10850</v>
      </c>
      <c r="I67" s="15">
        <v>9100</v>
      </c>
      <c r="J67" s="15">
        <v>10850</v>
      </c>
      <c r="K67" s="15">
        <v>14550</v>
      </c>
      <c r="L67" s="15">
        <v>9100</v>
      </c>
      <c r="M67" s="15">
        <v>9100</v>
      </c>
      <c r="N67" s="15">
        <v>10850</v>
      </c>
      <c r="O67" s="15">
        <v>0.2</v>
      </c>
      <c r="P67" s="15">
        <v>3100</v>
      </c>
    </row>
    <row r="68" spans="1:16">
      <c r="A68" s="15">
        <v>443</v>
      </c>
      <c r="B68" s="15" t="s">
        <v>18</v>
      </c>
      <c r="C68" s="15">
        <v>12400</v>
      </c>
      <c r="D68" s="15">
        <v>13766</v>
      </c>
      <c r="E68" s="15">
        <f t="shared" si="1"/>
        <v>2.004032258064516</v>
      </c>
      <c r="F68" s="15">
        <v>24850</v>
      </c>
      <c r="G68" s="15">
        <v>2050</v>
      </c>
      <c r="H68" s="15">
        <v>16550</v>
      </c>
      <c r="I68" s="15">
        <v>13900</v>
      </c>
      <c r="J68" s="15">
        <v>16550</v>
      </c>
      <c r="K68" s="15">
        <v>22150</v>
      </c>
      <c r="L68" s="15">
        <v>13900</v>
      </c>
      <c r="M68" s="15">
        <v>13900</v>
      </c>
      <c r="N68" s="15">
        <v>16550</v>
      </c>
      <c r="O68" s="15">
        <v>0.25</v>
      </c>
      <c r="P68" s="15">
        <v>9300</v>
      </c>
    </row>
    <row r="69" spans="1:16">
      <c r="A69" s="15">
        <v>443</v>
      </c>
      <c r="B69" s="15" t="s">
        <v>19</v>
      </c>
      <c r="C69" s="15">
        <v>24800</v>
      </c>
      <c r="D69" s="15">
        <v>27528</v>
      </c>
      <c r="E69" s="15">
        <f t="shared" si="1"/>
        <v>1.2540322580645162</v>
      </c>
      <c r="F69" s="15">
        <v>31100</v>
      </c>
      <c r="G69" s="15">
        <v>2600</v>
      </c>
      <c r="H69" s="15">
        <v>20700</v>
      </c>
      <c r="I69" s="15">
        <v>17400</v>
      </c>
      <c r="J69" s="15">
        <v>20700</v>
      </c>
      <c r="K69" s="15">
        <v>27700</v>
      </c>
      <c r="L69" s="15">
        <v>17400</v>
      </c>
      <c r="M69" s="15">
        <v>17400</v>
      </c>
      <c r="N69" s="15">
        <v>20700</v>
      </c>
      <c r="O69" s="15">
        <v>0.3</v>
      </c>
      <c r="P69" s="15">
        <v>21700</v>
      </c>
    </row>
    <row r="70" spans="1:16">
      <c r="A70" s="15">
        <v>494</v>
      </c>
      <c r="B70" s="15" t="s">
        <v>16</v>
      </c>
      <c r="C70" s="15">
        <v>3200</v>
      </c>
      <c r="D70" s="15">
        <v>3553</v>
      </c>
      <c r="E70" s="15">
        <f t="shared" si="1"/>
        <v>3</v>
      </c>
      <c r="F70" s="15">
        <v>9600</v>
      </c>
      <c r="G70" s="15">
        <v>800</v>
      </c>
      <c r="H70" s="15">
        <v>6400</v>
      </c>
      <c r="I70" s="15">
        <v>5300</v>
      </c>
      <c r="J70" s="15">
        <v>6400</v>
      </c>
      <c r="K70" s="15">
        <v>8500</v>
      </c>
      <c r="L70" s="15">
        <v>5300</v>
      </c>
      <c r="M70" s="15">
        <v>5300</v>
      </c>
      <c r="N70" s="15">
        <v>6400</v>
      </c>
      <c r="O70" s="15">
        <v>0.15</v>
      </c>
      <c r="P70" s="15">
        <v>0</v>
      </c>
    </row>
    <row r="71" spans="1:16">
      <c r="A71" s="15">
        <v>494</v>
      </c>
      <c r="B71" s="15" t="s">
        <v>17</v>
      </c>
      <c r="C71" s="15">
        <v>6400</v>
      </c>
      <c r="D71" s="15">
        <v>7105</v>
      </c>
      <c r="E71" s="15">
        <f t="shared" si="1"/>
        <v>2.625</v>
      </c>
      <c r="F71" s="15">
        <v>16800</v>
      </c>
      <c r="G71" s="15">
        <v>1400</v>
      </c>
      <c r="H71" s="15">
        <v>11200</v>
      </c>
      <c r="I71" s="15">
        <v>9300</v>
      </c>
      <c r="J71" s="15">
        <v>11200</v>
      </c>
      <c r="K71" s="15">
        <v>14900</v>
      </c>
      <c r="L71" s="15">
        <v>9300</v>
      </c>
      <c r="M71" s="15">
        <v>9300</v>
      </c>
      <c r="N71" s="15">
        <v>11200</v>
      </c>
      <c r="O71" s="15">
        <v>0.2</v>
      </c>
      <c r="P71" s="15">
        <v>3200</v>
      </c>
    </row>
    <row r="72" spans="1:16">
      <c r="A72" s="15">
        <v>494</v>
      </c>
      <c r="B72" s="15" t="s">
        <v>18</v>
      </c>
      <c r="C72" s="15">
        <v>12800</v>
      </c>
      <c r="D72" s="15">
        <v>14210</v>
      </c>
      <c r="E72" s="15">
        <f t="shared" si="1"/>
        <v>2.00390625</v>
      </c>
      <c r="F72" s="15">
        <v>25650</v>
      </c>
      <c r="G72" s="15">
        <v>2150</v>
      </c>
      <c r="H72" s="15">
        <v>17100</v>
      </c>
      <c r="I72" s="15">
        <v>14150</v>
      </c>
      <c r="J72" s="15">
        <v>17100</v>
      </c>
      <c r="K72" s="15">
        <v>22700</v>
      </c>
      <c r="L72" s="15">
        <v>14150</v>
      </c>
      <c r="M72" s="15">
        <v>14150</v>
      </c>
      <c r="N72" s="15">
        <v>17100</v>
      </c>
      <c r="O72" s="15">
        <v>0.25</v>
      </c>
      <c r="P72" s="15">
        <v>9600</v>
      </c>
    </row>
    <row r="73" spans="1:16">
      <c r="A73" s="15">
        <v>494</v>
      </c>
      <c r="B73" s="15" t="s">
        <v>19</v>
      </c>
      <c r="C73" s="15">
        <v>25600</v>
      </c>
      <c r="D73" s="15">
        <v>28416</v>
      </c>
      <c r="E73" s="15">
        <f t="shared" si="1"/>
        <v>1.25390625</v>
      </c>
      <c r="F73" s="15">
        <v>32100</v>
      </c>
      <c r="G73" s="15">
        <v>2700</v>
      </c>
      <c r="H73" s="15">
        <v>21400</v>
      </c>
      <c r="I73" s="15">
        <v>17700</v>
      </c>
      <c r="J73" s="15">
        <v>21400</v>
      </c>
      <c r="K73" s="15">
        <v>28400</v>
      </c>
      <c r="L73" s="15">
        <v>17700</v>
      </c>
      <c r="M73" s="15">
        <v>17700</v>
      </c>
      <c r="N73" s="15">
        <v>21400</v>
      </c>
      <c r="O73" s="15">
        <v>0.3</v>
      </c>
      <c r="P73" s="15">
        <v>22400</v>
      </c>
    </row>
    <row r="74" spans="1:16">
      <c r="A74" s="15">
        <v>544</v>
      </c>
      <c r="B74" s="15" t="s">
        <v>16</v>
      </c>
      <c r="C74" s="15">
        <v>3300</v>
      </c>
      <c r="D74" s="15">
        <v>3663</v>
      </c>
      <c r="E74" s="15">
        <f t="shared" si="1"/>
        <v>3</v>
      </c>
      <c r="F74" s="15">
        <v>9900</v>
      </c>
      <c r="G74" s="15">
        <v>825</v>
      </c>
      <c r="H74" s="15">
        <v>6600</v>
      </c>
      <c r="I74" s="15">
        <v>5500</v>
      </c>
      <c r="J74" s="15">
        <v>6600</v>
      </c>
      <c r="K74" s="15">
        <v>8800</v>
      </c>
      <c r="L74" s="15">
        <v>5500</v>
      </c>
      <c r="M74" s="15">
        <v>5500</v>
      </c>
      <c r="N74" s="15">
        <v>6600</v>
      </c>
      <c r="O74" s="15">
        <v>0.15</v>
      </c>
      <c r="P74" s="15">
        <v>0</v>
      </c>
    </row>
    <row r="75" spans="1:16">
      <c r="A75" s="15">
        <v>544</v>
      </c>
      <c r="B75" s="15" t="s">
        <v>17</v>
      </c>
      <c r="C75" s="15">
        <v>6600</v>
      </c>
      <c r="D75" s="15">
        <v>7326</v>
      </c>
      <c r="E75" s="15">
        <f t="shared" si="1"/>
        <v>2.6287878787878789</v>
      </c>
      <c r="F75" s="15">
        <v>17350</v>
      </c>
      <c r="G75" s="15">
        <v>1450</v>
      </c>
      <c r="H75" s="15">
        <v>11550</v>
      </c>
      <c r="I75" s="15">
        <v>9650</v>
      </c>
      <c r="J75" s="15">
        <v>11550</v>
      </c>
      <c r="K75" s="15">
        <v>15400</v>
      </c>
      <c r="L75" s="15">
        <v>9650</v>
      </c>
      <c r="M75" s="15">
        <v>9650</v>
      </c>
      <c r="N75" s="15">
        <v>11550</v>
      </c>
      <c r="O75" s="15">
        <v>0.2</v>
      </c>
      <c r="P75" s="15">
        <v>3300</v>
      </c>
    </row>
    <row r="76" spans="1:16">
      <c r="A76" s="15">
        <v>544</v>
      </c>
      <c r="B76" s="15" t="s">
        <v>18</v>
      </c>
      <c r="C76" s="15">
        <v>13200</v>
      </c>
      <c r="D76" s="15">
        <v>14654</v>
      </c>
      <c r="E76" s="15">
        <f t="shared" si="1"/>
        <v>2.0037878787878789</v>
      </c>
      <c r="F76" s="15">
        <v>26450</v>
      </c>
      <c r="G76" s="15">
        <v>2200</v>
      </c>
      <c r="H76" s="15">
        <v>17600</v>
      </c>
      <c r="I76" s="15">
        <v>14700</v>
      </c>
      <c r="J76" s="15">
        <v>17600</v>
      </c>
      <c r="K76" s="15">
        <v>23500</v>
      </c>
      <c r="L76" s="15">
        <v>14700</v>
      </c>
      <c r="M76" s="15">
        <v>14700</v>
      </c>
      <c r="N76" s="15">
        <v>17600</v>
      </c>
      <c r="O76" s="15">
        <v>0.25</v>
      </c>
      <c r="P76" s="15">
        <v>9900</v>
      </c>
    </row>
    <row r="77" spans="1:16">
      <c r="A77" s="15">
        <v>544</v>
      </c>
      <c r="B77" s="15" t="s">
        <v>19</v>
      </c>
      <c r="C77" s="15">
        <v>26400</v>
      </c>
      <c r="D77" s="15">
        <v>29304</v>
      </c>
      <c r="E77" s="15">
        <f t="shared" si="1"/>
        <v>1.2537878787878789</v>
      </c>
      <c r="F77" s="15">
        <v>33100</v>
      </c>
      <c r="G77" s="15">
        <v>2800</v>
      </c>
      <c r="H77" s="15">
        <v>22000</v>
      </c>
      <c r="I77" s="15">
        <v>18400</v>
      </c>
      <c r="J77" s="15">
        <v>22000</v>
      </c>
      <c r="K77" s="15">
        <v>29400</v>
      </c>
      <c r="L77" s="15">
        <v>18400</v>
      </c>
      <c r="M77" s="15">
        <v>18400</v>
      </c>
      <c r="N77" s="15">
        <v>22000</v>
      </c>
      <c r="O77" s="15">
        <v>0.3</v>
      </c>
      <c r="P77" s="15">
        <v>23100</v>
      </c>
    </row>
    <row r="78" spans="1:16">
      <c r="A78" s="15">
        <v>594</v>
      </c>
      <c r="B78" s="15" t="s">
        <v>16</v>
      </c>
      <c r="C78" s="15">
        <v>3400</v>
      </c>
      <c r="D78" s="15">
        <v>3775</v>
      </c>
      <c r="E78" s="15">
        <f t="shared" si="1"/>
        <v>3</v>
      </c>
      <c r="F78" s="15">
        <v>10200</v>
      </c>
      <c r="G78" s="15">
        <v>850</v>
      </c>
      <c r="H78" s="15">
        <v>6800</v>
      </c>
      <c r="I78" s="15">
        <v>5700</v>
      </c>
      <c r="J78" s="15">
        <v>6800</v>
      </c>
      <c r="K78" s="15">
        <v>9100</v>
      </c>
      <c r="L78" s="15">
        <v>5700</v>
      </c>
      <c r="M78" s="15">
        <v>5700</v>
      </c>
      <c r="N78" s="15">
        <v>6800</v>
      </c>
      <c r="O78" s="15">
        <v>0.15</v>
      </c>
      <c r="P78" s="15">
        <v>0</v>
      </c>
    </row>
    <row r="79" spans="1:16">
      <c r="A79" s="15">
        <v>594</v>
      </c>
      <c r="B79" s="15" t="s">
        <v>17</v>
      </c>
      <c r="C79" s="15">
        <v>6800</v>
      </c>
      <c r="D79" s="15">
        <v>7549</v>
      </c>
      <c r="E79" s="15">
        <f t="shared" si="1"/>
        <v>2.625</v>
      </c>
      <c r="F79" s="15">
        <v>17850</v>
      </c>
      <c r="G79" s="15">
        <v>1500</v>
      </c>
      <c r="H79" s="15">
        <v>11900</v>
      </c>
      <c r="I79" s="15">
        <v>10000</v>
      </c>
      <c r="J79" s="15">
        <v>11900</v>
      </c>
      <c r="K79" s="15">
        <v>15950</v>
      </c>
      <c r="L79" s="15">
        <v>10000</v>
      </c>
      <c r="M79" s="15">
        <v>10000</v>
      </c>
      <c r="N79" s="15">
        <v>11900</v>
      </c>
      <c r="O79" s="15">
        <v>0.2</v>
      </c>
      <c r="P79" s="15">
        <v>3400</v>
      </c>
    </row>
    <row r="80" spans="1:16">
      <c r="A80" s="15">
        <v>594</v>
      </c>
      <c r="B80" s="15" t="s">
        <v>18</v>
      </c>
      <c r="C80" s="15">
        <v>13600</v>
      </c>
      <c r="D80" s="15">
        <v>15098</v>
      </c>
      <c r="E80" s="15">
        <f t="shared" si="1"/>
        <v>2.0036764705882355</v>
      </c>
      <c r="F80" s="15">
        <v>27250</v>
      </c>
      <c r="G80" s="15">
        <v>2250</v>
      </c>
      <c r="H80" s="15">
        <v>18150</v>
      </c>
      <c r="I80" s="15">
        <v>15200</v>
      </c>
      <c r="J80" s="15">
        <v>18150</v>
      </c>
      <c r="K80" s="15">
        <v>24300</v>
      </c>
      <c r="L80" s="15">
        <v>15200</v>
      </c>
      <c r="M80" s="15">
        <v>15200</v>
      </c>
      <c r="N80" s="15">
        <v>18150</v>
      </c>
      <c r="O80" s="15">
        <v>0.25</v>
      </c>
      <c r="P80" s="15">
        <v>10200</v>
      </c>
    </row>
    <row r="81" spans="1:16">
      <c r="A81" s="15">
        <v>594</v>
      </c>
      <c r="B81" s="15" t="s">
        <v>19</v>
      </c>
      <c r="C81" s="15">
        <v>27200</v>
      </c>
      <c r="D81" s="15">
        <v>30192</v>
      </c>
      <c r="E81" s="15">
        <f t="shared" si="1"/>
        <v>1.2536764705882353</v>
      </c>
      <c r="F81" s="15">
        <v>34100</v>
      </c>
      <c r="G81" s="15">
        <v>2800</v>
      </c>
      <c r="H81" s="15">
        <v>22700</v>
      </c>
      <c r="I81" s="15">
        <v>19000</v>
      </c>
      <c r="J81" s="15">
        <v>22700</v>
      </c>
      <c r="K81" s="15">
        <v>30400</v>
      </c>
      <c r="L81" s="15">
        <v>19000</v>
      </c>
      <c r="M81" s="15">
        <v>19000</v>
      </c>
      <c r="N81" s="15">
        <v>22700</v>
      </c>
      <c r="O81" s="15">
        <v>0.3</v>
      </c>
      <c r="P81" s="15">
        <v>23800</v>
      </c>
    </row>
  </sheetData>
  <phoneticPr fontId="1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B44C-EF66-4692-BBCC-7D2744B210B0}">
  <dimension ref="A3:A45"/>
  <sheetViews>
    <sheetView workbookViewId="0">
      <selection activeCell="A3" sqref="A3"/>
    </sheetView>
  </sheetViews>
  <sheetFormatPr defaultRowHeight="13.5"/>
  <cols>
    <col min="1" max="1" width="11.875" bestFit="1" customWidth="1"/>
    <col min="2" max="2" width="13.75" bestFit="1" customWidth="1"/>
    <col min="3" max="38" width="7.375" bestFit="1" customWidth="1"/>
    <col min="39" max="39" width="5.75" bestFit="1" customWidth="1"/>
  </cols>
  <sheetData>
    <row r="3" spans="1:1">
      <c r="A3" s="91" t="s">
        <v>470</v>
      </c>
    </row>
    <row r="4" spans="1:1">
      <c r="A4" s="92" t="s">
        <v>16</v>
      </c>
    </row>
    <row r="5" spans="1:1">
      <c r="A5" s="93">
        <v>1</v>
      </c>
    </row>
    <row r="6" spans="1:1">
      <c r="A6" s="92" t="s">
        <v>17</v>
      </c>
    </row>
    <row r="7" spans="1:1">
      <c r="A7" s="93">
        <v>1.75</v>
      </c>
    </row>
    <row r="8" spans="1:1">
      <c r="A8" s="93">
        <v>1.7525252525252526</v>
      </c>
    </row>
    <row r="9" spans="1:1">
      <c r="A9" s="93">
        <v>1.7526881720430108</v>
      </c>
    </row>
    <row r="10" spans="1:1">
      <c r="A10" s="93">
        <v>1.7528735632183907</v>
      </c>
    </row>
    <row r="11" spans="1:1">
      <c r="A11" s="93">
        <v>1.7530864197530864</v>
      </c>
    </row>
    <row r="12" spans="1:1">
      <c r="A12" s="93">
        <v>1.7533333333333334</v>
      </c>
    </row>
    <row r="13" spans="1:1">
      <c r="A13" s="93">
        <v>1.7555555555555555</v>
      </c>
    </row>
    <row r="14" spans="1:1">
      <c r="A14" s="93">
        <v>1.8</v>
      </c>
    </row>
    <row r="15" spans="1:1">
      <c r="A15" s="92" t="s">
        <v>18</v>
      </c>
    </row>
    <row r="16" spans="1:1">
      <c r="A16" s="93">
        <v>2.65</v>
      </c>
    </row>
    <row r="17" spans="1:1">
      <c r="A17" s="93">
        <v>2.6666666666666665</v>
      </c>
    </row>
    <row r="18" spans="1:1">
      <c r="A18" s="93">
        <v>2.6715686274509802</v>
      </c>
    </row>
    <row r="19" spans="1:1">
      <c r="A19" s="93">
        <v>2.6717171717171717</v>
      </c>
    </row>
    <row r="20" spans="1:1">
      <c r="A20" s="93">
        <v>2.671875</v>
      </c>
    </row>
    <row r="21" spans="1:1">
      <c r="A21" s="93">
        <v>2.672043010752688</v>
      </c>
    </row>
    <row r="22" spans="1:1">
      <c r="A22" s="93">
        <v>2.6722222222222221</v>
      </c>
    </row>
    <row r="23" spans="1:1">
      <c r="A23" s="93">
        <v>2.6724137931034484</v>
      </c>
    </row>
    <row r="24" spans="1:1">
      <c r="A24" s="93">
        <v>2.6726190476190474</v>
      </c>
    </row>
    <row r="25" spans="1:1">
      <c r="A25" s="93">
        <v>2.6728395061728394</v>
      </c>
    </row>
    <row r="26" spans="1:1">
      <c r="A26" s="93">
        <v>2.6730769230769229</v>
      </c>
    </row>
    <row r="27" spans="1:1">
      <c r="A27" s="93">
        <v>2.6733333333333333</v>
      </c>
    </row>
    <row r="28" spans="1:1">
      <c r="A28" s="93">
        <v>2.6749999999999998</v>
      </c>
    </row>
    <row r="29" spans="1:1">
      <c r="A29" s="93">
        <v>2.7</v>
      </c>
    </row>
    <row r="30" spans="1:1">
      <c r="A30" s="92" t="s">
        <v>19</v>
      </c>
    </row>
    <row r="31" spans="1:1">
      <c r="A31" s="93">
        <v>3.3</v>
      </c>
    </row>
    <row r="32" spans="1:1">
      <c r="A32" s="93">
        <v>3.3333333333333335</v>
      </c>
    </row>
    <row r="33" spans="1:1">
      <c r="A33" s="93">
        <v>3.3431372549019609</v>
      </c>
    </row>
    <row r="34" spans="1:1">
      <c r="A34" s="93">
        <v>3.3434343434343434</v>
      </c>
    </row>
    <row r="35" spans="1:1">
      <c r="A35" s="93">
        <v>3.34375</v>
      </c>
    </row>
    <row r="36" spans="1:1">
      <c r="A36" s="93">
        <v>3.3440860215053765</v>
      </c>
    </row>
    <row r="37" spans="1:1">
      <c r="A37" s="93">
        <v>3.3444444444444446</v>
      </c>
    </row>
    <row r="38" spans="1:1">
      <c r="A38" s="93">
        <v>3.3448275862068964</v>
      </c>
    </row>
    <row r="39" spans="1:1">
      <c r="A39" s="93">
        <v>3.3452380952380953</v>
      </c>
    </row>
    <row r="40" spans="1:1">
      <c r="A40" s="93">
        <v>3.3456790123456792</v>
      </c>
    </row>
    <row r="41" spans="1:1">
      <c r="A41" s="93">
        <v>3.3461538461538463</v>
      </c>
    </row>
    <row r="42" spans="1:1">
      <c r="A42" s="93">
        <v>3.3466666666666667</v>
      </c>
    </row>
    <row r="43" spans="1:1">
      <c r="A43" s="93">
        <v>3.35</v>
      </c>
    </row>
    <row r="44" spans="1:1">
      <c r="A44" s="93">
        <v>3.4</v>
      </c>
    </row>
    <row r="45" spans="1:1">
      <c r="A45" s="92" t="s">
        <v>179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9796-0ED0-4232-9FA2-F3782F926BD8}">
  <dimension ref="A1:O82"/>
  <sheetViews>
    <sheetView workbookViewId="0">
      <pane xSplit="2" ySplit="2" topLeftCell="C3" activePane="bottomRight" state="frozenSplit"/>
      <selection pane="topRight" activeCell="D1" sqref="D1"/>
      <selection pane="bottomLeft" activeCell="A3" sqref="A3"/>
      <selection pane="bottomRight" activeCell="A15" sqref="A15:XFD15"/>
    </sheetView>
  </sheetViews>
  <sheetFormatPr defaultColWidth="8.875" defaultRowHeight="16.5"/>
  <cols>
    <col min="1" max="1" width="5.5" style="15" bestFit="1" customWidth="1"/>
    <col min="2" max="2" width="6.875" style="15" bestFit="1" customWidth="1"/>
    <col min="3" max="3" width="14.25" style="15" bestFit="1" customWidth="1"/>
    <col min="4" max="4" width="14.875" style="15" bestFit="1" customWidth="1"/>
    <col min="5" max="5" width="9.375" style="15" bestFit="1" customWidth="1"/>
    <col min="6" max="6" width="10.125" style="15" bestFit="1" customWidth="1"/>
    <col min="7" max="7" width="10.25" style="15" bestFit="1" customWidth="1"/>
    <col min="8" max="8" width="17.875" style="15" bestFit="1" customWidth="1"/>
    <col min="9" max="9" width="18.75" style="15" bestFit="1" customWidth="1"/>
    <col min="10" max="10" width="14" style="15" bestFit="1" customWidth="1"/>
    <col min="11" max="11" width="19" style="15" bestFit="1" customWidth="1"/>
    <col min="12" max="12" width="24.25" style="15" bestFit="1" customWidth="1"/>
    <col min="13" max="13" width="25.625" style="15" bestFit="1" customWidth="1"/>
    <col min="14" max="14" width="18.875" style="15" bestFit="1" customWidth="1"/>
    <col min="15" max="16384" width="8.875" style="15"/>
  </cols>
  <sheetData>
    <row r="1" spans="1:15"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</row>
    <row r="2" spans="1:15" s="18" customFormat="1" ht="14.25">
      <c r="A2" s="19" t="s">
        <v>0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/>
      <c r="O2" s="19"/>
    </row>
    <row r="3" spans="1:15">
      <c r="A3" s="15">
        <v>1</v>
      </c>
      <c r="B3" s="15" t="s">
        <v>16</v>
      </c>
      <c r="C3" s="28">
        <f t="shared" ref="C3:M3" si="0">INDEX(levelCosts_1_v,MATCH($A3,levelCosts_k,0),C$1)/INDEX(levelCosts_1_v,MATCH($A3,levelCosts_k,0),C$1)</f>
        <v>1</v>
      </c>
      <c r="D3" s="28">
        <f t="shared" si="0"/>
        <v>1</v>
      </c>
      <c r="E3" s="28">
        <f>INDEX(levelCosts_1_v,MATCH($A3,levelCosts_k,0),E$1)/INDEX(levelCosts_1_v,MATCH($A3,levelCosts_k,0),E$1)</f>
        <v>1</v>
      </c>
      <c r="F3" s="28">
        <f t="shared" si="0"/>
        <v>1</v>
      </c>
      <c r="G3" s="28">
        <f t="shared" si="0"/>
        <v>1</v>
      </c>
      <c r="H3" s="28">
        <f t="shared" si="0"/>
        <v>1</v>
      </c>
      <c r="I3" s="28">
        <f t="shared" si="0"/>
        <v>1</v>
      </c>
      <c r="J3" s="28">
        <f t="shared" si="0"/>
        <v>1</v>
      </c>
      <c r="K3" s="28">
        <f t="shared" si="0"/>
        <v>1</v>
      </c>
      <c r="L3" s="28">
        <f t="shared" si="0"/>
        <v>1</v>
      </c>
      <c r="M3" s="28">
        <f t="shared" si="0"/>
        <v>1</v>
      </c>
    </row>
    <row r="4" spans="1:15">
      <c r="A4" s="15">
        <v>1</v>
      </c>
      <c r="B4" s="15" t="s">
        <v>17</v>
      </c>
      <c r="C4" s="28">
        <f t="shared" ref="C4:M4" si="1">INDEX(levelCosts_2_v,MATCH($A4,levelCosts_k,0),C$1)/INDEX(levelCosts_1_v,MATCH($A4,levelCosts_k,0),C$1)</f>
        <v>2</v>
      </c>
      <c r="D4" s="28">
        <f t="shared" si="1"/>
        <v>2.0009009009009011</v>
      </c>
      <c r="E4" s="28">
        <f t="shared" si="1"/>
        <v>1.8</v>
      </c>
      <c r="F4" s="28">
        <f t="shared" si="1"/>
        <v>2</v>
      </c>
      <c r="G4" s="28">
        <f t="shared" si="1"/>
        <v>1.8</v>
      </c>
      <c r="H4" s="28">
        <f t="shared" si="1"/>
        <v>1.7647058823529411</v>
      </c>
      <c r="I4" s="28">
        <f t="shared" si="1"/>
        <v>1.75</v>
      </c>
      <c r="J4" s="28">
        <f t="shared" si="1"/>
        <v>1.7592592592592593</v>
      </c>
      <c r="K4" s="28">
        <f t="shared" si="1"/>
        <v>1.7647058823529411</v>
      </c>
      <c r="L4" s="28">
        <f t="shared" si="1"/>
        <v>1.7647058823529411</v>
      </c>
      <c r="M4" s="28">
        <f t="shared" si="1"/>
        <v>1.75</v>
      </c>
    </row>
    <row r="5" spans="1:15">
      <c r="A5" s="15">
        <v>1</v>
      </c>
      <c r="B5" s="15" t="s">
        <v>18</v>
      </c>
      <c r="C5" s="28">
        <f t="shared" ref="C5:M5" si="2">INDEX(levelCosts_4_v,MATCH($A5,levelCosts_k,0),C$1)/INDEX(levelCosts_1_v,MATCH($A5,levelCosts_k,0),C$1)</f>
        <v>4</v>
      </c>
      <c r="D5" s="28">
        <f t="shared" si="2"/>
        <v>4</v>
      </c>
      <c r="E5" s="28">
        <f t="shared" si="2"/>
        <v>2.7</v>
      </c>
      <c r="F5" s="28">
        <f t="shared" si="2"/>
        <v>2.5</v>
      </c>
      <c r="G5" s="28">
        <f t="shared" si="2"/>
        <v>2.7</v>
      </c>
      <c r="H5" s="28">
        <f t="shared" si="2"/>
        <v>2.6764705882352939</v>
      </c>
      <c r="I5" s="28">
        <f t="shared" si="2"/>
        <v>2.6749999999999998</v>
      </c>
      <c r="J5" s="28">
        <f t="shared" si="2"/>
        <v>2.6666666666666665</v>
      </c>
      <c r="K5" s="28">
        <f t="shared" si="2"/>
        <v>2.6764705882352939</v>
      </c>
      <c r="L5" s="28">
        <f t="shared" si="2"/>
        <v>2.6764705882352939</v>
      </c>
      <c r="M5" s="28">
        <f t="shared" si="2"/>
        <v>2.6749999999999998</v>
      </c>
    </row>
    <row r="6" spans="1:15">
      <c r="A6" s="15">
        <v>1</v>
      </c>
      <c r="B6" s="15" t="s">
        <v>19</v>
      </c>
      <c r="C6" s="28">
        <f t="shared" ref="C6:M6" si="3">INDEX(levelCosts_8_v,MATCH($A6,levelCosts_k,0),C$1)/INDEX(levelCosts_1_v,MATCH($A6,levelCosts_k,0),C$1)</f>
        <v>8</v>
      </c>
      <c r="D6" s="28">
        <f t="shared" si="3"/>
        <v>8</v>
      </c>
      <c r="E6" s="28">
        <f t="shared" si="3"/>
        <v>3.4</v>
      </c>
      <c r="F6" s="28">
        <f t="shared" si="3"/>
        <v>3</v>
      </c>
      <c r="G6" s="28">
        <f t="shared" si="3"/>
        <v>3.4</v>
      </c>
      <c r="H6" s="28">
        <f t="shared" si="3"/>
        <v>3.3529411764705883</v>
      </c>
      <c r="I6" s="28">
        <f t="shared" si="3"/>
        <v>3.35</v>
      </c>
      <c r="J6" s="28">
        <f t="shared" si="3"/>
        <v>3.3333333333333335</v>
      </c>
      <c r="K6" s="28">
        <f t="shared" si="3"/>
        <v>3.3529411764705883</v>
      </c>
      <c r="L6" s="28">
        <f t="shared" si="3"/>
        <v>3.3529411764705883</v>
      </c>
      <c r="M6" s="28">
        <f t="shared" si="3"/>
        <v>3.35</v>
      </c>
    </row>
    <row r="7" spans="1:15">
      <c r="A7" s="15">
        <v>13</v>
      </c>
      <c r="B7" s="15" t="s">
        <v>16</v>
      </c>
      <c r="C7" s="28">
        <f t="shared" ref="C7:M7" si="4">INDEX(levelCosts_1_v,MATCH($A7,levelCosts_k,0),C$1)/INDEX(levelCosts_1_v,MATCH($A7,levelCosts_k,0),C$1)</f>
        <v>1</v>
      </c>
      <c r="D7" s="28">
        <f t="shared" si="4"/>
        <v>1</v>
      </c>
      <c r="E7" s="28">
        <f t="shared" si="4"/>
        <v>1</v>
      </c>
      <c r="F7" s="28">
        <f t="shared" si="4"/>
        <v>1</v>
      </c>
      <c r="G7" s="28">
        <f t="shared" si="4"/>
        <v>1</v>
      </c>
      <c r="H7" s="28">
        <f t="shared" si="4"/>
        <v>1</v>
      </c>
      <c r="I7" s="28">
        <f t="shared" si="4"/>
        <v>1</v>
      </c>
      <c r="J7" s="28">
        <f t="shared" si="4"/>
        <v>1</v>
      </c>
      <c r="K7" s="28">
        <f t="shared" si="4"/>
        <v>1</v>
      </c>
      <c r="L7" s="28">
        <f t="shared" si="4"/>
        <v>1</v>
      </c>
      <c r="M7" s="28">
        <f t="shared" si="4"/>
        <v>1</v>
      </c>
    </row>
    <row r="8" spans="1:15">
      <c r="A8" s="15">
        <v>13</v>
      </c>
      <c r="B8" s="15" t="s">
        <v>17</v>
      </c>
      <c r="C8" s="28">
        <f t="shared" ref="C8:M8" si="5">INDEX(levelCosts_2_v,MATCH($A8,levelCosts_k,0),C$1)/INDEX(levelCosts_1_v,MATCH($A8,levelCosts_k,0),C$1)</f>
        <v>2</v>
      </c>
      <c r="D8" s="28">
        <f t="shared" si="5"/>
        <v>2.0009009009009011</v>
      </c>
      <c r="E8" s="28">
        <f t="shared" si="5"/>
        <v>1.75</v>
      </c>
      <c r="F8" s="28">
        <f t="shared" si="5"/>
        <v>2</v>
      </c>
      <c r="G8" s="28">
        <f t="shared" si="5"/>
        <v>1.8</v>
      </c>
      <c r="H8" s="28">
        <f t="shared" si="5"/>
        <v>1.7647058823529411</v>
      </c>
      <c r="I8" s="28">
        <f t="shared" si="5"/>
        <v>1.75</v>
      </c>
      <c r="J8" s="28">
        <f t="shared" si="5"/>
        <v>1.7592592592592593</v>
      </c>
      <c r="K8" s="28">
        <f t="shared" si="5"/>
        <v>1.7647058823529411</v>
      </c>
      <c r="L8" s="28">
        <f t="shared" si="5"/>
        <v>1.7647058823529411</v>
      </c>
      <c r="M8" s="28">
        <f t="shared" si="5"/>
        <v>1.75</v>
      </c>
    </row>
    <row r="9" spans="1:15">
      <c r="A9" s="15">
        <v>13</v>
      </c>
      <c r="B9" s="15" t="s">
        <v>18</v>
      </c>
      <c r="C9" s="28">
        <f t="shared" ref="C9:M9" si="6">INDEX(levelCosts_4_v,MATCH($A9,levelCosts_k,0),C$1)/INDEX(levelCosts_1_v,MATCH($A9,levelCosts_k,0),C$1)</f>
        <v>4</v>
      </c>
      <c r="D9" s="28">
        <f t="shared" si="6"/>
        <v>4</v>
      </c>
      <c r="E9" s="28">
        <f t="shared" si="6"/>
        <v>2.65</v>
      </c>
      <c r="F9" s="28">
        <f t="shared" si="6"/>
        <v>2.5</v>
      </c>
      <c r="G9" s="28">
        <f t="shared" si="6"/>
        <v>2.7</v>
      </c>
      <c r="H9" s="28">
        <f t="shared" si="6"/>
        <v>2.6764705882352939</v>
      </c>
      <c r="I9" s="28">
        <f t="shared" si="6"/>
        <v>2.6749999999999998</v>
      </c>
      <c r="J9" s="28">
        <f t="shared" si="6"/>
        <v>2.6666666666666665</v>
      </c>
      <c r="K9" s="28">
        <f t="shared" si="6"/>
        <v>2.6764705882352939</v>
      </c>
      <c r="L9" s="28">
        <f t="shared" si="6"/>
        <v>2.6764705882352939</v>
      </c>
      <c r="M9" s="28">
        <f t="shared" si="6"/>
        <v>2.6749999999999998</v>
      </c>
    </row>
    <row r="10" spans="1:15">
      <c r="A10" s="15">
        <v>13</v>
      </c>
      <c r="B10" s="15" t="s">
        <v>19</v>
      </c>
      <c r="C10" s="28">
        <f t="shared" ref="C10:M10" si="7">INDEX(levelCosts_8_v,MATCH($A10,levelCosts_k,0),C$1)/INDEX(levelCosts_1_v,MATCH($A10,levelCosts_k,0),C$1)</f>
        <v>8</v>
      </c>
      <c r="D10" s="28">
        <f t="shared" si="7"/>
        <v>8</v>
      </c>
      <c r="E10" s="28">
        <f t="shared" si="7"/>
        <v>3.3</v>
      </c>
      <c r="F10" s="28">
        <f t="shared" si="7"/>
        <v>3</v>
      </c>
      <c r="G10" s="28">
        <f t="shared" si="7"/>
        <v>3.4</v>
      </c>
      <c r="H10" s="28">
        <f t="shared" si="7"/>
        <v>3.3529411764705883</v>
      </c>
      <c r="I10" s="28">
        <f t="shared" si="7"/>
        <v>3.35</v>
      </c>
      <c r="J10" s="28">
        <f t="shared" si="7"/>
        <v>3.3333333333333335</v>
      </c>
      <c r="K10" s="28">
        <f t="shared" si="7"/>
        <v>3.3529411764705883</v>
      </c>
      <c r="L10" s="28">
        <f t="shared" si="7"/>
        <v>3.3529411764705883</v>
      </c>
      <c r="M10" s="28">
        <f t="shared" si="7"/>
        <v>3.35</v>
      </c>
    </row>
    <row r="11" spans="1:15">
      <c r="A11" s="15">
        <v>20</v>
      </c>
      <c r="B11" s="15" t="s">
        <v>16</v>
      </c>
      <c r="C11" s="28">
        <f t="shared" ref="C11:M11" si="8">INDEX(levelCosts_1_v,MATCH($A11,levelCosts_k,0),C$1)/INDEX(levelCosts_1_v,MATCH($A11,levelCosts_k,0),C$1)</f>
        <v>1</v>
      </c>
      <c r="D11" s="28">
        <f t="shared" si="8"/>
        <v>1</v>
      </c>
      <c r="E11" s="28">
        <f t="shared" si="8"/>
        <v>1</v>
      </c>
      <c r="F11" s="28">
        <f t="shared" si="8"/>
        <v>1</v>
      </c>
      <c r="G11" s="28">
        <f t="shared" si="8"/>
        <v>1</v>
      </c>
      <c r="H11" s="28">
        <f t="shared" si="8"/>
        <v>1</v>
      </c>
      <c r="I11" s="28">
        <f t="shared" si="8"/>
        <v>1</v>
      </c>
      <c r="J11" s="28">
        <f t="shared" si="8"/>
        <v>1</v>
      </c>
      <c r="K11" s="28">
        <f t="shared" si="8"/>
        <v>1</v>
      </c>
      <c r="L11" s="28">
        <f t="shared" si="8"/>
        <v>1</v>
      </c>
      <c r="M11" s="28">
        <f t="shared" si="8"/>
        <v>1</v>
      </c>
    </row>
    <row r="12" spans="1:15">
      <c r="A12" s="15">
        <v>20</v>
      </c>
      <c r="B12" s="15" t="s">
        <v>17</v>
      </c>
      <c r="C12" s="28">
        <f t="shared" ref="C12:M12" si="9">INDEX(levelCosts_2_v,MATCH($A12,levelCosts_k,0),C$1)/INDEX(levelCosts_1_v,MATCH($A12,levelCosts_k,0),C$1)</f>
        <v>2</v>
      </c>
      <c r="D12" s="28">
        <f t="shared" si="9"/>
        <v>2</v>
      </c>
      <c r="E12" s="28">
        <f t="shared" si="9"/>
        <v>1.75</v>
      </c>
      <c r="F12" s="28">
        <f t="shared" si="9"/>
        <v>1.75</v>
      </c>
      <c r="G12" s="28">
        <f t="shared" si="9"/>
        <v>1.7777777777777777</v>
      </c>
      <c r="H12" s="28">
        <f t="shared" si="9"/>
        <v>1.76</v>
      </c>
      <c r="I12" s="28">
        <f t="shared" si="9"/>
        <v>1.75</v>
      </c>
      <c r="J12" s="28">
        <f t="shared" si="9"/>
        <v>1.75</v>
      </c>
      <c r="K12" s="28">
        <f t="shared" si="9"/>
        <v>1.76</v>
      </c>
      <c r="L12" s="28">
        <f t="shared" si="9"/>
        <v>1.76</v>
      </c>
      <c r="M12" s="28">
        <f t="shared" si="9"/>
        <v>1.75</v>
      </c>
    </row>
    <row r="13" spans="1:15">
      <c r="A13" s="15">
        <v>20</v>
      </c>
      <c r="B13" s="15" t="s">
        <v>18</v>
      </c>
      <c r="C13" s="28">
        <f t="shared" ref="C13:M13" si="10">INDEX(levelCosts_4_v,MATCH($A13,levelCosts_k,0),C$1)/INDEX(levelCosts_1_v,MATCH($A13,levelCosts_k,0),C$1)</f>
        <v>4</v>
      </c>
      <c r="D13" s="28">
        <f t="shared" si="10"/>
        <v>4.0006006006006007</v>
      </c>
      <c r="E13" s="28">
        <f t="shared" si="10"/>
        <v>2.6749999999999998</v>
      </c>
      <c r="F13" s="28">
        <f t="shared" si="10"/>
        <v>2.75</v>
      </c>
      <c r="G13" s="28">
        <f t="shared" si="10"/>
        <v>2.6666666666666665</v>
      </c>
      <c r="H13" s="28">
        <f t="shared" si="10"/>
        <v>2.68</v>
      </c>
      <c r="I13" s="28">
        <f t="shared" si="10"/>
        <v>2.6666666666666665</v>
      </c>
      <c r="J13" s="28">
        <f t="shared" si="10"/>
        <v>2.6749999999999998</v>
      </c>
      <c r="K13" s="28">
        <f t="shared" si="10"/>
        <v>2.68</v>
      </c>
      <c r="L13" s="28">
        <f t="shared" si="10"/>
        <v>2.68</v>
      </c>
      <c r="M13" s="28">
        <f t="shared" si="10"/>
        <v>2.6666666666666665</v>
      </c>
    </row>
    <row r="14" spans="1:15">
      <c r="A14" s="15">
        <v>20</v>
      </c>
      <c r="B14" s="15" t="s">
        <v>19</v>
      </c>
      <c r="C14" s="28">
        <f t="shared" ref="C14:M14" si="11">INDEX(levelCosts_8_v,MATCH($A14,levelCosts_k,0),C$1)/INDEX(levelCosts_1_v,MATCH($A14,levelCosts_k,0),C$1)</f>
        <v>8</v>
      </c>
      <c r="D14" s="28">
        <f t="shared" si="11"/>
        <v>8</v>
      </c>
      <c r="E14" s="28">
        <f t="shared" si="11"/>
        <v>3.35</v>
      </c>
      <c r="F14" s="28">
        <f t="shared" si="11"/>
        <v>3.5</v>
      </c>
      <c r="G14" s="28">
        <f t="shared" si="11"/>
        <v>3.3333333333333335</v>
      </c>
      <c r="H14" s="28">
        <f t="shared" si="11"/>
        <v>3.36</v>
      </c>
      <c r="I14" s="28">
        <f t="shared" si="11"/>
        <v>3.3333333333333335</v>
      </c>
      <c r="J14" s="28">
        <f t="shared" si="11"/>
        <v>3.35</v>
      </c>
      <c r="K14" s="28">
        <f t="shared" si="11"/>
        <v>3.36</v>
      </c>
      <c r="L14" s="28">
        <f t="shared" si="11"/>
        <v>3.36</v>
      </c>
      <c r="M14" s="28">
        <f t="shared" si="11"/>
        <v>3.3333333333333335</v>
      </c>
    </row>
    <row r="15" spans="1:15">
      <c r="A15" s="15">
        <v>27</v>
      </c>
      <c r="B15" s="15" t="s">
        <v>16</v>
      </c>
      <c r="C15" s="28">
        <f t="shared" ref="C15:M15" si="12">INDEX(levelCosts_1_v,MATCH($A15,levelCosts_k,0),C$1)/INDEX(levelCosts_1_v,MATCH($A15,levelCosts_k,0),C$1)</f>
        <v>1</v>
      </c>
      <c r="D15" s="28">
        <f t="shared" si="12"/>
        <v>1</v>
      </c>
      <c r="E15" s="28">
        <f t="shared" si="12"/>
        <v>1</v>
      </c>
      <c r="F15" s="28">
        <f t="shared" si="12"/>
        <v>1</v>
      </c>
      <c r="G15" s="28">
        <f t="shared" si="12"/>
        <v>1</v>
      </c>
      <c r="H15" s="28">
        <f t="shared" si="12"/>
        <v>1</v>
      </c>
      <c r="I15" s="28">
        <f t="shared" si="12"/>
        <v>1</v>
      </c>
      <c r="J15" s="28">
        <f t="shared" si="12"/>
        <v>1</v>
      </c>
      <c r="K15" s="28">
        <f t="shared" si="12"/>
        <v>1</v>
      </c>
      <c r="L15" s="28">
        <f t="shared" si="12"/>
        <v>1</v>
      </c>
      <c r="M15" s="28">
        <f t="shared" si="12"/>
        <v>1</v>
      </c>
    </row>
    <row r="16" spans="1:15">
      <c r="A16" s="15">
        <v>27</v>
      </c>
      <c r="B16" s="15" t="s">
        <v>17</v>
      </c>
      <c r="C16" s="28">
        <f t="shared" ref="C16:M16" si="13">INDEX(levelCosts_2_v,MATCH($A16,levelCosts_k,0),C$1)/INDEX(levelCosts_1_v,MATCH($A16,levelCosts_k,0),C$1)</f>
        <v>2</v>
      </c>
      <c r="D16" s="28">
        <f t="shared" si="13"/>
        <v>2</v>
      </c>
      <c r="E16" s="28">
        <f t="shared" si="13"/>
        <v>1.75</v>
      </c>
      <c r="F16" s="28">
        <f t="shared" si="13"/>
        <v>1.75</v>
      </c>
      <c r="G16" s="28">
        <f t="shared" si="13"/>
        <v>1.7666666666666666</v>
      </c>
      <c r="H16" s="28">
        <f t="shared" si="13"/>
        <v>1.76</v>
      </c>
      <c r="I16" s="28">
        <f t="shared" si="13"/>
        <v>1.75</v>
      </c>
      <c r="J16" s="28">
        <f t="shared" si="13"/>
        <v>1.75</v>
      </c>
      <c r="K16" s="28">
        <f t="shared" si="13"/>
        <v>1.76</v>
      </c>
      <c r="L16" s="28">
        <f t="shared" si="13"/>
        <v>1.76</v>
      </c>
      <c r="M16" s="28">
        <f t="shared" si="13"/>
        <v>1.75</v>
      </c>
    </row>
    <row r="17" spans="1:13">
      <c r="A17" s="15">
        <v>27</v>
      </c>
      <c r="B17" s="15" t="s">
        <v>18</v>
      </c>
      <c r="C17" s="28">
        <f t="shared" ref="C17:M17" si="14">INDEX(levelCosts_4_v,MATCH($A17,levelCosts_k,0),C$1)/INDEX(levelCosts_1_v,MATCH($A17,levelCosts_k,0),C$1)</f>
        <v>4</v>
      </c>
      <c r="D17" s="28">
        <f t="shared" si="14"/>
        <v>4.0006006006006007</v>
      </c>
      <c r="E17" s="28">
        <f t="shared" si="14"/>
        <v>2.6749999999999998</v>
      </c>
      <c r="F17" s="28">
        <f t="shared" si="14"/>
        <v>2.75</v>
      </c>
      <c r="G17" s="28">
        <f t="shared" si="14"/>
        <v>2.6666666666666665</v>
      </c>
      <c r="H17" s="28">
        <f t="shared" si="14"/>
        <v>2.68</v>
      </c>
      <c r="I17" s="28">
        <f t="shared" si="14"/>
        <v>2.6666666666666665</v>
      </c>
      <c r="J17" s="28">
        <f t="shared" si="14"/>
        <v>2.6749999999999998</v>
      </c>
      <c r="K17" s="28">
        <f t="shared" si="14"/>
        <v>2.68</v>
      </c>
      <c r="L17" s="28">
        <f t="shared" si="14"/>
        <v>2.68</v>
      </c>
      <c r="M17" s="28">
        <f t="shared" si="14"/>
        <v>2.6666666666666665</v>
      </c>
    </row>
    <row r="18" spans="1:13">
      <c r="A18" s="15">
        <v>27</v>
      </c>
      <c r="B18" s="15" t="s">
        <v>19</v>
      </c>
      <c r="C18" s="28">
        <f t="shared" ref="C18:M18" si="15">INDEX(levelCosts_8_v,MATCH($A18,levelCosts_k,0),C$1)/INDEX(levelCosts_1_v,MATCH($A18,levelCosts_k,0),C$1)</f>
        <v>8</v>
      </c>
      <c r="D18" s="28">
        <f t="shared" si="15"/>
        <v>8</v>
      </c>
      <c r="E18" s="28">
        <f t="shared" si="15"/>
        <v>3.35</v>
      </c>
      <c r="F18" s="28">
        <f t="shared" si="15"/>
        <v>3.5</v>
      </c>
      <c r="G18" s="28">
        <f t="shared" si="15"/>
        <v>3.3333333333333335</v>
      </c>
      <c r="H18" s="28">
        <f t="shared" si="15"/>
        <v>3.36</v>
      </c>
      <c r="I18" s="28">
        <f t="shared" si="15"/>
        <v>3.3333333333333335</v>
      </c>
      <c r="J18" s="28">
        <f t="shared" si="15"/>
        <v>3.35</v>
      </c>
      <c r="K18" s="28">
        <f t="shared" si="15"/>
        <v>3.36</v>
      </c>
      <c r="L18" s="28">
        <f t="shared" si="15"/>
        <v>3.36</v>
      </c>
      <c r="M18" s="28">
        <f t="shared" si="15"/>
        <v>3.3333333333333335</v>
      </c>
    </row>
    <row r="19" spans="1:13">
      <c r="A19" s="15">
        <v>35</v>
      </c>
      <c r="B19" s="15" t="s">
        <v>16</v>
      </c>
      <c r="C19" s="28">
        <f t="shared" ref="C19:M19" si="16">INDEX(levelCosts_1_v,MATCH($A19,levelCosts_k,0),C$1)/INDEX(levelCosts_1_v,MATCH($A19,levelCosts_k,0),C$1)</f>
        <v>1</v>
      </c>
      <c r="D19" s="28">
        <f t="shared" si="16"/>
        <v>1</v>
      </c>
      <c r="E19" s="28">
        <f t="shared" si="16"/>
        <v>1</v>
      </c>
      <c r="F19" s="28">
        <f t="shared" si="16"/>
        <v>1</v>
      </c>
      <c r="G19" s="28">
        <f t="shared" si="16"/>
        <v>1</v>
      </c>
      <c r="H19" s="28">
        <f t="shared" si="16"/>
        <v>1</v>
      </c>
      <c r="I19" s="28">
        <f t="shared" si="16"/>
        <v>1</v>
      </c>
      <c r="J19" s="28">
        <f t="shared" si="16"/>
        <v>1</v>
      </c>
      <c r="K19" s="28">
        <f t="shared" si="16"/>
        <v>1</v>
      </c>
      <c r="L19" s="28">
        <f t="shared" si="16"/>
        <v>1</v>
      </c>
      <c r="M19" s="28">
        <f t="shared" si="16"/>
        <v>1</v>
      </c>
    </row>
    <row r="20" spans="1:13">
      <c r="A20" s="15">
        <v>35</v>
      </c>
      <c r="B20" s="15" t="s">
        <v>17</v>
      </c>
      <c r="C20" s="28">
        <f t="shared" ref="C20:M20" si="17">INDEX(levelCosts_2_v,MATCH($A20,levelCosts_k,0),C$1)/INDEX(levelCosts_1_v,MATCH($A20,levelCosts_k,0),C$1)</f>
        <v>2</v>
      </c>
      <c r="D20" s="28">
        <f t="shared" si="17"/>
        <v>2</v>
      </c>
      <c r="E20" s="28">
        <f t="shared" si="17"/>
        <v>1.75</v>
      </c>
      <c r="F20" s="28">
        <f t="shared" si="17"/>
        <v>1.8333333333333333</v>
      </c>
      <c r="G20" s="28">
        <f t="shared" si="17"/>
        <v>1.75</v>
      </c>
      <c r="H20" s="28">
        <f t="shared" si="17"/>
        <v>1.76</v>
      </c>
      <c r="I20" s="28">
        <f t="shared" si="17"/>
        <v>1.75</v>
      </c>
      <c r="J20" s="28">
        <f t="shared" si="17"/>
        <v>1.75</v>
      </c>
      <c r="K20" s="28">
        <f t="shared" si="17"/>
        <v>1.76</v>
      </c>
      <c r="L20" s="28">
        <f t="shared" si="17"/>
        <v>1.76</v>
      </c>
      <c r="M20" s="28">
        <f t="shared" si="17"/>
        <v>1.75</v>
      </c>
    </row>
    <row r="21" spans="1:13">
      <c r="A21" s="15">
        <v>35</v>
      </c>
      <c r="B21" s="15" t="s">
        <v>18</v>
      </c>
      <c r="C21" s="28">
        <f t="shared" ref="C21:M21" si="18">INDEX(levelCosts_4_v,MATCH($A21,levelCosts_k,0),C$1)/INDEX(levelCosts_1_v,MATCH($A21,levelCosts_k,0),C$1)</f>
        <v>4</v>
      </c>
      <c r="D21" s="28">
        <f t="shared" si="18"/>
        <v>3.9047619047619047</v>
      </c>
      <c r="E21" s="28">
        <f t="shared" si="18"/>
        <v>2.6666666666666665</v>
      </c>
      <c r="F21" s="28">
        <f t="shared" si="18"/>
        <v>2.6666666666666665</v>
      </c>
      <c r="G21" s="28">
        <f t="shared" si="18"/>
        <v>2.6749999999999998</v>
      </c>
      <c r="H21" s="28">
        <f t="shared" si="18"/>
        <v>2.68</v>
      </c>
      <c r="I21" s="28">
        <f t="shared" si="18"/>
        <v>2.6666666666666665</v>
      </c>
      <c r="J21" s="28">
        <f t="shared" si="18"/>
        <v>2.6749999999999998</v>
      </c>
      <c r="K21" s="28">
        <f t="shared" si="18"/>
        <v>2.68</v>
      </c>
      <c r="L21" s="28">
        <f t="shared" si="18"/>
        <v>2.68</v>
      </c>
      <c r="M21" s="28">
        <f t="shared" si="18"/>
        <v>2.6666666666666665</v>
      </c>
    </row>
    <row r="22" spans="1:13">
      <c r="A22" s="15">
        <v>35</v>
      </c>
      <c r="B22" s="15" t="s">
        <v>19</v>
      </c>
      <c r="C22" s="28">
        <f t="shared" ref="C22:M22" si="19">INDEX(levelCosts_8_v,MATCH($A22,levelCosts_k,0),C$1)/INDEX(levelCosts_1_v,MATCH($A22,levelCosts_k,0),C$1)</f>
        <v>8</v>
      </c>
      <c r="D22" s="28">
        <f t="shared" si="19"/>
        <v>7.6114285714285712</v>
      </c>
      <c r="E22" s="28">
        <f t="shared" si="19"/>
        <v>3.3333333333333335</v>
      </c>
      <c r="F22" s="28">
        <f t="shared" si="19"/>
        <v>3.3333333333333335</v>
      </c>
      <c r="G22" s="28">
        <f t="shared" si="19"/>
        <v>3.35</v>
      </c>
      <c r="H22" s="28">
        <f t="shared" si="19"/>
        <v>3.36</v>
      </c>
      <c r="I22" s="28">
        <f t="shared" si="19"/>
        <v>3.3333333333333335</v>
      </c>
      <c r="J22" s="28">
        <f t="shared" si="19"/>
        <v>3.35</v>
      </c>
      <c r="K22" s="28">
        <f t="shared" si="19"/>
        <v>3.36</v>
      </c>
      <c r="L22" s="28">
        <f t="shared" si="19"/>
        <v>3.36</v>
      </c>
      <c r="M22" s="28">
        <f t="shared" si="19"/>
        <v>3.3333333333333335</v>
      </c>
    </row>
    <row r="23" spans="1:13">
      <c r="A23" s="15">
        <v>47</v>
      </c>
      <c r="B23" s="15" t="s">
        <v>16</v>
      </c>
      <c r="C23" s="28">
        <f t="shared" ref="C23:M23" si="20">INDEX(levelCosts_1_v,MATCH($A23,levelCosts_k,0),C$1)/INDEX(levelCosts_1_v,MATCH($A23,levelCosts_k,0),C$1)</f>
        <v>1</v>
      </c>
      <c r="D23" s="28">
        <f t="shared" si="20"/>
        <v>1</v>
      </c>
      <c r="E23" s="28">
        <f t="shared" si="20"/>
        <v>1</v>
      </c>
      <c r="F23" s="28">
        <f t="shared" si="20"/>
        <v>1</v>
      </c>
      <c r="G23" s="28">
        <f t="shared" si="20"/>
        <v>1</v>
      </c>
      <c r="H23" s="28">
        <f t="shared" si="20"/>
        <v>1</v>
      </c>
      <c r="I23" s="28">
        <f t="shared" si="20"/>
        <v>1</v>
      </c>
      <c r="J23" s="28">
        <f t="shared" si="20"/>
        <v>1</v>
      </c>
      <c r="K23" s="28">
        <f t="shared" si="20"/>
        <v>1</v>
      </c>
      <c r="L23" s="28">
        <f t="shared" si="20"/>
        <v>1</v>
      </c>
      <c r="M23" s="28">
        <f t="shared" si="20"/>
        <v>1</v>
      </c>
    </row>
    <row r="24" spans="1:13">
      <c r="A24" s="15">
        <v>47</v>
      </c>
      <c r="B24" s="15" t="s">
        <v>17</v>
      </c>
      <c r="C24" s="28">
        <f t="shared" ref="C24:M24" si="21">INDEX(levelCosts_2_v,MATCH($A24,levelCosts_k,0),C$1)/INDEX(levelCosts_1_v,MATCH($A24,levelCosts_k,0),C$1)</f>
        <v>2</v>
      </c>
      <c r="D24" s="28">
        <f t="shared" si="21"/>
        <v>2</v>
      </c>
      <c r="E24" s="28">
        <f t="shared" si="21"/>
        <v>1.7555555555555555</v>
      </c>
      <c r="F24" s="28">
        <f t="shared" si="21"/>
        <v>1.75</v>
      </c>
      <c r="G24" s="28">
        <f t="shared" si="21"/>
        <v>1.75</v>
      </c>
      <c r="H24" s="28">
        <f t="shared" si="21"/>
        <v>1.76</v>
      </c>
      <c r="I24" s="28">
        <f t="shared" si="21"/>
        <v>1.75</v>
      </c>
      <c r="J24" s="28">
        <f t="shared" si="21"/>
        <v>1.75</v>
      </c>
      <c r="K24" s="28">
        <f t="shared" si="21"/>
        <v>1.76</v>
      </c>
      <c r="L24" s="28">
        <f t="shared" si="21"/>
        <v>1.76</v>
      </c>
      <c r="M24" s="28">
        <f t="shared" si="21"/>
        <v>1.75</v>
      </c>
    </row>
    <row r="25" spans="1:13">
      <c r="A25" s="15">
        <v>47</v>
      </c>
      <c r="B25" s="15" t="s">
        <v>18</v>
      </c>
      <c r="C25" s="28">
        <f t="shared" ref="C25:M25" si="22">INDEX(levelCosts_4_v,MATCH($A25,levelCosts_k,0),C$1)/INDEX(levelCosts_1_v,MATCH($A25,levelCosts_k,0),C$1)</f>
        <v>4</v>
      </c>
      <c r="D25" s="28">
        <f t="shared" si="22"/>
        <v>3.9047619047619047</v>
      </c>
      <c r="E25" s="28">
        <f t="shared" si="22"/>
        <v>2.6666666666666665</v>
      </c>
      <c r="F25" s="28">
        <f t="shared" si="22"/>
        <v>2.625</v>
      </c>
      <c r="G25" s="28">
        <f t="shared" si="22"/>
        <v>2.6666666666666665</v>
      </c>
      <c r="H25" s="28">
        <f t="shared" si="22"/>
        <v>2.68</v>
      </c>
      <c r="I25" s="28">
        <f t="shared" si="22"/>
        <v>2.6666666666666665</v>
      </c>
      <c r="J25" s="28">
        <f t="shared" si="22"/>
        <v>2.6749999999999998</v>
      </c>
      <c r="K25" s="28">
        <f t="shared" si="22"/>
        <v>2.68</v>
      </c>
      <c r="L25" s="28">
        <f t="shared" si="22"/>
        <v>2.68</v>
      </c>
      <c r="M25" s="28">
        <f t="shared" si="22"/>
        <v>2.6666666666666665</v>
      </c>
    </row>
    <row r="26" spans="1:13">
      <c r="A26" s="15">
        <v>47</v>
      </c>
      <c r="B26" s="15" t="s">
        <v>19</v>
      </c>
      <c r="C26" s="28">
        <f t="shared" ref="C26:M26" si="23">INDEX(levelCosts_8_v,MATCH($A26,levelCosts_k,0),C$1)/INDEX(levelCosts_1_v,MATCH($A26,levelCosts_k,0),C$1)</f>
        <v>8</v>
      </c>
      <c r="D26" s="28">
        <f t="shared" si="23"/>
        <v>7.6114285714285712</v>
      </c>
      <c r="E26" s="28">
        <f t="shared" si="23"/>
        <v>3.3333333333333335</v>
      </c>
      <c r="F26" s="28">
        <f t="shared" si="23"/>
        <v>3.25</v>
      </c>
      <c r="G26" s="28">
        <f t="shared" si="23"/>
        <v>3.3333333333333335</v>
      </c>
      <c r="H26" s="28">
        <f t="shared" si="23"/>
        <v>3.36</v>
      </c>
      <c r="I26" s="28">
        <f t="shared" si="23"/>
        <v>3.3333333333333335</v>
      </c>
      <c r="J26" s="28">
        <f t="shared" si="23"/>
        <v>3.35</v>
      </c>
      <c r="K26" s="28">
        <f t="shared" si="23"/>
        <v>3.36</v>
      </c>
      <c r="L26" s="28">
        <f t="shared" si="23"/>
        <v>3.36</v>
      </c>
      <c r="M26" s="28">
        <f t="shared" si="23"/>
        <v>3.3333333333333335</v>
      </c>
    </row>
    <row r="27" spans="1:13">
      <c r="A27" s="15">
        <v>58</v>
      </c>
      <c r="B27" s="15" t="s">
        <v>16</v>
      </c>
      <c r="C27" s="28">
        <f t="shared" ref="C27:M27" si="24">INDEX(levelCosts_1_v,MATCH($A27,levelCosts_k,0),C$1)/INDEX(levelCosts_1_v,MATCH($A27,levelCosts_k,0),C$1)</f>
        <v>1</v>
      </c>
      <c r="D27" s="28">
        <f t="shared" si="24"/>
        <v>1</v>
      </c>
      <c r="E27" s="28">
        <f t="shared" si="24"/>
        <v>1</v>
      </c>
      <c r="F27" s="28">
        <f t="shared" si="24"/>
        <v>1</v>
      </c>
      <c r="G27" s="28">
        <f t="shared" si="24"/>
        <v>1</v>
      </c>
      <c r="H27" s="28">
        <f t="shared" si="24"/>
        <v>1</v>
      </c>
      <c r="I27" s="28">
        <f t="shared" si="24"/>
        <v>1</v>
      </c>
      <c r="J27" s="28">
        <f t="shared" si="24"/>
        <v>1</v>
      </c>
      <c r="K27" s="28">
        <f t="shared" si="24"/>
        <v>1</v>
      </c>
      <c r="L27" s="28">
        <f t="shared" si="24"/>
        <v>1</v>
      </c>
      <c r="M27" s="28">
        <f t="shared" si="24"/>
        <v>1</v>
      </c>
    </row>
    <row r="28" spans="1:13">
      <c r="A28" s="15">
        <v>58</v>
      </c>
      <c r="B28" s="15" t="s">
        <v>17</v>
      </c>
      <c r="C28" s="28">
        <f t="shared" ref="C28:M28" si="25">INDEX(levelCosts_2_v,MATCH($A28,levelCosts_k,0),C$1)/INDEX(levelCosts_1_v,MATCH($A28,levelCosts_k,0),C$1)</f>
        <v>2</v>
      </c>
      <c r="D28" s="28">
        <f t="shared" si="25"/>
        <v>1.9990995047276001</v>
      </c>
      <c r="E28" s="28">
        <f t="shared" si="25"/>
        <v>1.75</v>
      </c>
      <c r="F28" s="28">
        <f t="shared" si="25"/>
        <v>1.8</v>
      </c>
      <c r="G28" s="28">
        <f t="shared" si="25"/>
        <v>1.75</v>
      </c>
      <c r="H28" s="28">
        <f t="shared" si="25"/>
        <v>1.7575757575757576</v>
      </c>
      <c r="I28" s="28">
        <f t="shared" si="25"/>
        <v>1.75</v>
      </c>
      <c r="J28" s="28">
        <f t="shared" si="25"/>
        <v>1.7547169811320755</v>
      </c>
      <c r="K28" s="28">
        <f t="shared" si="25"/>
        <v>1.7575757575757576</v>
      </c>
      <c r="L28" s="28">
        <f t="shared" si="25"/>
        <v>1.7575757575757576</v>
      </c>
      <c r="M28" s="28">
        <f t="shared" si="25"/>
        <v>1.75</v>
      </c>
    </row>
    <row r="29" spans="1:13">
      <c r="A29" s="15">
        <v>58</v>
      </c>
      <c r="B29" s="15" t="s">
        <v>18</v>
      </c>
      <c r="C29" s="28">
        <f t="shared" ref="C29:M29" si="26">INDEX(levelCosts_4_v,MATCH($A29,levelCosts_k,0),C$1)/INDEX(levelCosts_1_v,MATCH($A29,levelCosts_k,0),C$1)</f>
        <v>4</v>
      </c>
      <c r="D29" s="28">
        <f t="shared" si="26"/>
        <v>3.9986492570914001</v>
      </c>
      <c r="E29" s="28">
        <f t="shared" si="26"/>
        <v>2.6666666666666665</v>
      </c>
      <c r="F29" s="28">
        <f t="shared" si="26"/>
        <v>2.7</v>
      </c>
      <c r="G29" s="28">
        <f t="shared" si="26"/>
        <v>2.6749999999999998</v>
      </c>
      <c r="H29" s="28">
        <f t="shared" si="26"/>
        <v>2.6666666666666665</v>
      </c>
      <c r="I29" s="28">
        <f t="shared" si="26"/>
        <v>2.6749999999999998</v>
      </c>
      <c r="J29" s="28">
        <f t="shared" si="26"/>
        <v>2.6698113207547172</v>
      </c>
      <c r="K29" s="28">
        <f t="shared" si="26"/>
        <v>2.6666666666666665</v>
      </c>
      <c r="L29" s="28">
        <f t="shared" si="26"/>
        <v>2.6666666666666665</v>
      </c>
      <c r="M29" s="28">
        <f t="shared" si="26"/>
        <v>2.6749999999999998</v>
      </c>
    </row>
    <row r="30" spans="1:13">
      <c r="A30" s="15">
        <v>58</v>
      </c>
      <c r="B30" s="15" t="s">
        <v>19</v>
      </c>
      <c r="C30" s="28">
        <f t="shared" ref="C30:M30" si="27">INDEX(levelCosts_8_v,MATCH($A30,levelCosts_k,0),C$1)/INDEX(levelCosts_1_v,MATCH($A30,levelCosts_k,0),C$1)</f>
        <v>8</v>
      </c>
      <c r="D30" s="28">
        <f t="shared" si="27"/>
        <v>7.9963980189104005</v>
      </c>
      <c r="E30" s="28">
        <f t="shared" si="27"/>
        <v>3.3333333333333335</v>
      </c>
      <c r="F30" s="28">
        <f t="shared" si="27"/>
        <v>3.4</v>
      </c>
      <c r="G30" s="28">
        <f t="shared" si="27"/>
        <v>3.35</v>
      </c>
      <c r="H30" s="28">
        <f t="shared" si="27"/>
        <v>3.3333333333333335</v>
      </c>
      <c r="I30" s="28">
        <f t="shared" si="27"/>
        <v>3.35</v>
      </c>
      <c r="J30" s="28">
        <f t="shared" si="27"/>
        <v>3.3396226415094339</v>
      </c>
      <c r="K30" s="28">
        <f t="shared" si="27"/>
        <v>3.3333333333333335</v>
      </c>
      <c r="L30" s="28">
        <f t="shared" si="27"/>
        <v>3.3333333333333335</v>
      </c>
      <c r="M30" s="28">
        <f t="shared" si="27"/>
        <v>3.35</v>
      </c>
    </row>
    <row r="31" spans="1:13">
      <c r="A31" s="15">
        <v>100</v>
      </c>
      <c r="B31" s="15" t="s">
        <v>16</v>
      </c>
      <c r="C31" s="28">
        <f t="shared" ref="C31:M31" si="28">INDEX(levelCosts_1_v,MATCH($A31,levelCosts_k,0),C$1)/INDEX(levelCosts_1_v,MATCH($A31,levelCosts_k,0),C$1)</f>
        <v>1</v>
      </c>
      <c r="D31" s="28">
        <f t="shared" si="28"/>
        <v>1</v>
      </c>
      <c r="E31" s="28">
        <f t="shared" si="28"/>
        <v>1</v>
      </c>
      <c r="F31" s="28">
        <f t="shared" si="28"/>
        <v>1</v>
      </c>
      <c r="G31" s="28">
        <f t="shared" si="28"/>
        <v>1</v>
      </c>
      <c r="H31" s="28">
        <f t="shared" si="28"/>
        <v>1</v>
      </c>
      <c r="I31" s="28">
        <f t="shared" si="28"/>
        <v>1</v>
      </c>
      <c r="J31" s="28">
        <f t="shared" si="28"/>
        <v>1</v>
      </c>
      <c r="K31" s="28">
        <f t="shared" si="28"/>
        <v>1</v>
      </c>
      <c r="L31" s="28">
        <f t="shared" si="28"/>
        <v>1</v>
      </c>
      <c r="M31" s="28">
        <f t="shared" si="28"/>
        <v>1</v>
      </c>
    </row>
    <row r="32" spans="1:13">
      <c r="A32" s="15">
        <v>100</v>
      </c>
      <c r="B32" s="15" t="s">
        <v>17</v>
      </c>
      <c r="C32" s="28">
        <f t="shared" ref="C32:M32" si="29">INDEX(levelCosts_2_v,MATCH($A32,levelCosts_k,0),C$1)/INDEX(levelCosts_1_v,MATCH($A32,levelCosts_k,0),C$1)</f>
        <v>2</v>
      </c>
      <c r="D32" s="28">
        <f t="shared" si="29"/>
        <v>2</v>
      </c>
      <c r="E32" s="28">
        <f t="shared" si="29"/>
        <v>1.75</v>
      </c>
      <c r="F32" s="28">
        <f t="shared" si="29"/>
        <v>1.7272727272727273</v>
      </c>
      <c r="G32" s="28">
        <f t="shared" si="29"/>
        <v>1.75</v>
      </c>
      <c r="H32" s="28">
        <f t="shared" si="29"/>
        <v>1.7567567567567568</v>
      </c>
      <c r="I32" s="28">
        <f t="shared" si="29"/>
        <v>1.75</v>
      </c>
      <c r="J32" s="28">
        <f t="shared" si="29"/>
        <v>1.7542372881355932</v>
      </c>
      <c r="K32" s="28">
        <f t="shared" si="29"/>
        <v>1.7567567567567568</v>
      </c>
      <c r="L32" s="28">
        <f t="shared" si="29"/>
        <v>1.7567567567567568</v>
      </c>
      <c r="M32" s="28">
        <f t="shared" si="29"/>
        <v>1.75</v>
      </c>
    </row>
    <row r="33" spans="1:13">
      <c r="A33" s="15">
        <v>100</v>
      </c>
      <c r="B33" s="15" t="s">
        <v>18</v>
      </c>
      <c r="C33" s="28">
        <f t="shared" ref="C33:M33" si="30">INDEX(levelCosts_4_v,MATCH($A33,levelCosts_k,0),C$1)/INDEX(levelCosts_1_v,MATCH($A33,levelCosts_k,0),C$1)</f>
        <v>4</v>
      </c>
      <c r="D33" s="28">
        <f t="shared" si="30"/>
        <v>4.0008190008190008</v>
      </c>
      <c r="E33" s="28">
        <f t="shared" si="30"/>
        <v>2.6666666666666665</v>
      </c>
      <c r="F33" s="28">
        <f t="shared" si="30"/>
        <v>2.6363636363636362</v>
      </c>
      <c r="G33" s="28">
        <f t="shared" si="30"/>
        <v>2.6704545454545454</v>
      </c>
      <c r="H33" s="28">
        <f t="shared" si="30"/>
        <v>2.6756756756756759</v>
      </c>
      <c r="I33" s="28">
        <f t="shared" si="30"/>
        <v>2.6704545454545454</v>
      </c>
      <c r="J33" s="28">
        <f t="shared" si="30"/>
        <v>2.6694915254237288</v>
      </c>
      <c r="K33" s="28">
        <f t="shared" si="30"/>
        <v>2.6756756756756759</v>
      </c>
      <c r="L33" s="28">
        <f t="shared" si="30"/>
        <v>2.6756756756756759</v>
      </c>
      <c r="M33" s="28">
        <f t="shared" si="30"/>
        <v>2.6704545454545454</v>
      </c>
    </row>
    <row r="34" spans="1:13">
      <c r="A34" s="15">
        <v>100</v>
      </c>
      <c r="B34" s="15" t="s">
        <v>19</v>
      </c>
      <c r="C34" s="28">
        <f t="shared" ref="C34:M34" si="31">INDEX(levelCosts_8_v,MATCH($A34,levelCosts_k,0),C$1)/INDEX(levelCosts_1_v,MATCH($A34,levelCosts_k,0),C$1)</f>
        <v>8</v>
      </c>
      <c r="D34" s="28">
        <f t="shared" si="31"/>
        <v>8</v>
      </c>
      <c r="E34" s="28">
        <f t="shared" si="31"/>
        <v>3.3333333333333335</v>
      </c>
      <c r="F34" s="28">
        <f t="shared" si="31"/>
        <v>3.2727272727272729</v>
      </c>
      <c r="G34" s="28">
        <f t="shared" si="31"/>
        <v>3.3409090909090908</v>
      </c>
      <c r="H34" s="28">
        <f t="shared" si="31"/>
        <v>3.3513513513513513</v>
      </c>
      <c r="I34" s="28">
        <f t="shared" si="31"/>
        <v>3.3409090909090908</v>
      </c>
      <c r="J34" s="28">
        <f t="shared" si="31"/>
        <v>3.3389830508474576</v>
      </c>
      <c r="K34" s="28">
        <f t="shared" si="31"/>
        <v>3.3513513513513513</v>
      </c>
      <c r="L34" s="28">
        <f t="shared" si="31"/>
        <v>3.3513513513513513</v>
      </c>
      <c r="M34" s="28">
        <f t="shared" si="31"/>
        <v>3.3409090909090908</v>
      </c>
    </row>
    <row r="35" spans="1:13">
      <c r="A35" s="15">
        <v>168</v>
      </c>
      <c r="B35" s="15" t="s">
        <v>16</v>
      </c>
      <c r="C35" s="28">
        <f t="shared" ref="C35:M35" si="32">INDEX(levelCosts_1_v,MATCH($A35,levelCosts_k,0),C$1)/INDEX(levelCosts_1_v,MATCH($A35,levelCosts_k,0),C$1)</f>
        <v>1</v>
      </c>
      <c r="D35" s="28">
        <f t="shared" si="32"/>
        <v>1</v>
      </c>
      <c r="E35" s="28">
        <f t="shared" si="32"/>
        <v>1</v>
      </c>
      <c r="F35" s="28">
        <f t="shared" si="32"/>
        <v>1</v>
      </c>
      <c r="G35" s="28">
        <f t="shared" si="32"/>
        <v>1</v>
      </c>
      <c r="H35" s="28">
        <f t="shared" si="32"/>
        <v>1</v>
      </c>
      <c r="I35" s="28">
        <f t="shared" si="32"/>
        <v>1</v>
      </c>
      <c r="J35" s="28">
        <f t="shared" si="32"/>
        <v>1</v>
      </c>
      <c r="K35" s="28">
        <f t="shared" si="32"/>
        <v>1</v>
      </c>
      <c r="L35" s="28">
        <f t="shared" si="32"/>
        <v>1</v>
      </c>
      <c r="M35" s="28">
        <f t="shared" si="32"/>
        <v>1</v>
      </c>
    </row>
    <row r="36" spans="1:13">
      <c r="A36" s="15">
        <v>168</v>
      </c>
      <c r="B36" s="15" t="s">
        <v>17</v>
      </c>
      <c r="C36" s="28">
        <f t="shared" ref="C36:M36" si="33">INDEX(levelCosts_2_v,MATCH($A36,levelCosts_k,0),C$1)/INDEX(levelCosts_1_v,MATCH($A36,levelCosts_k,0),C$1)</f>
        <v>2</v>
      </c>
      <c r="D36" s="28">
        <f t="shared" si="33"/>
        <v>2.0003603603603604</v>
      </c>
      <c r="E36" s="28">
        <f t="shared" si="33"/>
        <v>1.7533333333333334</v>
      </c>
      <c r="F36" s="28">
        <f t="shared" si="33"/>
        <v>1.76</v>
      </c>
      <c r="G36" s="28">
        <f t="shared" si="33"/>
        <v>1.75</v>
      </c>
      <c r="H36" s="28">
        <f t="shared" si="33"/>
        <v>1.75</v>
      </c>
      <c r="I36" s="28">
        <f t="shared" si="33"/>
        <v>1.75</v>
      </c>
      <c r="J36" s="28">
        <f t="shared" si="33"/>
        <v>1.7537313432835822</v>
      </c>
      <c r="K36" s="28">
        <f t="shared" si="33"/>
        <v>1.75</v>
      </c>
      <c r="L36" s="28">
        <f t="shared" si="33"/>
        <v>1.75</v>
      </c>
      <c r="M36" s="28">
        <f t="shared" si="33"/>
        <v>1.75</v>
      </c>
    </row>
    <row r="37" spans="1:13">
      <c r="A37" s="15">
        <v>168</v>
      </c>
      <c r="B37" s="15" t="s">
        <v>18</v>
      </c>
      <c r="C37" s="28">
        <f t="shared" ref="C37:M37" si="34">INDEX(levelCosts_4_v,MATCH($A37,levelCosts_k,0),C$1)/INDEX(levelCosts_1_v,MATCH($A37,levelCosts_k,0),C$1)</f>
        <v>4</v>
      </c>
      <c r="D37" s="28">
        <f t="shared" si="34"/>
        <v>4.0003603603603608</v>
      </c>
      <c r="E37" s="28">
        <f t="shared" si="34"/>
        <v>2.6733333333333333</v>
      </c>
      <c r="F37" s="28">
        <f t="shared" si="34"/>
        <v>2.64</v>
      </c>
      <c r="G37" s="28">
        <f t="shared" si="34"/>
        <v>2.67</v>
      </c>
      <c r="H37" s="28">
        <f t="shared" si="34"/>
        <v>2.6666666666666665</v>
      </c>
      <c r="I37" s="28">
        <f t="shared" si="34"/>
        <v>2.67</v>
      </c>
      <c r="J37" s="28">
        <f t="shared" si="34"/>
        <v>2.6716417910447761</v>
      </c>
      <c r="K37" s="28">
        <f t="shared" si="34"/>
        <v>2.6666666666666665</v>
      </c>
      <c r="L37" s="28">
        <f t="shared" si="34"/>
        <v>2.6666666666666665</v>
      </c>
      <c r="M37" s="28">
        <f t="shared" si="34"/>
        <v>2.67</v>
      </c>
    </row>
    <row r="38" spans="1:13">
      <c r="A38" s="15">
        <v>168</v>
      </c>
      <c r="B38" s="15" t="s">
        <v>19</v>
      </c>
      <c r="C38" s="28">
        <f t="shared" ref="C38:M38" si="35">INDEX(levelCosts_8_v,MATCH($A38,levelCosts_k,0),C$1)/INDEX(levelCosts_1_v,MATCH($A38,levelCosts_k,0),C$1)</f>
        <v>8</v>
      </c>
      <c r="D38" s="28">
        <f t="shared" si="35"/>
        <v>8</v>
      </c>
      <c r="E38" s="28">
        <f t="shared" si="35"/>
        <v>3.3466666666666667</v>
      </c>
      <c r="F38" s="28">
        <f t="shared" si="35"/>
        <v>3.36</v>
      </c>
      <c r="G38" s="28">
        <f t="shared" si="35"/>
        <v>3.34</v>
      </c>
      <c r="H38" s="28">
        <f t="shared" si="35"/>
        <v>3.3333333333333335</v>
      </c>
      <c r="I38" s="28">
        <f t="shared" si="35"/>
        <v>3.34</v>
      </c>
      <c r="J38" s="28">
        <f t="shared" si="35"/>
        <v>3.3432835820895521</v>
      </c>
      <c r="K38" s="28">
        <f t="shared" si="35"/>
        <v>3.3333333333333335</v>
      </c>
      <c r="L38" s="28">
        <f t="shared" si="35"/>
        <v>3.3333333333333335</v>
      </c>
      <c r="M38" s="28">
        <f t="shared" si="35"/>
        <v>3.34</v>
      </c>
    </row>
    <row r="39" spans="1:13">
      <c r="A39" s="15">
        <v>187</v>
      </c>
      <c r="B39" s="15" t="s">
        <v>16</v>
      </c>
      <c r="C39" s="28">
        <f t="shared" ref="C39:M39" si="36">INDEX(levelCosts_1_v,MATCH($A39,levelCosts_k,0),C$1)/INDEX(levelCosts_1_v,MATCH($A39,levelCosts_k,0),C$1)</f>
        <v>1</v>
      </c>
      <c r="D39" s="28">
        <f t="shared" si="36"/>
        <v>1</v>
      </c>
      <c r="E39" s="28">
        <f t="shared" si="36"/>
        <v>1</v>
      </c>
      <c r="F39" s="28">
        <f t="shared" si="36"/>
        <v>1</v>
      </c>
      <c r="G39" s="28">
        <f t="shared" si="36"/>
        <v>1</v>
      </c>
      <c r="H39" s="28">
        <f t="shared" si="36"/>
        <v>1</v>
      </c>
      <c r="I39" s="28">
        <f t="shared" si="36"/>
        <v>1</v>
      </c>
      <c r="J39" s="28">
        <f t="shared" si="36"/>
        <v>1</v>
      </c>
      <c r="K39" s="28">
        <f t="shared" si="36"/>
        <v>1</v>
      </c>
      <c r="L39" s="28">
        <f t="shared" si="36"/>
        <v>1</v>
      </c>
      <c r="M39" s="28">
        <f t="shared" si="36"/>
        <v>1</v>
      </c>
    </row>
    <row r="40" spans="1:13">
      <c r="A40" s="15">
        <v>187</v>
      </c>
      <c r="B40" s="15" t="s">
        <v>17</v>
      </c>
      <c r="C40" s="28">
        <f t="shared" ref="C40:M40" si="37">INDEX(levelCosts_2_v,MATCH($A40,levelCosts_k,0),C$1)/INDEX(levelCosts_1_v,MATCH($A40,levelCosts_k,0),C$1)</f>
        <v>2</v>
      </c>
      <c r="D40" s="28">
        <f t="shared" si="37"/>
        <v>2.0003603603603604</v>
      </c>
      <c r="E40" s="28">
        <f t="shared" si="37"/>
        <v>1.7533333333333334</v>
      </c>
      <c r="F40" s="28">
        <f t="shared" si="37"/>
        <v>1.76</v>
      </c>
      <c r="G40" s="28">
        <f t="shared" si="37"/>
        <v>1.75</v>
      </c>
      <c r="H40" s="28">
        <f t="shared" si="37"/>
        <v>1.75</v>
      </c>
      <c r="I40" s="28">
        <f t="shared" si="37"/>
        <v>1.75</v>
      </c>
      <c r="J40" s="28">
        <f t="shared" si="37"/>
        <v>1.7537313432835822</v>
      </c>
      <c r="K40" s="28">
        <f t="shared" si="37"/>
        <v>1.75</v>
      </c>
      <c r="L40" s="28">
        <f t="shared" si="37"/>
        <v>1.75</v>
      </c>
      <c r="M40" s="28">
        <f t="shared" si="37"/>
        <v>1.75</v>
      </c>
    </row>
    <row r="41" spans="1:13">
      <c r="A41" s="15">
        <v>187</v>
      </c>
      <c r="B41" s="15" t="s">
        <v>18</v>
      </c>
      <c r="C41" s="28">
        <f t="shared" ref="C41:M41" si="38">INDEX(levelCosts_4_v,MATCH($A41,levelCosts_k,0),C$1)/INDEX(levelCosts_1_v,MATCH($A41,levelCosts_k,0),C$1)</f>
        <v>4</v>
      </c>
      <c r="D41" s="28">
        <f t="shared" si="38"/>
        <v>4.0003603603603608</v>
      </c>
      <c r="E41" s="28">
        <f t="shared" si="38"/>
        <v>2.6733333333333333</v>
      </c>
      <c r="F41" s="28">
        <f t="shared" si="38"/>
        <v>2.64</v>
      </c>
      <c r="G41" s="28">
        <f t="shared" si="38"/>
        <v>2.67</v>
      </c>
      <c r="H41" s="28">
        <f t="shared" si="38"/>
        <v>2.6666666666666665</v>
      </c>
      <c r="I41" s="28">
        <f t="shared" si="38"/>
        <v>2.67</v>
      </c>
      <c r="J41" s="28">
        <f t="shared" si="38"/>
        <v>2.6716417910447761</v>
      </c>
      <c r="K41" s="28">
        <f t="shared" si="38"/>
        <v>2.6666666666666665</v>
      </c>
      <c r="L41" s="28">
        <f t="shared" si="38"/>
        <v>2.6666666666666665</v>
      </c>
      <c r="M41" s="28">
        <f t="shared" si="38"/>
        <v>2.67</v>
      </c>
    </row>
    <row r="42" spans="1:13">
      <c r="A42" s="15">
        <v>187</v>
      </c>
      <c r="B42" s="15" t="s">
        <v>19</v>
      </c>
      <c r="C42" s="28">
        <f t="shared" ref="C42:M42" si="39">INDEX(levelCosts_8_v,MATCH($A42,levelCosts_k,0),C$1)/INDEX(levelCosts_1_v,MATCH($A42,levelCosts_k,0),C$1)</f>
        <v>8</v>
      </c>
      <c r="D42" s="28">
        <f t="shared" si="39"/>
        <v>8</v>
      </c>
      <c r="E42" s="28">
        <f t="shared" si="39"/>
        <v>3.3466666666666667</v>
      </c>
      <c r="F42" s="28">
        <f t="shared" si="39"/>
        <v>3.36</v>
      </c>
      <c r="G42" s="28">
        <f t="shared" si="39"/>
        <v>3.34</v>
      </c>
      <c r="H42" s="28">
        <f t="shared" si="39"/>
        <v>3.3333333333333335</v>
      </c>
      <c r="I42" s="28">
        <f t="shared" si="39"/>
        <v>3.34</v>
      </c>
      <c r="J42" s="28">
        <f t="shared" si="39"/>
        <v>3.3432835820895521</v>
      </c>
      <c r="K42" s="28">
        <f t="shared" si="39"/>
        <v>3.3333333333333335</v>
      </c>
      <c r="L42" s="28">
        <f t="shared" si="39"/>
        <v>3.3333333333333335</v>
      </c>
      <c r="M42" s="28">
        <f t="shared" si="39"/>
        <v>3.34</v>
      </c>
    </row>
    <row r="43" spans="1:13">
      <c r="A43" s="15">
        <v>208</v>
      </c>
      <c r="B43" s="15" t="s">
        <v>16</v>
      </c>
      <c r="C43" s="28">
        <f t="shared" ref="C43:M43" si="40">INDEX(levelCosts_1_v,MATCH($A43,levelCosts_k,0),C$1)/INDEX(levelCosts_1_v,MATCH($A43,levelCosts_k,0),C$1)</f>
        <v>1</v>
      </c>
      <c r="D43" s="28">
        <f t="shared" si="40"/>
        <v>1</v>
      </c>
      <c r="E43" s="28">
        <f t="shared" si="40"/>
        <v>1</v>
      </c>
      <c r="F43" s="28">
        <f t="shared" si="40"/>
        <v>1</v>
      </c>
      <c r="G43" s="28">
        <f t="shared" si="40"/>
        <v>1</v>
      </c>
      <c r="H43" s="28">
        <f t="shared" si="40"/>
        <v>1</v>
      </c>
      <c r="I43" s="28">
        <f t="shared" si="40"/>
        <v>1</v>
      </c>
      <c r="J43" s="28">
        <f t="shared" si="40"/>
        <v>1</v>
      </c>
      <c r="K43" s="28">
        <f t="shared" si="40"/>
        <v>1</v>
      </c>
      <c r="L43" s="28">
        <f t="shared" si="40"/>
        <v>1</v>
      </c>
      <c r="M43" s="28">
        <f t="shared" si="40"/>
        <v>1</v>
      </c>
    </row>
    <row r="44" spans="1:13">
      <c r="A44" s="15">
        <v>208</v>
      </c>
      <c r="B44" s="15" t="s">
        <v>17</v>
      </c>
      <c r="C44" s="28">
        <f t="shared" ref="C44:M44" si="41">INDEX(levelCosts_2_v,MATCH($A44,levelCosts_k,0),C$1)/INDEX(levelCosts_1_v,MATCH($A44,levelCosts_k,0),C$1)</f>
        <v>2</v>
      </c>
      <c r="D44" s="28">
        <f t="shared" si="41"/>
        <v>2.0003465003465002</v>
      </c>
      <c r="E44" s="28">
        <f t="shared" si="41"/>
        <v>1.75</v>
      </c>
      <c r="F44" s="28">
        <f t="shared" si="41"/>
        <v>1.7692307692307692</v>
      </c>
      <c r="G44" s="28">
        <f t="shared" si="41"/>
        <v>1.75</v>
      </c>
      <c r="H44" s="28">
        <f t="shared" si="41"/>
        <v>1.7558139534883721</v>
      </c>
      <c r="I44" s="28">
        <f t="shared" si="41"/>
        <v>1.75</v>
      </c>
      <c r="J44" s="28">
        <f t="shared" si="41"/>
        <v>1.7536231884057971</v>
      </c>
      <c r="K44" s="28">
        <f t="shared" si="41"/>
        <v>1.7558139534883721</v>
      </c>
      <c r="L44" s="28">
        <f t="shared" si="41"/>
        <v>1.7558139534883721</v>
      </c>
      <c r="M44" s="28">
        <f t="shared" si="41"/>
        <v>1.75</v>
      </c>
    </row>
    <row r="45" spans="1:13">
      <c r="A45" s="15">
        <v>208</v>
      </c>
      <c r="B45" s="15" t="s">
        <v>18</v>
      </c>
      <c r="C45" s="28">
        <f t="shared" ref="C45:M45" si="42">INDEX(levelCosts_4_v,MATCH($A45,levelCosts_k,0),C$1)/INDEX(levelCosts_1_v,MATCH($A45,levelCosts_k,0),C$1)</f>
        <v>4</v>
      </c>
      <c r="D45" s="28">
        <f t="shared" si="42"/>
        <v>4.0003465003465006</v>
      </c>
      <c r="E45" s="28">
        <f t="shared" si="42"/>
        <v>2.6730769230769229</v>
      </c>
      <c r="F45" s="28">
        <f t="shared" si="42"/>
        <v>2.6923076923076925</v>
      </c>
      <c r="G45" s="28">
        <f t="shared" si="42"/>
        <v>2.6730769230769229</v>
      </c>
      <c r="H45" s="28">
        <f t="shared" si="42"/>
        <v>2.6744186046511627</v>
      </c>
      <c r="I45" s="28">
        <f t="shared" si="42"/>
        <v>2.6730769230769229</v>
      </c>
      <c r="J45" s="28">
        <f t="shared" si="42"/>
        <v>2.6666666666666665</v>
      </c>
      <c r="K45" s="28">
        <f t="shared" si="42"/>
        <v>2.6744186046511627</v>
      </c>
      <c r="L45" s="28">
        <f t="shared" si="42"/>
        <v>2.6744186046511627</v>
      </c>
      <c r="M45" s="28">
        <f t="shared" si="42"/>
        <v>2.6730769230769229</v>
      </c>
    </row>
    <row r="46" spans="1:13">
      <c r="A46" s="15">
        <v>208</v>
      </c>
      <c r="B46" s="15" t="s">
        <v>19</v>
      </c>
      <c r="C46" s="28">
        <f t="shared" ref="C46:M46" si="43">INDEX(levelCosts_8_v,MATCH($A46,levelCosts_k,0),C$1)/INDEX(levelCosts_1_v,MATCH($A46,levelCosts_k,0),C$1)</f>
        <v>8</v>
      </c>
      <c r="D46" s="28">
        <f t="shared" si="43"/>
        <v>8</v>
      </c>
      <c r="E46" s="28">
        <f t="shared" si="43"/>
        <v>3.3461538461538463</v>
      </c>
      <c r="F46" s="28">
        <f t="shared" si="43"/>
        <v>3.3846153846153846</v>
      </c>
      <c r="G46" s="28">
        <f t="shared" si="43"/>
        <v>3.3461538461538463</v>
      </c>
      <c r="H46" s="28">
        <f t="shared" si="43"/>
        <v>3.3488372093023258</v>
      </c>
      <c r="I46" s="28">
        <f t="shared" si="43"/>
        <v>3.3461538461538463</v>
      </c>
      <c r="J46" s="28">
        <f t="shared" si="43"/>
        <v>3.3333333333333335</v>
      </c>
      <c r="K46" s="28">
        <f t="shared" si="43"/>
        <v>3.3488372093023258</v>
      </c>
      <c r="L46" s="28">
        <f t="shared" si="43"/>
        <v>3.3488372093023258</v>
      </c>
      <c r="M46" s="28">
        <f t="shared" si="43"/>
        <v>3.3461538461538463</v>
      </c>
    </row>
    <row r="47" spans="1:13">
      <c r="A47" s="15">
        <v>249</v>
      </c>
      <c r="B47" s="15" t="s">
        <v>16</v>
      </c>
      <c r="C47" s="28">
        <f t="shared" ref="C47:M47" si="44">INDEX(levelCosts_1_v,MATCH($A47,levelCosts_k,0),C$1)/INDEX(levelCosts_1_v,MATCH($A47,levelCosts_k,0),C$1)</f>
        <v>1</v>
      </c>
      <c r="D47" s="28">
        <f t="shared" si="44"/>
        <v>1</v>
      </c>
      <c r="E47" s="28">
        <f t="shared" si="44"/>
        <v>1</v>
      </c>
      <c r="F47" s="28">
        <f t="shared" si="44"/>
        <v>1</v>
      </c>
      <c r="G47" s="28">
        <f t="shared" si="44"/>
        <v>1</v>
      </c>
      <c r="H47" s="28">
        <f t="shared" si="44"/>
        <v>1</v>
      </c>
      <c r="I47" s="28">
        <f t="shared" si="44"/>
        <v>1</v>
      </c>
      <c r="J47" s="28">
        <f t="shared" si="44"/>
        <v>1</v>
      </c>
      <c r="K47" s="28">
        <f t="shared" si="44"/>
        <v>1</v>
      </c>
      <c r="L47" s="28">
        <f t="shared" si="44"/>
        <v>1</v>
      </c>
      <c r="M47" s="28">
        <f t="shared" si="44"/>
        <v>1</v>
      </c>
    </row>
    <row r="48" spans="1:13">
      <c r="A48" s="15">
        <v>249</v>
      </c>
      <c r="B48" s="15" t="s">
        <v>17</v>
      </c>
      <c r="C48" s="28">
        <f t="shared" ref="C48:M48" si="45">INDEX(levelCosts_2_v,MATCH($A48,levelCosts_k,0),C$1)/INDEX(levelCosts_1_v,MATCH($A48,levelCosts_k,0),C$1)</f>
        <v>2</v>
      </c>
      <c r="D48" s="28">
        <f t="shared" si="45"/>
        <v>1.9996664442961976</v>
      </c>
      <c r="E48" s="28">
        <f t="shared" si="45"/>
        <v>1.7530864197530864</v>
      </c>
      <c r="F48" s="28">
        <f t="shared" si="45"/>
        <v>1.7777777777777777</v>
      </c>
      <c r="G48" s="28">
        <f t="shared" si="45"/>
        <v>1.75</v>
      </c>
      <c r="H48" s="28">
        <f t="shared" si="45"/>
        <v>1.7555555555555555</v>
      </c>
      <c r="I48" s="28">
        <f t="shared" si="45"/>
        <v>1.75</v>
      </c>
      <c r="J48" s="28">
        <f t="shared" si="45"/>
        <v>1.75</v>
      </c>
      <c r="K48" s="28">
        <f t="shared" si="45"/>
        <v>1.7555555555555555</v>
      </c>
      <c r="L48" s="28">
        <f t="shared" si="45"/>
        <v>1.7555555555555555</v>
      </c>
      <c r="M48" s="28">
        <f t="shared" si="45"/>
        <v>1.75</v>
      </c>
    </row>
    <row r="49" spans="1:13">
      <c r="A49" s="15">
        <v>249</v>
      </c>
      <c r="B49" s="15" t="s">
        <v>18</v>
      </c>
      <c r="C49" s="28">
        <f t="shared" ref="C49:M49" si="46">INDEX(levelCosts_4_v,MATCH($A49,levelCosts_k,0),C$1)/INDEX(levelCosts_1_v,MATCH($A49,levelCosts_k,0),C$1)</f>
        <v>4</v>
      </c>
      <c r="D49" s="28">
        <f t="shared" si="46"/>
        <v>3.9989993328885922</v>
      </c>
      <c r="E49" s="28">
        <f t="shared" si="46"/>
        <v>2.6728395061728394</v>
      </c>
      <c r="F49" s="28">
        <f t="shared" si="46"/>
        <v>2.6666666666666665</v>
      </c>
      <c r="G49" s="28">
        <f t="shared" si="46"/>
        <v>2.6666666666666665</v>
      </c>
      <c r="H49" s="28">
        <f t="shared" si="46"/>
        <v>2.6666666666666665</v>
      </c>
      <c r="I49" s="28">
        <f t="shared" si="46"/>
        <v>2.6666666666666665</v>
      </c>
      <c r="J49" s="28">
        <f t="shared" si="46"/>
        <v>2.6666666666666665</v>
      </c>
      <c r="K49" s="28">
        <f t="shared" si="46"/>
        <v>2.6666666666666665</v>
      </c>
      <c r="L49" s="28">
        <f t="shared" si="46"/>
        <v>2.6666666666666665</v>
      </c>
      <c r="M49" s="28">
        <f t="shared" si="46"/>
        <v>2.6666666666666665</v>
      </c>
    </row>
    <row r="50" spans="1:13">
      <c r="A50" s="15">
        <v>249</v>
      </c>
      <c r="B50" s="15" t="s">
        <v>19</v>
      </c>
      <c r="C50" s="28">
        <f t="shared" ref="C50:M50" si="47">INDEX(levelCosts_8_v,MATCH($A50,levelCosts_k,0),C$1)/INDEX(levelCosts_1_v,MATCH($A50,levelCosts_k,0),C$1)</f>
        <v>8</v>
      </c>
      <c r="D50" s="28">
        <f t="shared" si="47"/>
        <v>7.9973315543695795</v>
      </c>
      <c r="E50" s="28">
        <f t="shared" si="47"/>
        <v>3.3456790123456792</v>
      </c>
      <c r="F50" s="28">
        <f t="shared" si="47"/>
        <v>3.4074074074074074</v>
      </c>
      <c r="G50" s="28">
        <f t="shared" si="47"/>
        <v>3.3333333333333335</v>
      </c>
      <c r="H50" s="28">
        <f t="shared" si="47"/>
        <v>3.3333333333333335</v>
      </c>
      <c r="I50" s="28">
        <f t="shared" si="47"/>
        <v>3.3333333333333335</v>
      </c>
      <c r="J50" s="28">
        <f t="shared" si="47"/>
        <v>3.3333333333333335</v>
      </c>
      <c r="K50" s="28">
        <f t="shared" si="47"/>
        <v>3.3333333333333335</v>
      </c>
      <c r="L50" s="28">
        <f t="shared" si="47"/>
        <v>3.3333333333333335</v>
      </c>
      <c r="M50" s="28">
        <f t="shared" si="47"/>
        <v>3.3333333333333335</v>
      </c>
    </row>
    <row r="51" spans="1:13">
      <c r="A51" s="15">
        <v>298</v>
      </c>
      <c r="B51" s="15" t="s">
        <v>16</v>
      </c>
      <c r="C51" s="28">
        <f t="shared" ref="C51:M51" si="48">INDEX(levelCosts_1_v,MATCH($A51,levelCosts_k,0),C$1)/INDEX(levelCosts_1_v,MATCH($A51,levelCosts_k,0),C$1)</f>
        <v>1</v>
      </c>
      <c r="D51" s="28">
        <f t="shared" si="48"/>
        <v>1</v>
      </c>
      <c r="E51" s="28">
        <f t="shared" si="48"/>
        <v>1</v>
      </c>
      <c r="F51" s="28">
        <f t="shared" si="48"/>
        <v>1</v>
      </c>
      <c r="G51" s="28">
        <f t="shared" si="48"/>
        <v>1</v>
      </c>
      <c r="H51" s="28">
        <f t="shared" si="48"/>
        <v>1</v>
      </c>
      <c r="I51" s="28">
        <f t="shared" si="48"/>
        <v>1</v>
      </c>
      <c r="J51" s="28">
        <f t="shared" si="48"/>
        <v>1</v>
      </c>
      <c r="K51" s="28">
        <f t="shared" si="48"/>
        <v>1</v>
      </c>
      <c r="L51" s="28">
        <f t="shared" si="48"/>
        <v>1</v>
      </c>
      <c r="M51" s="28">
        <f t="shared" si="48"/>
        <v>1</v>
      </c>
    </row>
    <row r="52" spans="1:13">
      <c r="A52" s="15">
        <v>298</v>
      </c>
      <c r="B52" s="15" t="s">
        <v>17</v>
      </c>
      <c r="C52" s="28">
        <f t="shared" ref="C52:M52" si="49">INDEX(levelCosts_2_v,MATCH($A52,levelCosts_k,0),C$1)/INDEX(levelCosts_1_v,MATCH($A52,levelCosts_k,0),C$1)</f>
        <v>2</v>
      </c>
      <c r="D52" s="28">
        <f t="shared" si="49"/>
        <v>1.9996783531682214</v>
      </c>
      <c r="E52" s="28">
        <f t="shared" si="49"/>
        <v>1.75</v>
      </c>
      <c r="F52" s="28">
        <f t="shared" si="49"/>
        <v>1.7857142857142858</v>
      </c>
      <c r="G52" s="28">
        <f t="shared" si="49"/>
        <v>1.75</v>
      </c>
      <c r="H52" s="28">
        <f t="shared" si="49"/>
        <v>1.7553191489361701</v>
      </c>
      <c r="I52" s="28">
        <f t="shared" si="49"/>
        <v>1.75</v>
      </c>
      <c r="J52" s="28">
        <f t="shared" si="49"/>
        <v>1.7533333333333334</v>
      </c>
      <c r="K52" s="28">
        <f t="shared" si="49"/>
        <v>1.7553191489361701</v>
      </c>
      <c r="L52" s="28">
        <f t="shared" si="49"/>
        <v>1.7553191489361701</v>
      </c>
      <c r="M52" s="28">
        <f t="shared" si="49"/>
        <v>1.75</v>
      </c>
    </row>
    <row r="53" spans="1:13">
      <c r="A53" s="15">
        <v>298</v>
      </c>
      <c r="B53" s="15" t="s">
        <v>18</v>
      </c>
      <c r="C53" s="28">
        <f t="shared" ref="C53:M53" si="50">INDEX(levelCosts_4_v,MATCH($A53,levelCosts_k,0),C$1)/INDEX(levelCosts_1_v,MATCH($A53,levelCosts_k,0),C$1)</f>
        <v>4</v>
      </c>
      <c r="D53" s="28">
        <f t="shared" si="50"/>
        <v>3.999035059504664</v>
      </c>
      <c r="E53" s="28">
        <f t="shared" si="50"/>
        <v>2.6726190476190474</v>
      </c>
      <c r="F53" s="28">
        <f t="shared" si="50"/>
        <v>2.6428571428571428</v>
      </c>
      <c r="G53" s="28">
        <f t="shared" si="50"/>
        <v>2.6696428571428572</v>
      </c>
      <c r="H53" s="28">
        <f t="shared" si="50"/>
        <v>2.6702127659574466</v>
      </c>
      <c r="I53" s="28">
        <f t="shared" si="50"/>
        <v>2.6696428571428572</v>
      </c>
      <c r="J53" s="28">
        <f t="shared" si="50"/>
        <v>2.6733333333333333</v>
      </c>
      <c r="K53" s="28">
        <f t="shared" si="50"/>
        <v>2.6702127659574466</v>
      </c>
      <c r="L53" s="28">
        <f t="shared" si="50"/>
        <v>2.6702127659574466</v>
      </c>
      <c r="M53" s="28">
        <f t="shared" si="50"/>
        <v>2.6696428571428572</v>
      </c>
    </row>
    <row r="54" spans="1:13">
      <c r="A54" s="15">
        <v>298</v>
      </c>
      <c r="B54" s="15" t="s">
        <v>19</v>
      </c>
      <c r="C54" s="28">
        <f t="shared" ref="C54:M54" si="51">INDEX(levelCosts_8_v,MATCH($A54,levelCosts_k,0),C$1)/INDEX(levelCosts_1_v,MATCH($A54,levelCosts_k,0),C$1)</f>
        <v>8</v>
      </c>
      <c r="D54" s="28">
        <f t="shared" si="51"/>
        <v>7.9974268253457703</v>
      </c>
      <c r="E54" s="28">
        <f t="shared" si="51"/>
        <v>3.3452380952380953</v>
      </c>
      <c r="F54" s="28">
        <f t="shared" si="51"/>
        <v>3.2857142857142856</v>
      </c>
      <c r="G54" s="28">
        <f t="shared" si="51"/>
        <v>3.3392857142857144</v>
      </c>
      <c r="H54" s="28">
        <f t="shared" si="51"/>
        <v>3.3404255319148937</v>
      </c>
      <c r="I54" s="28">
        <f t="shared" si="51"/>
        <v>3.3392857142857144</v>
      </c>
      <c r="J54" s="28">
        <f t="shared" si="51"/>
        <v>3.3466666666666667</v>
      </c>
      <c r="K54" s="28">
        <f t="shared" si="51"/>
        <v>3.3404255319148937</v>
      </c>
      <c r="L54" s="28">
        <f t="shared" si="51"/>
        <v>3.3404255319148937</v>
      </c>
      <c r="M54" s="28">
        <f t="shared" si="51"/>
        <v>3.3392857142857144</v>
      </c>
    </row>
    <row r="55" spans="1:13">
      <c r="A55" s="15">
        <v>345</v>
      </c>
      <c r="B55" s="15" t="s">
        <v>16</v>
      </c>
      <c r="C55" s="28">
        <f t="shared" ref="C55:M55" si="52">INDEX(levelCosts_1_v,MATCH($A55,levelCosts_k,0),C$1)/INDEX(levelCosts_1_v,MATCH($A55,levelCosts_k,0),C$1)</f>
        <v>1</v>
      </c>
      <c r="D55" s="28">
        <f t="shared" si="52"/>
        <v>1</v>
      </c>
      <c r="E55" s="28">
        <f t="shared" si="52"/>
        <v>1</v>
      </c>
      <c r="F55" s="28">
        <f t="shared" si="52"/>
        <v>1</v>
      </c>
      <c r="G55" s="28">
        <f t="shared" si="52"/>
        <v>1</v>
      </c>
      <c r="H55" s="28">
        <f t="shared" si="52"/>
        <v>1</v>
      </c>
      <c r="I55" s="28">
        <f t="shared" si="52"/>
        <v>1</v>
      </c>
      <c r="J55" s="28">
        <f t="shared" si="52"/>
        <v>1</v>
      </c>
      <c r="K55" s="28">
        <f t="shared" si="52"/>
        <v>1</v>
      </c>
      <c r="L55" s="28">
        <f t="shared" si="52"/>
        <v>1</v>
      </c>
      <c r="M55" s="28">
        <f t="shared" si="52"/>
        <v>1</v>
      </c>
    </row>
    <row r="56" spans="1:13">
      <c r="A56" s="15">
        <v>345</v>
      </c>
      <c r="B56" s="15" t="s">
        <v>17</v>
      </c>
      <c r="C56" s="28">
        <f t="shared" ref="C56:M56" si="53">INDEX(levelCosts_2_v,MATCH($A56,levelCosts_k,0),C$1)/INDEX(levelCosts_1_v,MATCH($A56,levelCosts_k,0),C$1)</f>
        <v>2</v>
      </c>
      <c r="D56" s="28">
        <f t="shared" si="53"/>
        <v>2.0003106554830694</v>
      </c>
      <c r="E56" s="28">
        <f t="shared" si="53"/>
        <v>1.7528735632183907</v>
      </c>
      <c r="F56" s="28">
        <f t="shared" si="53"/>
        <v>1.7241379310344827</v>
      </c>
      <c r="G56" s="28">
        <f t="shared" si="53"/>
        <v>1.75</v>
      </c>
      <c r="H56" s="28">
        <f t="shared" si="53"/>
        <v>1.75</v>
      </c>
      <c r="I56" s="28">
        <f t="shared" si="53"/>
        <v>1.75</v>
      </c>
      <c r="J56" s="28">
        <f t="shared" si="53"/>
        <v>1.7532467532467533</v>
      </c>
      <c r="K56" s="28">
        <f t="shared" si="53"/>
        <v>1.75</v>
      </c>
      <c r="L56" s="28">
        <f t="shared" si="53"/>
        <v>1.75</v>
      </c>
      <c r="M56" s="28">
        <f t="shared" si="53"/>
        <v>1.75</v>
      </c>
    </row>
    <row r="57" spans="1:13">
      <c r="A57" s="15">
        <v>345</v>
      </c>
      <c r="B57" s="15" t="s">
        <v>18</v>
      </c>
      <c r="C57" s="28">
        <f t="shared" ref="C57:M57" si="54">INDEX(levelCosts_4_v,MATCH($A57,levelCosts_k,0),C$1)/INDEX(levelCosts_1_v,MATCH($A57,levelCosts_k,0),C$1)</f>
        <v>4</v>
      </c>
      <c r="D57" s="28">
        <f t="shared" si="54"/>
        <v>4.0003106554830694</v>
      </c>
      <c r="E57" s="28">
        <f t="shared" si="54"/>
        <v>2.6724137931034484</v>
      </c>
      <c r="F57" s="28">
        <f t="shared" si="54"/>
        <v>2.6896551724137931</v>
      </c>
      <c r="G57" s="28">
        <f t="shared" si="54"/>
        <v>2.6724137931034484</v>
      </c>
      <c r="H57" s="28">
        <f t="shared" si="54"/>
        <v>2.6666666666666665</v>
      </c>
      <c r="I57" s="28">
        <f t="shared" si="54"/>
        <v>2.6724137931034484</v>
      </c>
      <c r="J57" s="28">
        <f t="shared" si="54"/>
        <v>2.668831168831169</v>
      </c>
      <c r="K57" s="28">
        <f t="shared" si="54"/>
        <v>2.6666666666666665</v>
      </c>
      <c r="L57" s="28">
        <f t="shared" si="54"/>
        <v>2.6666666666666665</v>
      </c>
      <c r="M57" s="28">
        <f t="shared" si="54"/>
        <v>2.6724137931034484</v>
      </c>
    </row>
    <row r="58" spans="1:13">
      <c r="A58" s="15">
        <v>345</v>
      </c>
      <c r="B58" s="15" t="s">
        <v>19</v>
      </c>
      <c r="C58" s="28">
        <f t="shared" ref="C58:M58" si="55">INDEX(levelCosts_8_v,MATCH($A58,levelCosts_k,0),C$1)/INDEX(levelCosts_1_v,MATCH($A58,levelCosts_k,0),C$1)</f>
        <v>8</v>
      </c>
      <c r="D58" s="28">
        <f t="shared" si="55"/>
        <v>8</v>
      </c>
      <c r="E58" s="28">
        <f t="shared" si="55"/>
        <v>3.3448275862068964</v>
      </c>
      <c r="F58" s="28">
        <f t="shared" si="55"/>
        <v>3.3103448275862069</v>
      </c>
      <c r="G58" s="28">
        <f t="shared" si="55"/>
        <v>3.3448275862068964</v>
      </c>
      <c r="H58" s="28">
        <f t="shared" si="55"/>
        <v>3.3333333333333335</v>
      </c>
      <c r="I58" s="28">
        <f t="shared" si="55"/>
        <v>3.3448275862068964</v>
      </c>
      <c r="J58" s="28">
        <f t="shared" si="55"/>
        <v>3.3376623376623376</v>
      </c>
      <c r="K58" s="28">
        <f t="shared" si="55"/>
        <v>3.3333333333333335</v>
      </c>
      <c r="L58" s="28">
        <f t="shared" si="55"/>
        <v>3.3333333333333335</v>
      </c>
      <c r="M58" s="28">
        <f t="shared" si="55"/>
        <v>3.3448275862068964</v>
      </c>
    </row>
    <row r="59" spans="1:13">
      <c r="A59" s="15">
        <v>392</v>
      </c>
      <c r="B59" s="15" t="s">
        <v>16</v>
      </c>
      <c r="C59" s="28">
        <f t="shared" ref="C59:M59" si="56">INDEX(levelCosts_1_v,MATCH($A59,levelCosts_k,0),C$1)/INDEX(levelCosts_1_v,MATCH($A59,levelCosts_k,0),C$1)</f>
        <v>1</v>
      </c>
      <c r="D59" s="28">
        <f t="shared" si="56"/>
        <v>1</v>
      </c>
      <c r="E59" s="28">
        <f t="shared" si="56"/>
        <v>1</v>
      </c>
      <c r="F59" s="28">
        <f t="shared" si="56"/>
        <v>1</v>
      </c>
      <c r="G59" s="28">
        <f t="shared" si="56"/>
        <v>1</v>
      </c>
      <c r="H59" s="28">
        <f t="shared" si="56"/>
        <v>1</v>
      </c>
      <c r="I59" s="28">
        <f t="shared" si="56"/>
        <v>1</v>
      </c>
      <c r="J59" s="28">
        <f t="shared" si="56"/>
        <v>1</v>
      </c>
      <c r="K59" s="28">
        <f t="shared" si="56"/>
        <v>1</v>
      </c>
      <c r="L59" s="28">
        <f t="shared" si="56"/>
        <v>1</v>
      </c>
      <c r="M59" s="28">
        <f t="shared" si="56"/>
        <v>1</v>
      </c>
    </row>
    <row r="60" spans="1:13">
      <c r="A60" s="15">
        <v>392</v>
      </c>
      <c r="B60" s="15" t="s">
        <v>17</v>
      </c>
      <c r="C60" s="28">
        <f t="shared" ref="C60:M60" si="57">INDEX(levelCosts_2_v,MATCH($A60,levelCosts_k,0),C$1)/INDEX(levelCosts_1_v,MATCH($A60,levelCosts_k,0),C$1)</f>
        <v>2</v>
      </c>
      <c r="D60" s="28">
        <f t="shared" si="57"/>
        <v>2.0003106554830694</v>
      </c>
      <c r="E60" s="28">
        <f t="shared" si="57"/>
        <v>1.7528735632183907</v>
      </c>
      <c r="F60" s="28">
        <f t="shared" si="57"/>
        <v>1.7241379310344827</v>
      </c>
      <c r="G60" s="28">
        <f t="shared" si="57"/>
        <v>1.75</v>
      </c>
      <c r="H60" s="28">
        <f t="shared" si="57"/>
        <v>1.75</v>
      </c>
      <c r="I60" s="28">
        <f t="shared" si="57"/>
        <v>1.75</v>
      </c>
      <c r="J60" s="28">
        <f t="shared" si="57"/>
        <v>1.7532467532467533</v>
      </c>
      <c r="K60" s="28">
        <f t="shared" si="57"/>
        <v>1.75</v>
      </c>
      <c r="L60" s="28">
        <f t="shared" si="57"/>
        <v>1.75</v>
      </c>
      <c r="M60" s="28">
        <f t="shared" si="57"/>
        <v>1.75</v>
      </c>
    </row>
    <row r="61" spans="1:13">
      <c r="A61" s="15">
        <v>392</v>
      </c>
      <c r="B61" s="15" t="s">
        <v>18</v>
      </c>
      <c r="C61" s="28">
        <f t="shared" ref="C61:M61" si="58">INDEX(levelCosts_4_v,MATCH($A61,levelCosts_k,0),C$1)/INDEX(levelCosts_1_v,MATCH($A61,levelCosts_k,0),C$1)</f>
        <v>4</v>
      </c>
      <c r="D61" s="28">
        <f t="shared" si="58"/>
        <v>4.0003106554830694</v>
      </c>
      <c r="E61" s="28">
        <f t="shared" si="58"/>
        <v>2.6724137931034484</v>
      </c>
      <c r="F61" s="28">
        <f t="shared" si="58"/>
        <v>2.6896551724137931</v>
      </c>
      <c r="G61" s="28">
        <f t="shared" si="58"/>
        <v>2.6724137931034484</v>
      </c>
      <c r="H61" s="28">
        <f t="shared" si="58"/>
        <v>2.6666666666666665</v>
      </c>
      <c r="I61" s="28">
        <f t="shared" si="58"/>
        <v>2.6724137931034484</v>
      </c>
      <c r="J61" s="28">
        <f t="shared" si="58"/>
        <v>2.668831168831169</v>
      </c>
      <c r="K61" s="28">
        <f t="shared" si="58"/>
        <v>2.6666666666666665</v>
      </c>
      <c r="L61" s="28">
        <f t="shared" si="58"/>
        <v>2.6666666666666665</v>
      </c>
      <c r="M61" s="28">
        <f t="shared" si="58"/>
        <v>2.6724137931034484</v>
      </c>
    </row>
    <row r="62" spans="1:13">
      <c r="A62" s="15">
        <v>392</v>
      </c>
      <c r="B62" s="15" t="s">
        <v>19</v>
      </c>
      <c r="C62" s="28">
        <f t="shared" ref="C62:M62" si="59">INDEX(levelCosts_8_v,MATCH($A62,levelCosts_k,0),C$1)/INDEX(levelCosts_1_v,MATCH($A62,levelCosts_k,0),C$1)</f>
        <v>8</v>
      </c>
      <c r="D62" s="28">
        <f t="shared" si="59"/>
        <v>8</v>
      </c>
      <c r="E62" s="28">
        <f t="shared" si="59"/>
        <v>3.3448275862068964</v>
      </c>
      <c r="F62" s="28">
        <f t="shared" si="59"/>
        <v>3.3103448275862069</v>
      </c>
      <c r="G62" s="28">
        <f t="shared" si="59"/>
        <v>3.3448275862068964</v>
      </c>
      <c r="H62" s="28">
        <f t="shared" si="59"/>
        <v>3.3333333333333335</v>
      </c>
      <c r="I62" s="28">
        <f t="shared" si="59"/>
        <v>3.3448275862068964</v>
      </c>
      <c r="J62" s="28">
        <f t="shared" si="59"/>
        <v>3.3376623376623376</v>
      </c>
      <c r="K62" s="28">
        <f t="shared" si="59"/>
        <v>3.3333333333333335</v>
      </c>
      <c r="L62" s="28">
        <f t="shared" si="59"/>
        <v>3.3333333333333335</v>
      </c>
      <c r="M62" s="28">
        <f t="shared" si="59"/>
        <v>3.3448275862068964</v>
      </c>
    </row>
    <row r="63" spans="1:13">
      <c r="A63" s="15">
        <v>396</v>
      </c>
      <c r="B63" s="15" t="s">
        <v>16</v>
      </c>
      <c r="C63" s="28">
        <f t="shared" ref="C63:M63" si="60">INDEX(levelCosts_1_v,MATCH($A63,levelCosts_k,0),C$1)/INDEX(levelCosts_1_v,MATCH($A63,levelCosts_k,0),C$1)</f>
        <v>1</v>
      </c>
      <c r="D63" s="28">
        <f t="shared" si="60"/>
        <v>1</v>
      </c>
      <c r="E63" s="28">
        <f t="shared" si="60"/>
        <v>1</v>
      </c>
      <c r="F63" s="28">
        <f t="shared" si="60"/>
        <v>1</v>
      </c>
      <c r="G63" s="28">
        <f t="shared" si="60"/>
        <v>1</v>
      </c>
      <c r="H63" s="28">
        <f t="shared" si="60"/>
        <v>1</v>
      </c>
      <c r="I63" s="28">
        <f t="shared" si="60"/>
        <v>1</v>
      </c>
      <c r="J63" s="28">
        <f t="shared" si="60"/>
        <v>1</v>
      </c>
      <c r="K63" s="28">
        <f t="shared" si="60"/>
        <v>1</v>
      </c>
      <c r="L63" s="28">
        <f t="shared" si="60"/>
        <v>1</v>
      </c>
      <c r="M63" s="28">
        <f t="shared" si="60"/>
        <v>1</v>
      </c>
    </row>
    <row r="64" spans="1:13">
      <c r="A64" s="15">
        <v>396</v>
      </c>
      <c r="B64" s="15" t="s">
        <v>17</v>
      </c>
      <c r="C64" s="28">
        <f t="shared" ref="C64:M64" si="61">INDEX(levelCosts_2_v,MATCH($A64,levelCosts_k,0),C$1)/INDEX(levelCosts_1_v,MATCH($A64,levelCosts_k,0),C$1)</f>
        <v>2</v>
      </c>
      <c r="D64" s="28">
        <f t="shared" si="61"/>
        <v>2.0003003003003004</v>
      </c>
      <c r="E64" s="28">
        <f t="shared" si="61"/>
        <v>1.75</v>
      </c>
      <c r="F64" s="28">
        <f t="shared" si="61"/>
        <v>1.7333333333333334</v>
      </c>
      <c r="G64" s="28">
        <f t="shared" si="61"/>
        <v>1.75</v>
      </c>
      <c r="H64" s="28">
        <f t="shared" si="61"/>
        <v>1.75</v>
      </c>
      <c r="I64" s="28">
        <f t="shared" si="61"/>
        <v>1.75</v>
      </c>
      <c r="J64" s="28">
        <f t="shared" si="61"/>
        <v>1.75</v>
      </c>
      <c r="K64" s="28">
        <f t="shared" si="61"/>
        <v>1.75</v>
      </c>
      <c r="L64" s="28">
        <f t="shared" si="61"/>
        <v>1.75</v>
      </c>
      <c r="M64" s="28">
        <f t="shared" si="61"/>
        <v>1.75</v>
      </c>
    </row>
    <row r="65" spans="1:13">
      <c r="A65" s="15">
        <v>396</v>
      </c>
      <c r="B65" s="15" t="s">
        <v>18</v>
      </c>
      <c r="C65" s="28">
        <f t="shared" ref="C65:M65" si="62">INDEX(levelCosts_4_v,MATCH($A65,levelCosts_k,0),C$1)/INDEX(levelCosts_1_v,MATCH($A65,levelCosts_k,0),C$1)</f>
        <v>4</v>
      </c>
      <c r="D65" s="28">
        <f t="shared" si="62"/>
        <v>4.0006006006006007</v>
      </c>
      <c r="E65" s="28">
        <f t="shared" si="62"/>
        <v>2.6722222222222221</v>
      </c>
      <c r="F65" s="28">
        <f t="shared" si="62"/>
        <v>2.6666666666666665</v>
      </c>
      <c r="G65" s="28">
        <f t="shared" si="62"/>
        <v>2.6666666666666665</v>
      </c>
      <c r="H65" s="28">
        <f t="shared" si="62"/>
        <v>2.67</v>
      </c>
      <c r="I65" s="28">
        <f t="shared" si="62"/>
        <v>2.6666666666666665</v>
      </c>
      <c r="J65" s="28">
        <f t="shared" si="62"/>
        <v>2.6687500000000002</v>
      </c>
      <c r="K65" s="28">
        <f t="shared" si="62"/>
        <v>2.67</v>
      </c>
      <c r="L65" s="28">
        <f t="shared" si="62"/>
        <v>2.67</v>
      </c>
      <c r="M65" s="28">
        <f t="shared" si="62"/>
        <v>2.6666666666666665</v>
      </c>
    </row>
    <row r="66" spans="1:13">
      <c r="A66" s="15">
        <v>396</v>
      </c>
      <c r="B66" s="15" t="s">
        <v>19</v>
      </c>
      <c r="C66" s="28">
        <f t="shared" ref="C66:M66" si="63">INDEX(levelCosts_8_v,MATCH($A66,levelCosts_k,0),C$1)/INDEX(levelCosts_1_v,MATCH($A66,levelCosts_k,0),C$1)</f>
        <v>8</v>
      </c>
      <c r="D66" s="28">
        <f t="shared" si="63"/>
        <v>8</v>
      </c>
      <c r="E66" s="28">
        <f t="shared" si="63"/>
        <v>3.3444444444444446</v>
      </c>
      <c r="F66" s="28">
        <f t="shared" si="63"/>
        <v>3.3333333333333335</v>
      </c>
      <c r="G66" s="28">
        <f t="shared" si="63"/>
        <v>3.3333333333333335</v>
      </c>
      <c r="H66" s="28">
        <f t="shared" si="63"/>
        <v>3.34</v>
      </c>
      <c r="I66" s="28">
        <f t="shared" si="63"/>
        <v>3.3333333333333335</v>
      </c>
      <c r="J66" s="28">
        <f t="shared" si="63"/>
        <v>3.3374999999999999</v>
      </c>
      <c r="K66" s="28">
        <f t="shared" si="63"/>
        <v>3.34</v>
      </c>
      <c r="L66" s="28">
        <f t="shared" si="63"/>
        <v>3.34</v>
      </c>
      <c r="M66" s="28">
        <f t="shared" si="63"/>
        <v>3.3333333333333335</v>
      </c>
    </row>
    <row r="67" spans="1:13">
      <c r="A67" s="15">
        <v>443</v>
      </c>
      <c r="B67" s="15" t="s">
        <v>16</v>
      </c>
      <c r="C67" s="28">
        <f t="shared" ref="C67:M67" si="64">INDEX(levelCosts_1_v,MATCH($A67,levelCosts_k,0),C$1)/INDEX(levelCosts_1_v,MATCH($A67,levelCosts_k,0),C$1)</f>
        <v>1</v>
      </c>
      <c r="D67" s="28">
        <f t="shared" si="64"/>
        <v>1</v>
      </c>
      <c r="E67" s="28">
        <f t="shared" si="64"/>
        <v>1</v>
      </c>
      <c r="F67" s="28">
        <f t="shared" si="64"/>
        <v>1</v>
      </c>
      <c r="G67" s="28">
        <f t="shared" si="64"/>
        <v>1</v>
      </c>
      <c r="H67" s="28">
        <f t="shared" si="64"/>
        <v>1</v>
      </c>
      <c r="I67" s="28">
        <f t="shared" si="64"/>
        <v>1</v>
      </c>
      <c r="J67" s="28">
        <f t="shared" si="64"/>
        <v>1</v>
      </c>
      <c r="K67" s="28">
        <f t="shared" si="64"/>
        <v>1</v>
      </c>
      <c r="L67" s="28">
        <f t="shared" si="64"/>
        <v>1</v>
      </c>
      <c r="M67" s="28">
        <f t="shared" si="64"/>
        <v>1</v>
      </c>
    </row>
    <row r="68" spans="1:13">
      <c r="A68" s="15">
        <v>443</v>
      </c>
      <c r="B68" s="15" t="s">
        <v>17</v>
      </c>
      <c r="C68" s="28">
        <f t="shared" ref="C68:M68" si="65">INDEX(levelCosts_2_v,MATCH($A68,levelCosts_k,0),C$1)/INDEX(levelCosts_1_v,MATCH($A68,levelCosts_k,0),C$1)</f>
        <v>2</v>
      </c>
      <c r="D68" s="28">
        <f t="shared" si="65"/>
        <v>1.9997094712376526</v>
      </c>
      <c r="E68" s="28">
        <f t="shared" si="65"/>
        <v>1.7526881720430108</v>
      </c>
      <c r="F68" s="28">
        <f t="shared" si="65"/>
        <v>1.7419354838709677</v>
      </c>
      <c r="G68" s="28">
        <f t="shared" si="65"/>
        <v>1.75</v>
      </c>
      <c r="H68" s="28">
        <f t="shared" si="65"/>
        <v>1.75</v>
      </c>
      <c r="I68" s="28">
        <f t="shared" si="65"/>
        <v>1.75</v>
      </c>
      <c r="J68" s="28">
        <f t="shared" si="65"/>
        <v>1.7530120481927711</v>
      </c>
      <c r="K68" s="28">
        <f t="shared" si="65"/>
        <v>1.75</v>
      </c>
      <c r="L68" s="28">
        <f t="shared" si="65"/>
        <v>1.75</v>
      </c>
      <c r="M68" s="28">
        <f t="shared" si="65"/>
        <v>1.75</v>
      </c>
    </row>
    <row r="69" spans="1:13">
      <c r="A69" s="15">
        <v>443</v>
      </c>
      <c r="B69" s="15" t="s">
        <v>18</v>
      </c>
      <c r="C69" s="28">
        <f t="shared" ref="C69:M69" si="66">INDEX(levelCosts_4_v,MATCH($A69,levelCosts_k,0),C$1)/INDEX(levelCosts_1_v,MATCH($A69,levelCosts_k,0),C$1)</f>
        <v>4</v>
      </c>
      <c r="D69" s="28">
        <f t="shared" si="66"/>
        <v>3.9994189424753053</v>
      </c>
      <c r="E69" s="28">
        <f t="shared" si="66"/>
        <v>2.672043010752688</v>
      </c>
      <c r="F69" s="28">
        <f t="shared" si="66"/>
        <v>2.6451612903225805</v>
      </c>
      <c r="G69" s="28">
        <f t="shared" si="66"/>
        <v>2.6693548387096775</v>
      </c>
      <c r="H69" s="28">
        <f t="shared" si="66"/>
        <v>2.6730769230769229</v>
      </c>
      <c r="I69" s="28">
        <f t="shared" si="66"/>
        <v>2.6693548387096775</v>
      </c>
      <c r="J69" s="28">
        <f t="shared" si="66"/>
        <v>2.6686746987951806</v>
      </c>
      <c r="K69" s="28">
        <f t="shared" si="66"/>
        <v>2.6730769230769229</v>
      </c>
      <c r="L69" s="28">
        <f t="shared" si="66"/>
        <v>2.6730769230769229</v>
      </c>
      <c r="M69" s="28">
        <f t="shared" si="66"/>
        <v>2.6693548387096775</v>
      </c>
    </row>
    <row r="70" spans="1:13">
      <c r="A70" s="15">
        <v>443</v>
      </c>
      <c r="B70" s="15" t="s">
        <v>19</v>
      </c>
      <c r="C70" s="28">
        <f t="shared" ref="C70:M70" si="67">INDEX(levelCosts_8_v,MATCH($A70,levelCosts_k,0),C$1)/INDEX(levelCosts_1_v,MATCH($A70,levelCosts_k,0),C$1)</f>
        <v>8</v>
      </c>
      <c r="D70" s="28">
        <f t="shared" si="67"/>
        <v>7.9976757699012202</v>
      </c>
      <c r="E70" s="28">
        <f t="shared" si="67"/>
        <v>3.3440860215053765</v>
      </c>
      <c r="F70" s="28">
        <f t="shared" si="67"/>
        <v>3.3548387096774195</v>
      </c>
      <c r="G70" s="28">
        <f t="shared" si="67"/>
        <v>3.338709677419355</v>
      </c>
      <c r="H70" s="28">
        <f t="shared" si="67"/>
        <v>3.3461538461538463</v>
      </c>
      <c r="I70" s="28">
        <f t="shared" si="67"/>
        <v>3.338709677419355</v>
      </c>
      <c r="J70" s="28">
        <f t="shared" si="67"/>
        <v>3.3373493975903616</v>
      </c>
      <c r="K70" s="28">
        <f t="shared" si="67"/>
        <v>3.3461538461538463</v>
      </c>
      <c r="L70" s="28">
        <f t="shared" si="67"/>
        <v>3.3461538461538463</v>
      </c>
      <c r="M70" s="28">
        <f t="shared" si="67"/>
        <v>3.338709677419355</v>
      </c>
    </row>
    <row r="71" spans="1:13">
      <c r="A71" s="15">
        <v>494</v>
      </c>
      <c r="B71" s="15" t="s">
        <v>16</v>
      </c>
      <c r="C71" s="28">
        <f t="shared" ref="C71:M71" si="68">INDEX(levelCosts_1_v,MATCH($A71,levelCosts_k,0),C$1)/INDEX(levelCosts_1_v,MATCH($A71,levelCosts_k,0),C$1)</f>
        <v>1</v>
      </c>
      <c r="D71" s="28">
        <f t="shared" si="68"/>
        <v>1</v>
      </c>
      <c r="E71" s="28">
        <f t="shared" si="68"/>
        <v>1</v>
      </c>
      <c r="F71" s="28">
        <f t="shared" si="68"/>
        <v>1</v>
      </c>
      <c r="G71" s="28">
        <f t="shared" si="68"/>
        <v>1</v>
      </c>
      <c r="H71" s="28">
        <f t="shared" si="68"/>
        <v>1</v>
      </c>
      <c r="I71" s="28">
        <f t="shared" si="68"/>
        <v>1</v>
      </c>
      <c r="J71" s="28">
        <f t="shared" si="68"/>
        <v>1</v>
      </c>
      <c r="K71" s="28">
        <f t="shared" si="68"/>
        <v>1</v>
      </c>
      <c r="L71" s="28">
        <f t="shared" si="68"/>
        <v>1</v>
      </c>
      <c r="M71" s="28">
        <f t="shared" si="68"/>
        <v>1</v>
      </c>
    </row>
    <row r="72" spans="1:13">
      <c r="A72" s="15">
        <v>494</v>
      </c>
      <c r="B72" s="15" t="s">
        <v>17</v>
      </c>
      <c r="C72" s="28">
        <f t="shared" ref="C72:M72" si="69">INDEX(levelCosts_2_v,MATCH($A72,levelCosts_k,0),C$1)/INDEX(levelCosts_1_v,MATCH($A72,levelCosts_k,0),C$1)</f>
        <v>2</v>
      </c>
      <c r="D72" s="28">
        <f t="shared" si="69"/>
        <v>1.9997185477061639</v>
      </c>
      <c r="E72" s="28">
        <f t="shared" si="69"/>
        <v>1.75</v>
      </c>
      <c r="F72" s="28">
        <f t="shared" si="69"/>
        <v>1.75</v>
      </c>
      <c r="G72" s="28">
        <f t="shared" si="69"/>
        <v>1.75</v>
      </c>
      <c r="H72" s="28">
        <f t="shared" si="69"/>
        <v>1.7547169811320755</v>
      </c>
      <c r="I72" s="28">
        <f t="shared" si="69"/>
        <v>1.75</v>
      </c>
      <c r="J72" s="28">
        <f t="shared" si="69"/>
        <v>1.7529411764705882</v>
      </c>
      <c r="K72" s="28">
        <f t="shared" si="69"/>
        <v>1.7547169811320755</v>
      </c>
      <c r="L72" s="28">
        <f t="shared" si="69"/>
        <v>1.7547169811320755</v>
      </c>
      <c r="M72" s="28">
        <f t="shared" si="69"/>
        <v>1.75</v>
      </c>
    </row>
    <row r="73" spans="1:13">
      <c r="A73" s="15">
        <v>494</v>
      </c>
      <c r="B73" s="15" t="s">
        <v>18</v>
      </c>
      <c r="C73" s="28">
        <f t="shared" ref="C73:M73" si="70">INDEX(levelCosts_4_v,MATCH($A73,levelCosts_k,0),C$1)/INDEX(levelCosts_1_v,MATCH($A73,levelCosts_k,0),C$1)</f>
        <v>4</v>
      </c>
      <c r="D73" s="28">
        <f t="shared" si="70"/>
        <v>3.9994370954123277</v>
      </c>
      <c r="E73" s="28">
        <f t="shared" si="70"/>
        <v>2.671875</v>
      </c>
      <c r="F73" s="28">
        <f t="shared" si="70"/>
        <v>2.6875</v>
      </c>
      <c r="G73" s="28">
        <f t="shared" si="70"/>
        <v>2.671875</v>
      </c>
      <c r="H73" s="28">
        <f t="shared" si="70"/>
        <v>2.6698113207547172</v>
      </c>
      <c r="I73" s="28">
        <f t="shared" si="70"/>
        <v>2.671875</v>
      </c>
      <c r="J73" s="28">
        <f t="shared" si="70"/>
        <v>2.6705882352941175</v>
      </c>
      <c r="K73" s="28">
        <f t="shared" si="70"/>
        <v>2.6698113207547172</v>
      </c>
      <c r="L73" s="28">
        <f t="shared" si="70"/>
        <v>2.6698113207547172</v>
      </c>
      <c r="M73" s="28">
        <f t="shared" si="70"/>
        <v>2.671875</v>
      </c>
    </row>
    <row r="74" spans="1:13">
      <c r="A74" s="15">
        <v>494</v>
      </c>
      <c r="B74" s="15" t="s">
        <v>19</v>
      </c>
      <c r="C74" s="28">
        <f t="shared" ref="C74:M74" si="71">INDEX(levelCosts_8_v,MATCH($A74,levelCosts_k,0),C$1)/INDEX(levelCosts_1_v,MATCH($A74,levelCosts_k,0),C$1)</f>
        <v>8</v>
      </c>
      <c r="D74" s="28">
        <f t="shared" si="71"/>
        <v>7.99774838164931</v>
      </c>
      <c r="E74" s="28">
        <f t="shared" si="71"/>
        <v>3.34375</v>
      </c>
      <c r="F74" s="28">
        <f t="shared" si="71"/>
        <v>3.375</v>
      </c>
      <c r="G74" s="28">
        <f t="shared" si="71"/>
        <v>3.34375</v>
      </c>
      <c r="H74" s="28">
        <f t="shared" si="71"/>
        <v>3.3396226415094339</v>
      </c>
      <c r="I74" s="28">
        <f t="shared" si="71"/>
        <v>3.34375</v>
      </c>
      <c r="J74" s="28">
        <f t="shared" si="71"/>
        <v>3.3411764705882354</v>
      </c>
      <c r="K74" s="28">
        <f t="shared" si="71"/>
        <v>3.3396226415094339</v>
      </c>
      <c r="L74" s="28">
        <f t="shared" si="71"/>
        <v>3.3396226415094339</v>
      </c>
      <c r="M74" s="28">
        <f t="shared" si="71"/>
        <v>3.34375</v>
      </c>
    </row>
    <row r="75" spans="1:13">
      <c r="A75" s="15">
        <v>544</v>
      </c>
      <c r="B75" s="15" t="s">
        <v>16</v>
      </c>
      <c r="C75" s="28">
        <f t="shared" ref="C75:M75" si="72">INDEX(levelCosts_1_v,MATCH($A75,levelCosts_k,0),C$1)/INDEX(levelCosts_1_v,MATCH($A75,levelCosts_k,0),C$1)</f>
        <v>1</v>
      </c>
      <c r="D75" s="28">
        <f t="shared" si="72"/>
        <v>1</v>
      </c>
      <c r="E75" s="28">
        <f t="shared" si="72"/>
        <v>1</v>
      </c>
      <c r="F75" s="28">
        <f t="shared" si="72"/>
        <v>1</v>
      </c>
      <c r="G75" s="28">
        <f t="shared" si="72"/>
        <v>1</v>
      </c>
      <c r="H75" s="28">
        <f t="shared" si="72"/>
        <v>1</v>
      </c>
      <c r="I75" s="28">
        <f t="shared" si="72"/>
        <v>1</v>
      </c>
      <c r="J75" s="28">
        <f t="shared" si="72"/>
        <v>1</v>
      </c>
      <c r="K75" s="28">
        <f t="shared" si="72"/>
        <v>1</v>
      </c>
      <c r="L75" s="28">
        <f t="shared" si="72"/>
        <v>1</v>
      </c>
      <c r="M75" s="28">
        <f t="shared" si="72"/>
        <v>1</v>
      </c>
    </row>
    <row r="76" spans="1:13">
      <c r="A76" s="15">
        <v>544</v>
      </c>
      <c r="B76" s="15" t="s">
        <v>17</v>
      </c>
      <c r="C76" s="28">
        <f t="shared" ref="C76:M76" si="73">INDEX(levelCosts_2_v,MATCH($A76,levelCosts_k,0),C$1)/INDEX(levelCosts_1_v,MATCH($A76,levelCosts_k,0),C$1)</f>
        <v>2</v>
      </c>
      <c r="D76" s="28">
        <f t="shared" si="73"/>
        <v>2</v>
      </c>
      <c r="E76" s="28">
        <f t="shared" si="73"/>
        <v>1.7525252525252526</v>
      </c>
      <c r="F76" s="28">
        <f t="shared" si="73"/>
        <v>1.7575757575757576</v>
      </c>
      <c r="G76" s="28">
        <f t="shared" si="73"/>
        <v>1.75</v>
      </c>
      <c r="H76" s="28">
        <f t="shared" si="73"/>
        <v>1.7545454545454546</v>
      </c>
      <c r="I76" s="28">
        <f t="shared" si="73"/>
        <v>1.75</v>
      </c>
      <c r="J76" s="28">
        <f t="shared" si="73"/>
        <v>1.75</v>
      </c>
      <c r="K76" s="28">
        <f t="shared" si="73"/>
        <v>1.7545454545454546</v>
      </c>
      <c r="L76" s="28">
        <f t="shared" si="73"/>
        <v>1.7545454545454546</v>
      </c>
      <c r="M76" s="28">
        <f t="shared" si="73"/>
        <v>1.75</v>
      </c>
    </row>
    <row r="77" spans="1:13">
      <c r="A77" s="15">
        <v>544</v>
      </c>
      <c r="B77" s="15" t="s">
        <v>18</v>
      </c>
      <c r="C77" s="28">
        <f t="shared" ref="C77:M77" si="74">INDEX(levelCosts_4_v,MATCH($A77,levelCosts_k,0),C$1)/INDEX(levelCosts_1_v,MATCH($A77,levelCosts_k,0),C$1)</f>
        <v>4</v>
      </c>
      <c r="D77" s="28">
        <f t="shared" si="74"/>
        <v>4.0005460005460005</v>
      </c>
      <c r="E77" s="28">
        <f t="shared" si="74"/>
        <v>2.6717171717171717</v>
      </c>
      <c r="F77" s="28">
        <f t="shared" si="74"/>
        <v>2.6666666666666665</v>
      </c>
      <c r="G77" s="28">
        <f t="shared" si="74"/>
        <v>2.6666666666666665</v>
      </c>
      <c r="H77" s="28">
        <f t="shared" si="74"/>
        <v>2.6727272727272728</v>
      </c>
      <c r="I77" s="28">
        <f t="shared" si="74"/>
        <v>2.6666666666666665</v>
      </c>
      <c r="J77" s="28">
        <f t="shared" si="74"/>
        <v>2.6704545454545454</v>
      </c>
      <c r="K77" s="28">
        <f t="shared" si="74"/>
        <v>2.6727272727272728</v>
      </c>
      <c r="L77" s="28">
        <f t="shared" si="74"/>
        <v>2.6727272727272728</v>
      </c>
      <c r="M77" s="28">
        <f t="shared" si="74"/>
        <v>2.6666666666666665</v>
      </c>
    </row>
    <row r="78" spans="1:13">
      <c r="A78" s="15">
        <v>544</v>
      </c>
      <c r="B78" s="15" t="s">
        <v>19</v>
      </c>
      <c r="C78" s="28">
        <f t="shared" ref="C78:M78" si="75">INDEX(levelCosts_8_v,MATCH($A78,levelCosts_k,0),C$1)/INDEX(levelCosts_1_v,MATCH($A78,levelCosts_k,0),C$1)</f>
        <v>8</v>
      </c>
      <c r="D78" s="28">
        <f t="shared" si="75"/>
        <v>8</v>
      </c>
      <c r="E78" s="28">
        <f t="shared" si="75"/>
        <v>3.3434343434343434</v>
      </c>
      <c r="F78" s="28">
        <f t="shared" si="75"/>
        <v>3.393939393939394</v>
      </c>
      <c r="G78" s="28">
        <f t="shared" si="75"/>
        <v>3.3333333333333335</v>
      </c>
      <c r="H78" s="28">
        <f t="shared" si="75"/>
        <v>3.3454545454545452</v>
      </c>
      <c r="I78" s="28">
        <f t="shared" si="75"/>
        <v>3.3333333333333335</v>
      </c>
      <c r="J78" s="28">
        <f t="shared" si="75"/>
        <v>3.3409090909090908</v>
      </c>
      <c r="K78" s="28">
        <f t="shared" si="75"/>
        <v>3.3454545454545452</v>
      </c>
      <c r="L78" s="28">
        <f t="shared" si="75"/>
        <v>3.3454545454545452</v>
      </c>
      <c r="M78" s="28">
        <f t="shared" si="75"/>
        <v>3.3333333333333335</v>
      </c>
    </row>
    <row r="79" spans="1:13">
      <c r="A79" s="15">
        <v>594</v>
      </c>
      <c r="B79" s="15" t="s">
        <v>16</v>
      </c>
      <c r="C79" s="28">
        <f t="shared" ref="C79:M79" si="76">INDEX(levelCosts_1_v,MATCH($A79,levelCosts_k,0),C$1)/INDEX(levelCosts_1_v,MATCH($A79,levelCosts_k,0),C$1)</f>
        <v>1</v>
      </c>
      <c r="D79" s="28">
        <f t="shared" si="76"/>
        <v>1</v>
      </c>
      <c r="E79" s="28">
        <f t="shared" si="76"/>
        <v>1</v>
      </c>
      <c r="F79" s="28">
        <f t="shared" si="76"/>
        <v>1</v>
      </c>
      <c r="G79" s="28">
        <f t="shared" si="76"/>
        <v>1</v>
      </c>
      <c r="H79" s="28">
        <f t="shared" si="76"/>
        <v>1</v>
      </c>
      <c r="I79" s="28">
        <f t="shared" si="76"/>
        <v>1</v>
      </c>
      <c r="J79" s="28">
        <f t="shared" si="76"/>
        <v>1</v>
      </c>
      <c r="K79" s="28">
        <f t="shared" si="76"/>
        <v>1</v>
      </c>
      <c r="L79" s="28">
        <f t="shared" si="76"/>
        <v>1</v>
      </c>
      <c r="M79" s="28">
        <f t="shared" si="76"/>
        <v>1</v>
      </c>
    </row>
    <row r="80" spans="1:13">
      <c r="A80" s="15">
        <v>594</v>
      </c>
      <c r="B80" s="15" t="s">
        <v>17</v>
      </c>
      <c r="C80" s="28">
        <f t="shared" ref="C80:M80" si="77">INDEX(levelCosts_2_v,MATCH($A80,levelCosts_k,0),C$1)/INDEX(levelCosts_1_v,MATCH($A80,levelCosts_k,0),C$1)</f>
        <v>2</v>
      </c>
      <c r="D80" s="28">
        <f t="shared" si="77"/>
        <v>1.9997350993377483</v>
      </c>
      <c r="E80" s="28">
        <f t="shared" si="77"/>
        <v>1.75</v>
      </c>
      <c r="F80" s="28">
        <f t="shared" si="77"/>
        <v>1.7647058823529411</v>
      </c>
      <c r="G80" s="28">
        <f t="shared" si="77"/>
        <v>1.75</v>
      </c>
      <c r="H80" s="28">
        <f t="shared" si="77"/>
        <v>1.7543859649122806</v>
      </c>
      <c r="I80" s="28">
        <f t="shared" si="77"/>
        <v>1.75</v>
      </c>
      <c r="J80" s="28">
        <f t="shared" si="77"/>
        <v>1.7527472527472527</v>
      </c>
      <c r="K80" s="28">
        <f t="shared" si="77"/>
        <v>1.7543859649122806</v>
      </c>
      <c r="L80" s="28">
        <f t="shared" si="77"/>
        <v>1.7543859649122806</v>
      </c>
      <c r="M80" s="28">
        <f t="shared" si="77"/>
        <v>1.75</v>
      </c>
    </row>
    <row r="81" spans="1:13">
      <c r="A81" s="15">
        <v>594</v>
      </c>
      <c r="B81" s="15" t="s">
        <v>18</v>
      </c>
      <c r="C81" s="28">
        <f t="shared" ref="C81:M81" si="78">INDEX(levelCosts_4_v,MATCH($A81,levelCosts_k,0),C$1)/INDEX(levelCosts_1_v,MATCH($A81,levelCosts_k,0),C$1)</f>
        <v>4</v>
      </c>
      <c r="D81" s="28">
        <f t="shared" si="78"/>
        <v>3.9994701986754966</v>
      </c>
      <c r="E81" s="28">
        <f t="shared" si="78"/>
        <v>2.6715686274509802</v>
      </c>
      <c r="F81" s="28">
        <f t="shared" si="78"/>
        <v>2.6470588235294117</v>
      </c>
      <c r="G81" s="28">
        <f t="shared" si="78"/>
        <v>2.6691176470588234</v>
      </c>
      <c r="H81" s="28">
        <f t="shared" si="78"/>
        <v>2.6666666666666665</v>
      </c>
      <c r="I81" s="28">
        <f t="shared" si="78"/>
        <v>2.6691176470588234</v>
      </c>
      <c r="J81" s="28">
        <f t="shared" si="78"/>
        <v>2.6703296703296702</v>
      </c>
      <c r="K81" s="28">
        <f t="shared" si="78"/>
        <v>2.6666666666666665</v>
      </c>
      <c r="L81" s="28">
        <f t="shared" si="78"/>
        <v>2.6666666666666665</v>
      </c>
      <c r="M81" s="28">
        <f t="shared" si="78"/>
        <v>2.6691176470588234</v>
      </c>
    </row>
    <row r="82" spans="1:13">
      <c r="A82" s="15">
        <v>594</v>
      </c>
      <c r="B82" s="15" t="s">
        <v>19</v>
      </c>
      <c r="C82" s="28">
        <f t="shared" ref="C82:M82" si="79">INDEX(levelCosts_8_v,MATCH($A82,levelCosts_k,0),C$1)/INDEX(levelCosts_1_v,MATCH($A82,levelCosts_k,0),C$1)</f>
        <v>8</v>
      </c>
      <c r="D82" s="28">
        <f t="shared" si="79"/>
        <v>7.9978807947019863</v>
      </c>
      <c r="E82" s="28">
        <f t="shared" si="79"/>
        <v>3.3431372549019609</v>
      </c>
      <c r="F82" s="28">
        <f t="shared" si="79"/>
        <v>3.2941176470588234</v>
      </c>
      <c r="G82" s="28">
        <f t="shared" si="79"/>
        <v>3.3382352941176472</v>
      </c>
      <c r="H82" s="28">
        <f t="shared" si="79"/>
        <v>3.3333333333333335</v>
      </c>
      <c r="I82" s="28">
        <f t="shared" si="79"/>
        <v>3.3382352941176472</v>
      </c>
      <c r="J82" s="28">
        <f t="shared" si="79"/>
        <v>3.3406593406593408</v>
      </c>
      <c r="K82" s="28">
        <f t="shared" si="79"/>
        <v>3.3333333333333335</v>
      </c>
      <c r="L82" s="28">
        <f t="shared" si="79"/>
        <v>3.3333333333333335</v>
      </c>
      <c r="M82" s="28">
        <f t="shared" si="79"/>
        <v>3.3382352941176472</v>
      </c>
    </row>
  </sheetData>
  <phoneticPr fontId="19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1EDF-25D9-453A-9910-33745087E78C}">
  <dimension ref="A1:G25"/>
  <sheetViews>
    <sheetView workbookViewId="0">
      <selection activeCell="B16" sqref="B10:B16"/>
    </sheetView>
  </sheetViews>
  <sheetFormatPr defaultRowHeight="16.5"/>
  <cols>
    <col min="1" max="1" width="6.375" style="14" bestFit="1" customWidth="1"/>
    <col min="2" max="2" width="11.875" style="14" bestFit="1" customWidth="1"/>
    <col min="3" max="6" width="9" style="14"/>
    <col min="7" max="7" width="11.375" style="14" bestFit="1" customWidth="1"/>
    <col min="8" max="16384" width="9" style="14"/>
  </cols>
  <sheetData>
    <row r="1" spans="1:7" s="17" customFormat="1">
      <c r="A1" s="20" t="s">
        <v>219</v>
      </c>
      <c r="B1" s="20" t="s">
        <v>0</v>
      </c>
      <c r="C1" s="17" t="s">
        <v>220</v>
      </c>
      <c r="D1" s="17" t="s">
        <v>221</v>
      </c>
      <c r="E1" s="17" t="s">
        <v>283</v>
      </c>
      <c r="G1" s="17" t="s">
        <v>228</v>
      </c>
    </row>
    <row r="2" spans="1:7">
      <c r="A2" s="14">
        <v>1</v>
      </c>
      <c r="B2" s="14">
        <v>18</v>
      </c>
      <c r="D2" s="14">
        <f t="shared" ref="D2:D25" si="0">MATCH(B2,farm_k,1)</f>
        <v>3</v>
      </c>
      <c r="E2" s="14">
        <f t="shared" ref="E2:E25" si="1">INDEX(farm_k,D2)</f>
        <v>12</v>
      </c>
      <c r="F2" s="14">
        <f>B2-E2</f>
        <v>6</v>
      </c>
      <c r="G2" s="14">
        <f t="shared" ref="G2:G25" si="2">INDEX(levelCosts_1_v,MATCH(B2,levelCosts_k,1),1)</f>
        <v>1000</v>
      </c>
    </row>
    <row r="3" spans="1:7">
      <c r="A3" s="14">
        <v>2</v>
      </c>
      <c r="B3" s="14">
        <v>36</v>
      </c>
      <c r="C3" s="14">
        <f>B3-B2</f>
        <v>18</v>
      </c>
      <c r="D3" s="14">
        <f t="shared" si="0"/>
        <v>4</v>
      </c>
      <c r="E3" s="14">
        <f t="shared" si="1"/>
        <v>27</v>
      </c>
      <c r="F3" s="14">
        <f t="shared" ref="F3:F25" si="3">B3-E3</f>
        <v>9</v>
      </c>
      <c r="G3" s="14">
        <f t="shared" si="2"/>
        <v>1800</v>
      </c>
    </row>
    <row r="4" spans="1:7">
      <c r="A4" s="14">
        <v>3</v>
      </c>
      <c r="B4" s="14">
        <v>56</v>
      </c>
      <c r="C4" s="14">
        <f t="shared" ref="C4:C25" si="4">B4-B3</f>
        <v>20</v>
      </c>
      <c r="D4" s="14">
        <f t="shared" si="0"/>
        <v>5</v>
      </c>
      <c r="E4" s="14">
        <f t="shared" si="1"/>
        <v>47</v>
      </c>
      <c r="F4" s="14">
        <f t="shared" si="3"/>
        <v>9</v>
      </c>
      <c r="G4" s="14">
        <f t="shared" si="2"/>
        <v>1800</v>
      </c>
    </row>
    <row r="5" spans="1:7">
      <c r="A5" s="14">
        <v>4</v>
      </c>
      <c r="B5" s="14">
        <v>76</v>
      </c>
      <c r="C5" s="14">
        <f t="shared" si="4"/>
        <v>20</v>
      </c>
      <c r="D5" s="14">
        <f>MATCH(B5,farm_k,1)</f>
        <v>6</v>
      </c>
      <c r="E5" s="14">
        <f t="shared" si="1"/>
        <v>67</v>
      </c>
      <c r="F5" s="14">
        <f t="shared" si="3"/>
        <v>9</v>
      </c>
      <c r="G5" s="14">
        <f t="shared" si="2"/>
        <v>2000</v>
      </c>
    </row>
    <row r="6" spans="1:7">
      <c r="A6" s="14">
        <v>5</v>
      </c>
      <c r="B6" s="14">
        <v>96</v>
      </c>
      <c r="C6" s="14">
        <f t="shared" si="4"/>
        <v>20</v>
      </c>
      <c r="D6" s="14">
        <f t="shared" si="0"/>
        <v>7</v>
      </c>
      <c r="E6" s="14">
        <f t="shared" si="1"/>
        <v>87</v>
      </c>
      <c r="F6" s="14">
        <f t="shared" si="3"/>
        <v>9</v>
      </c>
      <c r="G6" s="14">
        <f t="shared" si="2"/>
        <v>2000</v>
      </c>
    </row>
    <row r="7" spans="1:7">
      <c r="A7" s="14">
        <v>6</v>
      </c>
      <c r="B7" s="14">
        <v>116</v>
      </c>
      <c r="C7" s="14">
        <f t="shared" si="4"/>
        <v>20</v>
      </c>
      <c r="D7" s="14">
        <f t="shared" si="0"/>
        <v>8</v>
      </c>
      <c r="E7" s="14">
        <f t="shared" si="1"/>
        <v>107</v>
      </c>
      <c r="F7" s="14">
        <f t="shared" si="3"/>
        <v>9</v>
      </c>
      <c r="G7" s="14">
        <f t="shared" si="2"/>
        <v>2200</v>
      </c>
    </row>
    <row r="8" spans="1:7">
      <c r="A8" s="14">
        <v>7</v>
      </c>
      <c r="B8" s="14">
        <v>136</v>
      </c>
      <c r="C8" s="14">
        <f t="shared" si="4"/>
        <v>20</v>
      </c>
      <c r="D8" s="14">
        <f t="shared" si="0"/>
        <v>9</v>
      </c>
      <c r="E8" s="14">
        <f t="shared" si="1"/>
        <v>127</v>
      </c>
      <c r="F8" s="14">
        <f t="shared" si="3"/>
        <v>9</v>
      </c>
      <c r="G8" s="14">
        <f t="shared" si="2"/>
        <v>2200</v>
      </c>
    </row>
    <row r="9" spans="1:7">
      <c r="A9" s="14">
        <v>8</v>
      </c>
      <c r="B9" s="14">
        <v>156</v>
      </c>
      <c r="C9" s="14">
        <f t="shared" si="4"/>
        <v>20</v>
      </c>
      <c r="D9" s="14">
        <f t="shared" si="0"/>
        <v>10</v>
      </c>
      <c r="E9" s="14">
        <f t="shared" si="1"/>
        <v>147</v>
      </c>
      <c r="F9" s="14">
        <f t="shared" si="3"/>
        <v>9</v>
      </c>
      <c r="G9" s="14">
        <f t="shared" si="2"/>
        <v>2200</v>
      </c>
    </row>
    <row r="10" spans="1:7">
      <c r="A10" s="14">
        <v>9</v>
      </c>
      <c r="B10" s="14">
        <v>176</v>
      </c>
      <c r="C10" s="14">
        <f t="shared" si="4"/>
        <v>20</v>
      </c>
      <c r="D10" s="14">
        <f t="shared" si="0"/>
        <v>11</v>
      </c>
      <c r="E10" s="14">
        <f t="shared" si="1"/>
        <v>167</v>
      </c>
      <c r="F10" s="14">
        <f t="shared" si="3"/>
        <v>9</v>
      </c>
      <c r="G10" s="14">
        <f t="shared" si="2"/>
        <v>2500</v>
      </c>
    </row>
    <row r="11" spans="1:7">
      <c r="A11" s="14">
        <v>10</v>
      </c>
      <c r="B11" s="14">
        <v>196</v>
      </c>
      <c r="C11" s="14">
        <f t="shared" si="4"/>
        <v>20</v>
      </c>
      <c r="D11" s="14">
        <f t="shared" si="0"/>
        <v>12</v>
      </c>
      <c r="E11" s="14">
        <f t="shared" si="1"/>
        <v>187</v>
      </c>
      <c r="F11" s="14">
        <f t="shared" si="3"/>
        <v>9</v>
      </c>
      <c r="G11" s="14">
        <f t="shared" si="2"/>
        <v>2500</v>
      </c>
    </row>
    <row r="12" spans="1:7">
      <c r="A12" s="14">
        <v>11</v>
      </c>
      <c r="B12" s="14">
        <v>216</v>
      </c>
      <c r="C12" s="14">
        <f t="shared" si="4"/>
        <v>20</v>
      </c>
      <c r="D12" s="14">
        <f t="shared" si="0"/>
        <v>13</v>
      </c>
      <c r="E12" s="14">
        <f t="shared" si="1"/>
        <v>207</v>
      </c>
      <c r="F12" s="14">
        <f t="shared" si="3"/>
        <v>9</v>
      </c>
      <c r="G12" s="14">
        <f t="shared" si="2"/>
        <v>2600</v>
      </c>
    </row>
    <row r="13" spans="1:7">
      <c r="A13" s="14">
        <v>12</v>
      </c>
      <c r="B13" s="14">
        <v>236</v>
      </c>
      <c r="C13" s="14">
        <f t="shared" si="4"/>
        <v>20</v>
      </c>
      <c r="D13" s="14">
        <f t="shared" si="0"/>
        <v>14</v>
      </c>
      <c r="E13" s="14">
        <f t="shared" si="1"/>
        <v>227</v>
      </c>
      <c r="F13" s="14">
        <f t="shared" si="3"/>
        <v>9</v>
      </c>
      <c r="G13" s="14">
        <f t="shared" si="2"/>
        <v>2600</v>
      </c>
    </row>
    <row r="14" spans="1:7">
      <c r="A14" s="14">
        <v>13</v>
      </c>
      <c r="B14" s="14">
        <v>258</v>
      </c>
      <c r="C14" s="14">
        <f t="shared" si="4"/>
        <v>22</v>
      </c>
      <c r="D14" s="14">
        <f t="shared" si="0"/>
        <v>15</v>
      </c>
      <c r="E14" s="14">
        <f t="shared" si="1"/>
        <v>247</v>
      </c>
      <c r="F14" s="14">
        <f t="shared" si="3"/>
        <v>11</v>
      </c>
      <c r="G14" s="14">
        <f t="shared" si="2"/>
        <v>2700</v>
      </c>
    </row>
    <row r="15" spans="1:7">
      <c r="A15" s="14">
        <v>14</v>
      </c>
      <c r="B15" s="14">
        <v>283</v>
      </c>
      <c r="C15" s="14">
        <f t="shared" si="4"/>
        <v>25</v>
      </c>
      <c r="D15" s="14">
        <f t="shared" si="0"/>
        <v>16</v>
      </c>
      <c r="E15" s="14">
        <f t="shared" si="1"/>
        <v>272</v>
      </c>
      <c r="F15" s="14">
        <f t="shared" si="3"/>
        <v>11</v>
      </c>
      <c r="G15" s="14">
        <f t="shared" si="2"/>
        <v>2700</v>
      </c>
    </row>
    <row r="16" spans="1:7">
      <c r="A16" s="14">
        <v>15</v>
      </c>
      <c r="B16" s="14">
        <v>308</v>
      </c>
      <c r="C16" s="14">
        <f t="shared" si="4"/>
        <v>25</v>
      </c>
      <c r="D16" s="14">
        <f t="shared" si="0"/>
        <v>17</v>
      </c>
      <c r="E16" s="14">
        <f t="shared" si="1"/>
        <v>297</v>
      </c>
      <c r="F16" s="14">
        <f t="shared" si="3"/>
        <v>11</v>
      </c>
      <c r="G16" s="14">
        <f t="shared" si="2"/>
        <v>2800</v>
      </c>
    </row>
    <row r="17" spans="1:7">
      <c r="A17" s="14">
        <v>16</v>
      </c>
      <c r="B17" s="14">
        <v>331</v>
      </c>
      <c r="C17" s="14">
        <f t="shared" si="4"/>
        <v>23</v>
      </c>
      <c r="D17" s="14">
        <f t="shared" si="0"/>
        <v>18</v>
      </c>
      <c r="E17" s="14">
        <f t="shared" si="1"/>
        <v>322</v>
      </c>
      <c r="F17" s="14">
        <f t="shared" si="3"/>
        <v>9</v>
      </c>
      <c r="G17" s="14">
        <f t="shared" si="2"/>
        <v>2800</v>
      </c>
    </row>
    <row r="18" spans="1:7">
      <c r="A18" s="14">
        <v>17</v>
      </c>
      <c r="B18" s="14">
        <v>353</v>
      </c>
      <c r="C18" s="14">
        <f t="shared" si="4"/>
        <v>22</v>
      </c>
      <c r="D18" s="14">
        <f t="shared" si="0"/>
        <v>19</v>
      </c>
      <c r="E18" s="14">
        <f t="shared" si="1"/>
        <v>342</v>
      </c>
      <c r="F18" s="14">
        <f t="shared" si="3"/>
        <v>11</v>
      </c>
      <c r="G18" s="14">
        <f t="shared" si="2"/>
        <v>2900</v>
      </c>
    </row>
    <row r="19" spans="1:7">
      <c r="A19" s="14">
        <v>18</v>
      </c>
      <c r="B19" s="14">
        <v>378</v>
      </c>
      <c r="C19" s="14">
        <f t="shared" si="4"/>
        <v>25</v>
      </c>
      <c r="D19" s="14">
        <f t="shared" si="0"/>
        <v>20</v>
      </c>
      <c r="E19" s="14">
        <f t="shared" si="1"/>
        <v>367</v>
      </c>
      <c r="F19" s="14">
        <f t="shared" si="3"/>
        <v>11</v>
      </c>
      <c r="G19" s="14">
        <f t="shared" si="2"/>
        <v>2900</v>
      </c>
    </row>
    <row r="20" spans="1:7">
      <c r="A20" s="14">
        <v>19</v>
      </c>
      <c r="B20" s="14">
        <v>403</v>
      </c>
      <c r="C20" s="14">
        <f t="shared" si="4"/>
        <v>25</v>
      </c>
      <c r="D20" s="14">
        <f t="shared" si="0"/>
        <v>21</v>
      </c>
      <c r="E20" s="14">
        <f t="shared" si="1"/>
        <v>392</v>
      </c>
      <c r="F20" s="14">
        <f t="shared" si="3"/>
        <v>11</v>
      </c>
      <c r="G20" s="14">
        <f t="shared" si="2"/>
        <v>3000</v>
      </c>
    </row>
    <row r="21" spans="1:7">
      <c r="A21" s="14">
        <v>20</v>
      </c>
      <c r="B21" s="14">
        <v>428</v>
      </c>
      <c r="C21" s="14">
        <f t="shared" si="4"/>
        <v>25</v>
      </c>
      <c r="D21" s="14">
        <f t="shared" si="0"/>
        <v>22</v>
      </c>
      <c r="E21" s="14">
        <f t="shared" si="1"/>
        <v>417</v>
      </c>
      <c r="F21" s="14">
        <f t="shared" si="3"/>
        <v>11</v>
      </c>
      <c r="G21" s="14">
        <f t="shared" si="2"/>
        <v>3000</v>
      </c>
    </row>
    <row r="22" spans="1:7">
      <c r="A22" s="14">
        <v>21</v>
      </c>
      <c r="B22" s="14">
        <v>453</v>
      </c>
      <c r="C22" s="14">
        <f t="shared" si="4"/>
        <v>25</v>
      </c>
      <c r="D22" s="14">
        <f t="shared" si="0"/>
        <v>23</v>
      </c>
      <c r="E22" s="14">
        <f t="shared" si="1"/>
        <v>442</v>
      </c>
      <c r="F22" s="14">
        <f t="shared" si="3"/>
        <v>11</v>
      </c>
      <c r="G22" s="14">
        <f t="shared" si="2"/>
        <v>3100</v>
      </c>
    </row>
    <row r="23" spans="1:7">
      <c r="A23" s="14">
        <v>22</v>
      </c>
      <c r="B23" s="14">
        <v>478</v>
      </c>
      <c r="C23" s="14">
        <f t="shared" si="4"/>
        <v>25</v>
      </c>
      <c r="D23" s="14">
        <f t="shared" si="0"/>
        <v>24</v>
      </c>
      <c r="E23" s="14">
        <f t="shared" si="1"/>
        <v>467</v>
      </c>
      <c r="F23" s="14">
        <f t="shared" si="3"/>
        <v>11</v>
      </c>
      <c r="G23" s="14">
        <f t="shared" si="2"/>
        <v>3100</v>
      </c>
    </row>
    <row r="24" spans="1:7">
      <c r="A24" s="14">
        <v>23</v>
      </c>
      <c r="B24" s="14">
        <v>503</v>
      </c>
      <c r="C24" s="14">
        <f t="shared" si="4"/>
        <v>25</v>
      </c>
      <c r="D24" s="14">
        <f t="shared" si="0"/>
        <v>25</v>
      </c>
      <c r="E24" s="14">
        <f t="shared" si="1"/>
        <v>492</v>
      </c>
      <c r="F24" s="14">
        <f t="shared" si="3"/>
        <v>11</v>
      </c>
      <c r="G24" s="14">
        <f t="shared" si="2"/>
        <v>3200</v>
      </c>
    </row>
    <row r="25" spans="1:7">
      <c r="A25" s="14">
        <v>24</v>
      </c>
      <c r="B25" s="14">
        <v>528</v>
      </c>
      <c r="C25" s="14">
        <f t="shared" si="4"/>
        <v>25</v>
      </c>
      <c r="D25" s="14">
        <f t="shared" si="0"/>
        <v>26</v>
      </c>
      <c r="E25" s="14">
        <f t="shared" si="1"/>
        <v>517</v>
      </c>
      <c r="F25" s="14">
        <f t="shared" si="3"/>
        <v>11</v>
      </c>
      <c r="G25" s="14">
        <f t="shared" si="2"/>
        <v>3200</v>
      </c>
    </row>
  </sheetData>
  <phoneticPr fontId="19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49"/>
  <sheetViews>
    <sheetView workbookViewId="0">
      <selection activeCell="AF7" sqref="AF7"/>
    </sheetView>
  </sheetViews>
  <sheetFormatPr defaultRowHeight="16.5" outlineLevelCol="1"/>
  <cols>
    <col min="1" max="1" width="6.375" style="12" bestFit="1" customWidth="1"/>
    <col min="2" max="2" width="11.875" style="12" bestFit="1" customWidth="1"/>
    <col min="3" max="3" width="7.125" style="12" bestFit="1" customWidth="1"/>
    <col min="4" max="4" width="12.25" style="12" hidden="1" customWidth="1" outlineLevel="1"/>
    <col min="5" max="5" width="17.75" style="12" hidden="1" customWidth="1" outlineLevel="1"/>
    <col min="6" max="6" width="18.875" style="12" hidden="1" customWidth="1" outlineLevel="1"/>
    <col min="7" max="7" width="19.5" style="12" hidden="1" customWidth="1" outlineLevel="1"/>
    <col min="8" max="8" width="20.375" style="12" hidden="1" customWidth="1" outlineLevel="1"/>
    <col min="9" max="9" width="9" style="12" collapsed="1"/>
    <col min="10" max="16384" width="9" style="12"/>
  </cols>
  <sheetData>
    <row r="1" spans="1:40" s="37" customFormat="1">
      <c r="A1" s="44" t="s">
        <v>2</v>
      </c>
      <c r="B1" s="44" t="s">
        <v>226</v>
      </c>
      <c r="C1" s="44" t="s">
        <v>21</v>
      </c>
      <c r="D1" s="44" t="s">
        <v>22</v>
      </c>
      <c r="E1" s="44" t="s">
        <v>227</v>
      </c>
      <c r="F1" s="44" t="s">
        <v>24</v>
      </c>
      <c r="G1" s="44" t="s">
        <v>25</v>
      </c>
      <c r="H1" s="44" t="s">
        <v>26</v>
      </c>
      <c r="K1" s="37" t="s">
        <v>246</v>
      </c>
      <c r="L1" s="12" t="s">
        <v>187</v>
      </c>
      <c r="M1" s="12" t="s">
        <v>188</v>
      </c>
      <c r="N1" s="12" t="s">
        <v>187</v>
      </c>
      <c r="O1" s="12" t="s">
        <v>189</v>
      </c>
      <c r="P1" s="37" t="s">
        <v>234</v>
      </c>
      <c r="Q1" s="12" t="s">
        <v>188</v>
      </c>
      <c r="R1" s="12" t="s">
        <v>187</v>
      </c>
      <c r="S1" s="12" t="s">
        <v>189</v>
      </c>
      <c r="T1" s="12" t="s">
        <v>187</v>
      </c>
      <c r="U1" s="12" t="s">
        <v>188</v>
      </c>
      <c r="V1" s="12" t="s">
        <v>187</v>
      </c>
      <c r="W1" s="12" t="s">
        <v>189</v>
      </c>
      <c r="X1" s="37" t="s">
        <v>234</v>
      </c>
      <c r="Y1" s="12" t="s">
        <v>188</v>
      </c>
      <c r="Z1" s="12" t="s">
        <v>187</v>
      </c>
      <c r="AA1" s="12" t="s">
        <v>189</v>
      </c>
      <c r="AB1" s="37" t="s">
        <v>237</v>
      </c>
      <c r="AC1" s="37" t="s">
        <v>239</v>
      </c>
      <c r="AE1" s="37" t="s">
        <v>246</v>
      </c>
      <c r="AF1" s="30" t="s">
        <v>238</v>
      </c>
      <c r="AG1" s="30" t="s">
        <v>240</v>
      </c>
      <c r="AH1" s="30" t="s">
        <v>241</v>
      </c>
      <c r="AI1" s="30" t="s">
        <v>243</v>
      </c>
      <c r="AJ1" s="30" t="s">
        <v>244</v>
      </c>
      <c r="AK1" s="30" t="s">
        <v>242</v>
      </c>
      <c r="AL1" s="30" t="s">
        <v>245</v>
      </c>
      <c r="AM1" s="30" t="s">
        <v>247</v>
      </c>
      <c r="AN1" s="30" t="s">
        <v>248</v>
      </c>
    </row>
    <row r="2" spans="1:40">
      <c r="A2" s="12">
        <v>1</v>
      </c>
      <c r="B2" s="12">
        <v>0</v>
      </c>
      <c r="C2" s="12">
        <v>20</v>
      </c>
      <c r="D2" s="12" t="s">
        <v>27</v>
      </c>
      <c r="E2" s="12">
        <v>25</v>
      </c>
      <c r="J2" s="12">
        <v>0</v>
      </c>
      <c r="K2" s="12">
        <v>17</v>
      </c>
      <c r="L2" s="45">
        <v>25000</v>
      </c>
      <c r="M2" s="45"/>
      <c r="N2" s="45"/>
      <c r="O2" s="45"/>
      <c r="P2" s="45"/>
      <c r="Q2" s="45"/>
      <c r="R2" s="45"/>
      <c r="S2" s="45"/>
      <c r="T2" s="45">
        <f>L2*1</f>
        <v>25000</v>
      </c>
      <c r="U2" s="45">
        <f t="shared" ref="U2:U49" si="0">INDEX(levelCosts_1_v,MATCH(K2,levelCosts_k,1),2)*M2</f>
        <v>0</v>
      </c>
      <c r="V2" s="45">
        <f>N2*1</f>
        <v>0</v>
      </c>
      <c r="W2" s="45">
        <f t="shared" ref="W2:W49" si="1">INDEX(levelCosts_1_v,MATCH(K2,levelCosts_k,1),1)*O2</f>
        <v>0</v>
      </c>
      <c r="X2" s="45">
        <f t="shared" ref="X2:X49" si="2">INDEX(farm_v,MATCH(K2,farm_k,1),0)*P2*3/24</f>
        <v>0</v>
      </c>
      <c r="Y2" s="45">
        <f t="shared" ref="Y2:Y49" si="3">INDEX(levelCosts_1_v,MATCH(K2,levelCosts_k,1),2)*Q2</f>
        <v>0</v>
      </c>
      <c r="Z2" s="45">
        <f>R2*1</f>
        <v>0</v>
      </c>
      <c r="AA2" s="45">
        <f t="shared" ref="AA2:AA49" si="4">INDEX(levelCosts_1_v,MATCH(K2,levelCosts_k,1),1)*S2</f>
        <v>0</v>
      </c>
      <c r="AB2" s="45">
        <f>SUM(T2:AA2)</f>
        <v>25000</v>
      </c>
      <c r="AC2" s="12">
        <f t="shared" ref="AC2:AC9" si="5">C2/SUMIF($A$2:$A$25,A2,$C$2:$C$25)</f>
        <v>0.02</v>
      </c>
      <c r="AE2" s="12">
        <v>17</v>
      </c>
      <c r="AF2" s="31">
        <f>SUMPRODUCT(AB2:AB9,AC2:AC9)</f>
        <v>4259</v>
      </c>
      <c r="AG2" s="16">
        <f t="shared" ref="AG2:AG7" si="6">INDEX(levelCosts_1_v,MATCH(AE2,levelCosts_k,1),1)</f>
        <v>1000</v>
      </c>
      <c r="AH2" s="16">
        <f t="shared" ref="AH2:AH7" si="7">INDEX(farm_v,MATCH(AE2,farm_k,1))</f>
        <v>2100</v>
      </c>
      <c r="AI2" s="43">
        <f t="shared" ref="AI2:AI7" si="8">AF2/AG2</f>
        <v>4.2590000000000003</v>
      </c>
      <c r="AJ2" s="43">
        <f t="shared" ref="AJ2:AJ7" si="9">AF2/AH2</f>
        <v>2.0280952380952382</v>
      </c>
      <c r="AK2" s="16">
        <v>0</v>
      </c>
      <c r="AL2" s="43">
        <f t="shared" ref="AL2:AL7" si="10">INDEX(shop_v,MATCH(AE2,shop_k,1))</f>
        <v>7.5</v>
      </c>
      <c r="AM2" s="43">
        <f t="shared" ref="AM2:AM7" si="11">AF2/gold/AL2</f>
        <v>0.56786666666666674</v>
      </c>
      <c r="AN2" s="43">
        <f t="shared" ref="AN2:AN7" si="12">AM2/AF2</f>
        <v>1.3333333333333334E-4</v>
      </c>
    </row>
    <row r="3" spans="1:40">
      <c r="A3" s="12">
        <v>1</v>
      </c>
      <c r="B3" s="12">
        <v>1</v>
      </c>
      <c r="C3" s="12">
        <v>140</v>
      </c>
      <c r="D3" s="12" t="s">
        <v>27</v>
      </c>
      <c r="F3" s="12">
        <v>2</v>
      </c>
      <c r="J3" s="12">
        <v>1</v>
      </c>
      <c r="K3" s="12">
        <v>17</v>
      </c>
      <c r="L3" s="45"/>
      <c r="M3" s="45">
        <v>2</v>
      </c>
      <c r="N3" s="45"/>
      <c r="O3" s="45"/>
      <c r="P3" s="45"/>
      <c r="Q3" s="45"/>
      <c r="R3" s="45"/>
      <c r="S3" s="45"/>
      <c r="T3" s="45">
        <f t="shared" ref="T3:T32" si="13">L3*1</f>
        <v>0</v>
      </c>
      <c r="U3" s="45">
        <f t="shared" si="0"/>
        <v>2220</v>
      </c>
      <c r="V3" s="45">
        <f t="shared" ref="V3:V33" si="14">N3*1</f>
        <v>0</v>
      </c>
      <c r="W3" s="45">
        <f t="shared" si="1"/>
        <v>0</v>
      </c>
      <c r="X3" s="45">
        <f t="shared" si="2"/>
        <v>0</v>
      </c>
      <c r="Y3" s="45">
        <f t="shared" si="3"/>
        <v>0</v>
      </c>
      <c r="Z3" s="45">
        <f t="shared" ref="Z3:Z33" si="15">R3*1</f>
        <v>0</v>
      </c>
      <c r="AA3" s="45">
        <f t="shared" si="4"/>
        <v>0</v>
      </c>
      <c r="AB3" s="45">
        <f t="shared" ref="AB3:AB33" si="16">SUM(T3:AA3)</f>
        <v>2220</v>
      </c>
      <c r="AC3" s="12">
        <f t="shared" si="5"/>
        <v>0.14000000000000001</v>
      </c>
      <c r="AE3" s="12">
        <v>36</v>
      </c>
      <c r="AF3" s="31">
        <f>SUMPRODUCT(AB10:AB17,AC10:AC17)</f>
        <v>7109</v>
      </c>
      <c r="AG3" s="16">
        <f t="shared" si="6"/>
        <v>1800</v>
      </c>
      <c r="AH3" s="16">
        <f t="shared" si="7"/>
        <v>2150</v>
      </c>
      <c r="AI3" s="43">
        <f t="shared" si="8"/>
        <v>3.9494444444444445</v>
      </c>
      <c r="AJ3" s="43">
        <f t="shared" si="9"/>
        <v>3.3065116279069766</v>
      </c>
      <c r="AK3" s="16">
        <v>0</v>
      </c>
      <c r="AL3" s="43">
        <f t="shared" si="10"/>
        <v>7.5</v>
      </c>
      <c r="AM3" s="43">
        <f t="shared" si="11"/>
        <v>0.94786666666666664</v>
      </c>
      <c r="AN3" s="43">
        <f t="shared" si="12"/>
        <v>1.3333333333333334E-4</v>
      </c>
    </row>
    <row r="4" spans="1:40">
      <c r="A4" s="12">
        <v>1</v>
      </c>
      <c r="B4" s="12">
        <v>2</v>
      </c>
      <c r="C4" s="12">
        <v>140</v>
      </c>
      <c r="D4" s="12" t="s">
        <v>27</v>
      </c>
      <c r="E4" s="12">
        <v>5</v>
      </c>
      <c r="J4" s="12">
        <v>2</v>
      </c>
      <c r="K4" s="12">
        <v>17</v>
      </c>
      <c r="L4" s="45"/>
      <c r="M4" s="45"/>
      <c r="N4" s="45">
        <v>5000</v>
      </c>
      <c r="O4" s="45"/>
      <c r="P4" s="45"/>
      <c r="Q4" s="45"/>
      <c r="R4" s="45"/>
      <c r="S4" s="45"/>
      <c r="T4" s="45">
        <f t="shared" si="13"/>
        <v>0</v>
      </c>
      <c r="U4" s="45">
        <f t="shared" si="0"/>
        <v>0</v>
      </c>
      <c r="V4" s="45">
        <f t="shared" si="14"/>
        <v>5000</v>
      </c>
      <c r="W4" s="45">
        <f t="shared" si="1"/>
        <v>0</v>
      </c>
      <c r="X4" s="45">
        <f t="shared" si="2"/>
        <v>0</v>
      </c>
      <c r="Y4" s="45">
        <f t="shared" si="3"/>
        <v>0</v>
      </c>
      <c r="Z4" s="45">
        <f t="shared" si="15"/>
        <v>0</v>
      </c>
      <c r="AA4" s="45">
        <f t="shared" si="4"/>
        <v>0</v>
      </c>
      <c r="AB4" s="45">
        <f t="shared" si="16"/>
        <v>5000</v>
      </c>
      <c r="AC4" s="12">
        <f t="shared" si="5"/>
        <v>0.14000000000000001</v>
      </c>
      <c r="AE4" s="12">
        <v>142</v>
      </c>
      <c r="AF4" s="31">
        <f>SUMPRODUCT(AB18:AB25,AC18:AC25)</f>
        <v>8521.4000000000015</v>
      </c>
      <c r="AG4" s="16">
        <f t="shared" si="6"/>
        <v>2200</v>
      </c>
      <c r="AH4" s="16">
        <f t="shared" si="7"/>
        <v>2400</v>
      </c>
      <c r="AI4" s="43">
        <f t="shared" si="8"/>
        <v>3.8733636363636372</v>
      </c>
      <c r="AJ4" s="43">
        <f t="shared" si="9"/>
        <v>3.5505833333333339</v>
      </c>
      <c r="AK4" s="16">
        <v>0</v>
      </c>
      <c r="AL4" s="43">
        <f t="shared" si="10"/>
        <v>7.5</v>
      </c>
      <c r="AM4" s="43">
        <f t="shared" si="11"/>
        <v>1.1361866666666669</v>
      </c>
      <c r="AN4" s="43">
        <f t="shared" si="12"/>
        <v>1.3333333333333334E-4</v>
      </c>
    </row>
    <row r="5" spans="1:40">
      <c r="A5" s="12">
        <v>1</v>
      </c>
      <c r="B5" s="12">
        <v>3</v>
      </c>
      <c r="C5" s="12">
        <v>140</v>
      </c>
      <c r="D5" s="12" t="s">
        <v>27</v>
      </c>
      <c r="G5" s="12">
        <v>3</v>
      </c>
      <c r="J5" s="12">
        <v>3</v>
      </c>
      <c r="K5" s="12">
        <v>17</v>
      </c>
      <c r="L5" s="45"/>
      <c r="M5" s="45"/>
      <c r="N5" s="45"/>
      <c r="O5" s="45">
        <v>3</v>
      </c>
      <c r="P5" s="45"/>
      <c r="Q5" s="45"/>
      <c r="R5" s="45"/>
      <c r="S5" s="45"/>
      <c r="T5" s="45">
        <f t="shared" si="13"/>
        <v>0</v>
      </c>
      <c r="U5" s="45">
        <f t="shared" si="0"/>
        <v>0</v>
      </c>
      <c r="V5" s="45">
        <f t="shared" si="14"/>
        <v>0</v>
      </c>
      <c r="W5" s="45">
        <f t="shared" si="1"/>
        <v>3000</v>
      </c>
      <c r="X5" s="45">
        <f t="shared" si="2"/>
        <v>0</v>
      </c>
      <c r="Y5" s="45">
        <f t="shared" si="3"/>
        <v>0</v>
      </c>
      <c r="Z5" s="45">
        <f t="shared" si="15"/>
        <v>0</v>
      </c>
      <c r="AA5" s="45">
        <f t="shared" si="4"/>
        <v>0</v>
      </c>
      <c r="AB5" s="45">
        <f t="shared" si="16"/>
        <v>3000</v>
      </c>
      <c r="AC5" s="12">
        <f t="shared" si="5"/>
        <v>0.14000000000000001</v>
      </c>
      <c r="AE5" s="12">
        <v>453</v>
      </c>
      <c r="AF5" s="31">
        <f>SUMPRODUCT(AB26:AB33,AC26:AC33)</f>
        <v>12003.4</v>
      </c>
      <c r="AG5" s="16">
        <f t="shared" si="6"/>
        <v>3100</v>
      </c>
      <c r="AH5" s="16">
        <f t="shared" si="7"/>
        <v>3100</v>
      </c>
      <c r="AI5" s="43">
        <f t="shared" si="8"/>
        <v>3.8720645161290324</v>
      </c>
      <c r="AJ5" s="43">
        <f t="shared" si="9"/>
        <v>3.8720645161290324</v>
      </c>
      <c r="AK5" s="16">
        <v>0</v>
      </c>
      <c r="AL5" s="43">
        <f t="shared" si="10"/>
        <v>9.3000000000000007</v>
      </c>
      <c r="AM5" s="43">
        <f t="shared" si="11"/>
        <v>1.2906881720430106</v>
      </c>
      <c r="AN5" s="43">
        <f t="shared" si="12"/>
        <v>1.0752688172043009E-4</v>
      </c>
    </row>
    <row r="6" spans="1:40">
      <c r="A6" s="12">
        <v>1</v>
      </c>
      <c r="B6" s="12">
        <v>4</v>
      </c>
      <c r="C6" s="12">
        <v>140</v>
      </c>
      <c r="D6" s="12" t="s">
        <v>27</v>
      </c>
      <c r="H6" s="12">
        <v>86400000</v>
      </c>
      <c r="J6" s="12">
        <v>4</v>
      </c>
      <c r="K6" s="12">
        <v>17</v>
      </c>
      <c r="L6" s="45"/>
      <c r="M6" s="45"/>
      <c r="N6" s="45"/>
      <c r="O6" s="45"/>
      <c r="P6" s="45">
        <v>24</v>
      </c>
      <c r="Q6" s="45"/>
      <c r="R6" s="45"/>
      <c r="S6" s="45"/>
      <c r="T6" s="45">
        <f t="shared" si="13"/>
        <v>0</v>
      </c>
      <c r="U6" s="45">
        <f t="shared" si="0"/>
        <v>0</v>
      </c>
      <c r="V6" s="45">
        <f t="shared" si="14"/>
        <v>0</v>
      </c>
      <c r="W6" s="45">
        <f t="shared" si="1"/>
        <v>0</v>
      </c>
      <c r="X6" s="45">
        <f t="shared" si="2"/>
        <v>6300</v>
      </c>
      <c r="Y6" s="45">
        <f t="shared" si="3"/>
        <v>0</v>
      </c>
      <c r="Z6" s="45">
        <f t="shared" si="15"/>
        <v>0</v>
      </c>
      <c r="AA6" s="45">
        <f t="shared" si="4"/>
        <v>0</v>
      </c>
      <c r="AB6" s="45">
        <f t="shared" si="16"/>
        <v>6300</v>
      </c>
      <c r="AC6" s="12">
        <f t="shared" si="5"/>
        <v>0.14000000000000001</v>
      </c>
      <c r="AE6" s="12">
        <v>428</v>
      </c>
      <c r="AF6" s="45">
        <f>SUMPRODUCT(AB34:AB41,AC34:AC41)</f>
        <v>11412</v>
      </c>
      <c r="AG6" s="16">
        <f t="shared" si="6"/>
        <v>3000</v>
      </c>
      <c r="AH6" s="16">
        <f t="shared" si="7"/>
        <v>3050</v>
      </c>
      <c r="AI6" s="43">
        <f t="shared" si="8"/>
        <v>3.8039999999999998</v>
      </c>
      <c r="AJ6" s="43">
        <f t="shared" si="9"/>
        <v>3.7416393442622953</v>
      </c>
      <c r="AK6" s="16">
        <v>0</v>
      </c>
      <c r="AL6" s="43">
        <f t="shared" si="10"/>
        <v>9</v>
      </c>
      <c r="AM6" s="43">
        <f t="shared" si="11"/>
        <v>1.268</v>
      </c>
      <c r="AN6" s="43">
        <f t="shared" si="12"/>
        <v>1.1111111111111112E-4</v>
      </c>
    </row>
    <row r="7" spans="1:40">
      <c r="A7" s="12">
        <v>1</v>
      </c>
      <c r="B7" s="12">
        <v>5</v>
      </c>
      <c r="C7" s="12">
        <v>140</v>
      </c>
      <c r="D7" s="12" t="s">
        <v>27</v>
      </c>
      <c r="F7" s="12">
        <v>3</v>
      </c>
      <c r="J7" s="12">
        <v>5</v>
      </c>
      <c r="K7" s="12">
        <v>17</v>
      </c>
      <c r="L7" s="45"/>
      <c r="M7" s="45"/>
      <c r="N7" s="45"/>
      <c r="O7" s="45"/>
      <c r="P7" s="45"/>
      <c r="Q7" s="45">
        <v>3</v>
      </c>
      <c r="R7" s="45"/>
      <c r="S7" s="45"/>
      <c r="T7" s="45">
        <f t="shared" si="13"/>
        <v>0</v>
      </c>
      <c r="U7" s="45">
        <f t="shared" si="0"/>
        <v>0</v>
      </c>
      <c r="V7" s="45">
        <f t="shared" si="14"/>
        <v>0</v>
      </c>
      <c r="W7" s="45">
        <f t="shared" si="1"/>
        <v>0</v>
      </c>
      <c r="X7" s="45">
        <f t="shared" si="2"/>
        <v>0</v>
      </c>
      <c r="Y7" s="45">
        <f t="shared" si="3"/>
        <v>3330</v>
      </c>
      <c r="Z7" s="45">
        <f t="shared" si="15"/>
        <v>0</v>
      </c>
      <c r="AA7" s="45">
        <f t="shared" si="4"/>
        <v>0</v>
      </c>
      <c r="AB7" s="45">
        <f t="shared" si="16"/>
        <v>3330</v>
      </c>
      <c r="AC7" s="12">
        <f t="shared" si="5"/>
        <v>0.14000000000000001</v>
      </c>
      <c r="AE7" s="12">
        <v>76</v>
      </c>
      <c r="AF7" s="45">
        <f>SUMPRODUCT(AB42:AB49,AC42:AC49)</f>
        <v>7699.7</v>
      </c>
      <c r="AG7" s="16">
        <f t="shared" si="6"/>
        <v>2000</v>
      </c>
      <c r="AH7" s="16">
        <f t="shared" si="7"/>
        <v>2250</v>
      </c>
      <c r="AI7" s="43">
        <f t="shared" si="8"/>
        <v>3.84985</v>
      </c>
      <c r="AJ7" s="43">
        <f t="shared" si="9"/>
        <v>3.4220888888888887</v>
      </c>
      <c r="AK7" s="16">
        <v>0</v>
      </c>
      <c r="AL7" s="43">
        <f t="shared" si="10"/>
        <v>7.5</v>
      </c>
      <c r="AM7" s="43">
        <f t="shared" si="11"/>
        <v>1.0266266666666666</v>
      </c>
      <c r="AN7" s="43">
        <f t="shared" si="12"/>
        <v>1.3333333333333331E-4</v>
      </c>
    </row>
    <row r="8" spans="1:40">
      <c r="A8" s="12">
        <v>1</v>
      </c>
      <c r="B8" s="12">
        <v>6</v>
      </c>
      <c r="C8" s="12">
        <v>140</v>
      </c>
      <c r="D8" s="12" t="s">
        <v>27</v>
      </c>
      <c r="E8" s="12">
        <v>2</v>
      </c>
      <c r="J8" s="12">
        <v>6</v>
      </c>
      <c r="K8" s="12">
        <v>17</v>
      </c>
      <c r="L8" s="45"/>
      <c r="M8" s="45"/>
      <c r="N8" s="45"/>
      <c r="O8" s="45"/>
      <c r="P8" s="45"/>
      <c r="Q8" s="45"/>
      <c r="R8" s="45">
        <v>2000</v>
      </c>
      <c r="S8" s="45"/>
      <c r="T8" s="45">
        <f t="shared" si="13"/>
        <v>0</v>
      </c>
      <c r="U8" s="45">
        <f t="shared" si="0"/>
        <v>0</v>
      </c>
      <c r="V8" s="45">
        <f t="shared" si="14"/>
        <v>0</v>
      </c>
      <c r="W8" s="45">
        <f t="shared" si="1"/>
        <v>0</v>
      </c>
      <c r="X8" s="45">
        <f t="shared" si="2"/>
        <v>0</v>
      </c>
      <c r="Y8" s="45">
        <f t="shared" si="3"/>
        <v>0</v>
      </c>
      <c r="Z8" s="45">
        <f>R8*1</f>
        <v>2000</v>
      </c>
      <c r="AA8" s="45">
        <f t="shared" si="4"/>
        <v>0</v>
      </c>
      <c r="AB8" s="45">
        <f t="shared" si="16"/>
        <v>2000</v>
      </c>
      <c r="AC8" s="12">
        <f t="shared" si="5"/>
        <v>0.14000000000000001</v>
      </c>
    </row>
    <row r="9" spans="1:40">
      <c r="A9" s="12">
        <v>1</v>
      </c>
      <c r="B9" s="12">
        <v>7</v>
      </c>
      <c r="C9" s="12">
        <v>140</v>
      </c>
      <c r="D9" s="12" t="s">
        <v>27</v>
      </c>
      <c r="G9" s="12">
        <v>5</v>
      </c>
      <c r="J9" s="12">
        <v>7</v>
      </c>
      <c r="K9" s="12">
        <v>17</v>
      </c>
      <c r="L9" s="45"/>
      <c r="M9" s="45"/>
      <c r="N9" s="45"/>
      <c r="O9" s="45"/>
      <c r="P9" s="45"/>
      <c r="Q9" s="45"/>
      <c r="R9" s="45"/>
      <c r="S9" s="45">
        <v>5</v>
      </c>
      <c r="T9" s="45">
        <f t="shared" si="13"/>
        <v>0</v>
      </c>
      <c r="U9" s="45">
        <f t="shared" si="0"/>
        <v>0</v>
      </c>
      <c r="V9" s="45">
        <f t="shared" si="14"/>
        <v>0</v>
      </c>
      <c r="W9" s="45">
        <f t="shared" si="1"/>
        <v>0</v>
      </c>
      <c r="X9" s="45">
        <f t="shared" si="2"/>
        <v>0</v>
      </c>
      <c r="Y9" s="45">
        <f t="shared" si="3"/>
        <v>0</v>
      </c>
      <c r="Z9" s="45">
        <f t="shared" si="15"/>
        <v>0</v>
      </c>
      <c r="AA9" s="45">
        <f t="shared" si="4"/>
        <v>5000</v>
      </c>
      <c r="AB9" s="45">
        <f t="shared" si="16"/>
        <v>5000</v>
      </c>
      <c r="AC9" s="12">
        <f t="shared" si="5"/>
        <v>0.14000000000000001</v>
      </c>
    </row>
    <row r="10" spans="1:40">
      <c r="A10" s="12">
        <v>2</v>
      </c>
      <c r="B10" s="12">
        <v>0</v>
      </c>
      <c r="C10" s="12">
        <v>20</v>
      </c>
      <c r="D10" s="12" t="s">
        <v>27</v>
      </c>
      <c r="E10" s="12">
        <v>25</v>
      </c>
      <c r="J10" s="12">
        <v>0</v>
      </c>
      <c r="K10" s="12">
        <v>36</v>
      </c>
      <c r="L10" s="45">
        <v>45000</v>
      </c>
      <c r="M10" s="45"/>
      <c r="N10" s="45"/>
      <c r="O10" s="45"/>
      <c r="P10" s="45"/>
      <c r="Q10" s="45"/>
      <c r="R10" s="45"/>
      <c r="S10" s="45"/>
      <c r="T10" s="45">
        <f t="shared" si="13"/>
        <v>45000</v>
      </c>
      <c r="U10" s="45">
        <f t="shared" si="0"/>
        <v>0</v>
      </c>
      <c r="V10" s="45">
        <f t="shared" si="14"/>
        <v>0</v>
      </c>
      <c r="W10" s="45">
        <f t="shared" si="1"/>
        <v>0</v>
      </c>
      <c r="X10" s="45">
        <f t="shared" si="2"/>
        <v>0</v>
      </c>
      <c r="Y10" s="45">
        <f t="shared" si="3"/>
        <v>0</v>
      </c>
      <c r="Z10" s="45">
        <f t="shared" si="15"/>
        <v>0</v>
      </c>
      <c r="AA10" s="45">
        <f t="shared" si="4"/>
        <v>0</v>
      </c>
      <c r="AB10" s="45">
        <f t="shared" si="16"/>
        <v>45000</v>
      </c>
      <c r="AC10" s="12">
        <f>AC2</f>
        <v>0.02</v>
      </c>
    </row>
    <row r="11" spans="1:40">
      <c r="A11" s="12">
        <v>2</v>
      </c>
      <c r="B11" s="12">
        <v>1</v>
      </c>
      <c r="C11" s="12">
        <v>140</v>
      </c>
      <c r="D11" s="12" t="s">
        <v>27</v>
      </c>
      <c r="F11" s="12">
        <v>2</v>
      </c>
      <c r="J11" s="12">
        <v>1</v>
      </c>
      <c r="K11" s="12">
        <v>36</v>
      </c>
      <c r="L11" s="45"/>
      <c r="M11" s="45">
        <v>2</v>
      </c>
      <c r="N11" s="45"/>
      <c r="O11" s="45"/>
      <c r="P11" s="45"/>
      <c r="Q11" s="45"/>
      <c r="R11" s="45"/>
      <c r="S11" s="45"/>
      <c r="T11" s="45">
        <f t="shared" si="13"/>
        <v>0</v>
      </c>
      <c r="U11" s="45">
        <f t="shared" si="0"/>
        <v>4200</v>
      </c>
      <c r="V11" s="45">
        <f t="shared" si="14"/>
        <v>0</v>
      </c>
      <c r="W11" s="45">
        <f t="shared" si="1"/>
        <v>0</v>
      </c>
      <c r="X11" s="45">
        <f t="shared" si="2"/>
        <v>0</v>
      </c>
      <c r="Y11" s="45">
        <f t="shared" si="3"/>
        <v>0</v>
      </c>
      <c r="Z11" s="45">
        <f t="shared" si="15"/>
        <v>0</v>
      </c>
      <c r="AA11" s="45">
        <f t="shared" si="4"/>
        <v>0</v>
      </c>
      <c r="AB11" s="45">
        <f t="shared" si="16"/>
        <v>4200</v>
      </c>
      <c r="AC11" s="12">
        <f t="shared" ref="AC11:AC49" si="17">AC3</f>
        <v>0.14000000000000001</v>
      </c>
    </row>
    <row r="12" spans="1:40">
      <c r="A12" s="12">
        <v>2</v>
      </c>
      <c r="B12" s="12">
        <v>2</v>
      </c>
      <c r="C12" s="12">
        <v>140</v>
      </c>
      <c r="D12" s="12" t="s">
        <v>27</v>
      </c>
      <c r="E12" s="12">
        <v>5</v>
      </c>
      <c r="J12" s="12">
        <v>2</v>
      </c>
      <c r="K12" s="12">
        <v>36</v>
      </c>
      <c r="L12" s="45"/>
      <c r="M12" s="45"/>
      <c r="N12" s="45">
        <v>9000</v>
      </c>
      <c r="O12" s="45"/>
      <c r="P12" s="45"/>
      <c r="Q12" s="45"/>
      <c r="R12" s="45"/>
      <c r="S12" s="45"/>
      <c r="T12" s="45">
        <f t="shared" si="13"/>
        <v>0</v>
      </c>
      <c r="U12" s="45">
        <f t="shared" si="0"/>
        <v>0</v>
      </c>
      <c r="V12" s="45">
        <f t="shared" si="14"/>
        <v>9000</v>
      </c>
      <c r="W12" s="45">
        <f t="shared" si="1"/>
        <v>0</v>
      </c>
      <c r="X12" s="45">
        <f t="shared" si="2"/>
        <v>0</v>
      </c>
      <c r="Y12" s="45">
        <f t="shared" si="3"/>
        <v>0</v>
      </c>
      <c r="Z12" s="45">
        <f t="shared" si="15"/>
        <v>0</v>
      </c>
      <c r="AA12" s="45">
        <f t="shared" si="4"/>
        <v>0</v>
      </c>
      <c r="AB12" s="45">
        <f t="shared" si="16"/>
        <v>9000</v>
      </c>
      <c r="AC12" s="12">
        <f t="shared" si="17"/>
        <v>0.14000000000000001</v>
      </c>
    </row>
    <row r="13" spans="1:40">
      <c r="A13" s="12">
        <v>2</v>
      </c>
      <c r="B13" s="12">
        <v>3</v>
      </c>
      <c r="C13" s="12">
        <v>140</v>
      </c>
      <c r="D13" s="12" t="s">
        <v>27</v>
      </c>
      <c r="G13" s="12">
        <v>3</v>
      </c>
      <c r="J13" s="12">
        <v>3</v>
      </c>
      <c r="K13" s="12">
        <v>36</v>
      </c>
      <c r="L13" s="45"/>
      <c r="M13" s="45"/>
      <c r="N13" s="45"/>
      <c r="O13" s="45">
        <v>3</v>
      </c>
      <c r="P13" s="45"/>
      <c r="Q13" s="45"/>
      <c r="R13" s="45"/>
      <c r="S13" s="45"/>
      <c r="T13" s="45">
        <f t="shared" si="13"/>
        <v>0</v>
      </c>
      <c r="U13" s="45">
        <f t="shared" si="0"/>
        <v>0</v>
      </c>
      <c r="V13" s="45">
        <f t="shared" si="14"/>
        <v>0</v>
      </c>
      <c r="W13" s="45">
        <f t="shared" si="1"/>
        <v>5400</v>
      </c>
      <c r="X13" s="45">
        <f t="shared" si="2"/>
        <v>0</v>
      </c>
      <c r="Y13" s="45">
        <f t="shared" si="3"/>
        <v>0</v>
      </c>
      <c r="Z13" s="45">
        <f t="shared" si="15"/>
        <v>0</v>
      </c>
      <c r="AA13" s="45">
        <f t="shared" si="4"/>
        <v>0</v>
      </c>
      <c r="AB13" s="45">
        <f t="shared" si="16"/>
        <v>5400</v>
      </c>
      <c r="AC13" s="12">
        <f t="shared" si="17"/>
        <v>0.14000000000000001</v>
      </c>
      <c r="AI13" s="45"/>
    </row>
    <row r="14" spans="1:40">
      <c r="A14" s="12">
        <v>2</v>
      </c>
      <c r="B14" s="12">
        <v>4</v>
      </c>
      <c r="C14" s="12">
        <v>140</v>
      </c>
      <c r="D14" s="12" t="s">
        <v>27</v>
      </c>
      <c r="H14" s="12">
        <v>86400000</v>
      </c>
      <c r="J14" s="12">
        <v>4</v>
      </c>
      <c r="K14" s="12">
        <v>36</v>
      </c>
      <c r="L14" s="45"/>
      <c r="M14" s="45"/>
      <c r="N14" s="45"/>
      <c r="O14" s="45"/>
      <c r="P14" s="45">
        <v>24</v>
      </c>
      <c r="Q14" s="45"/>
      <c r="R14" s="45"/>
      <c r="S14" s="45"/>
      <c r="T14" s="45">
        <f t="shared" si="13"/>
        <v>0</v>
      </c>
      <c r="U14" s="45">
        <f t="shared" si="0"/>
        <v>0</v>
      </c>
      <c r="V14" s="45">
        <f t="shared" si="14"/>
        <v>0</v>
      </c>
      <c r="W14" s="45">
        <f t="shared" si="1"/>
        <v>0</v>
      </c>
      <c r="X14" s="45">
        <f t="shared" si="2"/>
        <v>6450</v>
      </c>
      <c r="Y14" s="45">
        <f t="shared" si="3"/>
        <v>0</v>
      </c>
      <c r="Z14" s="45">
        <f t="shared" si="15"/>
        <v>0</v>
      </c>
      <c r="AA14" s="45">
        <f t="shared" si="4"/>
        <v>0</v>
      </c>
      <c r="AB14" s="45">
        <f t="shared" si="16"/>
        <v>6450</v>
      </c>
      <c r="AC14" s="12">
        <f t="shared" si="17"/>
        <v>0.14000000000000001</v>
      </c>
    </row>
    <row r="15" spans="1:40">
      <c r="A15" s="12">
        <v>2</v>
      </c>
      <c r="B15" s="12">
        <v>5</v>
      </c>
      <c r="C15" s="12">
        <v>140</v>
      </c>
      <c r="D15" s="12" t="s">
        <v>27</v>
      </c>
      <c r="F15" s="12">
        <v>3</v>
      </c>
      <c r="J15" s="12">
        <v>5</v>
      </c>
      <c r="K15" s="12">
        <v>36</v>
      </c>
      <c r="L15" s="45"/>
      <c r="M15" s="45"/>
      <c r="N15" s="45"/>
      <c r="O15" s="45"/>
      <c r="P15" s="45"/>
      <c r="Q15" s="45">
        <v>3</v>
      </c>
      <c r="R15" s="45"/>
      <c r="S15" s="45"/>
      <c r="T15" s="45">
        <f t="shared" si="13"/>
        <v>0</v>
      </c>
      <c r="U15" s="45">
        <f t="shared" si="0"/>
        <v>0</v>
      </c>
      <c r="V15" s="45">
        <f t="shared" si="14"/>
        <v>0</v>
      </c>
      <c r="W15" s="45">
        <f t="shared" si="1"/>
        <v>0</v>
      </c>
      <c r="X15" s="45">
        <f t="shared" si="2"/>
        <v>0</v>
      </c>
      <c r="Y15" s="45">
        <f t="shared" si="3"/>
        <v>6300</v>
      </c>
      <c r="Z15" s="45">
        <f t="shared" si="15"/>
        <v>0</v>
      </c>
      <c r="AA15" s="45">
        <f t="shared" si="4"/>
        <v>0</v>
      </c>
      <c r="AB15" s="45">
        <f t="shared" si="16"/>
        <v>6300</v>
      </c>
      <c r="AC15" s="12">
        <f t="shared" si="17"/>
        <v>0.14000000000000001</v>
      </c>
    </row>
    <row r="16" spans="1:40">
      <c r="A16" s="12">
        <v>2</v>
      </c>
      <c r="B16" s="12">
        <v>6</v>
      </c>
      <c r="C16" s="12">
        <v>140</v>
      </c>
      <c r="D16" s="12" t="s">
        <v>27</v>
      </c>
      <c r="E16" s="12">
        <v>2</v>
      </c>
      <c r="J16" s="12">
        <v>6</v>
      </c>
      <c r="K16" s="12">
        <v>36</v>
      </c>
      <c r="L16" s="45"/>
      <c r="M16" s="45"/>
      <c r="N16" s="45"/>
      <c r="O16" s="45"/>
      <c r="P16" s="45"/>
      <c r="Q16" s="45"/>
      <c r="R16" s="45">
        <v>4000</v>
      </c>
      <c r="S16" s="45"/>
      <c r="T16" s="45">
        <f t="shared" si="13"/>
        <v>0</v>
      </c>
      <c r="U16" s="45">
        <f t="shared" si="0"/>
        <v>0</v>
      </c>
      <c r="V16" s="45">
        <f t="shared" si="14"/>
        <v>0</v>
      </c>
      <c r="W16" s="45">
        <f t="shared" si="1"/>
        <v>0</v>
      </c>
      <c r="X16" s="45">
        <f t="shared" si="2"/>
        <v>0</v>
      </c>
      <c r="Y16" s="45">
        <f t="shared" si="3"/>
        <v>0</v>
      </c>
      <c r="Z16" s="45">
        <f t="shared" si="15"/>
        <v>4000</v>
      </c>
      <c r="AA16" s="45">
        <f t="shared" si="4"/>
        <v>0</v>
      </c>
      <c r="AB16" s="45">
        <f t="shared" si="16"/>
        <v>4000</v>
      </c>
      <c r="AC16" s="12">
        <f t="shared" si="17"/>
        <v>0.14000000000000001</v>
      </c>
    </row>
    <row r="17" spans="1:29">
      <c r="A17" s="12">
        <v>2</v>
      </c>
      <c r="B17" s="12">
        <v>7</v>
      </c>
      <c r="C17" s="12">
        <v>140</v>
      </c>
      <c r="D17" s="12" t="s">
        <v>27</v>
      </c>
      <c r="G17" s="12">
        <v>5</v>
      </c>
      <c r="J17" s="12">
        <v>7</v>
      </c>
      <c r="K17" s="12">
        <v>36</v>
      </c>
      <c r="L17" s="45"/>
      <c r="M17" s="45"/>
      <c r="N17" s="45"/>
      <c r="O17" s="45"/>
      <c r="P17" s="45"/>
      <c r="Q17" s="45"/>
      <c r="R17" s="45"/>
      <c r="S17" s="45">
        <v>5</v>
      </c>
      <c r="T17" s="45">
        <f t="shared" si="13"/>
        <v>0</v>
      </c>
      <c r="U17" s="45">
        <f t="shared" si="0"/>
        <v>0</v>
      </c>
      <c r="V17" s="45">
        <f t="shared" si="14"/>
        <v>0</v>
      </c>
      <c r="W17" s="45">
        <f t="shared" si="1"/>
        <v>0</v>
      </c>
      <c r="X17" s="45">
        <f t="shared" si="2"/>
        <v>0</v>
      </c>
      <c r="Y17" s="45">
        <f t="shared" si="3"/>
        <v>0</v>
      </c>
      <c r="Z17" s="45">
        <f t="shared" si="15"/>
        <v>0</v>
      </c>
      <c r="AA17" s="45">
        <f t="shared" si="4"/>
        <v>9000</v>
      </c>
      <c r="AB17" s="45">
        <f t="shared" si="16"/>
        <v>9000</v>
      </c>
      <c r="AC17" s="12">
        <f t="shared" si="17"/>
        <v>0.14000000000000001</v>
      </c>
    </row>
    <row r="18" spans="1:29">
      <c r="A18" s="12">
        <v>3</v>
      </c>
      <c r="B18" s="12">
        <v>0</v>
      </c>
      <c r="C18" s="12">
        <v>20</v>
      </c>
      <c r="D18" s="12" t="s">
        <v>27</v>
      </c>
      <c r="E18" s="12">
        <v>25</v>
      </c>
      <c r="J18" s="12">
        <v>0</v>
      </c>
      <c r="K18" s="12">
        <v>142</v>
      </c>
      <c r="L18" s="45">
        <v>55000</v>
      </c>
      <c r="M18" s="45"/>
      <c r="N18" s="45"/>
      <c r="O18" s="45"/>
      <c r="P18" s="45"/>
      <c r="Q18" s="45"/>
      <c r="R18" s="45"/>
      <c r="S18" s="45"/>
      <c r="T18" s="45">
        <f t="shared" si="13"/>
        <v>55000</v>
      </c>
      <c r="U18" s="45">
        <f t="shared" si="0"/>
        <v>0</v>
      </c>
      <c r="V18" s="45">
        <f t="shared" si="14"/>
        <v>0</v>
      </c>
      <c r="W18" s="45">
        <f t="shared" si="1"/>
        <v>0</v>
      </c>
      <c r="X18" s="45">
        <f t="shared" si="2"/>
        <v>0</v>
      </c>
      <c r="Y18" s="45">
        <f t="shared" si="3"/>
        <v>0</v>
      </c>
      <c r="Z18" s="45">
        <f t="shared" si="15"/>
        <v>0</v>
      </c>
      <c r="AA18" s="45">
        <f t="shared" si="4"/>
        <v>0</v>
      </c>
      <c r="AB18" s="45">
        <f t="shared" si="16"/>
        <v>55000</v>
      </c>
      <c r="AC18" s="12">
        <f t="shared" si="17"/>
        <v>0.02</v>
      </c>
    </row>
    <row r="19" spans="1:29">
      <c r="A19" s="12">
        <v>3</v>
      </c>
      <c r="B19" s="12">
        <v>1</v>
      </c>
      <c r="C19" s="12">
        <v>140</v>
      </c>
      <c r="D19" s="12" t="s">
        <v>27</v>
      </c>
      <c r="F19" s="12">
        <v>2</v>
      </c>
      <c r="J19" s="12">
        <v>1</v>
      </c>
      <c r="K19" s="12">
        <v>142</v>
      </c>
      <c r="L19" s="45"/>
      <c r="M19" s="45">
        <v>2</v>
      </c>
      <c r="N19" s="45"/>
      <c r="O19" s="45"/>
      <c r="P19" s="45"/>
      <c r="Q19" s="45"/>
      <c r="R19" s="45"/>
      <c r="S19" s="45"/>
      <c r="T19" s="45">
        <f t="shared" si="13"/>
        <v>0</v>
      </c>
      <c r="U19" s="45">
        <f t="shared" si="0"/>
        <v>4884</v>
      </c>
      <c r="V19" s="45">
        <f t="shared" si="14"/>
        <v>0</v>
      </c>
      <c r="W19" s="45">
        <f t="shared" si="1"/>
        <v>0</v>
      </c>
      <c r="X19" s="45">
        <f t="shared" si="2"/>
        <v>0</v>
      </c>
      <c r="Y19" s="45">
        <f t="shared" si="3"/>
        <v>0</v>
      </c>
      <c r="Z19" s="45">
        <f t="shared" si="15"/>
        <v>0</v>
      </c>
      <c r="AA19" s="45">
        <f t="shared" si="4"/>
        <v>0</v>
      </c>
      <c r="AB19" s="45">
        <f t="shared" si="16"/>
        <v>4884</v>
      </c>
      <c r="AC19" s="12">
        <f t="shared" si="17"/>
        <v>0.14000000000000001</v>
      </c>
    </row>
    <row r="20" spans="1:29">
      <c r="A20" s="12">
        <v>3</v>
      </c>
      <c r="B20" s="12">
        <v>2</v>
      </c>
      <c r="C20" s="12">
        <v>140</v>
      </c>
      <c r="D20" s="12" t="s">
        <v>27</v>
      </c>
      <c r="E20" s="12">
        <v>5</v>
      </c>
      <c r="J20" s="12">
        <v>2</v>
      </c>
      <c r="K20" s="12">
        <v>142</v>
      </c>
      <c r="L20" s="45"/>
      <c r="M20" s="45"/>
      <c r="N20" s="45">
        <v>11000</v>
      </c>
      <c r="O20" s="45"/>
      <c r="P20" s="45"/>
      <c r="Q20" s="45"/>
      <c r="R20" s="45"/>
      <c r="S20" s="45"/>
      <c r="T20" s="45">
        <f t="shared" si="13"/>
        <v>0</v>
      </c>
      <c r="U20" s="45">
        <f t="shared" si="0"/>
        <v>0</v>
      </c>
      <c r="V20" s="45">
        <f t="shared" si="14"/>
        <v>11000</v>
      </c>
      <c r="W20" s="45">
        <f t="shared" si="1"/>
        <v>0</v>
      </c>
      <c r="X20" s="45">
        <f t="shared" si="2"/>
        <v>0</v>
      </c>
      <c r="Y20" s="45">
        <f t="shared" si="3"/>
        <v>0</v>
      </c>
      <c r="Z20" s="45">
        <f t="shared" si="15"/>
        <v>0</v>
      </c>
      <c r="AA20" s="45">
        <f t="shared" si="4"/>
        <v>0</v>
      </c>
      <c r="AB20" s="45">
        <f t="shared" si="16"/>
        <v>11000</v>
      </c>
      <c r="AC20" s="12">
        <f t="shared" si="17"/>
        <v>0.14000000000000001</v>
      </c>
    </row>
    <row r="21" spans="1:29">
      <c r="A21" s="12">
        <v>3</v>
      </c>
      <c r="B21" s="12">
        <v>3</v>
      </c>
      <c r="C21" s="12">
        <v>140</v>
      </c>
      <c r="D21" s="12" t="s">
        <v>27</v>
      </c>
      <c r="G21" s="12">
        <v>2</v>
      </c>
      <c r="J21" s="12">
        <v>3</v>
      </c>
      <c r="K21" s="12">
        <v>142</v>
      </c>
      <c r="L21" s="45"/>
      <c r="M21" s="45"/>
      <c r="N21" s="45"/>
      <c r="O21" s="45">
        <v>3</v>
      </c>
      <c r="P21" s="45"/>
      <c r="Q21" s="45"/>
      <c r="R21" s="45"/>
      <c r="S21" s="45"/>
      <c r="T21" s="45">
        <f t="shared" si="13"/>
        <v>0</v>
      </c>
      <c r="U21" s="45">
        <f t="shared" si="0"/>
        <v>0</v>
      </c>
      <c r="V21" s="45">
        <f t="shared" si="14"/>
        <v>0</v>
      </c>
      <c r="W21" s="45">
        <f t="shared" si="1"/>
        <v>6600</v>
      </c>
      <c r="X21" s="45">
        <f t="shared" si="2"/>
        <v>0</v>
      </c>
      <c r="Y21" s="45">
        <f t="shared" si="3"/>
        <v>0</v>
      </c>
      <c r="Z21" s="45">
        <f t="shared" si="15"/>
        <v>0</v>
      </c>
      <c r="AA21" s="45">
        <f t="shared" si="4"/>
        <v>0</v>
      </c>
      <c r="AB21" s="45">
        <f t="shared" si="16"/>
        <v>6600</v>
      </c>
      <c r="AC21" s="12">
        <f t="shared" si="17"/>
        <v>0.14000000000000001</v>
      </c>
    </row>
    <row r="22" spans="1:29">
      <c r="A22" s="12">
        <v>3</v>
      </c>
      <c r="B22" s="12">
        <v>4</v>
      </c>
      <c r="C22" s="12">
        <v>140</v>
      </c>
      <c r="D22" s="12" t="s">
        <v>27</v>
      </c>
      <c r="H22" s="12">
        <v>86400000</v>
      </c>
      <c r="J22" s="12">
        <v>4</v>
      </c>
      <c r="K22" s="12">
        <v>142</v>
      </c>
      <c r="L22" s="45"/>
      <c r="M22" s="45"/>
      <c r="N22" s="45"/>
      <c r="O22" s="45"/>
      <c r="P22" s="45">
        <v>24</v>
      </c>
      <c r="Q22" s="45"/>
      <c r="R22" s="45"/>
      <c r="S22" s="45"/>
      <c r="T22" s="45">
        <f t="shared" si="13"/>
        <v>0</v>
      </c>
      <c r="U22" s="45">
        <f t="shared" si="0"/>
        <v>0</v>
      </c>
      <c r="V22" s="45">
        <f t="shared" si="14"/>
        <v>0</v>
      </c>
      <c r="W22" s="45">
        <f t="shared" si="1"/>
        <v>0</v>
      </c>
      <c r="X22" s="45">
        <f t="shared" si="2"/>
        <v>7200</v>
      </c>
      <c r="Y22" s="45">
        <f t="shared" si="3"/>
        <v>0</v>
      </c>
      <c r="Z22" s="45">
        <f t="shared" si="15"/>
        <v>0</v>
      </c>
      <c r="AA22" s="45">
        <f t="shared" si="4"/>
        <v>0</v>
      </c>
      <c r="AB22" s="45">
        <f t="shared" si="16"/>
        <v>7200</v>
      </c>
      <c r="AC22" s="12">
        <f t="shared" si="17"/>
        <v>0.14000000000000001</v>
      </c>
    </row>
    <row r="23" spans="1:29">
      <c r="A23" s="12">
        <v>3</v>
      </c>
      <c r="B23" s="12">
        <v>5</v>
      </c>
      <c r="C23" s="12">
        <v>140</v>
      </c>
      <c r="D23" s="12" t="s">
        <v>27</v>
      </c>
      <c r="F23" s="12">
        <v>3</v>
      </c>
      <c r="J23" s="12">
        <v>5</v>
      </c>
      <c r="K23" s="12">
        <v>142</v>
      </c>
      <c r="L23" s="45"/>
      <c r="M23" s="45"/>
      <c r="N23" s="45"/>
      <c r="O23" s="45"/>
      <c r="P23" s="45"/>
      <c r="Q23" s="45">
        <v>3</v>
      </c>
      <c r="R23" s="45"/>
      <c r="S23" s="45"/>
      <c r="T23" s="45">
        <f t="shared" si="13"/>
        <v>0</v>
      </c>
      <c r="U23" s="45">
        <f t="shared" si="0"/>
        <v>0</v>
      </c>
      <c r="V23" s="45">
        <f t="shared" si="14"/>
        <v>0</v>
      </c>
      <c r="W23" s="45">
        <f t="shared" si="1"/>
        <v>0</v>
      </c>
      <c r="X23" s="45">
        <f t="shared" si="2"/>
        <v>0</v>
      </c>
      <c r="Y23" s="45">
        <f t="shared" si="3"/>
        <v>7326</v>
      </c>
      <c r="Z23" s="45">
        <f t="shared" si="15"/>
        <v>0</v>
      </c>
      <c r="AA23" s="45">
        <f t="shared" si="4"/>
        <v>0</v>
      </c>
      <c r="AB23" s="45">
        <f t="shared" si="16"/>
        <v>7326</v>
      </c>
      <c r="AC23" s="12">
        <f t="shared" si="17"/>
        <v>0.14000000000000001</v>
      </c>
    </row>
    <row r="24" spans="1:29">
      <c r="A24" s="12">
        <v>3</v>
      </c>
      <c r="B24" s="12">
        <v>6</v>
      </c>
      <c r="C24" s="12">
        <v>140</v>
      </c>
      <c r="D24" s="12" t="s">
        <v>27</v>
      </c>
      <c r="E24" s="12">
        <v>2</v>
      </c>
      <c r="J24" s="12">
        <v>6</v>
      </c>
      <c r="K24" s="12">
        <v>142</v>
      </c>
      <c r="L24" s="45"/>
      <c r="M24" s="45"/>
      <c r="N24" s="45"/>
      <c r="O24" s="45"/>
      <c r="P24" s="45"/>
      <c r="Q24" s="45"/>
      <c r="R24" s="45">
        <v>5000</v>
      </c>
      <c r="S24" s="45"/>
      <c r="T24" s="45">
        <f t="shared" si="13"/>
        <v>0</v>
      </c>
      <c r="U24" s="45">
        <f t="shared" si="0"/>
        <v>0</v>
      </c>
      <c r="V24" s="45">
        <f t="shared" si="14"/>
        <v>0</v>
      </c>
      <c r="W24" s="45">
        <f t="shared" si="1"/>
        <v>0</v>
      </c>
      <c r="X24" s="45">
        <f t="shared" si="2"/>
        <v>0</v>
      </c>
      <c r="Y24" s="45">
        <f t="shared" si="3"/>
        <v>0</v>
      </c>
      <c r="Z24" s="45">
        <f t="shared" si="15"/>
        <v>5000</v>
      </c>
      <c r="AA24" s="45">
        <f t="shared" si="4"/>
        <v>0</v>
      </c>
      <c r="AB24" s="45">
        <f t="shared" si="16"/>
        <v>5000</v>
      </c>
      <c r="AC24" s="12">
        <f t="shared" si="17"/>
        <v>0.14000000000000001</v>
      </c>
    </row>
    <row r="25" spans="1:29">
      <c r="A25" s="12">
        <v>3</v>
      </c>
      <c r="B25" s="12">
        <v>7</v>
      </c>
      <c r="C25" s="12">
        <v>140</v>
      </c>
      <c r="D25" s="12" t="s">
        <v>27</v>
      </c>
      <c r="G25" s="12">
        <v>4</v>
      </c>
      <c r="J25" s="12">
        <v>7</v>
      </c>
      <c r="K25" s="12">
        <v>142</v>
      </c>
      <c r="L25" s="45"/>
      <c r="M25" s="45"/>
      <c r="N25" s="45"/>
      <c r="O25" s="45"/>
      <c r="P25" s="45"/>
      <c r="Q25" s="45"/>
      <c r="R25" s="45"/>
      <c r="S25" s="45">
        <v>5</v>
      </c>
      <c r="T25" s="45">
        <f t="shared" si="13"/>
        <v>0</v>
      </c>
      <c r="U25" s="45">
        <f t="shared" si="0"/>
        <v>0</v>
      </c>
      <c r="V25" s="45">
        <f t="shared" si="14"/>
        <v>0</v>
      </c>
      <c r="W25" s="45">
        <f t="shared" si="1"/>
        <v>0</v>
      </c>
      <c r="X25" s="45">
        <f t="shared" si="2"/>
        <v>0</v>
      </c>
      <c r="Y25" s="45">
        <f t="shared" si="3"/>
        <v>0</v>
      </c>
      <c r="Z25" s="45">
        <f t="shared" si="15"/>
        <v>0</v>
      </c>
      <c r="AA25" s="45">
        <f t="shared" si="4"/>
        <v>11000</v>
      </c>
      <c r="AB25" s="45">
        <f t="shared" si="16"/>
        <v>11000</v>
      </c>
      <c r="AC25" s="12">
        <f t="shared" si="17"/>
        <v>0.14000000000000001</v>
      </c>
    </row>
    <row r="26" spans="1:29">
      <c r="J26" s="12">
        <v>0</v>
      </c>
      <c r="K26" s="12">
        <v>453</v>
      </c>
      <c r="L26" s="45">
        <v>80000</v>
      </c>
      <c r="M26" s="45"/>
      <c r="N26" s="45"/>
      <c r="O26" s="45"/>
      <c r="P26" s="45"/>
      <c r="Q26" s="45"/>
      <c r="R26" s="45"/>
      <c r="S26" s="45"/>
      <c r="T26" s="45">
        <f t="shared" si="13"/>
        <v>80000</v>
      </c>
      <c r="U26" s="45">
        <f t="shared" si="0"/>
        <v>0</v>
      </c>
      <c r="V26" s="45">
        <f t="shared" si="14"/>
        <v>0</v>
      </c>
      <c r="W26" s="45">
        <f t="shared" si="1"/>
        <v>0</v>
      </c>
      <c r="X26" s="45">
        <f t="shared" si="2"/>
        <v>0</v>
      </c>
      <c r="Y26" s="45">
        <f t="shared" si="3"/>
        <v>0</v>
      </c>
      <c r="Z26" s="45">
        <f t="shared" si="15"/>
        <v>0</v>
      </c>
      <c r="AA26" s="45">
        <f t="shared" si="4"/>
        <v>0</v>
      </c>
      <c r="AB26" s="45">
        <f t="shared" si="16"/>
        <v>80000</v>
      </c>
      <c r="AC26" s="12">
        <f t="shared" si="17"/>
        <v>0.02</v>
      </c>
    </row>
    <row r="27" spans="1:29">
      <c r="J27" s="12">
        <v>1</v>
      </c>
      <c r="K27" s="12">
        <v>453</v>
      </c>
      <c r="L27" s="45"/>
      <c r="M27" s="45">
        <v>2</v>
      </c>
      <c r="N27" s="45"/>
      <c r="O27" s="45"/>
      <c r="P27" s="45"/>
      <c r="Q27" s="45"/>
      <c r="R27" s="45"/>
      <c r="S27" s="45"/>
      <c r="T27" s="45">
        <f t="shared" si="13"/>
        <v>0</v>
      </c>
      <c r="U27" s="45">
        <f t="shared" si="0"/>
        <v>6884</v>
      </c>
      <c r="V27" s="45">
        <f t="shared" si="14"/>
        <v>0</v>
      </c>
      <c r="W27" s="45">
        <f t="shared" si="1"/>
        <v>0</v>
      </c>
      <c r="X27" s="45">
        <f t="shared" si="2"/>
        <v>0</v>
      </c>
      <c r="Y27" s="45">
        <f t="shared" si="3"/>
        <v>0</v>
      </c>
      <c r="Z27" s="45">
        <f t="shared" si="15"/>
        <v>0</v>
      </c>
      <c r="AA27" s="45">
        <f t="shared" si="4"/>
        <v>0</v>
      </c>
      <c r="AB27" s="45">
        <f t="shared" si="16"/>
        <v>6884</v>
      </c>
      <c r="AC27" s="12">
        <f t="shared" si="17"/>
        <v>0.14000000000000001</v>
      </c>
    </row>
    <row r="28" spans="1:29">
      <c r="J28" s="12">
        <v>2</v>
      </c>
      <c r="K28" s="12">
        <v>453</v>
      </c>
      <c r="L28" s="45"/>
      <c r="M28" s="45"/>
      <c r="N28" s="45">
        <v>16000</v>
      </c>
      <c r="O28" s="45"/>
      <c r="P28" s="45"/>
      <c r="Q28" s="45"/>
      <c r="R28" s="45"/>
      <c r="S28" s="45"/>
      <c r="T28" s="45">
        <f t="shared" si="13"/>
        <v>0</v>
      </c>
      <c r="U28" s="45">
        <f t="shared" si="0"/>
        <v>0</v>
      </c>
      <c r="V28" s="45">
        <f t="shared" si="14"/>
        <v>16000</v>
      </c>
      <c r="W28" s="45">
        <f t="shared" si="1"/>
        <v>0</v>
      </c>
      <c r="X28" s="45">
        <f t="shared" si="2"/>
        <v>0</v>
      </c>
      <c r="Y28" s="45">
        <f t="shared" si="3"/>
        <v>0</v>
      </c>
      <c r="Z28" s="45">
        <f t="shared" si="15"/>
        <v>0</v>
      </c>
      <c r="AA28" s="45">
        <f t="shared" si="4"/>
        <v>0</v>
      </c>
      <c r="AB28" s="45">
        <f t="shared" si="16"/>
        <v>16000</v>
      </c>
      <c r="AC28" s="12">
        <f t="shared" si="17"/>
        <v>0.14000000000000001</v>
      </c>
    </row>
    <row r="29" spans="1:29">
      <c r="J29" s="12">
        <v>3</v>
      </c>
      <c r="K29" s="12">
        <v>453</v>
      </c>
      <c r="L29" s="45"/>
      <c r="M29" s="45"/>
      <c r="N29" s="45"/>
      <c r="O29" s="45">
        <v>3</v>
      </c>
      <c r="P29" s="45"/>
      <c r="Q29" s="45"/>
      <c r="R29" s="45"/>
      <c r="S29" s="45"/>
      <c r="T29" s="45">
        <f t="shared" si="13"/>
        <v>0</v>
      </c>
      <c r="U29" s="45">
        <f t="shared" si="0"/>
        <v>0</v>
      </c>
      <c r="V29" s="45">
        <f t="shared" si="14"/>
        <v>0</v>
      </c>
      <c r="W29" s="45">
        <f t="shared" si="1"/>
        <v>9300</v>
      </c>
      <c r="X29" s="45">
        <f t="shared" si="2"/>
        <v>0</v>
      </c>
      <c r="Y29" s="45">
        <f t="shared" si="3"/>
        <v>0</v>
      </c>
      <c r="Z29" s="45">
        <f t="shared" si="15"/>
        <v>0</v>
      </c>
      <c r="AA29" s="45">
        <f t="shared" si="4"/>
        <v>0</v>
      </c>
      <c r="AB29" s="45">
        <f t="shared" si="16"/>
        <v>9300</v>
      </c>
      <c r="AC29" s="12">
        <f t="shared" si="17"/>
        <v>0.14000000000000001</v>
      </c>
    </row>
    <row r="30" spans="1:29">
      <c r="J30" s="12">
        <v>4</v>
      </c>
      <c r="K30" s="12">
        <v>453</v>
      </c>
      <c r="L30" s="45"/>
      <c r="M30" s="45"/>
      <c r="N30" s="45"/>
      <c r="O30" s="45"/>
      <c r="P30" s="45">
        <v>24</v>
      </c>
      <c r="Q30" s="45"/>
      <c r="R30" s="45"/>
      <c r="S30" s="45"/>
      <c r="T30" s="45">
        <f t="shared" si="13"/>
        <v>0</v>
      </c>
      <c r="U30" s="45">
        <f t="shared" si="0"/>
        <v>0</v>
      </c>
      <c r="V30" s="45">
        <f t="shared" si="14"/>
        <v>0</v>
      </c>
      <c r="W30" s="45">
        <f t="shared" si="1"/>
        <v>0</v>
      </c>
      <c r="X30" s="45">
        <f t="shared" si="2"/>
        <v>9300</v>
      </c>
      <c r="Y30" s="45">
        <f t="shared" si="3"/>
        <v>0</v>
      </c>
      <c r="Z30" s="45">
        <f t="shared" si="15"/>
        <v>0</v>
      </c>
      <c r="AA30" s="45">
        <f t="shared" si="4"/>
        <v>0</v>
      </c>
      <c r="AB30" s="45">
        <f t="shared" si="16"/>
        <v>9300</v>
      </c>
      <c r="AC30" s="12">
        <f t="shared" si="17"/>
        <v>0.14000000000000001</v>
      </c>
    </row>
    <row r="31" spans="1:29">
      <c r="J31" s="12">
        <v>5</v>
      </c>
      <c r="K31" s="12">
        <v>453</v>
      </c>
      <c r="L31" s="45"/>
      <c r="M31" s="45"/>
      <c r="N31" s="45"/>
      <c r="O31" s="45"/>
      <c r="P31" s="45"/>
      <c r="Q31" s="45">
        <v>3</v>
      </c>
      <c r="R31" s="45"/>
      <c r="S31" s="45"/>
      <c r="T31" s="45">
        <f t="shared" si="13"/>
        <v>0</v>
      </c>
      <c r="U31" s="45">
        <f t="shared" si="0"/>
        <v>0</v>
      </c>
      <c r="V31" s="45">
        <f t="shared" si="14"/>
        <v>0</v>
      </c>
      <c r="W31" s="45">
        <f t="shared" si="1"/>
        <v>0</v>
      </c>
      <c r="X31" s="45">
        <f t="shared" si="2"/>
        <v>0</v>
      </c>
      <c r="Y31" s="45">
        <f t="shared" si="3"/>
        <v>10326</v>
      </c>
      <c r="Z31" s="45">
        <f t="shared" si="15"/>
        <v>0</v>
      </c>
      <c r="AA31" s="45">
        <f t="shared" si="4"/>
        <v>0</v>
      </c>
      <c r="AB31" s="45">
        <f t="shared" si="16"/>
        <v>10326</v>
      </c>
      <c r="AC31" s="12">
        <f t="shared" si="17"/>
        <v>0.14000000000000001</v>
      </c>
    </row>
    <row r="32" spans="1:29">
      <c r="J32" s="12">
        <v>6</v>
      </c>
      <c r="K32" s="12">
        <v>453</v>
      </c>
      <c r="L32" s="45"/>
      <c r="M32" s="45"/>
      <c r="N32" s="45"/>
      <c r="O32" s="45"/>
      <c r="P32" s="45"/>
      <c r="Q32" s="45"/>
      <c r="R32" s="45">
        <v>7000</v>
      </c>
      <c r="S32" s="45"/>
      <c r="T32" s="45">
        <f t="shared" si="13"/>
        <v>0</v>
      </c>
      <c r="U32" s="45">
        <f t="shared" si="0"/>
        <v>0</v>
      </c>
      <c r="V32" s="45">
        <f t="shared" si="14"/>
        <v>0</v>
      </c>
      <c r="W32" s="45">
        <f t="shared" si="1"/>
        <v>0</v>
      </c>
      <c r="X32" s="45">
        <f t="shared" si="2"/>
        <v>0</v>
      </c>
      <c r="Y32" s="45">
        <f t="shared" si="3"/>
        <v>0</v>
      </c>
      <c r="Z32" s="45">
        <f t="shared" si="15"/>
        <v>7000</v>
      </c>
      <c r="AA32" s="45">
        <f t="shared" si="4"/>
        <v>0</v>
      </c>
      <c r="AB32" s="45">
        <f t="shared" si="16"/>
        <v>7000</v>
      </c>
      <c r="AC32" s="12">
        <f t="shared" si="17"/>
        <v>0.14000000000000001</v>
      </c>
    </row>
    <row r="33" spans="10:29">
      <c r="J33" s="12">
        <v>7</v>
      </c>
      <c r="K33" s="12">
        <v>453</v>
      </c>
      <c r="L33" s="45"/>
      <c r="M33" s="45"/>
      <c r="N33" s="45"/>
      <c r="O33" s="45"/>
      <c r="P33" s="45"/>
      <c r="Q33" s="45"/>
      <c r="R33" s="45"/>
      <c r="S33" s="45">
        <v>5</v>
      </c>
      <c r="T33" s="45">
        <f>L33*1</f>
        <v>0</v>
      </c>
      <c r="U33" s="45">
        <f t="shared" si="0"/>
        <v>0</v>
      </c>
      <c r="V33" s="45">
        <f t="shared" si="14"/>
        <v>0</v>
      </c>
      <c r="W33" s="45">
        <f t="shared" si="1"/>
        <v>0</v>
      </c>
      <c r="X33" s="45">
        <f t="shared" si="2"/>
        <v>0</v>
      </c>
      <c r="Y33" s="45">
        <f t="shared" si="3"/>
        <v>0</v>
      </c>
      <c r="Z33" s="45">
        <f t="shared" si="15"/>
        <v>0</v>
      </c>
      <c r="AA33" s="45">
        <f t="shared" si="4"/>
        <v>15500</v>
      </c>
      <c r="AB33" s="45">
        <f t="shared" si="16"/>
        <v>15500</v>
      </c>
      <c r="AC33" s="12">
        <f t="shared" si="17"/>
        <v>0.14000000000000001</v>
      </c>
    </row>
    <row r="34" spans="10:29">
      <c r="J34" s="12">
        <v>0</v>
      </c>
      <c r="K34" s="12">
        <v>428</v>
      </c>
      <c r="L34" s="45">
        <v>75000</v>
      </c>
      <c r="M34" s="45"/>
      <c r="N34" s="45"/>
      <c r="O34" s="45"/>
      <c r="P34" s="45"/>
      <c r="Q34" s="45"/>
      <c r="R34" s="45"/>
      <c r="S34" s="45"/>
      <c r="T34" s="45">
        <f t="shared" ref="T34:T41" si="18">L34*1</f>
        <v>75000</v>
      </c>
      <c r="U34" s="45">
        <f t="shared" si="0"/>
        <v>0</v>
      </c>
      <c r="V34" s="45">
        <f t="shared" ref="V34:V41" si="19">N34*1</f>
        <v>0</v>
      </c>
      <c r="W34" s="45">
        <f t="shared" si="1"/>
        <v>0</v>
      </c>
      <c r="X34" s="45">
        <f t="shared" si="2"/>
        <v>0</v>
      </c>
      <c r="Y34" s="45">
        <f t="shared" si="3"/>
        <v>0</v>
      </c>
      <c r="Z34" s="45">
        <f t="shared" ref="Z34:Z41" si="20">R34*1</f>
        <v>0</v>
      </c>
      <c r="AA34" s="45">
        <f t="shared" si="4"/>
        <v>0</v>
      </c>
      <c r="AB34" s="45">
        <f t="shared" ref="AB34:AB41" si="21">SUM(T34:AA34)</f>
        <v>75000</v>
      </c>
      <c r="AC34" s="12">
        <f>AC26</f>
        <v>0.02</v>
      </c>
    </row>
    <row r="35" spans="10:29">
      <c r="J35" s="12">
        <v>1</v>
      </c>
      <c r="K35" s="12">
        <v>428</v>
      </c>
      <c r="L35" s="45"/>
      <c r="M35" s="45">
        <v>2</v>
      </c>
      <c r="N35" s="45"/>
      <c r="O35" s="45"/>
      <c r="P35" s="45"/>
      <c r="Q35" s="45"/>
      <c r="R35" s="45"/>
      <c r="S35" s="45"/>
      <c r="T35" s="45">
        <f t="shared" si="18"/>
        <v>0</v>
      </c>
      <c r="U35" s="45">
        <f t="shared" si="0"/>
        <v>6660</v>
      </c>
      <c r="V35" s="45">
        <f t="shared" si="19"/>
        <v>0</v>
      </c>
      <c r="W35" s="45">
        <f t="shared" si="1"/>
        <v>0</v>
      </c>
      <c r="X35" s="45">
        <f t="shared" si="2"/>
        <v>0</v>
      </c>
      <c r="Y35" s="45">
        <f t="shared" si="3"/>
        <v>0</v>
      </c>
      <c r="Z35" s="45">
        <f t="shared" si="20"/>
        <v>0</v>
      </c>
      <c r="AA35" s="45">
        <f t="shared" si="4"/>
        <v>0</v>
      </c>
      <c r="AB35" s="45">
        <f t="shared" si="21"/>
        <v>6660</v>
      </c>
      <c r="AC35" s="12">
        <f t="shared" si="17"/>
        <v>0.14000000000000001</v>
      </c>
    </row>
    <row r="36" spans="10:29">
      <c r="J36" s="12">
        <v>2</v>
      </c>
      <c r="K36" s="12">
        <v>428</v>
      </c>
      <c r="M36" s="45"/>
      <c r="N36" s="45">
        <v>15000</v>
      </c>
      <c r="O36" s="45"/>
      <c r="P36" s="45"/>
      <c r="Q36" s="45"/>
      <c r="R36" s="45"/>
      <c r="S36" s="45"/>
      <c r="T36" s="45">
        <f t="shared" si="18"/>
        <v>0</v>
      </c>
      <c r="U36" s="45">
        <f t="shared" si="0"/>
        <v>0</v>
      </c>
      <c r="V36" s="45">
        <f t="shared" si="19"/>
        <v>15000</v>
      </c>
      <c r="W36" s="45">
        <f t="shared" si="1"/>
        <v>0</v>
      </c>
      <c r="X36" s="45">
        <f t="shared" si="2"/>
        <v>0</v>
      </c>
      <c r="Y36" s="45">
        <f t="shared" si="3"/>
        <v>0</v>
      </c>
      <c r="Z36" s="45">
        <f t="shared" si="20"/>
        <v>0</v>
      </c>
      <c r="AA36" s="45">
        <f t="shared" si="4"/>
        <v>0</v>
      </c>
      <c r="AB36" s="45">
        <f t="shared" si="21"/>
        <v>15000</v>
      </c>
      <c r="AC36" s="12">
        <f t="shared" si="17"/>
        <v>0.14000000000000001</v>
      </c>
    </row>
    <row r="37" spans="10:29">
      <c r="J37" s="12">
        <v>3</v>
      </c>
      <c r="K37" s="12">
        <v>428</v>
      </c>
      <c r="L37" s="45"/>
      <c r="M37" s="45"/>
      <c r="O37" s="45">
        <v>3</v>
      </c>
      <c r="P37" s="45"/>
      <c r="Q37" s="45"/>
      <c r="R37" s="45"/>
      <c r="S37" s="45"/>
      <c r="T37" s="45">
        <f t="shared" si="18"/>
        <v>0</v>
      </c>
      <c r="U37" s="45">
        <f t="shared" si="0"/>
        <v>0</v>
      </c>
      <c r="V37" s="45">
        <f t="shared" si="19"/>
        <v>0</v>
      </c>
      <c r="W37" s="45">
        <f t="shared" si="1"/>
        <v>9000</v>
      </c>
      <c r="X37" s="45">
        <f t="shared" si="2"/>
        <v>0</v>
      </c>
      <c r="Y37" s="45">
        <f t="shared" si="3"/>
        <v>0</v>
      </c>
      <c r="Z37" s="45">
        <f t="shared" si="20"/>
        <v>0</v>
      </c>
      <c r="AA37" s="45">
        <f t="shared" si="4"/>
        <v>0</v>
      </c>
      <c r="AB37" s="45">
        <f t="shared" si="21"/>
        <v>9000</v>
      </c>
      <c r="AC37" s="12">
        <f t="shared" si="17"/>
        <v>0.14000000000000001</v>
      </c>
    </row>
    <row r="38" spans="10:29">
      <c r="J38" s="12">
        <v>4</v>
      </c>
      <c r="K38" s="12">
        <v>428</v>
      </c>
      <c r="L38" s="45"/>
      <c r="M38" s="45"/>
      <c r="N38" s="45"/>
      <c r="P38" s="45">
        <v>24</v>
      </c>
      <c r="Q38" s="45"/>
      <c r="R38" s="45"/>
      <c r="S38" s="45"/>
      <c r="T38" s="45">
        <f t="shared" si="18"/>
        <v>0</v>
      </c>
      <c r="U38" s="45">
        <f t="shared" si="0"/>
        <v>0</v>
      </c>
      <c r="V38" s="45">
        <f t="shared" si="19"/>
        <v>0</v>
      </c>
      <c r="W38" s="45">
        <f t="shared" si="1"/>
        <v>0</v>
      </c>
      <c r="X38" s="45">
        <f t="shared" si="2"/>
        <v>9150</v>
      </c>
      <c r="Y38" s="45">
        <f t="shared" si="3"/>
        <v>0</v>
      </c>
      <c r="Z38" s="45">
        <f t="shared" si="20"/>
        <v>0</v>
      </c>
      <c r="AA38" s="45">
        <f t="shared" si="4"/>
        <v>0</v>
      </c>
      <c r="AB38" s="45">
        <f t="shared" si="21"/>
        <v>9150</v>
      </c>
      <c r="AC38" s="12">
        <f t="shared" si="17"/>
        <v>0.14000000000000001</v>
      </c>
    </row>
    <row r="39" spans="10:29">
      <c r="J39" s="12">
        <v>5</v>
      </c>
      <c r="K39" s="12">
        <v>428</v>
      </c>
      <c r="L39" s="45"/>
      <c r="M39" s="45"/>
      <c r="N39" s="45"/>
      <c r="O39" s="45"/>
      <c r="P39" s="45"/>
      <c r="Q39" s="45">
        <v>3</v>
      </c>
      <c r="R39" s="45"/>
      <c r="S39" s="45"/>
      <c r="T39" s="45">
        <f t="shared" si="18"/>
        <v>0</v>
      </c>
      <c r="U39" s="45">
        <f t="shared" si="0"/>
        <v>0</v>
      </c>
      <c r="V39" s="45">
        <f t="shared" si="19"/>
        <v>0</v>
      </c>
      <c r="W39" s="45">
        <f t="shared" si="1"/>
        <v>0</v>
      </c>
      <c r="X39" s="45">
        <f t="shared" si="2"/>
        <v>0</v>
      </c>
      <c r="Y39" s="45">
        <f t="shared" si="3"/>
        <v>9990</v>
      </c>
      <c r="Z39" s="45">
        <f t="shared" si="20"/>
        <v>0</v>
      </c>
      <c r="AA39" s="45">
        <f t="shared" si="4"/>
        <v>0</v>
      </c>
      <c r="AB39" s="45">
        <f t="shared" si="21"/>
        <v>9990</v>
      </c>
      <c r="AC39" s="12">
        <f t="shared" si="17"/>
        <v>0.14000000000000001</v>
      </c>
    </row>
    <row r="40" spans="10:29">
      <c r="J40" s="12">
        <v>6</v>
      </c>
      <c r="K40" s="12">
        <v>428</v>
      </c>
      <c r="L40" s="45"/>
      <c r="M40" s="45"/>
      <c r="N40" s="45"/>
      <c r="O40" s="45"/>
      <c r="P40" s="45"/>
      <c r="Q40" s="45"/>
      <c r="R40" s="45">
        <v>6000</v>
      </c>
      <c r="S40" s="45"/>
      <c r="T40" s="45">
        <f t="shared" si="18"/>
        <v>0</v>
      </c>
      <c r="U40" s="45">
        <f t="shared" si="0"/>
        <v>0</v>
      </c>
      <c r="V40" s="45">
        <f t="shared" si="19"/>
        <v>0</v>
      </c>
      <c r="W40" s="45">
        <f t="shared" si="1"/>
        <v>0</v>
      </c>
      <c r="X40" s="45">
        <f t="shared" si="2"/>
        <v>0</v>
      </c>
      <c r="Y40" s="45">
        <f t="shared" si="3"/>
        <v>0</v>
      </c>
      <c r="Z40" s="45">
        <f t="shared" si="20"/>
        <v>6000</v>
      </c>
      <c r="AA40" s="45">
        <f t="shared" si="4"/>
        <v>0</v>
      </c>
      <c r="AB40" s="45">
        <f t="shared" si="21"/>
        <v>6000</v>
      </c>
      <c r="AC40" s="12">
        <f t="shared" si="17"/>
        <v>0.14000000000000001</v>
      </c>
    </row>
    <row r="41" spans="10:29">
      <c r="J41" s="12">
        <v>7</v>
      </c>
      <c r="K41" s="12">
        <v>428</v>
      </c>
      <c r="L41" s="45"/>
      <c r="M41" s="45"/>
      <c r="N41" s="45"/>
      <c r="O41" s="45"/>
      <c r="P41" s="45"/>
      <c r="Q41" s="45"/>
      <c r="R41" s="45"/>
      <c r="S41" s="45">
        <v>5</v>
      </c>
      <c r="T41" s="45">
        <f t="shared" si="18"/>
        <v>0</v>
      </c>
      <c r="U41" s="45">
        <f t="shared" si="0"/>
        <v>0</v>
      </c>
      <c r="V41" s="45">
        <f t="shared" si="19"/>
        <v>0</v>
      </c>
      <c r="W41" s="45">
        <f t="shared" si="1"/>
        <v>0</v>
      </c>
      <c r="X41" s="45">
        <f t="shared" si="2"/>
        <v>0</v>
      </c>
      <c r="Y41" s="45">
        <f t="shared" si="3"/>
        <v>0</v>
      </c>
      <c r="Z41" s="45">
        <f t="shared" si="20"/>
        <v>0</v>
      </c>
      <c r="AA41" s="45">
        <f t="shared" si="4"/>
        <v>15000</v>
      </c>
      <c r="AB41" s="45">
        <f t="shared" si="21"/>
        <v>15000</v>
      </c>
      <c r="AC41" s="12">
        <f t="shared" si="17"/>
        <v>0.14000000000000001</v>
      </c>
    </row>
    <row r="42" spans="10:29">
      <c r="J42" s="12">
        <v>0</v>
      </c>
      <c r="K42" s="12">
        <v>76</v>
      </c>
      <c r="L42" s="45">
        <v>50000</v>
      </c>
      <c r="M42" s="45"/>
      <c r="N42" s="45"/>
      <c r="O42" s="45"/>
      <c r="P42" s="45"/>
      <c r="Q42" s="45"/>
      <c r="R42" s="45"/>
      <c r="S42" s="45"/>
      <c r="T42" s="45">
        <f t="shared" ref="T42:T49" si="22">L42*1</f>
        <v>50000</v>
      </c>
      <c r="U42" s="45">
        <f t="shared" si="0"/>
        <v>0</v>
      </c>
      <c r="V42" s="45">
        <f t="shared" ref="V42:V49" si="23">N42*1</f>
        <v>0</v>
      </c>
      <c r="W42" s="45">
        <f t="shared" si="1"/>
        <v>0</v>
      </c>
      <c r="X42" s="45">
        <f t="shared" si="2"/>
        <v>0</v>
      </c>
      <c r="Y42" s="45">
        <f t="shared" si="3"/>
        <v>0</v>
      </c>
      <c r="Z42" s="45">
        <f t="shared" ref="Z42:Z49" si="24">R42*1</f>
        <v>0</v>
      </c>
      <c r="AA42" s="45">
        <f t="shared" si="4"/>
        <v>0</v>
      </c>
      <c r="AB42" s="45">
        <f t="shared" ref="AB42:AB49" si="25">SUM(T42:AA42)</f>
        <v>50000</v>
      </c>
      <c r="AC42" s="12">
        <f>AC34</f>
        <v>0.02</v>
      </c>
    </row>
    <row r="43" spans="10:29">
      <c r="J43" s="12">
        <v>1</v>
      </c>
      <c r="K43" s="12">
        <v>76</v>
      </c>
      <c r="L43" s="45"/>
      <c r="M43" s="45">
        <v>2</v>
      </c>
      <c r="N43" s="45"/>
      <c r="O43" s="45"/>
      <c r="P43" s="45"/>
      <c r="Q43" s="45"/>
      <c r="R43" s="45"/>
      <c r="S43" s="45"/>
      <c r="T43" s="45">
        <f t="shared" si="22"/>
        <v>0</v>
      </c>
      <c r="U43" s="45">
        <f t="shared" si="0"/>
        <v>4442</v>
      </c>
      <c r="V43" s="45">
        <f t="shared" si="23"/>
        <v>0</v>
      </c>
      <c r="W43" s="45">
        <f t="shared" si="1"/>
        <v>0</v>
      </c>
      <c r="X43" s="45">
        <f t="shared" si="2"/>
        <v>0</v>
      </c>
      <c r="Y43" s="45">
        <f t="shared" si="3"/>
        <v>0</v>
      </c>
      <c r="Z43" s="45">
        <f t="shared" si="24"/>
        <v>0</v>
      </c>
      <c r="AA43" s="45">
        <f t="shared" si="4"/>
        <v>0</v>
      </c>
      <c r="AB43" s="45">
        <f t="shared" si="25"/>
        <v>4442</v>
      </c>
      <c r="AC43" s="12">
        <f t="shared" si="17"/>
        <v>0.14000000000000001</v>
      </c>
    </row>
    <row r="44" spans="10:29">
      <c r="J44" s="12">
        <v>2</v>
      </c>
      <c r="K44" s="12">
        <v>76</v>
      </c>
      <c r="M44" s="45"/>
      <c r="N44" s="45">
        <v>10000</v>
      </c>
      <c r="O44" s="45"/>
      <c r="P44" s="45"/>
      <c r="Q44" s="45"/>
      <c r="R44" s="45"/>
      <c r="S44" s="45"/>
      <c r="T44" s="45">
        <f t="shared" si="22"/>
        <v>0</v>
      </c>
      <c r="U44" s="45">
        <f t="shared" si="0"/>
        <v>0</v>
      </c>
      <c r="V44" s="45">
        <f t="shared" si="23"/>
        <v>10000</v>
      </c>
      <c r="W44" s="45">
        <f t="shared" si="1"/>
        <v>0</v>
      </c>
      <c r="X44" s="45">
        <f t="shared" si="2"/>
        <v>0</v>
      </c>
      <c r="Y44" s="45">
        <f t="shared" si="3"/>
        <v>0</v>
      </c>
      <c r="Z44" s="45">
        <f t="shared" si="24"/>
        <v>0</v>
      </c>
      <c r="AA44" s="45">
        <f t="shared" si="4"/>
        <v>0</v>
      </c>
      <c r="AB44" s="45">
        <f t="shared" si="25"/>
        <v>10000</v>
      </c>
      <c r="AC44" s="12">
        <f t="shared" si="17"/>
        <v>0.14000000000000001</v>
      </c>
    </row>
    <row r="45" spans="10:29">
      <c r="J45" s="12">
        <v>3</v>
      </c>
      <c r="K45" s="12">
        <v>76</v>
      </c>
      <c r="L45" s="45"/>
      <c r="M45" s="45"/>
      <c r="O45" s="45">
        <v>3</v>
      </c>
      <c r="P45" s="45"/>
      <c r="Q45" s="45"/>
      <c r="R45" s="45"/>
      <c r="S45" s="45"/>
      <c r="T45" s="45">
        <f t="shared" si="22"/>
        <v>0</v>
      </c>
      <c r="U45" s="45">
        <f t="shared" si="0"/>
        <v>0</v>
      </c>
      <c r="V45" s="45">
        <f t="shared" si="23"/>
        <v>0</v>
      </c>
      <c r="W45" s="45">
        <f t="shared" si="1"/>
        <v>6000</v>
      </c>
      <c r="X45" s="45">
        <f t="shared" si="2"/>
        <v>0</v>
      </c>
      <c r="Y45" s="45">
        <f t="shared" si="3"/>
        <v>0</v>
      </c>
      <c r="Z45" s="45">
        <f t="shared" si="24"/>
        <v>0</v>
      </c>
      <c r="AA45" s="45">
        <f t="shared" si="4"/>
        <v>0</v>
      </c>
      <c r="AB45" s="45">
        <f t="shared" si="25"/>
        <v>6000</v>
      </c>
      <c r="AC45" s="12">
        <f t="shared" si="17"/>
        <v>0.14000000000000001</v>
      </c>
    </row>
    <row r="46" spans="10:29">
      <c r="J46" s="12">
        <v>4</v>
      </c>
      <c r="K46" s="12">
        <v>76</v>
      </c>
      <c r="L46" s="45"/>
      <c r="M46" s="45"/>
      <c r="N46" s="45"/>
      <c r="P46" s="45">
        <v>24</v>
      </c>
      <c r="Q46" s="45"/>
      <c r="R46" s="45"/>
      <c r="S46" s="45"/>
      <c r="T46" s="45">
        <f t="shared" si="22"/>
        <v>0</v>
      </c>
      <c r="U46" s="45">
        <f t="shared" si="0"/>
        <v>0</v>
      </c>
      <c r="V46" s="45">
        <f t="shared" si="23"/>
        <v>0</v>
      </c>
      <c r="W46" s="45">
        <f t="shared" si="1"/>
        <v>0</v>
      </c>
      <c r="X46" s="45">
        <f t="shared" si="2"/>
        <v>6750</v>
      </c>
      <c r="Y46" s="45">
        <f t="shared" si="3"/>
        <v>0</v>
      </c>
      <c r="Z46" s="45">
        <f t="shared" si="24"/>
        <v>0</v>
      </c>
      <c r="AA46" s="45">
        <f t="shared" si="4"/>
        <v>0</v>
      </c>
      <c r="AB46" s="45">
        <f t="shared" si="25"/>
        <v>6750</v>
      </c>
      <c r="AC46" s="12">
        <f t="shared" si="17"/>
        <v>0.14000000000000001</v>
      </c>
    </row>
    <row r="47" spans="10:29">
      <c r="J47" s="12">
        <v>5</v>
      </c>
      <c r="K47" s="12">
        <v>76</v>
      </c>
      <c r="L47" s="45"/>
      <c r="M47" s="45"/>
      <c r="N47" s="45"/>
      <c r="O47" s="45"/>
      <c r="P47" s="45"/>
      <c r="Q47" s="45">
        <v>3</v>
      </c>
      <c r="R47" s="45"/>
      <c r="S47" s="45"/>
      <c r="T47" s="45">
        <f t="shared" si="22"/>
        <v>0</v>
      </c>
      <c r="U47" s="45">
        <f t="shared" si="0"/>
        <v>0</v>
      </c>
      <c r="V47" s="45">
        <f t="shared" si="23"/>
        <v>0</v>
      </c>
      <c r="W47" s="45">
        <f t="shared" si="1"/>
        <v>0</v>
      </c>
      <c r="X47" s="45">
        <f t="shared" si="2"/>
        <v>0</v>
      </c>
      <c r="Y47" s="45">
        <f t="shared" si="3"/>
        <v>6663</v>
      </c>
      <c r="Z47" s="45">
        <f t="shared" si="24"/>
        <v>0</v>
      </c>
      <c r="AA47" s="45">
        <f t="shared" si="4"/>
        <v>0</v>
      </c>
      <c r="AB47" s="45">
        <f t="shared" si="25"/>
        <v>6663</v>
      </c>
      <c r="AC47" s="12">
        <f t="shared" si="17"/>
        <v>0.14000000000000001</v>
      </c>
    </row>
    <row r="48" spans="10:29">
      <c r="J48" s="12">
        <v>6</v>
      </c>
      <c r="K48" s="12">
        <v>76</v>
      </c>
      <c r="L48" s="45"/>
      <c r="M48" s="45"/>
      <c r="N48" s="45"/>
      <c r="O48" s="45"/>
      <c r="P48" s="45"/>
      <c r="Q48" s="45"/>
      <c r="R48" s="45">
        <v>4000</v>
      </c>
      <c r="S48" s="45"/>
      <c r="T48" s="45">
        <f t="shared" si="22"/>
        <v>0</v>
      </c>
      <c r="U48" s="45">
        <f t="shared" si="0"/>
        <v>0</v>
      </c>
      <c r="V48" s="45">
        <f t="shared" si="23"/>
        <v>0</v>
      </c>
      <c r="W48" s="45">
        <f t="shared" si="1"/>
        <v>0</v>
      </c>
      <c r="X48" s="45">
        <f t="shared" si="2"/>
        <v>0</v>
      </c>
      <c r="Y48" s="45">
        <f t="shared" si="3"/>
        <v>0</v>
      </c>
      <c r="Z48" s="45">
        <f t="shared" si="24"/>
        <v>4000</v>
      </c>
      <c r="AA48" s="45">
        <f t="shared" si="4"/>
        <v>0</v>
      </c>
      <c r="AB48" s="45">
        <f t="shared" si="25"/>
        <v>4000</v>
      </c>
      <c r="AC48" s="12">
        <f t="shared" si="17"/>
        <v>0.14000000000000001</v>
      </c>
    </row>
    <row r="49" spans="10:29">
      <c r="J49" s="12">
        <v>7</v>
      </c>
      <c r="K49" s="12">
        <v>76</v>
      </c>
      <c r="L49" s="45"/>
      <c r="M49" s="45"/>
      <c r="N49" s="45"/>
      <c r="O49" s="45"/>
      <c r="P49" s="45"/>
      <c r="Q49" s="45"/>
      <c r="R49" s="45"/>
      <c r="S49" s="45">
        <v>5</v>
      </c>
      <c r="T49" s="45">
        <f t="shared" si="22"/>
        <v>0</v>
      </c>
      <c r="U49" s="45">
        <f t="shared" si="0"/>
        <v>0</v>
      </c>
      <c r="V49" s="45">
        <f t="shared" si="23"/>
        <v>0</v>
      </c>
      <c r="W49" s="45">
        <f t="shared" si="1"/>
        <v>0</v>
      </c>
      <c r="X49" s="45">
        <f t="shared" si="2"/>
        <v>0</v>
      </c>
      <c r="Y49" s="45">
        <f t="shared" si="3"/>
        <v>0</v>
      </c>
      <c r="Z49" s="45">
        <f t="shared" si="24"/>
        <v>0</v>
      </c>
      <c r="AA49" s="45">
        <f t="shared" si="4"/>
        <v>10000</v>
      </c>
      <c r="AB49" s="45">
        <f t="shared" si="25"/>
        <v>10000</v>
      </c>
      <c r="AC49" s="12">
        <f t="shared" si="17"/>
        <v>0.14000000000000001</v>
      </c>
    </row>
  </sheetData>
  <phoneticPr fontId="19" type="noConversion"/>
  <pageMargins left="0.75" right="0.75" top="1" bottom="1" header="0.5" footer="0.5"/>
  <ignoredErrors>
    <ignoredError sqref="U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10</vt:i4>
      </vt:variant>
    </vt:vector>
  </HeadingPairs>
  <TitlesOfParts>
    <vt:vector size="34" baseType="lpstr">
      <vt:lpstr>农场收获奖励</vt:lpstr>
      <vt:lpstr>商城系数</vt:lpstr>
      <vt:lpstr>关卡消耗-模式</vt:lpstr>
      <vt:lpstr>关卡消耗-模式-计算</vt:lpstr>
      <vt:lpstr>关卡消耗-关卡</vt:lpstr>
      <vt:lpstr>Sheet1</vt:lpstr>
      <vt:lpstr>关卡消耗-关卡-计算</vt:lpstr>
      <vt:lpstr>转盘关卡</vt:lpstr>
      <vt:lpstr>转盘奖励</vt:lpstr>
      <vt:lpstr>付费转盘奖励</vt:lpstr>
      <vt:lpstr>关卡引导</vt:lpstr>
      <vt:lpstr>首通奖励</vt:lpstr>
      <vt:lpstr>金币奖励计算</vt:lpstr>
      <vt:lpstr>计分配置</vt:lpstr>
      <vt:lpstr>星数计算 </vt:lpstr>
      <vt:lpstr>模式解锁</vt:lpstr>
      <vt:lpstr>28天签到_系数</vt:lpstr>
      <vt:lpstr>签到计算</vt:lpstr>
      <vt:lpstr>宝箱奖励</vt:lpstr>
      <vt:lpstr>通行证奖励</vt:lpstr>
      <vt:lpstr>通行证任务</vt:lpstr>
      <vt:lpstr>图鉴</vt:lpstr>
      <vt:lpstr>农场宝石掉落</vt:lpstr>
      <vt:lpstr>农场</vt:lpstr>
      <vt:lpstr>farm_k</vt:lpstr>
      <vt:lpstr>farm_v</vt:lpstr>
      <vt:lpstr>gold</vt:lpstr>
      <vt:lpstr>levelCosts_1_v</vt:lpstr>
      <vt:lpstr>levelCosts_2_v</vt:lpstr>
      <vt:lpstr>levelCosts_4_v</vt:lpstr>
      <vt:lpstr>levelCosts_8_v</vt:lpstr>
      <vt:lpstr>levelCosts_k</vt:lpstr>
      <vt:lpstr>shop_k</vt:lpstr>
      <vt:lpstr>shop_v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Fisker</cp:lastModifiedBy>
  <dcterms:created xsi:type="dcterms:W3CDTF">2023-02-01T08:34:38Z</dcterms:created>
  <dcterms:modified xsi:type="dcterms:W3CDTF">2023-03-11T10:52:44Z</dcterms:modified>
</cp:coreProperties>
</file>