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github\workTools\Solitaire Colors\"/>
    </mc:Choice>
  </mc:AlternateContent>
  <xr:revisionPtr revIDLastSave="0" documentId="13_ncr:1_{A431D56B-719C-487F-89B9-C7491FA34DC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168" sheetId="2" r:id="rId2"/>
    <sheet name="168 (2)" sheetId="3" r:id="rId3"/>
    <sheet name="Sheet2" sheetId="4" r:id="rId4"/>
  </sheets>
  <definedNames>
    <definedName name="_xlnm._FilterDatabase" localSheetId="0" hidden="1">Sheet1!$B$1:$B$39</definedName>
  </definedNames>
  <calcPr calcId="181029"/>
</workbook>
</file>

<file path=xl/calcChain.xml><?xml version="1.0" encoding="utf-8"?>
<calcChain xmlns="http://schemas.openxmlformats.org/spreadsheetml/2006/main">
  <c r="O24" i="3" l="1"/>
  <c r="O23" i="3"/>
  <c r="O22" i="3"/>
  <c r="O21" i="3"/>
  <c r="N13" i="3"/>
  <c r="N6" i="3"/>
  <c r="I1" i="1"/>
  <c r="Q9" i="3"/>
  <c r="Q12" i="3"/>
  <c r="S11" i="3" l="1"/>
  <c r="Q13" i="3"/>
  <c r="Q14" i="3" s="1"/>
  <c r="S12" i="3" s="1"/>
  <c r="Q11" i="3"/>
  <c r="G4" i="3"/>
  <c r="M17" i="3"/>
  <c r="M16" i="3"/>
  <c r="M15" i="3"/>
  <c r="M14" i="3"/>
  <c r="M13" i="3"/>
  <c r="M12" i="3"/>
  <c r="M11" i="3"/>
  <c r="M10" i="3"/>
  <c r="M9" i="3"/>
  <c r="M8" i="3"/>
  <c r="M7" i="3"/>
  <c r="M6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K4" i="3"/>
  <c r="P13" i="2"/>
  <c r="P12" i="2"/>
  <c r="P11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6" i="2"/>
  <c r="K4" i="2"/>
  <c r="P8" i="2"/>
  <c r="F40" i="3" l="1"/>
  <c r="F41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R4" i="3" s="1"/>
  <c r="R9" i="3" s="1"/>
  <c r="P10" i="2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Q8" i="2" s="1"/>
</calcChain>
</file>

<file path=xl/sharedStrings.xml><?xml version="1.0" encoding="utf-8"?>
<sst xmlns="http://schemas.openxmlformats.org/spreadsheetml/2006/main" count="95" uniqueCount="47">
  <si>
    <t>Level</t>
  </si>
  <si>
    <t>mode</t>
  </si>
  <si>
    <t>LevelStartCosts</t>
  </si>
  <si>
    <t>ClearPlayablesCosts</t>
  </si>
  <si>
    <t>WildDropCosts</t>
  </si>
  <si>
    <t>TriggerProbabilities</t>
  </si>
  <si>
    <t>FirstModeCostsConfig</t>
  </si>
  <si>
    <t>SecondModeCostsConfig</t>
  </si>
  <si>
    <t>ThirdModeCostsConfig</t>
  </si>
  <si>
    <t>FourthModeCostsConfig</t>
  </si>
  <si>
    <t>挑战消耗</t>
    <phoneticPr fontId="6" type="noConversion"/>
  </si>
  <si>
    <t>万能牌消耗</t>
    <phoneticPr fontId="6" type="noConversion"/>
  </si>
  <si>
    <t>回退消耗</t>
    <phoneticPr fontId="6" type="noConversion"/>
  </si>
  <si>
    <t>手牌+5消耗</t>
    <phoneticPr fontId="6" type="noConversion"/>
  </si>
  <si>
    <t>递增50%
上限递增2次</t>
    <phoneticPr fontId="6" type="noConversion"/>
  </si>
  <si>
    <t>初始</t>
    <phoneticPr fontId="6" type="noConversion"/>
  </si>
  <si>
    <t>挑战</t>
    <phoneticPr fontId="6" type="noConversion"/>
  </si>
  <si>
    <t>开局</t>
    <phoneticPr fontId="6" type="noConversion"/>
  </si>
  <si>
    <t>消除</t>
    <phoneticPr fontId="6" type="noConversion"/>
  </si>
  <si>
    <t>关卡</t>
    <phoneticPr fontId="6" type="noConversion"/>
  </si>
  <si>
    <t>结算</t>
    <phoneticPr fontId="6" type="noConversion"/>
  </si>
  <si>
    <t>余牌</t>
    <phoneticPr fontId="6" type="noConversion"/>
  </si>
  <si>
    <t>credits collected</t>
    <phoneticPr fontId="6" type="noConversion"/>
  </si>
  <si>
    <t>level cleared</t>
    <phoneticPr fontId="6" type="noConversion"/>
  </si>
  <si>
    <t>最终</t>
    <phoneticPr fontId="6" type="noConversion"/>
  </si>
  <si>
    <t>入场费1%</t>
    <phoneticPr fontId="6" type="noConversion"/>
  </si>
  <si>
    <t>道具消耗</t>
    <phoneticPr fontId="6" type="noConversion"/>
  </si>
  <si>
    <t>WildCosts</t>
    <phoneticPr fontId="6" type="noConversion"/>
  </si>
  <si>
    <t>Plus5Costs</t>
    <phoneticPr fontId="6" type="noConversion"/>
  </si>
  <si>
    <t>UndoCosts</t>
    <phoneticPr fontId="6" type="noConversion"/>
  </si>
  <si>
    <t>余牌奖励</t>
    <phoneticPr fontId="6" type="noConversion"/>
  </si>
  <si>
    <t>消除奖励</t>
    <phoneticPr fontId="6" type="noConversion"/>
  </si>
  <si>
    <t>连消奖励</t>
    <phoneticPr fontId="6" type="noConversion"/>
  </si>
  <si>
    <t>结算后</t>
    <phoneticPr fontId="6" type="noConversion"/>
  </si>
  <si>
    <t>结算前</t>
    <phoneticPr fontId="6" type="noConversion"/>
  </si>
  <si>
    <r>
      <t>A</t>
    </r>
    <r>
      <rPr>
        <sz val="10"/>
        <color theme="1"/>
        <rFont val="微软雅黑"/>
        <family val="2"/>
        <charset val="134"/>
      </rPr>
      <t>ll</t>
    </r>
    <phoneticPr fontId="6" type="noConversion"/>
  </si>
  <si>
    <t>（2500-854）*（1+854/2500）=2208</t>
    <phoneticPr fontId="6" type="noConversion"/>
  </si>
  <si>
    <t>RemoveCardsCosts</t>
    <phoneticPr fontId="6" type="noConversion"/>
  </si>
  <si>
    <t>RemoveBombsCosts</t>
    <phoneticPr fontId="6" type="noConversion"/>
  </si>
  <si>
    <t>RemoveValueChangersCosts</t>
    <phoneticPr fontId="6" type="noConversion"/>
  </si>
  <si>
    <t>RemoveCodeBreakersCosts</t>
    <phoneticPr fontId="6" type="noConversion"/>
  </si>
  <si>
    <r>
      <t>a</t>
    </r>
    <r>
      <rPr>
        <sz val="10"/>
        <color theme="1"/>
        <rFont val="微软雅黑"/>
        <family val="2"/>
        <charset val="134"/>
      </rPr>
      <t>1</t>
    </r>
    <phoneticPr fontId="6" type="noConversion"/>
  </si>
  <si>
    <r>
      <t>a</t>
    </r>
    <r>
      <rPr>
        <sz val="10"/>
        <color theme="1"/>
        <rFont val="微软雅黑"/>
        <family val="2"/>
        <charset val="134"/>
      </rPr>
      <t>n</t>
    </r>
    <phoneticPr fontId="6" type="noConversion"/>
  </si>
  <si>
    <t>手牌</t>
    <phoneticPr fontId="6" type="noConversion"/>
  </si>
  <si>
    <t>关卡</t>
    <phoneticPr fontId="6" type="noConversion"/>
  </si>
  <si>
    <t>入场</t>
    <phoneticPr fontId="6" type="noConversion"/>
  </si>
  <si>
    <t>LevelWonPrizes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</si>
</sst>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G16" sqref="G16"/>
    </sheetView>
  </sheetViews>
  <sheetFormatPr defaultColWidth="8.875" defaultRowHeight="16.5"/>
  <cols>
    <col min="1" max="1" width="2.625" style="1" bestFit="1" customWidth="1"/>
    <col min="2" max="2" width="6.5" style="1" bestFit="1" customWidth="1"/>
    <col min="3" max="3" width="26.125" style="1" bestFit="1" customWidth="1"/>
    <col min="4" max="4" width="16.5" style="1" bestFit="1" customWidth="1"/>
    <col min="5" max="5" width="17.125" style="1" bestFit="1" customWidth="1"/>
    <col min="6" max="6" width="11.125" style="1" bestFit="1" customWidth="1"/>
    <col min="7" max="8" width="12.375" style="1" bestFit="1" customWidth="1"/>
    <col min="9" max="9" width="20.5" style="1" bestFit="1" customWidth="1"/>
    <col min="10" max="10" width="21.25" style="1" bestFit="1" customWidth="1"/>
    <col min="11" max="11" width="16.125" style="1" bestFit="1" customWidth="1"/>
    <col min="12" max="12" width="21.875" style="1" bestFit="1" customWidth="1"/>
    <col min="13" max="13" width="30.25" style="1" bestFit="1" customWidth="1"/>
    <col min="14" max="14" width="29" style="1" bestFit="1" customWidth="1"/>
    <col min="15" max="15" width="21.25" style="1" bestFit="1" customWidth="1"/>
    <col min="16" max="16384" width="8.875" style="1"/>
  </cols>
  <sheetData>
    <row r="1" spans="1:15" ht="33">
      <c r="G1" s="5" t="s">
        <v>14</v>
      </c>
      <c r="H1" s="5" t="s">
        <v>14</v>
      </c>
      <c r="I1" s="1">
        <f>2000/I8</f>
        <v>0.8</v>
      </c>
    </row>
    <row r="2" spans="1:15" s="7" customFormat="1">
      <c r="D2" s="7" t="s">
        <v>10</v>
      </c>
      <c r="F2" s="7" t="s">
        <v>11</v>
      </c>
      <c r="G2" s="7" t="s">
        <v>12</v>
      </c>
      <c r="H2" s="7" t="s">
        <v>13</v>
      </c>
    </row>
    <row r="3" spans="1:15">
      <c r="B3" s="2" t="s">
        <v>0</v>
      </c>
      <c r="C3" s="2" t="s">
        <v>1</v>
      </c>
      <c r="D3" s="2" t="s">
        <v>2</v>
      </c>
      <c r="E3" s="2" t="s">
        <v>46</v>
      </c>
      <c r="F3" s="2" t="s">
        <v>27</v>
      </c>
      <c r="G3" s="2" t="s">
        <v>29</v>
      </c>
      <c r="H3" s="2" t="s">
        <v>28</v>
      </c>
      <c r="I3" s="2" t="s">
        <v>37</v>
      </c>
      <c r="J3" s="2" t="s">
        <v>3</v>
      </c>
      <c r="K3" s="2" t="s">
        <v>4</v>
      </c>
      <c r="L3" s="2" t="s">
        <v>38</v>
      </c>
      <c r="M3" s="2" t="s">
        <v>39</v>
      </c>
      <c r="N3" s="2" t="s">
        <v>40</v>
      </c>
      <c r="O3" s="2" t="s">
        <v>5</v>
      </c>
    </row>
    <row r="4" spans="1:15">
      <c r="A4" s="2">
        <v>0</v>
      </c>
      <c r="B4" s="1">
        <v>1</v>
      </c>
      <c r="C4" s="1" t="s">
        <v>6</v>
      </c>
      <c r="D4" s="1">
        <v>1000</v>
      </c>
      <c r="E4" s="1">
        <v>1110</v>
      </c>
      <c r="F4" s="1">
        <v>500</v>
      </c>
      <c r="G4" s="1">
        <v>100</v>
      </c>
      <c r="H4" s="1">
        <v>500</v>
      </c>
      <c r="I4" s="1">
        <v>1700</v>
      </c>
      <c r="J4" s="1">
        <v>2000</v>
      </c>
      <c r="K4" s="1">
        <v>2700</v>
      </c>
      <c r="L4" s="1">
        <v>1700</v>
      </c>
      <c r="M4" s="1">
        <v>1700</v>
      </c>
      <c r="N4" s="1">
        <v>2000</v>
      </c>
      <c r="O4" s="1">
        <v>0.15</v>
      </c>
    </row>
    <row r="5" spans="1:15">
      <c r="A5" s="2">
        <v>1</v>
      </c>
      <c r="B5" s="1">
        <v>13</v>
      </c>
      <c r="C5" s="1" t="s">
        <v>6</v>
      </c>
      <c r="D5" s="1">
        <v>1000</v>
      </c>
      <c r="E5" s="1">
        <v>1110</v>
      </c>
      <c r="F5" s="1">
        <v>1000</v>
      </c>
      <c r="G5" s="1">
        <v>100</v>
      </c>
      <c r="H5" s="1">
        <v>500</v>
      </c>
      <c r="I5" s="1">
        <v>1700</v>
      </c>
      <c r="J5" s="1">
        <v>2000</v>
      </c>
      <c r="K5" s="1">
        <v>2700</v>
      </c>
      <c r="L5" s="1">
        <v>1700</v>
      </c>
      <c r="M5" s="1">
        <v>1700</v>
      </c>
      <c r="N5" s="1">
        <v>2000</v>
      </c>
      <c r="O5" s="1">
        <v>0.15</v>
      </c>
    </row>
    <row r="6" spans="1:15">
      <c r="A6" s="2">
        <v>2</v>
      </c>
      <c r="B6" s="1">
        <v>20</v>
      </c>
      <c r="C6" s="1" t="s">
        <v>6</v>
      </c>
      <c r="D6" s="1">
        <v>1500</v>
      </c>
      <c r="E6" s="1">
        <v>1665</v>
      </c>
      <c r="F6" s="1">
        <v>2000</v>
      </c>
      <c r="G6" s="1">
        <v>200</v>
      </c>
      <c r="H6" s="1">
        <v>900</v>
      </c>
      <c r="I6" s="1">
        <v>2500</v>
      </c>
      <c r="J6" s="1">
        <v>3000</v>
      </c>
      <c r="K6" s="1">
        <v>4000</v>
      </c>
      <c r="L6" s="1">
        <v>2500</v>
      </c>
      <c r="M6" s="1">
        <v>2500</v>
      </c>
      <c r="N6" s="1">
        <v>3000</v>
      </c>
      <c r="O6" s="1">
        <v>0.15</v>
      </c>
    </row>
    <row r="7" spans="1:15">
      <c r="A7" s="2">
        <v>3</v>
      </c>
      <c r="B7" s="1">
        <v>27</v>
      </c>
      <c r="C7" s="1" t="s">
        <v>6</v>
      </c>
      <c r="D7" s="1">
        <v>1500</v>
      </c>
      <c r="E7" s="1">
        <v>1665</v>
      </c>
      <c r="F7" s="1">
        <v>2000</v>
      </c>
      <c r="G7" s="1">
        <v>200</v>
      </c>
      <c r="H7" s="1">
        <v>1500</v>
      </c>
      <c r="I7" s="1">
        <v>2500</v>
      </c>
      <c r="J7" s="1">
        <v>3000</v>
      </c>
      <c r="K7" s="1">
        <v>4000</v>
      </c>
      <c r="L7" s="1">
        <v>2500</v>
      </c>
      <c r="M7" s="1">
        <v>2500</v>
      </c>
      <c r="N7" s="1">
        <v>3000</v>
      </c>
      <c r="O7" s="1">
        <v>0.15</v>
      </c>
    </row>
    <row r="8" spans="1:15">
      <c r="A8" s="2">
        <v>4</v>
      </c>
      <c r="B8" s="1">
        <v>35</v>
      </c>
      <c r="C8" s="1" t="s">
        <v>6</v>
      </c>
      <c r="D8" s="1">
        <v>1800</v>
      </c>
      <c r="E8" s="1">
        <v>2100</v>
      </c>
      <c r="F8" s="1">
        <v>3000</v>
      </c>
      <c r="G8" s="1">
        <v>300</v>
      </c>
      <c r="H8" s="1">
        <v>2000</v>
      </c>
      <c r="I8" s="1">
        <v>2500</v>
      </c>
      <c r="J8" s="1">
        <v>3000</v>
      </c>
      <c r="K8" s="1">
        <v>4000</v>
      </c>
      <c r="L8" s="1">
        <v>2500</v>
      </c>
      <c r="M8" s="1">
        <v>2500</v>
      </c>
      <c r="N8" s="1">
        <v>3000</v>
      </c>
      <c r="O8" s="1">
        <v>0.15</v>
      </c>
    </row>
    <row r="9" spans="1:15">
      <c r="A9" s="2">
        <v>5</v>
      </c>
      <c r="B9" s="1">
        <v>47</v>
      </c>
      <c r="C9" s="1" t="s">
        <v>6</v>
      </c>
      <c r="D9" s="1">
        <v>1800</v>
      </c>
      <c r="E9" s="1">
        <v>2100</v>
      </c>
      <c r="F9" s="1">
        <v>4500</v>
      </c>
      <c r="G9" s="1">
        <v>400</v>
      </c>
      <c r="H9" s="1">
        <v>3000</v>
      </c>
      <c r="I9" s="1">
        <v>2500</v>
      </c>
      <c r="J9" s="1">
        <v>3000</v>
      </c>
      <c r="K9" s="1">
        <v>4000</v>
      </c>
      <c r="L9" s="1">
        <v>2500</v>
      </c>
      <c r="M9" s="1">
        <v>2500</v>
      </c>
      <c r="N9" s="1">
        <v>3000</v>
      </c>
      <c r="O9" s="1">
        <v>0.15</v>
      </c>
    </row>
    <row r="10" spans="1:15">
      <c r="A10" s="2">
        <v>6</v>
      </c>
      <c r="B10" s="1">
        <v>58</v>
      </c>
      <c r="C10" s="1" t="s">
        <v>6</v>
      </c>
      <c r="D10" s="1">
        <v>2000</v>
      </c>
      <c r="E10" s="1">
        <v>2221</v>
      </c>
      <c r="F10" s="1">
        <v>6000</v>
      </c>
      <c r="G10" s="1">
        <v>500</v>
      </c>
      <c r="H10" s="1">
        <v>4000</v>
      </c>
      <c r="I10" s="1">
        <v>3300</v>
      </c>
      <c r="J10" s="1">
        <v>4000</v>
      </c>
      <c r="K10" s="1">
        <v>5300</v>
      </c>
      <c r="L10" s="1">
        <v>3300</v>
      </c>
      <c r="M10" s="1">
        <v>3300</v>
      </c>
      <c r="N10" s="1">
        <v>4000</v>
      </c>
      <c r="O10" s="1">
        <v>0.15</v>
      </c>
    </row>
    <row r="11" spans="1:15">
      <c r="A11" s="2">
        <v>7</v>
      </c>
      <c r="B11" s="1">
        <v>100</v>
      </c>
      <c r="C11" s="1" t="s">
        <v>6</v>
      </c>
      <c r="D11" s="1">
        <v>2200</v>
      </c>
      <c r="E11" s="1">
        <v>2442</v>
      </c>
      <c r="F11" s="1">
        <v>6600</v>
      </c>
      <c r="G11" s="1">
        <v>550</v>
      </c>
      <c r="H11" s="1">
        <v>4400</v>
      </c>
      <c r="I11" s="1">
        <v>3700</v>
      </c>
      <c r="J11" s="1">
        <v>4400</v>
      </c>
      <c r="K11" s="1">
        <v>5900</v>
      </c>
      <c r="L11" s="1">
        <v>3700</v>
      </c>
      <c r="M11" s="1">
        <v>3700</v>
      </c>
      <c r="N11" s="1">
        <v>4400</v>
      </c>
      <c r="O11" s="1">
        <v>0.15</v>
      </c>
    </row>
    <row r="12" spans="1:15" s="4" customFormat="1">
      <c r="A12" s="3">
        <v>8</v>
      </c>
      <c r="B12" s="4">
        <v>168</v>
      </c>
      <c r="C12" s="4" t="s">
        <v>6</v>
      </c>
      <c r="D12" s="4">
        <v>2500</v>
      </c>
      <c r="E12" s="4">
        <v>2775</v>
      </c>
      <c r="F12" s="4">
        <v>7500</v>
      </c>
      <c r="G12" s="4">
        <v>625</v>
      </c>
      <c r="H12" s="4">
        <v>5000</v>
      </c>
      <c r="I12" s="4">
        <v>4200</v>
      </c>
      <c r="J12" s="4">
        <v>5000</v>
      </c>
      <c r="K12" s="4">
        <v>6700</v>
      </c>
      <c r="L12" s="4">
        <v>4200</v>
      </c>
      <c r="M12" s="4">
        <v>4200</v>
      </c>
      <c r="N12" s="4">
        <v>5000</v>
      </c>
      <c r="O12" s="4">
        <v>0.15</v>
      </c>
    </row>
    <row r="13" spans="1:15">
      <c r="A13" s="2">
        <v>0</v>
      </c>
      <c r="B13" s="1">
        <v>1</v>
      </c>
      <c r="C13" s="1" t="s">
        <v>7</v>
      </c>
      <c r="D13" s="1">
        <v>2000</v>
      </c>
      <c r="E13" s="1">
        <v>2221</v>
      </c>
      <c r="F13" s="1">
        <v>900</v>
      </c>
      <c r="G13" s="1">
        <v>200</v>
      </c>
      <c r="H13" s="1">
        <v>900</v>
      </c>
      <c r="I13" s="1">
        <v>3000</v>
      </c>
      <c r="J13" s="1">
        <v>3500</v>
      </c>
      <c r="K13" s="1">
        <v>4750</v>
      </c>
      <c r="L13" s="1">
        <v>3000</v>
      </c>
      <c r="M13" s="1">
        <v>3000</v>
      </c>
      <c r="N13" s="1">
        <v>3500</v>
      </c>
      <c r="O13" s="1">
        <v>0.2</v>
      </c>
    </row>
    <row r="14" spans="1:15">
      <c r="A14" s="2">
        <v>1</v>
      </c>
      <c r="B14" s="1">
        <v>13</v>
      </c>
      <c r="C14" s="1" t="s">
        <v>7</v>
      </c>
      <c r="D14" s="1">
        <v>2000</v>
      </c>
      <c r="E14" s="1">
        <v>2221</v>
      </c>
      <c r="F14" s="1">
        <v>1750</v>
      </c>
      <c r="G14" s="1">
        <v>200</v>
      </c>
      <c r="H14" s="1">
        <v>900</v>
      </c>
      <c r="I14" s="1">
        <v>3000</v>
      </c>
      <c r="J14" s="1">
        <v>3500</v>
      </c>
      <c r="K14" s="1">
        <v>4750</v>
      </c>
      <c r="L14" s="1">
        <v>3000</v>
      </c>
      <c r="M14" s="1">
        <v>3000</v>
      </c>
      <c r="N14" s="1">
        <v>3500</v>
      </c>
      <c r="O14" s="1">
        <v>0.2</v>
      </c>
    </row>
    <row r="15" spans="1:15">
      <c r="A15" s="2">
        <v>2</v>
      </c>
      <c r="B15" s="1">
        <v>20</v>
      </c>
      <c r="C15" s="1" t="s">
        <v>7</v>
      </c>
      <c r="D15" s="1">
        <v>3000</v>
      </c>
      <c r="E15" s="1">
        <v>3330</v>
      </c>
      <c r="F15" s="1">
        <v>3500</v>
      </c>
      <c r="G15" s="1">
        <v>350</v>
      </c>
      <c r="H15" s="1">
        <v>1600</v>
      </c>
      <c r="I15" s="1">
        <v>4400</v>
      </c>
      <c r="J15" s="1">
        <v>5250</v>
      </c>
      <c r="K15" s="1">
        <v>7000</v>
      </c>
      <c r="L15" s="1">
        <v>4400</v>
      </c>
      <c r="M15" s="1">
        <v>4400</v>
      </c>
      <c r="N15" s="1">
        <v>5250</v>
      </c>
      <c r="O15" s="1">
        <v>0.2</v>
      </c>
    </row>
    <row r="16" spans="1:15">
      <c r="A16" s="2">
        <v>3</v>
      </c>
      <c r="B16" s="1">
        <v>27</v>
      </c>
      <c r="C16" s="1" t="s">
        <v>7</v>
      </c>
      <c r="D16" s="1">
        <v>3000</v>
      </c>
      <c r="E16" s="1">
        <v>3330</v>
      </c>
      <c r="F16" s="1">
        <v>3500</v>
      </c>
      <c r="G16" s="1">
        <v>350</v>
      </c>
      <c r="H16" s="1">
        <v>2650</v>
      </c>
      <c r="I16" s="1">
        <v>4400</v>
      </c>
      <c r="J16" s="1">
        <v>5250</v>
      </c>
      <c r="K16" s="1">
        <v>7000</v>
      </c>
      <c r="L16" s="1">
        <v>4400</v>
      </c>
      <c r="M16" s="1">
        <v>4400</v>
      </c>
      <c r="N16" s="1">
        <v>5250</v>
      </c>
      <c r="O16" s="1">
        <v>0.2</v>
      </c>
    </row>
    <row r="17" spans="1:15">
      <c r="A17" s="2">
        <v>4</v>
      </c>
      <c r="B17" s="1">
        <v>35</v>
      </c>
      <c r="C17" s="1" t="s">
        <v>7</v>
      </c>
      <c r="D17" s="1">
        <v>3600</v>
      </c>
      <c r="E17" s="1">
        <v>4200</v>
      </c>
      <c r="F17" s="1">
        <v>5250</v>
      </c>
      <c r="G17" s="1">
        <v>550</v>
      </c>
      <c r="H17" s="1">
        <v>3500</v>
      </c>
      <c r="I17" s="1">
        <v>4400</v>
      </c>
      <c r="J17" s="1">
        <v>5250</v>
      </c>
      <c r="K17" s="1">
        <v>7000</v>
      </c>
      <c r="L17" s="1">
        <v>4400</v>
      </c>
      <c r="M17" s="1">
        <v>4400</v>
      </c>
      <c r="N17" s="1">
        <v>5250</v>
      </c>
      <c r="O17" s="1">
        <v>0.2</v>
      </c>
    </row>
    <row r="18" spans="1:15">
      <c r="A18" s="2">
        <v>5</v>
      </c>
      <c r="B18" s="1">
        <v>47</v>
      </c>
      <c r="C18" s="1" t="s">
        <v>7</v>
      </c>
      <c r="D18" s="1">
        <v>3600</v>
      </c>
      <c r="E18" s="1">
        <v>4200</v>
      </c>
      <c r="F18" s="1">
        <v>7900</v>
      </c>
      <c r="G18" s="1">
        <v>700</v>
      </c>
      <c r="H18" s="1">
        <v>5250</v>
      </c>
      <c r="I18" s="1">
        <v>4400</v>
      </c>
      <c r="J18" s="1">
        <v>5250</v>
      </c>
      <c r="K18" s="1">
        <v>7000</v>
      </c>
      <c r="L18" s="1">
        <v>4400</v>
      </c>
      <c r="M18" s="1">
        <v>4400</v>
      </c>
      <c r="N18" s="1">
        <v>5250</v>
      </c>
      <c r="O18" s="1">
        <v>0.2</v>
      </c>
    </row>
    <row r="19" spans="1:15">
      <c r="A19" s="2">
        <v>6</v>
      </c>
      <c r="B19" s="1">
        <v>58</v>
      </c>
      <c r="C19" s="1" t="s">
        <v>7</v>
      </c>
      <c r="D19" s="1">
        <v>4000</v>
      </c>
      <c r="E19" s="1">
        <v>4440</v>
      </c>
      <c r="F19" s="1">
        <v>10500</v>
      </c>
      <c r="G19" s="1">
        <v>900</v>
      </c>
      <c r="H19" s="1">
        <v>7000</v>
      </c>
      <c r="I19" s="1">
        <v>5800</v>
      </c>
      <c r="J19" s="1">
        <v>7000</v>
      </c>
      <c r="K19" s="1">
        <v>9300</v>
      </c>
      <c r="L19" s="1">
        <v>5800</v>
      </c>
      <c r="M19" s="1">
        <v>5800</v>
      </c>
      <c r="N19" s="1">
        <v>7000</v>
      </c>
      <c r="O19" s="1">
        <v>0.2</v>
      </c>
    </row>
    <row r="20" spans="1:15">
      <c r="A20" s="2">
        <v>7</v>
      </c>
      <c r="B20" s="1">
        <v>100</v>
      </c>
      <c r="C20" s="1" t="s">
        <v>7</v>
      </c>
      <c r="D20" s="1">
        <v>4400</v>
      </c>
      <c r="E20" s="1">
        <v>4884</v>
      </c>
      <c r="F20" s="1">
        <v>11550</v>
      </c>
      <c r="G20" s="1">
        <v>950</v>
      </c>
      <c r="H20" s="1">
        <v>7700</v>
      </c>
      <c r="I20" s="1">
        <v>6500</v>
      </c>
      <c r="J20" s="1">
        <v>7700</v>
      </c>
      <c r="K20" s="1">
        <v>10350</v>
      </c>
      <c r="L20" s="1">
        <v>6500</v>
      </c>
      <c r="M20" s="1">
        <v>6500</v>
      </c>
      <c r="N20" s="1">
        <v>7700</v>
      </c>
      <c r="O20" s="1">
        <v>0.2</v>
      </c>
    </row>
    <row r="21" spans="1:15" s="4" customFormat="1">
      <c r="A21" s="3">
        <v>8</v>
      </c>
      <c r="B21" s="4">
        <v>168</v>
      </c>
      <c r="C21" s="4" t="s">
        <v>7</v>
      </c>
      <c r="D21" s="4">
        <v>5000</v>
      </c>
      <c r="E21" s="4">
        <v>5551</v>
      </c>
      <c r="F21" s="4">
        <v>13150</v>
      </c>
      <c r="G21" s="4">
        <v>1100</v>
      </c>
      <c r="H21" s="4">
        <v>8750</v>
      </c>
      <c r="I21" s="4">
        <v>7350</v>
      </c>
      <c r="J21" s="4">
        <v>8750</v>
      </c>
      <c r="K21" s="4">
        <v>11750</v>
      </c>
      <c r="L21" s="4">
        <v>7350</v>
      </c>
      <c r="M21" s="4">
        <v>7350</v>
      </c>
      <c r="N21" s="4">
        <v>8750</v>
      </c>
      <c r="O21" s="4">
        <v>0.2</v>
      </c>
    </row>
    <row r="22" spans="1:15">
      <c r="A22" s="2">
        <v>0</v>
      </c>
      <c r="B22" s="1">
        <v>1</v>
      </c>
      <c r="C22" s="1" t="s">
        <v>8</v>
      </c>
      <c r="D22" s="1">
        <v>4000</v>
      </c>
      <c r="E22" s="1">
        <v>4440</v>
      </c>
      <c r="F22" s="1">
        <v>1350</v>
      </c>
      <c r="G22" s="1">
        <v>250</v>
      </c>
      <c r="H22" s="1">
        <v>1350</v>
      </c>
      <c r="I22" s="1">
        <v>4550</v>
      </c>
      <c r="J22" s="1">
        <v>5350</v>
      </c>
      <c r="K22" s="1">
        <v>7200</v>
      </c>
      <c r="L22" s="1">
        <v>4550</v>
      </c>
      <c r="M22" s="1">
        <v>4550</v>
      </c>
      <c r="N22" s="1">
        <v>5350</v>
      </c>
      <c r="O22" s="1">
        <v>0.25</v>
      </c>
    </row>
    <row r="23" spans="1:15">
      <c r="A23" s="2">
        <v>1</v>
      </c>
      <c r="B23" s="1">
        <v>13</v>
      </c>
      <c r="C23" s="1" t="s">
        <v>8</v>
      </c>
      <c r="D23" s="1">
        <v>4000</v>
      </c>
      <c r="E23" s="1">
        <v>4440</v>
      </c>
      <c r="F23" s="1">
        <v>2650</v>
      </c>
      <c r="G23" s="1">
        <v>250</v>
      </c>
      <c r="H23" s="1">
        <v>1350</v>
      </c>
      <c r="I23" s="1">
        <v>4550</v>
      </c>
      <c r="J23" s="1">
        <v>5350</v>
      </c>
      <c r="K23" s="1">
        <v>7200</v>
      </c>
      <c r="L23" s="1">
        <v>4550</v>
      </c>
      <c r="M23" s="1">
        <v>4550</v>
      </c>
      <c r="N23" s="1">
        <v>5350</v>
      </c>
      <c r="O23" s="1">
        <v>0.25</v>
      </c>
    </row>
    <row r="24" spans="1:15">
      <c r="A24" s="2">
        <v>2</v>
      </c>
      <c r="B24" s="1">
        <v>20</v>
      </c>
      <c r="C24" s="1" t="s">
        <v>8</v>
      </c>
      <c r="D24" s="1">
        <v>6000</v>
      </c>
      <c r="E24" s="1">
        <v>6661</v>
      </c>
      <c r="F24" s="1">
        <v>5350</v>
      </c>
      <c r="G24" s="1">
        <v>550</v>
      </c>
      <c r="H24" s="1">
        <v>2400</v>
      </c>
      <c r="I24" s="1">
        <v>6700</v>
      </c>
      <c r="J24" s="1">
        <v>8000</v>
      </c>
      <c r="K24" s="1">
        <v>10700</v>
      </c>
      <c r="L24" s="1">
        <v>6700</v>
      </c>
      <c r="M24" s="1">
        <v>6700</v>
      </c>
      <c r="N24" s="1">
        <v>8000</v>
      </c>
      <c r="O24" s="1">
        <v>0.25</v>
      </c>
    </row>
    <row r="25" spans="1:15">
      <c r="A25" s="2">
        <v>3</v>
      </c>
      <c r="B25" s="1">
        <v>27</v>
      </c>
      <c r="C25" s="1" t="s">
        <v>8</v>
      </c>
      <c r="D25" s="1">
        <v>6000</v>
      </c>
      <c r="E25" s="1">
        <v>6661</v>
      </c>
      <c r="F25" s="1">
        <v>5350</v>
      </c>
      <c r="G25" s="1">
        <v>550</v>
      </c>
      <c r="H25" s="1">
        <v>4000</v>
      </c>
      <c r="I25" s="1">
        <v>6700</v>
      </c>
      <c r="J25" s="1">
        <v>8000</v>
      </c>
      <c r="K25" s="1">
        <v>10700</v>
      </c>
      <c r="L25" s="1">
        <v>6700</v>
      </c>
      <c r="M25" s="1">
        <v>6700</v>
      </c>
      <c r="N25" s="1">
        <v>8000</v>
      </c>
      <c r="O25" s="1">
        <v>0.25</v>
      </c>
    </row>
    <row r="26" spans="1:15">
      <c r="A26" s="2">
        <v>4</v>
      </c>
      <c r="B26" s="1">
        <v>35</v>
      </c>
      <c r="C26" s="1" t="s">
        <v>8</v>
      </c>
      <c r="D26" s="1">
        <v>7200</v>
      </c>
      <c r="E26" s="1">
        <v>8200</v>
      </c>
      <c r="F26" s="1">
        <v>8000</v>
      </c>
      <c r="G26" s="1">
        <v>800</v>
      </c>
      <c r="H26" s="1">
        <v>5350</v>
      </c>
      <c r="I26" s="1">
        <v>6700</v>
      </c>
      <c r="J26" s="1">
        <v>8000</v>
      </c>
      <c r="K26" s="1">
        <v>10700</v>
      </c>
      <c r="L26" s="1">
        <v>6700</v>
      </c>
      <c r="M26" s="1">
        <v>6700</v>
      </c>
      <c r="N26" s="1">
        <v>8000</v>
      </c>
      <c r="O26" s="1">
        <v>0.25</v>
      </c>
    </row>
    <row r="27" spans="1:15">
      <c r="A27" s="2">
        <v>5</v>
      </c>
      <c r="B27" s="1">
        <v>47</v>
      </c>
      <c r="C27" s="1" t="s">
        <v>8</v>
      </c>
      <c r="D27" s="1">
        <v>7200</v>
      </c>
      <c r="E27" s="1">
        <v>8200</v>
      </c>
      <c r="F27" s="1">
        <v>12000</v>
      </c>
      <c r="G27" s="1">
        <v>1050</v>
      </c>
      <c r="H27" s="1">
        <v>8000</v>
      </c>
      <c r="I27" s="1">
        <v>6700</v>
      </c>
      <c r="J27" s="1">
        <v>8000</v>
      </c>
      <c r="K27" s="1">
        <v>10700</v>
      </c>
      <c r="L27" s="1">
        <v>6700</v>
      </c>
      <c r="M27" s="1">
        <v>6700</v>
      </c>
      <c r="N27" s="1">
        <v>8000</v>
      </c>
      <c r="O27" s="1">
        <v>0.25</v>
      </c>
    </row>
    <row r="28" spans="1:15">
      <c r="A28" s="2">
        <v>6</v>
      </c>
      <c r="B28" s="1">
        <v>58</v>
      </c>
      <c r="C28" s="1" t="s">
        <v>8</v>
      </c>
      <c r="D28" s="1">
        <v>8000</v>
      </c>
      <c r="E28" s="1">
        <v>8881</v>
      </c>
      <c r="F28" s="1">
        <v>16000</v>
      </c>
      <c r="G28" s="1">
        <v>1350</v>
      </c>
      <c r="H28" s="1">
        <v>10700</v>
      </c>
      <c r="I28" s="1">
        <v>8800</v>
      </c>
      <c r="J28" s="1">
        <v>10700</v>
      </c>
      <c r="K28" s="1">
        <v>14150</v>
      </c>
      <c r="L28" s="1">
        <v>8800</v>
      </c>
      <c r="M28" s="1">
        <v>8800</v>
      </c>
      <c r="N28" s="1">
        <v>10700</v>
      </c>
      <c r="O28" s="1">
        <v>0.25</v>
      </c>
    </row>
    <row r="29" spans="1:15">
      <c r="A29" s="2">
        <v>7</v>
      </c>
      <c r="B29" s="1">
        <v>100</v>
      </c>
      <c r="C29" s="1" t="s">
        <v>8</v>
      </c>
      <c r="D29" s="1">
        <v>8800</v>
      </c>
      <c r="E29" s="1">
        <v>9770</v>
      </c>
      <c r="F29" s="1">
        <v>17600</v>
      </c>
      <c r="G29" s="1">
        <v>1450</v>
      </c>
      <c r="H29" s="1">
        <v>11750</v>
      </c>
      <c r="I29" s="1">
        <v>9900</v>
      </c>
      <c r="J29" s="1">
        <v>11750</v>
      </c>
      <c r="K29" s="1">
        <v>15750</v>
      </c>
      <c r="L29" s="1">
        <v>9900</v>
      </c>
      <c r="M29" s="1">
        <v>9900</v>
      </c>
      <c r="N29" s="1">
        <v>11750</v>
      </c>
      <c r="O29" s="1">
        <v>0.25</v>
      </c>
    </row>
    <row r="30" spans="1:15" s="4" customFormat="1">
      <c r="A30" s="3">
        <v>8</v>
      </c>
      <c r="B30" s="4">
        <v>168</v>
      </c>
      <c r="C30" s="4" t="s">
        <v>8</v>
      </c>
      <c r="D30" s="4">
        <v>10000</v>
      </c>
      <c r="E30" s="4">
        <v>11101</v>
      </c>
      <c r="F30" s="4">
        <v>20050</v>
      </c>
      <c r="G30" s="4">
        <v>1650</v>
      </c>
      <c r="H30" s="4">
        <v>13350</v>
      </c>
      <c r="I30" s="4">
        <v>11200</v>
      </c>
      <c r="J30" s="4">
        <v>13350</v>
      </c>
      <c r="K30" s="4">
        <v>17900</v>
      </c>
      <c r="L30" s="4">
        <v>11200</v>
      </c>
      <c r="M30" s="4">
        <v>11200</v>
      </c>
      <c r="N30" s="4">
        <v>13350</v>
      </c>
      <c r="O30" s="4">
        <v>0.25</v>
      </c>
    </row>
    <row r="31" spans="1:15">
      <c r="A31" s="2">
        <v>0</v>
      </c>
      <c r="B31" s="1">
        <v>1</v>
      </c>
      <c r="C31" s="1" t="s">
        <v>9</v>
      </c>
      <c r="D31" s="1">
        <v>8000</v>
      </c>
      <c r="E31" s="1">
        <v>8880</v>
      </c>
      <c r="F31" s="1">
        <v>1700</v>
      </c>
      <c r="G31" s="1">
        <v>300</v>
      </c>
      <c r="H31" s="1">
        <v>1700</v>
      </c>
      <c r="I31" s="1">
        <v>5700</v>
      </c>
      <c r="J31" s="1">
        <v>6700</v>
      </c>
      <c r="K31" s="1">
        <v>9000</v>
      </c>
      <c r="L31" s="1">
        <v>5700</v>
      </c>
      <c r="M31" s="1">
        <v>5700</v>
      </c>
      <c r="N31" s="1">
        <v>6700</v>
      </c>
      <c r="O31" s="1">
        <v>0.3</v>
      </c>
    </row>
    <row r="32" spans="1:15">
      <c r="A32" s="2">
        <v>1</v>
      </c>
      <c r="B32" s="1">
        <v>13</v>
      </c>
      <c r="C32" s="1" t="s">
        <v>9</v>
      </c>
      <c r="D32" s="1">
        <v>8000</v>
      </c>
      <c r="E32" s="1">
        <v>8880</v>
      </c>
      <c r="F32" s="1">
        <v>3300</v>
      </c>
      <c r="G32" s="1">
        <v>300</v>
      </c>
      <c r="H32" s="1">
        <v>1700</v>
      </c>
      <c r="I32" s="1">
        <v>5700</v>
      </c>
      <c r="J32" s="1">
        <v>6700</v>
      </c>
      <c r="K32" s="1">
        <v>9000</v>
      </c>
      <c r="L32" s="1">
        <v>5700</v>
      </c>
      <c r="M32" s="1">
        <v>5700</v>
      </c>
      <c r="N32" s="1">
        <v>6700</v>
      </c>
      <c r="O32" s="1">
        <v>0.3</v>
      </c>
    </row>
    <row r="33" spans="1:15">
      <c r="A33" s="2">
        <v>2</v>
      </c>
      <c r="B33" s="1">
        <v>20</v>
      </c>
      <c r="C33" s="1" t="s">
        <v>9</v>
      </c>
      <c r="D33" s="1">
        <v>12000</v>
      </c>
      <c r="E33" s="1">
        <v>13320</v>
      </c>
      <c r="F33" s="1">
        <v>6700</v>
      </c>
      <c r="G33" s="1">
        <v>700</v>
      </c>
      <c r="H33" s="1">
        <v>3000</v>
      </c>
      <c r="I33" s="1">
        <v>8400</v>
      </c>
      <c r="J33" s="1">
        <v>10000</v>
      </c>
      <c r="K33" s="1">
        <v>13400</v>
      </c>
      <c r="L33" s="1">
        <v>8400</v>
      </c>
      <c r="M33" s="1">
        <v>8400</v>
      </c>
      <c r="N33" s="1">
        <v>10000</v>
      </c>
      <c r="O33" s="1">
        <v>0.3</v>
      </c>
    </row>
    <row r="34" spans="1:15">
      <c r="A34" s="2">
        <v>3</v>
      </c>
      <c r="B34" s="1">
        <v>27</v>
      </c>
      <c r="C34" s="1" t="s">
        <v>9</v>
      </c>
      <c r="D34" s="1">
        <v>12000</v>
      </c>
      <c r="E34" s="1">
        <v>13320</v>
      </c>
      <c r="F34" s="1">
        <v>6700</v>
      </c>
      <c r="G34" s="1">
        <v>700</v>
      </c>
      <c r="H34" s="1">
        <v>5000</v>
      </c>
      <c r="I34" s="1">
        <v>8400</v>
      </c>
      <c r="J34" s="1">
        <v>10000</v>
      </c>
      <c r="K34" s="1">
        <v>13400</v>
      </c>
      <c r="L34" s="1">
        <v>8400</v>
      </c>
      <c r="M34" s="1">
        <v>8400</v>
      </c>
      <c r="N34" s="1">
        <v>10000</v>
      </c>
      <c r="O34" s="1">
        <v>0.3</v>
      </c>
    </row>
    <row r="35" spans="1:15">
      <c r="A35" s="2">
        <v>4</v>
      </c>
      <c r="B35" s="1">
        <v>35</v>
      </c>
      <c r="C35" s="1" t="s">
        <v>9</v>
      </c>
      <c r="D35" s="1">
        <v>14400</v>
      </c>
      <c r="E35" s="1">
        <v>15984</v>
      </c>
      <c r="F35" s="1">
        <v>10000</v>
      </c>
      <c r="G35" s="1">
        <v>1000</v>
      </c>
      <c r="H35" s="1">
        <v>6700</v>
      </c>
      <c r="I35" s="1">
        <v>8400</v>
      </c>
      <c r="J35" s="1">
        <v>10000</v>
      </c>
      <c r="K35" s="1">
        <v>13400</v>
      </c>
      <c r="L35" s="1">
        <v>8400</v>
      </c>
      <c r="M35" s="1">
        <v>8400</v>
      </c>
      <c r="N35" s="1">
        <v>10000</v>
      </c>
      <c r="O35" s="1">
        <v>0.3</v>
      </c>
    </row>
    <row r="36" spans="1:15">
      <c r="A36" s="2">
        <v>5</v>
      </c>
      <c r="B36" s="1">
        <v>47</v>
      </c>
      <c r="C36" s="1" t="s">
        <v>9</v>
      </c>
      <c r="D36" s="1">
        <v>14400</v>
      </c>
      <c r="E36" s="1">
        <v>15984</v>
      </c>
      <c r="F36" s="1">
        <v>15000</v>
      </c>
      <c r="G36" s="1">
        <v>1300</v>
      </c>
      <c r="H36" s="1">
        <v>10000</v>
      </c>
      <c r="I36" s="1">
        <v>8400</v>
      </c>
      <c r="J36" s="1">
        <v>10000</v>
      </c>
      <c r="K36" s="1">
        <v>13400</v>
      </c>
      <c r="L36" s="1">
        <v>8400</v>
      </c>
      <c r="M36" s="1">
        <v>8400</v>
      </c>
      <c r="N36" s="1">
        <v>10000</v>
      </c>
      <c r="O36" s="1">
        <v>0.3</v>
      </c>
    </row>
    <row r="37" spans="1:15">
      <c r="A37" s="2">
        <v>6</v>
      </c>
      <c r="B37" s="1">
        <v>58</v>
      </c>
      <c r="C37" s="1" t="s">
        <v>9</v>
      </c>
      <c r="D37" s="1">
        <v>16000</v>
      </c>
      <c r="E37" s="1">
        <v>17760</v>
      </c>
      <c r="F37" s="1">
        <v>20000</v>
      </c>
      <c r="G37" s="1">
        <v>1700</v>
      </c>
      <c r="H37" s="1">
        <v>13400</v>
      </c>
      <c r="I37" s="1">
        <v>11000</v>
      </c>
      <c r="J37" s="1">
        <v>13400</v>
      </c>
      <c r="K37" s="1">
        <v>17700</v>
      </c>
      <c r="L37" s="1">
        <v>11000</v>
      </c>
      <c r="M37" s="1">
        <v>11000</v>
      </c>
      <c r="N37" s="1">
        <v>13400</v>
      </c>
      <c r="O37" s="1">
        <v>0.3</v>
      </c>
    </row>
    <row r="38" spans="1:15">
      <c r="A38" s="2">
        <v>7</v>
      </c>
      <c r="B38" s="1">
        <v>100</v>
      </c>
      <c r="C38" s="1" t="s">
        <v>9</v>
      </c>
      <c r="D38" s="1">
        <v>17600</v>
      </c>
      <c r="E38" s="1">
        <v>19536</v>
      </c>
      <c r="F38" s="1">
        <v>22000</v>
      </c>
      <c r="G38" s="1">
        <v>1800</v>
      </c>
      <c r="H38" s="1">
        <v>14700</v>
      </c>
      <c r="I38" s="1">
        <v>12400</v>
      </c>
      <c r="J38" s="1">
        <v>14700</v>
      </c>
      <c r="K38" s="1">
        <v>19700</v>
      </c>
      <c r="L38" s="1">
        <v>12400</v>
      </c>
      <c r="M38" s="1">
        <v>12400</v>
      </c>
      <c r="N38" s="1">
        <v>14700</v>
      </c>
      <c r="O38" s="1">
        <v>0.3</v>
      </c>
    </row>
    <row r="39" spans="1:15" s="4" customFormat="1">
      <c r="A39" s="3">
        <v>8</v>
      </c>
      <c r="B39" s="4">
        <v>168</v>
      </c>
      <c r="C39" s="4" t="s">
        <v>9</v>
      </c>
      <c r="D39" s="4">
        <v>20000</v>
      </c>
      <c r="E39" s="4">
        <v>22200</v>
      </c>
      <c r="F39" s="4">
        <v>25100</v>
      </c>
      <c r="G39" s="4">
        <v>2100</v>
      </c>
      <c r="H39" s="4">
        <v>16700</v>
      </c>
      <c r="I39" s="4">
        <v>14000</v>
      </c>
      <c r="J39" s="4">
        <v>16700</v>
      </c>
      <c r="K39" s="4">
        <v>22400</v>
      </c>
      <c r="L39" s="4">
        <v>14000</v>
      </c>
      <c r="M39" s="4">
        <v>14000</v>
      </c>
      <c r="N39" s="4">
        <v>16700</v>
      </c>
      <c r="O39" s="4">
        <v>0.3</v>
      </c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A405-D42A-417F-BC9B-4881D175045F}">
  <dimension ref="E1:T39"/>
  <sheetViews>
    <sheetView workbookViewId="0">
      <selection activeCell="K20" sqref="K6:L20"/>
    </sheetView>
  </sheetViews>
  <sheetFormatPr defaultColWidth="8.875" defaultRowHeight="16.5"/>
  <cols>
    <col min="1" max="4" width="8.875" style="1"/>
    <col min="5" max="5" width="5.375" style="1" bestFit="1" customWidth="1"/>
    <col min="6" max="6" width="12.875" style="1" bestFit="1" customWidth="1"/>
    <col min="7" max="7" width="6.75" style="1" bestFit="1" customWidth="1"/>
    <col min="8" max="8" width="12.875" style="1" customWidth="1"/>
    <col min="9" max="9" width="5.375" style="1" bestFit="1" customWidth="1"/>
    <col min="10" max="10" width="3.75" style="1" bestFit="1" customWidth="1"/>
    <col min="11" max="11" width="6" style="1" bestFit="1" customWidth="1"/>
    <col min="12" max="12" width="12.875" style="1" bestFit="1" customWidth="1"/>
    <col min="13" max="13" width="12.875" style="1" customWidth="1"/>
    <col min="14" max="14" width="8.875" style="1"/>
    <col min="15" max="15" width="9.125" style="1" bestFit="1" customWidth="1"/>
    <col min="16" max="16" width="7.875" style="1" bestFit="1" customWidth="1"/>
    <col min="17" max="17" width="17.375" style="1" bestFit="1" customWidth="1"/>
    <col min="18" max="18" width="12.875" style="1" bestFit="1" customWidth="1"/>
    <col min="19" max="20" width="13.875" style="1" bestFit="1" customWidth="1"/>
    <col min="21" max="16384" width="8.875" style="1"/>
  </cols>
  <sheetData>
    <row r="1" spans="5:20">
      <c r="E1" s="1" t="s">
        <v>19</v>
      </c>
      <c r="F1" s="1">
        <v>168</v>
      </c>
      <c r="T1" s="8"/>
    </row>
    <row r="2" spans="5:20">
      <c r="E2" s="1" t="s">
        <v>15</v>
      </c>
      <c r="F2" s="1">
        <v>2093568546</v>
      </c>
    </row>
    <row r="3" spans="5:20">
      <c r="E3" s="1" t="s">
        <v>16</v>
      </c>
      <c r="F3" s="1">
        <v>2500</v>
      </c>
    </row>
    <row r="4" spans="5:20">
      <c r="E4" s="1" t="s">
        <v>17</v>
      </c>
      <c r="F4" s="1">
        <v>2093566046</v>
      </c>
      <c r="K4" s="1">
        <f>SUM(K5:K21)</f>
        <v>3865</v>
      </c>
      <c r="L4" s="1" t="s">
        <v>25</v>
      </c>
    </row>
    <row r="5" spans="5:20">
      <c r="E5" s="1" t="s">
        <v>18</v>
      </c>
      <c r="F5" s="1">
        <f>F4+G5</f>
        <v>2093566049</v>
      </c>
      <c r="G5" s="1">
        <v>3</v>
      </c>
      <c r="I5" s="1" t="s">
        <v>21</v>
      </c>
      <c r="J5" s="1">
        <v>1</v>
      </c>
      <c r="K5" s="1">
        <v>25</v>
      </c>
      <c r="L5" s="1">
        <f>F39+K5</f>
        <v>2093499211</v>
      </c>
      <c r="O5" s="1" t="s">
        <v>20</v>
      </c>
      <c r="P5" s="6">
        <v>4505</v>
      </c>
      <c r="Q5" s="1" t="s">
        <v>22</v>
      </c>
    </row>
    <row r="6" spans="5:20">
      <c r="F6" s="1">
        <f t="shared" ref="F6:F39" si="0">F5+G6</f>
        <v>2093566054</v>
      </c>
      <c r="G6" s="1">
        <v>5</v>
      </c>
      <c r="J6" s="1">
        <v>2</v>
      </c>
      <c r="K6" s="1">
        <v>50</v>
      </c>
      <c r="L6" s="1">
        <f>K6+L5</f>
        <v>2093499261</v>
      </c>
      <c r="M6" s="1">
        <f>K6/$K$5</f>
        <v>2</v>
      </c>
      <c r="P6" s="1">
        <v>910</v>
      </c>
      <c r="Q6" s="1" t="s">
        <v>23</v>
      </c>
    </row>
    <row r="7" spans="5:20">
      <c r="F7" s="1">
        <f t="shared" si="0"/>
        <v>2093566057</v>
      </c>
      <c r="G7" s="1">
        <v>3</v>
      </c>
      <c r="J7" s="1">
        <v>3</v>
      </c>
      <c r="K7" s="1">
        <v>80</v>
      </c>
      <c r="L7" s="1">
        <f t="shared" ref="L7:L21" si="1">K7+L6</f>
        <v>2093499341</v>
      </c>
      <c r="M7" s="1">
        <f t="shared" ref="M7:M21" si="2">K7/$K$5</f>
        <v>3.2</v>
      </c>
    </row>
    <row r="8" spans="5:20">
      <c r="F8" s="1">
        <f t="shared" si="0"/>
        <v>2093566062</v>
      </c>
      <c r="G8" s="1">
        <v>5</v>
      </c>
      <c r="J8" s="1">
        <v>4</v>
      </c>
      <c r="K8" s="1">
        <v>100</v>
      </c>
      <c r="L8" s="1">
        <f t="shared" si="1"/>
        <v>2093499441</v>
      </c>
      <c r="M8" s="1">
        <f t="shared" si="2"/>
        <v>4</v>
      </c>
      <c r="O8" s="1" t="s">
        <v>24</v>
      </c>
      <c r="P8" s="6">
        <f>SUMIF(G5:G39,"&gt;0",G5:G39)+SUM(K5:K21)</f>
        <v>4505</v>
      </c>
      <c r="Q8" s="1">
        <f>L21+P6</f>
        <v>2093503961</v>
      </c>
    </row>
    <row r="9" spans="5:20">
      <c r="F9" s="1">
        <f t="shared" si="0"/>
        <v>2093566068</v>
      </c>
      <c r="G9" s="1">
        <v>6</v>
      </c>
      <c r="J9" s="1">
        <v>5</v>
      </c>
      <c r="K9" s="1">
        <v>130</v>
      </c>
      <c r="L9" s="1">
        <f t="shared" si="1"/>
        <v>2093499571</v>
      </c>
      <c r="M9" s="1">
        <f t="shared" si="2"/>
        <v>5.2</v>
      </c>
    </row>
    <row r="10" spans="5:20">
      <c r="F10" s="1">
        <f t="shared" si="0"/>
        <v>2093566075</v>
      </c>
      <c r="G10" s="1">
        <v>7</v>
      </c>
      <c r="J10" s="1">
        <v>6</v>
      </c>
      <c r="K10" s="1">
        <v>150</v>
      </c>
      <c r="L10" s="1">
        <f t="shared" si="1"/>
        <v>2093499721</v>
      </c>
      <c r="M10" s="1">
        <f t="shared" si="2"/>
        <v>6</v>
      </c>
      <c r="O10" s="1" t="s">
        <v>26</v>
      </c>
      <c r="P10" s="1">
        <f>SUMIF(G5:G39,"&lt;0",G5:G39)</f>
        <v>-67500</v>
      </c>
    </row>
    <row r="11" spans="5:20">
      <c r="F11" s="1">
        <f t="shared" si="0"/>
        <v>2093566078</v>
      </c>
      <c r="G11" s="1">
        <v>3</v>
      </c>
      <c r="J11" s="1">
        <v>7</v>
      </c>
      <c r="K11" s="1">
        <v>180</v>
      </c>
      <c r="L11" s="1">
        <f t="shared" si="1"/>
        <v>2093499901</v>
      </c>
      <c r="M11" s="1">
        <f t="shared" si="2"/>
        <v>7.2</v>
      </c>
      <c r="O11" s="9" t="s">
        <v>30</v>
      </c>
      <c r="P11" s="6">
        <f>SUM(K5:K21)</f>
        <v>3865</v>
      </c>
    </row>
    <row r="12" spans="5:20">
      <c r="F12" s="1">
        <f t="shared" si="0"/>
        <v>2093566083</v>
      </c>
      <c r="G12" s="1">
        <v>5</v>
      </c>
      <c r="J12" s="1">
        <v>8</v>
      </c>
      <c r="K12" s="1">
        <v>200</v>
      </c>
      <c r="L12" s="1">
        <f t="shared" si="1"/>
        <v>2093500101</v>
      </c>
      <c r="M12" s="1">
        <f t="shared" si="2"/>
        <v>8</v>
      </c>
      <c r="O12" s="9" t="s">
        <v>31</v>
      </c>
      <c r="P12" s="6">
        <f>SUMIF(G5:G39,"&gt;0",G5:G39)-G36</f>
        <v>140</v>
      </c>
    </row>
    <row r="13" spans="5:20">
      <c r="F13" s="1">
        <f t="shared" si="0"/>
        <v>2093566089</v>
      </c>
      <c r="G13" s="1">
        <v>6</v>
      </c>
      <c r="J13" s="1">
        <v>9</v>
      </c>
      <c r="K13" s="1">
        <v>230</v>
      </c>
      <c r="L13" s="1">
        <f t="shared" si="1"/>
        <v>2093500331</v>
      </c>
      <c r="M13" s="1">
        <f t="shared" si="2"/>
        <v>9.1999999999999993</v>
      </c>
      <c r="O13" s="9" t="s">
        <v>32</v>
      </c>
      <c r="P13" s="6">
        <f>G36</f>
        <v>500</v>
      </c>
    </row>
    <row r="14" spans="5:20">
      <c r="F14" s="1">
        <f t="shared" si="0"/>
        <v>2093566092</v>
      </c>
      <c r="G14" s="1">
        <v>3</v>
      </c>
      <c r="J14" s="1">
        <v>10</v>
      </c>
      <c r="K14" s="1">
        <v>250</v>
      </c>
      <c r="L14" s="1">
        <f t="shared" si="1"/>
        <v>2093500581</v>
      </c>
      <c r="M14" s="1">
        <f t="shared" si="2"/>
        <v>10</v>
      </c>
    </row>
    <row r="15" spans="5:20">
      <c r="F15" s="1">
        <f t="shared" si="0"/>
        <v>2093566097</v>
      </c>
      <c r="G15" s="1">
        <v>5</v>
      </c>
      <c r="J15" s="1">
        <v>11</v>
      </c>
      <c r="K15" s="1">
        <v>280</v>
      </c>
      <c r="L15" s="1">
        <f t="shared" si="1"/>
        <v>2093500861</v>
      </c>
      <c r="M15" s="1">
        <f t="shared" si="2"/>
        <v>11.2</v>
      </c>
    </row>
    <row r="16" spans="5:20">
      <c r="F16" s="1">
        <f t="shared" si="0"/>
        <v>2093566103</v>
      </c>
      <c r="G16" s="1">
        <v>6</v>
      </c>
      <c r="J16" s="1">
        <v>12</v>
      </c>
      <c r="K16" s="1">
        <v>300</v>
      </c>
      <c r="L16" s="1">
        <f t="shared" si="1"/>
        <v>2093501161</v>
      </c>
      <c r="M16" s="1">
        <f t="shared" si="2"/>
        <v>12</v>
      </c>
    </row>
    <row r="17" spans="6:13">
      <c r="F17" s="1">
        <f t="shared" si="0"/>
        <v>2093566110</v>
      </c>
      <c r="G17" s="1">
        <v>7</v>
      </c>
      <c r="J17" s="1">
        <v>13</v>
      </c>
      <c r="K17" s="1">
        <v>330</v>
      </c>
      <c r="L17" s="1">
        <f t="shared" si="1"/>
        <v>2093501491</v>
      </c>
      <c r="M17" s="1">
        <f t="shared" si="2"/>
        <v>13.2</v>
      </c>
    </row>
    <row r="18" spans="6:13">
      <c r="F18" s="1">
        <f t="shared" si="0"/>
        <v>2093558610</v>
      </c>
      <c r="G18" s="1">
        <v>-7500</v>
      </c>
      <c r="J18" s="1">
        <v>14</v>
      </c>
      <c r="K18" s="1">
        <v>350</v>
      </c>
      <c r="L18" s="1">
        <f t="shared" si="1"/>
        <v>2093501841</v>
      </c>
      <c r="M18" s="1">
        <f t="shared" si="2"/>
        <v>14</v>
      </c>
    </row>
    <row r="19" spans="6:13">
      <c r="F19" s="1">
        <f t="shared" si="0"/>
        <v>2093558613</v>
      </c>
      <c r="G19" s="1">
        <v>3</v>
      </c>
      <c r="J19" s="1">
        <v>15</v>
      </c>
      <c r="K19" s="1">
        <v>380</v>
      </c>
      <c r="L19" s="1">
        <f t="shared" si="1"/>
        <v>2093502221</v>
      </c>
      <c r="M19" s="1">
        <f t="shared" si="2"/>
        <v>15.2</v>
      </c>
    </row>
    <row r="20" spans="6:13">
      <c r="F20" s="1">
        <f t="shared" si="0"/>
        <v>2093551113</v>
      </c>
      <c r="G20" s="1">
        <v>-7500</v>
      </c>
      <c r="J20" s="1">
        <v>16</v>
      </c>
      <c r="K20" s="1">
        <v>400</v>
      </c>
      <c r="L20" s="1">
        <f t="shared" si="1"/>
        <v>2093502621</v>
      </c>
      <c r="M20" s="1">
        <f t="shared" si="2"/>
        <v>16</v>
      </c>
    </row>
    <row r="21" spans="6:13">
      <c r="F21" s="1">
        <f t="shared" si="0"/>
        <v>2093551118</v>
      </c>
      <c r="G21" s="1">
        <v>5</v>
      </c>
      <c r="J21" s="1">
        <v>17</v>
      </c>
      <c r="K21" s="1">
        <v>430</v>
      </c>
      <c r="L21" s="1">
        <f t="shared" si="1"/>
        <v>2093503051</v>
      </c>
      <c r="M21" s="1">
        <f t="shared" si="2"/>
        <v>17.2</v>
      </c>
    </row>
    <row r="22" spans="6:13">
      <c r="F22" s="1">
        <f t="shared" si="0"/>
        <v>2093551124</v>
      </c>
      <c r="G22" s="1">
        <v>6</v>
      </c>
    </row>
    <row r="23" spans="6:13">
      <c r="F23" s="1">
        <f t="shared" si="0"/>
        <v>2093543624</v>
      </c>
      <c r="G23" s="1">
        <v>-7500</v>
      </c>
    </row>
    <row r="24" spans="6:13">
      <c r="F24" s="1">
        <f t="shared" si="0"/>
        <v>2093543631</v>
      </c>
      <c r="G24" s="1">
        <v>7</v>
      </c>
    </row>
    <row r="25" spans="6:13">
      <c r="F25" s="1">
        <f t="shared" si="0"/>
        <v>2093536131</v>
      </c>
      <c r="G25" s="1">
        <v>-7500</v>
      </c>
    </row>
    <row r="26" spans="6:13">
      <c r="F26" s="1">
        <f t="shared" si="0"/>
        <v>2093536139</v>
      </c>
      <c r="G26" s="1">
        <v>8</v>
      </c>
    </row>
    <row r="27" spans="6:13">
      <c r="F27" s="1">
        <f t="shared" si="0"/>
        <v>2093528639</v>
      </c>
      <c r="G27" s="1">
        <v>-7500</v>
      </c>
    </row>
    <row r="28" spans="6:13">
      <c r="F28" s="1">
        <f t="shared" si="0"/>
        <v>2093528648</v>
      </c>
      <c r="G28" s="1">
        <v>9</v>
      </c>
    </row>
    <row r="29" spans="6:13">
      <c r="F29" s="1">
        <f t="shared" si="0"/>
        <v>2093521148</v>
      </c>
      <c r="G29" s="1">
        <v>-7500</v>
      </c>
    </row>
    <row r="30" spans="6:13">
      <c r="F30" s="1">
        <f t="shared" si="0"/>
        <v>2093521151</v>
      </c>
      <c r="G30" s="1">
        <v>3</v>
      </c>
    </row>
    <row r="31" spans="6:13">
      <c r="F31" s="1">
        <f t="shared" si="0"/>
        <v>2093521156</v>
      </c>
      <c r="G31" s="1">
        <v>5</v>
      </c>
    </row>
    <row r="32" spans="6:13">
      <c r="F32" s="1">
        <f t="shared" si="0"/>
        <v>2093513656</v>
      </c>
      <c r="G32" s="1">
        <v>-7500</v>
      </c>
    </row>
    <row r="33" spans="6:7">
      <c r="F33" s="1">
        <f t="shared" si="0"/>
        <v>2093513662</v>
      </c>
      <c r="G33" s="1">
        <v>6</v>
      </c>
    </row>
    <row r="34" spans="6:7">
      <c r="F34" s="1">
        <f t="shared" si="0"/>
        <v>2093513669</v>
      </c>
      <c r="G34" s="1">
        <v>7</v>
      </c>
    </row>
    <row r="35" spans="6:7">
      <c r="F35" s="1">
        <f t="shared" si="0"/>
        <v>2093506169</v>
      </c>
      <c r="G35" s="1">
        <v>-7500</v>
      </c>
    </row>
    <row r="36" spans="6:7">
      <c r="F36" s="1">
        <f t="shared" si="0"/>
        <v>2093506669</v>
      </c>
      <c r="G36" s="1">
        <v>500</v>
      </c>
    </row>
    <row r="37" spans="6:7">
      <c r="F37" s="1">
        <f t="shared" si="0"/>
        <v>2093506677</v>
      </c>
      <c r="G37" s="1">
        <v>8</v>
      </c>
    </row>
    <row r="38" spans="6:7">
      <c r="F38" s="1">
        <f t="shared" si="0"/>
        <v>2093499177</v>
      </c>
      <c r="G38" s="1">
        <v>-7500</v>
      </c>
    </row>
    <row r="39" spans="6:7">
      <c r="F39" s="1">
        <f t="shared" si="0"/>
        <v>2093499186</v>
      </c>
      <c r="G39" s="1">
        <v>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6059-BB24-41D0-83C4-A9CEF494ED0A}">
  <dimension ref="E1:U41"/>
  <sheetViews>
    <sheetView workbookViewId="0">
      <selection activeCell="R7" sqref="R7"/>
    </sheetView>
  </sheetViews>
  <sheetFormatPr defaultColWidth="8.875" defaultRowHeight="16.5"/>
  <cols>
    <col min="1" max="4" width="8.875" style="1"/>
    <col min="5" max="5" width="5.375" style="1" bestFit="1" customWidth="1"/>
    <col min="6" max="7" width="12.875" style="1" bestFit="1" customWidth="1"/>
    <col min="8" max="8" width="12.875" style="1" customWidth="1"/>
    <col min="9" max="9" width="5.375" style="1" bestFit="1" customWidth="1"/>
    <col min="10" max="10" width="3.75" style="1" bestFit="1" customWidth="1"/>
    <col min="11" max="11" width="6" style="1" bestFit="1" customWidth="1"/>
    <col min="12" max="12" width="12.875" style="1" bestFit="1" customWidth="1"/>
    <col min="13" max="14" width="12.875" style="1" customWidth="1"/>
    <col min="15" max="15" width="8.875" style="1"/>
    <col min="16" max="16" width="9.125" style="1" bestFit="1" customWidth="1"/>
    <col min="17" max="17" width="12.875" style="1" bestFit="1" customWidth="1"/>
    <col min="18" max="18" width="17.375" style="1" bestFit="1" customWidth="1"/>
    <col min="19" max="19" width="12.875" style="1" bestFit="1" customWidth="1"/>
    <col min="20" max="21" width="13.875" style="1" bestFit="1" customWidth="1"/>
    <col min="22" max="16384" width="8.875" style="1"/>
  </cols>
  <sheetData>
    <row r="1" spans="5:21">
      <c r="E1" s="1" t="s">
        <v>19</v>
      </c>
      <c r="F1" s="1">
        <v>168</v>
      </c>
      <c r="U1" s="8"/>
    </row>
    <row r="2" spans="5:21">
      <c r="E2" s="1" t="s">
        <v>15</v>
      </c>
      <c r="F2" s="1">
        <v>2092380161</v>
      </c>
    </row>
    <row r="3" spans="5:21">
      <c r="E3" s="1" t="s">
        <v>16</v>
      </c>
      <c r="F3" s="1">
        <v>2500</v>
      </c>
    </row>
    <row r="4" spans="5:21">
      <c r="E4" s="1" t="s">
        <v>17</v>
      </c>
      <c r="F4" s="1">
        <v>2092386661</v>
      </c>
      <c r="G4" s="1">
        <f>F4-F2</f>
        <v>6500</v>
      </c>
      <c r="K4" s="1">
        <f>SUM(K5:K21)</f>
        <v>2305</v>
      </c>
      <c r="L4" s="1" t="s">
        <v>25</v>
      </c>
      <c r="P4" s="9" t="s">
        <v>34</v>
      </c>
      <c r="R4" s="1">
        <f>L17</f>
        <v>2092307619</v>
      </c>
    </row>
    <row r="5" spans="5:21">
      <c r="E5" s="1" t="s">
        <v>18</v>
      </c>
      <c r="F5" s="1">
        <f>F4+G5</f>
        <v>2092386664</v>
      </c>
      <c r="G5" s="1">
        <v>3</v>
      </c>
      <c r="I5" s="1" t="s">
        <v>21</v>
      </c>
      <c r="J5" s="1">
        <v>1</v>
      </c>
      <c r="K5" s="1">
        <v>25</v>
      </c>
      <c r="L5" s="1">
        <f>F41+K5</f>
        <v>2092305339</v>
      </c>
      <c r="P5" s="1" t="s">
        <v>20</v>
      </c>
      <c r="Q5" s="6">
        <v>3458</v>
      </c>
      <c r="R5" s="1" t="s">
        <v>22</v>
      </c>
    </row>
    <row r="6" spans="5:21">
      <c r="F6" s="1">
        <f t="shared" ref="F6:F39" si="0">F5+G6</f>
        <v>2092386667</v>
      </c>
      <c r="G6" s="1">
        <v>3</v>
      </c>
      <c r="J6" s="1">
        <v>2</v>
      </c>
      <c r="K6" s="1">
        <v>50</v>
      </c>
      <c r="L6" s="1">
        <f>K6+L5</f>
        <v>2092305389</v>
      </c>
      <c r="M6" s="1">
        <f>K6/$K$5</f>
        <v>2</v>
      </c>
      <c r="N6" s="1">
        <f>SUM(J5:J17)</f>
        <v>91</v>
      </c>
      <c r="Q6" s="1">
        <v>1110</v>
      </c>
      <c r="R6" s="9" t="s">
        <v>23</v>
      </c>
    </row>
    <row r="7" spans="5:21">
      <c r="F7" s="1">
        <f t="shared" si="0"/>
        <v>2092386670</v>
      </c>
      <c r="G7" s="1">
        <v>3</v>
      </c>
      <c r="J7" s="1">
        <v>3</v>
      </c>
      <c r="K7" s="1">
        <v>80</v>
      </c>
      <c r="L7" s="1">
        <f t="shared" ref="L7:L17" si="1">K7+L6</f>
        <v>2092305469</v>
      </c>
      <c r="M7" s="1">
        <f t="shared" ref="M7:M17" si="2">K7/$K$5</f>
        <v>3.2</v>
      </c>
      <c r="Q7" s="1">
        <v>4568</v>
      </c>
      <c r="R7" s="9" t="s">
        <v>35</v>
      </c>
    </row>
    <row r="8" spans="5:21">
      <c r="F8" s="1">
        <f t="shared" si="0"/>
        <v>2092379170</v>
      </c>
      <c r="G8" s="1">
        <v>-7500</v>
      </c>
      <c r="J8" s="1">
        <v>4</v>
      </c>
      <c r="K8" s="1">
        <v>100</v>
      </c>
      <c r="L8" s="1">
        <f t="shared" si="1"/>
        <v>2092305569</v>
      </c>
      <c r="M8" s="1">
        <f t="shared" si="2"/>
        <v>4</v>
      </c>
      <c r="P8" s="9" t="s">
        <v>33</v>
      </c>
      <c r="R8" s="1">
        <v>2092308729</v>
      </c>
    </row>
    <row r="9" spans="5:21">
      <c r="F9" s="1">
        <f t="shared" si="0"/>
        <v>2092379175</v>
      </c>
      <c r="G9" s="1">
        <v>5</v>
      </c>
      <c r="J9" s="1">
        <v>5</v>
      </c>
      <c r="K9" s="1">
        <v>130</v>
      </c>
      <c r="L9" s="1">
        <f t="shared" si="1"/>
        <v>2092305699</v>
      </c>
      <c r="M9" s="1">
        <f t="shared" si="2"/>
        <v>5.2</v>
      </c>
      <c r="P9" s="1" t="s">
        <v>24</v>
      </c>
      <c r="Q9" s="6">
        <f>SUMIF(G5:G120,"&gt;0",G5:G120)+SUM(K5:K100)</f>
        <v>3458</v>
      </c>
      <c r="R9" s="1">
        <f>R8-R4</f>
        <v>1110</v>
      </c>
      <c r="S9" s="1">
        <v>2775</v>
      </c>
      <c r="T9" s="9" t="s">
        <v>36</v>
      </c>
    </row>
    <row r="10" spans="5:21">
      <c r="F10" s="1">
        <f t="shared" si="0"/>
        <v>2092379181</v>
      </c>
      <c r="G10" s="1">
        <v>6</v>
      </c>
      <c r="J10" s="1">
        <v>6</v>
      </c>
      <c r="K10" s="1">
        <v>150</v>
      </c>
      <c r="L10" s="1">
        <f t="shared" si="1"/>
        <v>2092305849</v>
      </c>
      <c r="M10" s="1">
        <f t="shared" si="2"/>
        <v>6</v>
      </c>
    </row>
    <row r="11" spans="5:21">
      <c r="F11" s="1">
        <f t="shared" si="0"/>
        <v>2092371681</v>
      </c>
      <c r="G11" s="1">
        <v>-7500</v>
      </c>
      <c r="J11" s="1">
        <v>7</v>
      </c>
      <c r="K11" s="1">
        <v>180</v>
      </c>
      <c r="L11" s="1">
        <f t="shared" si="1"/>
        <v>2092306029</v>
      </c>
      <c r="M11" s="1">
        <f t="shared" si="2"/>
        <v>7.2</v>
      </c>
      <c r="P11" s="1" t="s">
        <v>26</v>
      </c>
      <c r="Q11" s="1">
        <f>SUMIF(G5:G120,"&lt;0",G5:G120)</f>
        <v>-82500</v>
      </c>
      <c r="S11" s="1">
        <f>F3-Q9</f>
        <v>-958</v>
      </c>
    </row>
    <row r="12" spans="5:21">
      <c r="F12" s="1">
        <f t="shared" si="0"/>
        <v>2092371688</v>
      </c>
      <c r="G12" s="1">
        <v>7</v>
      </c>
      <c r="J12" s="1">
        <v>8</v>
      </c>
      <c r="K12" s="1">
        <v>200</v>
      </c>
      <c r="L12" s="1">
        <f t="shared" si="1"/>
        <v>2092306229</v>
      </c>
      <c r="M12" s="1">
        <f t="shared" si="2"/>
        <v>8</v>
      </c>
      <c r="P12" s="9" t="s">
        <v>30</v>
      </c>
      <c r="Q12" s="6">
        <f>SUM(K5:K21)</f>
        <v>2305</v>
      </c>
      <c r="S12" s="1">
        <f>1+Q14/F3</f>
        <v>1.0611999999999999</v>
      </c>
    </row>
    <row r="13" spans="5:21">
      <c r="F13" s="1">
        <f t="shared" si="0"/>
        <v>2092364188</v>
      </c>
      <c r="G13" s="1">
        <v>-7500</v>
      </c>
      <c r="J13" s="1">
        <v>9</v>
      </c>
      <c r="K13" s="1">
        <v>230</v>
      </c>
      <c r="L13" s="1">
        <f t="shared" si="1"/>
        <v>2092306459</v>
      </c>
      <c r="M13" s="1">
        <f t="shared" si="2"/>
        <v>9.1999999999999993</v>
      </c>
      <c r="N13" s="1">
        <f>SUM(J5:J18)</f>
        <v>91</v>
      </c>
      <c r="P13" s="9" t="s">
        <v>32</v>
      </c>
      <c r="Q13" s="6">
        <f>G20</f>
        <v>1000</v>
      </c>
    </row>
    <row r="14" spans="5:21">
      <c r="F14" s="1">
        <f t="shared" si="0"/>
        <v>2092364196</v>
      </c>
      <c r="G14" s="1">
        <v>8</v>
      </c>
      <c r="J14" s="1">
        <v>10</v>
      </c>
      <c r="K14" s="1">
        <v>250</v>
      </c>
      <c r="L14" s="1">
        <f t="shared" si="1"/>
        <v>2092306709</v>
      </c>
      <c r="M14" s="1">
        <f t="shared" si="2"/>
        <v>10</v>
      </c>
      <c r="P14" s="9" t="s">
        <v>31</v>
      </c>
      <c r="Q14" s="6">
        <f>SUMIF(G5:G120,"&gt;0",G5:G120)-Q13</f>
        <v>153</v>
      </c>
    </row>
    <row r="15" spans="5:21">
      <c r="F15" s="1">
        <f t="shared" si="0"/>
        <v>2092356696</v>
      </c>
      <c r="G15" s="1">
        <v>-7500</v>
      </c>
      <c r="J15" s="1">
        <v>11</v>
      </c>
      <c r="K15" s="1">
        <v>280</v>
      </c>
      <c r="L15" s="1">
        <f t="shared" si="1"/>
        <v>2092306989</v>
      </c>
      <c r="M15" s="1">
        <f t="shared" si="2"/>
        <v>11.2</v>
      </c>
    </row>
    <row r="16" spans="5:21">
      <c r="F16" s="1">
        <f t="shared" si="0"/>
        <v>2092356705</v>
      </c>
      <c r="G16" s="1">
        <v>9</v>
      </c>
      <c r="J16" s="1">
        <v>12</v>
      </c>
      <c r="K16" s="1">
        <v>300</v>
      </c>
      <c r="L16" s="1">
        <f t="shared" si="1"/>
        <v>2092307289</v>
      </c>
      <c r="M16" s="1">
        <f t="shared" si="2"/>
        <v>12</v>
      </c>
    </row>
    <row r="17" spans="6:15">
      <c r="F17" s="1">
        <f t="shared" si="0"/>
        <v>2092356715</v>
      </c>
      <c r="G17" s="1">
        <v>10</v>
      </c>
      <c r="J17" s="1">
        <v>13</v>
      </c>
      <c r="K17" s="1">
        <v>330</v>
      </c>
      <c r="L17" s="1">
        <f t="shared" si="1"/>
        <v>2092307619</v>
      </c>
      <c r="M17" s="1">
        <f t="shared" si="2"/>
        <v>13.2</v>
      </c>
    </row>
    <row r="18" spans="6:15">
      <c r="F18" s="1">
        <f t="shared" si="0"/>
        <v>2092356726</v>
      </c>
      <c r="G18" s="1">
        <v>11</v>
      </c>
    </row>
    <row r="19" spans="6:15">
      <c r="F19" s="1">
        <f t="shared" si="0"/>
        <v>2092356738</v>
      </c>
      <c r="G19" s="1">
        <v>12</v>
      </c>
    </row>
    <row r="20" spans="6:15">
      <c r="F20" s="1">
        <f t="shared" si="0"/>
        <v>2092357738</v>
      </c>
      <c r="G20" s="1">
        <v>1000</v>
      </c>
      <c r="N20" s="10" t="s">
        <v>41</v>
      </c>
      <c r="O20" s="1">
        <v>25</v>
      </c>
    </row>
    <row r="21" spans="6:15">
      <c r="F21" s="1">
        <f t="shared" si="0"/>
        <v>2092357741</v>
      </c>
      <c r="G21" s="1">
        <v>3</v>
      </c>
      <c r="N21" s="10" t="s">
        <v>42</v>
      </c>
      <c r="O21" s="1">
        <f>(J17-1)*O20+O20</f>
        <v>325</v>
      </c>
    </row>
    <row r="22" spans="6:15">
      <c r="F22" s="1">
        <f t="shared" si="0"/>
        <v>2092357746</v>
      </c>
      <c r="G22" s="1">
        <v>5</v>
      </c>
      <c r="O22" s="1">
        <f>O20+O21</f>
        <v>350</v>
      </c>
    </row>
    <row r="23" spans="6:15">
      <c r="F23" s="1">
        <f t="shared" si="0"/>
        <v>2092350246</v>
      </c>
      <c r="G23" s="1">
        <v>-7500</v>
      </c>
      <c r="O23" s="1">
        <f>O22*J17</f>
        <v>4550</v>
      </c>
    </row>
    <row r="24" spans="6:15">
      <c r="F24" s="1">
        <f t="shared" si="0"/>
        <v>2092350249</v>
      </c>
      <c r="G24" s="1">
        <v>3</v>
      </c>
      <c r="O24" s="1">
        <f>O23/2</f>
        <v>2275</v>
      </c>
    </row>
    <row r="25" spans="6:15">
      <c r="F25" s="1">
        <f t="shared" si="0"/>
        <v>2092342749</v>
      </c>
      <c r="G25" s="1">
        <v>-7500</v>
      </c>
    </row>
    <row r="26" spans="6:15">
      <c r="F26" s="1">
        <f t="shared" si="0"/>
        <v>2092342754</v>
      </c>
      <c r="G26" s="1">
        <v>5</v>
      </c>
    </row>
    <row r="27" spans="6:15">
      <c r="F27" s="1">
        <f t="shared" si="0"/>
        <v>2092342760</v>
      </c>
      <c r="G27" s="1">
        <v>6</v>
      </c>
    </row>
    <row r="28" spans="6:15">
      <c r="F28" s="1">
        <f t="shared" si="0"/>
        <v>2092342763</v>
      </c>
      <c r="G28" s="1">
        <v>3</v>
      </c>
    </row>
    <row r="29" spans="6:15">
      <c r="F29" s="1">
        <f t="shared" si="0"/>
        <v>2092342766</v>
      </c>
      <c r="G29" s="1">
        <v>3</v>
      </c>
    </row>
    <row r="30" spans="6:15">
      <c r="F30" s="1">
        <f t="shared" si="0"/>
        <v>2092335266</v>
      </c>
      <c r="G30" s="1">
        <v>-7500</v>
      </c>
    </row>
    <row r="31" spans="6:15">
      <c r="F31" s="1">
        <f t="shared" si="0"/>
        <v>2092335269</v>
      </c>
      <c r="G31" s="1">
        <v>3</v>
      </c>
    </row>
    <row r="32" spans="6:15">
      <c r="F32" s="1">
        <f t="shared" si="0"/>
        <v>2092335274</v>
      </c>
      <c r="G32" s="1">
        <v>5</v>
      </c>
    </row>
    <row r="33" spans="6:7">
      <c r="F33" s="1">
        <f t="shared" si="0"/>
        <v>2092327774</v>
      </c>
      <c r="G33" s="1">
        <v>-7500</v>
      </c>
    </row>
    <row r="34" spans="6:7">
      <c r="F34" s="1">
        <f t="shared" si="0"/>
        <v>2092327780</v>
      </c>
      <c r="G34" s="1">
        <v>6</v>
      </c>
    </row>
    <row r="35" spans="6:7">
      <c r="F35" s="1">
        <f t="shared" si="0"/>
        <v>2092320280</v>
      </c>
      <c r="G35" s="1">
        <v>-7500</v>
      </c>
    </row>
    <row r="36" spans="6:7">
      <c r="F36" s="1">
        <f t="shared" si="0"/>
        <v>2092320287</v>
      </c>
      <c r="G36" s="1">
        <v>7</v>
      </c>
    </row>
    <row r="37" spans="6:7">
      <c r="F37" s="1">
        <f t="shared" si="0"/>
        <v>2092312787</v>
      </c>
      <c r="G37" s="1">
        <v>-7500</v>
      </c>
    </row>
    <row r="38" spans="6:7">
      <c r="F38" s="1">
        <f t="shared" si="0"/>
        <v>2092312795</v>
      </c>
      <c r="G38" s="1">
        <v>8</v>
      </c>
    </row>
    <row r="39" spans="6:7">
      <c r="F39" s="1">
        <f t="shared" si="0"/>
        <v>2092305295</v>
      </c>
      <c r="G39" s="1">
        <v>-7500</v>
      </c>
    </row>
    <row r="40" spans="6:7">
      <c r="F40" s="1">
        <f t="shared" ref="F40:F41" si="3">F39+G40</f>
        <v>2092305304</v>
      </c>
      <c r="G40" s="1">
        <v>9</v>
      </c>
    </row>
    <row r="41" spans="6:7">
      <c r="F41" s="1">
        <f t="shared" si="3"/>
        <v>2092305314</v>
      </c>
      <c r="G41" s="1">
        <v>10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7ED6-3D61-4222-9BAB-5DBC9B9F57A1}">
  <dimension ref="O2:R14"/>
  <sheetViews>
    <sheetView workbookViewId="0">
      <selection activeCell="I41" sqref="I41"/>
    </sheetView>
  </sheetViews>
  <sheetFormatPr defaultRowHeight="16.5"/>
  <cols>
    <col min="1" max="16384" width="9" style="11"/>
  </cols>
  <sheetData>
    <row r="2" spans="15:18">
      <c r="O2" s="12" t="s">
        <v>44</v>
      </c>
      <c r="P2" s="12" t="s">
        <v>45</v>
      </c>
      <c r="Q2" s="12" t="s">
        <v>43</v>
      </c>
    </row>
    <row r="3" spans="15:18">
      <c r="O3" s="11">
        <v>30</v>
      </c>
      <c r="P3" s="11">
        <v>1500</v>
      </c>
      <c r="Q3" s="11">
        <v>10</v>
      </c>
    </row>
    <row r="4" spans="15:18">
      <c r="Q4" s="11">
        <v>10</v>
      </c>
      <c r="R4" s="11">
        <v>500</v>
      </c>
    </row>
    <row r="5" spans="15:18">
      <c r="Q5" s="11">
        <v>9</v>
      </c>
      <c r="R5" s="11">
        <v>560</v>
      </c>
    </row>
    <row r="6" spans="15:18">
      <c r="Q6" s="11">
        <v>8</v>
      </c>
    </row>
    <row r="7" spans="15:18">
      <c r="Q7" s="11">
        <v>7</v>
      </c>
    </row>
    <row r="8" spans="15:18">
      <c r="Q8" s="11">
        <v>6</v>
      </c>
    </row>
    <row r="9" spans="15:18">
      <c r="Q9" s="11">
        <v>5</v>
      </c>
    </row>
    <row r="10" spans="15:18">
      <c r="Q10" s="11">
        <v>4</v>
      </c>
    </row>
    <row r="11" spans="15:18">
      <c r="Q11" s="11">
        <v>3</v>
      </c>
    </row>
    <row r="12" spans="15:18">
      <c r="Q12" s="11">
        <v>2</v>
      </c>
      <c r="R12" s="11">
        <v>820</v>
      </c>
    </row>
    <row r="13" spans="15:18">
      <c r="Q13" s="11">
        <v>1</v>
      </c>
      <c r="R13" s="11">
        <v>860</v>
      </c>
    </row>
    <row r="14" spans="15:18">
      <c r="Q14" s="11">
        <v>0</v>
      </c>
      <c r="R14" s="11">
        <v>950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168</vt:lpstr>
      <vt:lpstr>168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2023-01-04T09:25:32Z</dcterms:created>
  <dcterms:modified xsi:type="dcterms:W3CDTF">2023-01-16T07:14:22Z</dcterms:modified>
</cp:coreProperties>
</file>