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rrelación" sheetId="1" state="visible" r:id="rId2"/>
    <sheet name="Hoja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<sst xmlns="http://schemas.openxmlformats.org/spreadsheetml/2006/main" count="199" uniqueCount="98">
  <si>
    <t xml:space="preserve">$Y_i$</t>
  </si>
  <si>
    <t xml:space="preserve">$f_i$</t>
  </si>
  <si>
    <t xml:space="preserve">$F_i$</t>
  </si>
  <si>
    <t xml:space="preserve">$F_i^*$</t>
  </si>
  <si>
    <t xml:space="preserve">$h_i$</t>
  </si>
  <si>
    <t xml:space="preserve">$H_i$</t>
  </si>
  <si>
    <t xml:space="preserve">$H_i^*$</t>
  </si>
  <si>
    <t xml:space="preserve">$h_i\%$</t>
  </si>
  <si>
    <t xml:space="preserve">$H_i\%$</t>
  </si>
  <si>
    <t xml:space="preserve">$H_i^*\%$</t>
  </si>
  <si>
    <t xml:space="preserve">ESTJ</t>
  </si>
  <si>
    <t xml:space="preserve">ESTP</t>
  </si>
  <si>
    <t xml:space="preserve">ESFJ</t>
  </si>
  <si>
    <t xml:space="preserve">ESFP</t>
  </si>
  <si>
    <t xml:space="preserve">ISTJ</t>
  </si>
  <si>
    <t xml:space="preserve">ISTP</t>
  </si>
  <si>
    <t xml:space="preserve">ISFJ</t>
  </si>
  <si>
    <t xml:space="preserve">ISFP</t>
  </si>
  <si>
    <t xml:space="preserve">ENTJ</t>
  </si>
  <si>
    <t xml:space="preserve">ENTP</t>
  </si>
  <si>
    <t xml:space="preserve">ENFJ</t>
  </si>
  <si>
    <t xml:space="preserve">ENFP</t>
  </si>
  <si>
    <t xml:space="preserve">INTJ</t>
  </si>
  <si>
    <t xml:space="preserve">INTP</t>
  </si>
  <si>
    <t xml:space="preserve">INFJ</t>
  </si>
  <si>
    <t xml:space="preserve">INFP</t>
  </si>
  <si>
    <t xml:space="preserve">TOTAL</t>
  </si>
  <si>
    <t xml:space="preserve">rojo</t>
  </si>
  <si>
    <t xml:space="preserve">azul</t>
  </si>
  <si>
    <t xml:space="preserve">amarillo</t>
  </si>
  <si>
    <t xml:space="preserve">Clase</t>
  </si>
  <si>
    <t xml:space="preserve">$[20-30)$</t>
  </si>
  <si>
    <t xml:space="preserve">$[30-40)$</t>
  </si>
  <si>
    <t xml:space="preserve">$[40-50)$</t>
  </si>
  <si>
    <t xml:space="preserve">$[50-60)$</t>
  </si>
  <si>
    <t xml:space="preserve">$[60-70)$</t>
  </si>
  <si>
    <t xml:space="preserve">$[70-80)$</t>
  </si>
  <si>
    <t xml:space="preserve">$[80-90)$</t>
  </si>
  <si>
    <t xml:space="preserve">$[90-100]$</t>
  </si>
  <si>
    <t xml:space="preserve">Pearson</t>
  </si>
  <si>
    <t xml:space="preserve">$y_i$</t>
  </si>
  <si>
    <t xml:space="preserve">${f}_i$</t>
  </si>
  <si>
    <t xml:space="preserve">$y_i*f_i$</t>
  </si>
  <si>
    <t xml:space="preserve">$f_i(y_i-\overline{x})^2$</t>
  </si>
  <si>
    <t xml:space="preserve">$[5,10)$</t>
  </si>
  <si>
    <t xml:space="preserve">$[10,15)$</t>
  </si>
  <si>
    <t xml:space="preserve">$[15,20)$</t>
  </si>
  <si>
    <t xml:space="preserve">$[20,25)$</t>
  </si>
  <si>
    <t xml:space="preserve">$[25,30]$</t>
  </si>
  <si>
    <t xml:space="preserve">$[30,35]$</t>
  </si>
  <si>
    <t xml:space="preserve"> $\sum$</t>
  </si>
  <si>
    <t xml:space="preserve">$\overline{x}$</t>
  </si>
  <si>
    <t xml:space="preserve">$Me$</t>
  </si>
  <si>
    <t xml:space="preserve">$s$</t>
  </si>
  <si>
    <t xml:space="preserve">$Mo$</t>
  </si>
  <si>
    <t xml:space="preserve">As(Me)</t>
  </si>
  <si>
    <t xml:space="preserve">As(Mo)</t>
  </si>
  <si>
    <t xml:space="preserve">Yule Bowley</t>
  </si>
  <si>
    <t xml:space="preserve">$Me=Q_2$</t>
  </si>
  <si>
    <t xml:space="preserve">$Q_1$</t>
  </si>
  <si>
    <t xml:space="preserve">As</t>
  </si>
  <si>
    <t xml:space="preserve">$Q_3$</t>
  </si>
  <si>
    <t xml:space="preserve">Fisher</t>
  </si>
  <si>
    <t xml:space="preserve">$f_i(y_i-\overline{x})^3 $</t>
  </si>
  <si>
    <t xml:space="preserve">Curtosis-s</t>
  </si>
  <si>
    <t xml:space="preserve">$f_i(y_i-\overline{x}) ^4 $</t>
  </si>
  <si>
    <t xml:space="preserve">k</t>
  </si>
  <si>
    <t xml:space="preserve">Curtosis-p</t>
  </si>
  <si>
    <t xml:space="preserve">p90</t>
  </si>
  <si>
    <t xml:space="preserve">p10</t>
  </si>
  <si>
    <t xml:space="preserve">q1</t>
  </si>
  <si>
    <t xml:space="preserve">q3</t>
  </si>
  <si>
    <t xml:space="preserve">$P_{90}$</t>
  </si>
  <si>
    <t xml:space="preserve">$P_{10}$</t>
  </si>
  <si>
    <t xml:space="preserve">$[y_1-y_2)$</t>
  </si>
  <si>
    <t xml:space="preserve">$Y_1$</t>
  </si>
  <si>
    <t xml:space="preserve">$\frac{f_1}{n}$</t>
  </si>
  <si>
    <t xml:space="preserve">$\frac{F_1^*}{n}$</t>
  </si>
  <si>
    <t xml:space="preserve">$h_1\%$</t>
  </si>
  <si>
    <t xml:space="preserve">$H_1\%$</t>
  </si>
  <si>
    <t xml:space="preserve">$H_1^*\%$</t>
  </si>
  <si>
    <t xml:space="preserve">$[y_2-y_3)$</t>
  </si>
  <si>
    <t xml:space="preserve">$Y_2$</t>
  </si>
  <si>
    <t xml:space="preserve">$\frac{f_2}{n}$</t>
  </si>
  <si>
    <t xml:space="preserve">$h_2\%$</t>
  </si>
  <si>
    <t xml:space="preserve">$H_2\%$</t>
  </si>
  <si>
    <t xml:space="preserve">$H_2^*\%$</t>
  </si>
  <si>
    <t xml:space="preserve">$\ldots$</t>
  </si>
  <si>
    <t xml:space="preserve">$[y_{r-1}-y_r)$</t>
  </si>
  <si>
    <t xml:space="preserve">$Y_r$</t>
  </si>
  <si>
    <t xml:space="preserve">$f_r$</t>
  </si>
  <si>
    <t xml:space="preserve">$F_r$</t>
  </si>
  <si>
    <t xml:space="preserve">$F_r^*$</t>
  </si>
  <si>
    <t xml:space="preserve">$\frac{f_r}{n}$</t>
  </si>
  <si>
    <t xml:space="preserve">$\frac{F_r^*}{n}$</t>
  </si>
  <si>
    <t xml:space="preserve">$h_r\%$</t>
  </si>
  <si>
    <t xml:space="preserve">$H_r\%$</t>
  </si>
  <si>
    <t xml:space="preserve">$H_r^*\%$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</si>
</sst>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0.00"/>
    <numFmt numFmtId="167" formatCode="0"/>
  </numFmts>
  <fonts count="6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0"/>
      <name val="Arial"/>
      <family val="0"/>
      <charset val="1"/>
    </font>
    <font>
      <b val="true"/>
      <sz val="1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03"/>
  <sheetViews>
    <sheetView showFormulas="false" showGridLines="true" showRowColHeaders="true" showZeros="true" rightToLeft="false" tabSelected="true" showOutlineSymbols="true" defaultGridColor="true" view="normal" topLeftCell="A90" colorId="64" zoomScale="91" zoomScaleNormal="91" zoomScalePageLayoutView="100" workbookViewId="0">
      <selection pane="topLeft" activeCell="K102" activeCellId="0" sqref="K102"/>
    </sheetView>
  </sheetViews>
  <sheetFormatPr defaultColWidth="11.60546875" defaultRowHeight="12.8" zeroHeight="false" outlineLevelRow="0" outlineLevelCol="0"/>
  <cols>
    <col collapsed="false" customWidth="true" hidden="false" outlineLevel="0" max="1" min="1" style="0" width="17.36"/>
    <col collapsed="false" customWidth="true" hidden="false" outlineLevel="0" max="2" min="2" style="0" width="16.81"/>
    <col collapsed="false" customWidth="true" hidden="false" outlineLevel="0" max="9" min="9" style="0" width="21.53"/>
    <col collapsed="false" customWidth="true" hidden="false" outlineLevel="0" max="10" min="10" style="0" width="21.22"/>
    <col collapsed="false" customWidth="true" hidden="false" outlineLevel="0" max="12" min="12" style="0" width="15.84"/>
    <col collapsed="false" customWidth="true" hidden="false" outlineLevel="0" max="13" min="13" style="0" width="17.21"/>
    <col collapsed="false" customWidth="true" hidden="false" outlineLevel="0" max="14" min="14" style="0" width="18.06"/>
  </cols>
  <sheetData>
    <row r="1" customFormat="false" ht="12.8" hidden="false" customHeight="false" outlineLevel="0" collapsed="false">
      <c r="A1" s="1"/>
      <c r="B1" s="1"/>
      <c r="E1" s="2" t="s">
        <v>0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6</v>
      </c>
      <c r="L1" s="2" t="s">
        <v>7</v>
      </c>
      <c r="M1" s="2" t="s">
        <v>8</v>
      </c>
      <c r="N1" s="2" t="s">
        <v>9</v>
      </c>
    </row>
    <row r="2" customFormat="false" ht="12.8" hidden="false" customHeight="false" outlineLevel="0" collapsed="false">
      <c r="A2" s="1"/>
      <c r="C2" s="3"/>
      <c r="E2" s="4" t="s">
        <v>10</v>
      </c>
      <c r="F2" s="5" t="n">
        <v>1</v>
      </c>
      <c r="G2" s="2" t="n">
        <f aca="false">SUM($F$2:F2 )</f>
        <v>1</v>
      </c>
      <c r="H2" s="2" t="n">
        <f aca="false">SUM($F$2:F18)</f>
        <v>75</v>
      </c>
      <c r="I2" s="6" t="n">
        <f aca="false">F2/$F$19</f>
        <v>0.0133333333333333</v>
      </c>
      <c r="J2" s="6" t="n">
        <f aca="false">G2/$F$19</f>
        <v>0.0133333333333333</v>
      </c>
      <c r="K2" s="6" t="n">
        <f aca="false">H2/$F$19</f>
        <v>1</v>
      </c>
      <c r="L2" s="6" t="n">
        <f aca="false">I2*100</f>
        <v>1.33333333333333</v>
      </c>
      <c r="M2" s="6" t="n">
        <f aca="false">J2*100</f>
        <v>1.33333333333333</v>
      </c>
      <c r="N2" s="6" t="n">
        <f aca="false">K2*100</f>
        <v>100</v>
      </c>
    </row>
    <row r="3" customFormat="false" ht="12.8" hidden="false" customHeight="false" outlineLevel="0" collapsed="false">
      <c r="A3" s="1"/>
      <c r="C3" s="3"/>
      <c r="E3" s="2" t="s">
        <v>10</v>
      </c>
      <c r="F3" s="2" t="n">
        <v>2</v>
      </c>
      <c r="G3" s="2" t="n">
        <f aca="false">SUM($F$2:F3 )</f>
        <v>3</v>
      </c>
      <c r="H3" s="2" t="n">
        <f aca="false">SUM($F$2:F19)</f>
        <v>150</v>
      </c>
      <c r="I3" s="6" t="n">
        <f aca="false">F3/$F$19</f>
        <v>0.0266666666666667</v>
      </c>
      <c r="J3" s="6" t="n">
        <f aca="false">G3/$F$19</f>
        <v>0.04</v>
      </c>
      <c r="K3" s="6" t="n">
        <f aca="false">H3/$F$19</f>
        <v>2</v>
      </c>
      <c r="L3" s="6" t="n">
        <f aca="false">I3*100</f>
        <v>2.66666666666667</v>
      </c>
      <c r="M3" s="6" t="n">
        <f aca="false">J3*100</f>
        <v>4</v>
      </c>
      <c r="N3" s="6" t="n">
        <f aca="false">K3*100</f>
        <v>200</v>
      </c>
    </row>
    <row r="4" customFormat="false" ht="12.65" hidden="false" customHeight="true" outlineLevel="0" collapsed="false">
      <c r="A4" s="1"/>
      <c r="C4" s="3"/>
      <c r="E4" s="2" t="s">
        <v>11</v>
      </c>
      <c r="F4" s="2" t="n">
        <v>3</v>
      </c>
      <c r="G4" s="2" t="n">
        <f aca="false">SUM($F$2:F4 )</f>
        <v>6</v>
      </c>
      <c r="H4" s="2" t="n">
        <f aca="false">SUM($F$2:F20)</f>
        <v>150</v>
      </c>
      <c r="I4" s="6" t="n">
        <f aca="false">F4/$F$19</f>
        <v>0.04</v>
      </c>
      <c r="J4" s="6" t="n">
        <f aca="false">G4/$F$19</f>
        <v>0.08</v>
      </c>
      <c r="K4" s="6" t="n">
        <f aca="false">H4/$F$19</f>
        <v>2</v>
      </c>
      <c r="L4" s="6" t="n">
        <f aca="false">I4*100</f>
        <v>4</v>
      </c>
      <c r="M4" s="6" t="n">
        <f aca="false">J4*100</f>
        <v>8</v>
      </c>
      <c r="N4" s="6" t="n">
        <f aca="false">K4*100</f>
        <v>200</v>
      </c>
    </row>
    <row r="5" customFormat="false" ht="12.8" hidden="false" customHeight="false" outlineLevel="0" collapsed="false">
      <c r="A5" s="1"/>
      <c r="C5" s="3"/>
      <c r="E5" s="2" t="s">
        <v>12</v>
      </c>
      <c r="F5" s="2" t="n">
        <v>4</v>
      </c>
      <c r="G5" s="2" t="n">
        <f aca="false">SUM($F$2:F5 )</f>
        <v>10</v>
      </c>
      <c r="H5" s="2" t="n">
        <f aca="false">SUM($F$2:F21)</f>
        <v>150</v>
      </c>
      <c r="I5" s="6" t="n">
        <f aca="false">F5/$F$19</f>
        <v>0.0533333333333333</v>
      </c>
      <c r="J5" s="6" t="n">
        <f aca="false">G5/$F$19</f>
        <v>0.133333333333333</v>
      </c>
      <c r="K5" s="6" t="n">
        <f aca="false">H5/$F$19</f>
        <v>2</v>
      </c>
      <c r="L5" s="6" t="n">
        <f aca="false">I5*100</f>
        <v>5.33333333333333</v>
      </c>
      <c r="M5" s="6" t="n">
        <f aca="false">J5*100</f>
        <v>13.3333333333333</v>
      </c>
      <c r="N5" s="6" t="n">
        <f aca="false">K5*100</f>
        <v>200</v>
      </c>
    </row>
    <row r="6" customFormat="false" ht="12.8" hidden="false" customHeight="false" outlineLevel="0" collapsed="false">
      <c r="A6" s="1"/>
      <c r="C6" s="3"/>
      <c r="E6" s="2" t="s">
        <v>13</v>
      </c>
      <c r="F6" s="2" t="n">
        <v>6</v>
      </c>
      <c r="G6" s="2" t="n">
        <f aca="false">SUM($F$2:F6 )</f>
        <v>16</v>
      </c>
      <c r="H6" s="2" t="n">
        <f aca="false">SUM($F$2:F22)</f>
        <v>150</v>
      </c>
      <c r="I6" s="6" t="n">
        <f aca="false">F6/$F$19</f>
        <v>0.08</v>
      </c>
      <c r="J6" s="6" t="n">
        <f aca="false">G6/$F$19</f>
        <v>0.213333333333333</v>
      </c>
      <c r="K6" s="6" t="n">
        <f aca="false">H6/$F$19</f>
        <v>2</v>
      </c>
      <c r="L6" s="6" t="n">
        <f aca="false">I6*100</f>
        <v>8</v>
      </c>
      <c r="M6" s="6" t="n">
        <f aca="false">J6*100</f>
        <v>21.3333333333333</v>
      </c>
      <c r="N6" s="6" t="n">
        <f aca="false">K6*100</f>
        <v>200</v>
      </c>
    </row>
    <row r="7" customFormat="false" ht="13.4" hidden="false" customHeight="true" outlineLevel="0" collapsed="false">
      <c r="A7" s="1"/>
      <c r="C7" s="3"/>
      <c r="E7" s="2" t="s">
        <v>14</v>
      </c>
      <c r="F7" s="2" t="n">
        <v>6</v>
      </c>
      <c r="G7" s="2" t="n">
        <f aca="false">SUM($F$2:F7 )</f>
        <v>22</v>
      </c>
      <c r="H7" s="2" t="n">
        <f aca="false">SUM($F$2:F23)</f>
        <v>155</v>
      </c>
      <c r="I7" s="6" t="n">
        <f aca="false">F7/$F$19</f>
        <v>0.08</v>
      </c>
      <c r="J7" s="6" t="n">
        <f aca="false">G7/$F$19</f>
        <v>0.293333333333333</v>
      </c>
      <c r="K7" s="6" t="n">
        <f aca="false">H7/$F$19</f>
        <v>2.06666666666667</v>
      </c>
      <c r="L7" s="6" t="n">
        <f aca="false">I7*100</f>
        <v>8</v>
      </c>
      <c r="M7" s="6" t="n">
        <f aca="false">J7*100</f>
        <v>29.3333333333333</v>
      </c>
      <c r="N7" s="6" t="n">
        <f aca="false">K7*100</f>
        <v>206.666666666667</v>
      </c>
    </row>
    <row r="8" customFormat="false" ht="14.9" hidden="false" customHeight="true" outlineLevel="0" collapsed="false">
      <c r="A8" s="1"/>
      <c r="C8" s="3"/>
      <c r="E8" s="2" t="s">
        <v>15</v>
      </c>
      <c r="F8" s="2" t="n">
        <v>7</v>
      </c>
      <c r="G8" s="2" t="n">
        <f aca="false">SUM($F$2:F8 )</f>
        <v>29</v>
      </c>
      <c r="H8" s="2" t="n">
        <f aca="false">SUM($F$2:F24)</f>
        <v>157</v>
      </c>
      <c r="I8" s="6" t="n">
        <f aca="false">F8/$F$19</f>
        <v>0.0933333333333333</v>
      </c>
      <c r="J8" s="6" t="n">
        <f aca="false">G8/$F$19</f>
        <v>0.386666666666667</v>
      </c>
      <c r="K8" s="6" t="n">
        <f aca="false">H8/$F$19</f>
        <v>2.09333333333333</v>
      </c>
      <c r="L8" s="6" t="n">
        <f aca="false">I8*100</f>
        <v>9.33333333333333</v>
      </c>
      <c r="M8" s="6" t="n">
        <f aca="false">J8*100</f>
        <v>38.6666666666667</v>
      </c>
      <c r="N8" s="6" t="n">
        <f aca="false">K8*100</f>
        <v>209.333333333333</v>
      </c>
    </row>
    <row r="9" customFormat="false" ht="12.8" hidden="false" customHeight="false" outlineLevel="0" collapsed="false">
      <c r="A9" s="1"/>
      <c r="C9" s="3"/>
      <c r="E9" s="2" t="s">
        <v>16</v>
      </c>
      <c r="F9" s="2" t="n">
        <v>8</v>
      </c>
      <c r="G9" s="2" t="n">
        <f aca="false">SUM($F$2:F9 )</f>
        <v>37</v>
      </c>
      <c r="H9" s="2" t="n">
        <f aca="false">SUM($F$2:F25)</f>
        <v>158</v>
      </c>
      <c r="I9" s="6" t="n">
        <f aca="false">F9/$F$19</f>
        <v>0.106666666666667</v>
      </c>
      <c r="J9" s="6" t="n">
        <f aca="false">G9/$F$19</f>
        <v>0.493333333333333</v>
      </c>
      <c r="K9" s="6" t="n">
        <f aca="false">H9/$F$19</f>
        <v>2.10666666666667</v>
      </c>
      <c r="L9" s="6" t="n">
        <f aca="false">I9*100</f>
        <v>10.6666666666667</v>
      </c>
      <c r="M9" s="6" t="n">
        <f aca="false">J9*100</f>
        <v>49.3333333333333</v>
      </c>
      <c r="N9" s="6" t="n">
        <f aca="false">K9*100</f>
        <v>210.666666666667</v>
      </c>
    </row>
    <row r="10" customFormat="false" ht="12.8" hidden="false" customHeight="false" outlineLevel="0" collapsed="false">
      <c r="A10" s="1"/>
      <c r="C10" s="3"/>
      <c r="E10" s="2" t="s">
        <v>17</v>
      </c>
      <c r="F10" s="2" t="n">
        <v>9</v>
      </c>
      <c r="G10" s="2" t="n">
        <f aca="false">SUM($F$2:F10 )</f>
        <v>46</v>
      </c>
      <c r="H10" s="2" t="n">
        <f aca="false">SUM($F$2:F26)</f>
        <v>166</v>
      </c>
      <c r="I10" s="6" t="n">
        <f aca="false">F10/$F$19</f>
        <v>0.12</v>
      </c>
      <c r="J10" s="6" t="n">
        <f aca="false">G10/$F$19</f>
        <v>0.613333333333333</v>
      </c>
      <c r="K10" s="6" t="n">
        <f aca="false">H10/$F$19</f>
        <v>2.21333333333333</v>
      </c>
      <c r="L10" s="6" t="n">
        <f aca="false">I10*100</f>
        <v>12</v>
      </c>
      <c r="M10" s="6" t="n">
        <f aca="false">J10*100</f>
        <v>61.3333333333333</v>
      </c>
      <c r="N10" s="6" t="n">
        <f aca="false">K10*100</f>
        <v>221.333333333333</v>
      </c>
    </row>
    <row r="11" customFormat="false" ht="12.8" hidden="false" customHeight="false" outlineLevel="0" collapsed="false">
      <c r="A11" s="1"/>
      <c r="C11" s="3"/>
      <c r="E11" s="2" t="s">
        <v>18</v>
      </c>
      <c r="F11" s="2" t="n">
        <v>10</v>
      </c>
      <c r="G11" s="2" t="n">
        <f aca="false">SUM($F$2:F11 )</f>
        <v>56</v>
      </c>
      <c r="H11" s="2" t="n">
        <f aca="false">SUM($F$2:F27)</f>
        <v>166</v>
      </c>
      <c r="I11" s="6" t="n">
        <f aca="false">F11/$F$19</f>
        <v>0.133333333333333</v>
      </c>
      <c r="J11" s="6" t="n">
        <f aca="false">G11/$F$19</f>
        <v>0.746666666666667</v>
      </c>
      <c r="K11" s="6" t="n">
        <f aca="false">H11/$F$19</f>
        <v>2.21333333333333</v>
      </c>
      <c r="L11" s="6" t="n">
        <f aca="false">I11*100</f>
        <v>13.3333333333333</v>
      </c>
      <c r="M11" s="6" t="n">
        <f aca="false">J11*100</f>
        <v>74.6666666666667</v>
      </c>
      <c r="N11" s="6" t="n">
        <f aca="false">K11*100</f>
        <v>221.333333333333</v>
      </c>
    </row>
    <row r="12" customFormat="false" ht="12.8" hidden="false" customHeight="false" outlineLevel="0" collapsed="false">
      <c r="A12" s="1"/>
      <c r="C12" s="3"/>
      <c r="E12" s="2" t="s">
        <v>19</v>
      </c>
      <c r="F12" s="2" t="n">
        <v>6</v>
      </c>
      <c r="G12" s="2" t="n">
        <f aca="false">SUM($F$2:F12 )</f>
        <v>62</v>
      </c>
      <c r="H12" s="2" t="n">
        <f aca="false">SUM($F$2:F28)</f>
        <v>166</v>
      </c>
      <c r="I12" s="6" t="n">
        <f aca="false">F12/$F$19</f>
        <v>0.08</v>
      </c>
      <c r="J12" s="6" t="n">
        <f aca="false">G12/$F$19</f>
        <v>0.826666666666667</v>
      </c>
      <c r="K12" s="6" t="n">
        <f aca="false">H12/$F$19</f>
        <v>2.21333333333333</v>
      </c>
      <c r="L12" s="6" t="n">
        <f aca="false">I12*100</f>
        <v>8</v>
      </c>
      <c r="M12" s="6" t="n">
        <f aca="false">J12*100</f>
        <v>82.6666666666667</v>
      </c>
      <c r="N12" s="6" t="n">
        <f aca="false">K12*100</f>
        <v>221.333333333333</v>
      </c>
    </row>
    <row r="13" customFormat="false" ht="12.8" hidden="false" customHeight="false" outlineLevel="0" collapsed="false">
      <c r="A13" s="1"/>
      <c r="C13" s="3"/>
      <c r="E13" s="2" t="s">
        <v>20</v>
      </c>
      <c r="F13" s="2" t="n">
        <v>5</v>
      </c>
      <c r="G13" s="2" t="n">
        <f aca="false">SUM($F$2:F13 )</f>
        <v>67</v>
      </c>
      <c r="H13" s="2" t="n">
        <f aca="false">SUM($F$2:F29)</f>
        <v>166</v>
      </c>
      <c r="I13" s="6" t="n">
        <f aca="false">F13/$F$19</f>
        <v>0.0666666666666667</v>
      </c>
      <c r="J13" s="6" t="n">
        <f aca="false">G13/$F$19</f>
        <v>0.893333333333333</v>
      </c>
      <c r="K13" s="6" t="n">
        <f aca="false">H13/$F$19</f>
        <v>2.21333333333333</v>
      </c>
      <c r="L13" s="6" t="n">
        <f aca="false">I13*100</f>
        <v>6.66666666666667</v>
      </c>
      <c r="M13" s="6" t="n">
        <f aca="false">J13*100</f>
        <v>89.3333333333333</v>
      </c>
      <c r="N13" s="6" t="n">
        <f aca="false">K13*100</f>
        <v>221.333333333333</v>
      </c>
    </row>
    <row r="14" customFormat="false" ht="12.8" hidden="false" customHeight="false" outlineLevel="0" collapsed="false">
      <c r="A14" s="1"/>
      <c r="C14" s="3"/>
      <c r="E14" s="2" t="s">
        <v>21</v>
      </c>
      <c r="F14" s="2" t="n">
        <v>3</v>
      </c>
      <c r="G14" s="2" t="n">
        <f aca="false">SUM($F$2:F14 )</f>
        <v>70</v>
      </c>
      <c r="H14" s="2" t="n">
        <f aca="false">SUM($F$2:F30)</f>
        <v>166</v>
      </c>
      <c r="I14" s="6" t="n">
        <f aca="false">F14/$F$19</f>
        <v>0.04</v>
      </c>
      <c r="J14" s="6" t="n">
        <f aca="false">G14/$F$19</f>
        <v>0.933333333333333</v>
      </c>
      <c r="K14" s="6" t="n">
        <f aca="false">H14/$F$19</f>
        <v>2.21333333333333</v>
      </c>
      <c r="L14" s="6" t="n">
        <f aca="false">I14*100</f>
        <v>4</v>
      </c>
      <c r="M14" s="6" t="n">
        <f aca="false">J14*100</f>
        <v>93.3333333333333</v>
      </c>
      <c r="N14" s="6" t="n">
        <f aca="false">K14*100</f>
        <v>221.333333333333</v>
      </c>
    </row>
    <row r="15" customFormat="false" ht="12.8" hidden="false" customHeight="false" outlineLevel="0" collapsed="false">
      <c r="A15" s="1"/>
      <c r="C15" s="3"/>
      <c r="E15" s="2" t="s">
        <v>22</v>
      </c>
      <c r="F15" s="2" t="n">
        <v>2</v>
      </c>
      <c r="G15" s="2" t="n">
        <f aca="false">SUM($F$2:F15 )</f>
        <v>72</v>
      </c>
      <c r="H15" s="2" t="n">
        <f aca="false">SUM($F$2:F31)</f>
        <v>167</v>
      </c>
      <c r="I15" s="6" t="n">
        <f aca="false">F15/$F$19</f>
        <v>0.0266666666666667</v>
      </c>
      <c r="J15" s="6" t="n">
        <f aca="false">G15/$F$19</f>
        <v>0.96</v>
      </c>
      <c r="K15" s="6" t="n">
        <f aca="false">H15/$F$19</f>
        <v>2.22666666666667</v>
      </c>
      <c r="L15" s="6" t="n">
        <f aca="false">I15*100</f>
        <v>2.66666666666667</v>
      </c>
      <c r="M15" s="6" t="n">
        <f aca="false">J15*100</f>
        <v>96</v>
      </c>
      <c r="N15" s="6" t="n">
        <f aca="false">K15*100</f>
        <v>222.666666666667</v>
      </c>
    </row>
    <row r="16" customFormat="false" ht="12.8" hidden="false" customHeight="false" outlineLevel="0" collapsed="false">
      <c r="A16" s="1"/>
      <c r="C16" s="3"/>
      <c r="E16" s="2" t="s">
        <v>23</v>
      </c>
      <c r="F16" s="2" t="n">
        <v>1</v>
      </c>
      <c r="G16" s="2" t="n">
        <f aca="false">SUM($F$2:F16 )</f>
        <v>73</v>
      </c>
      <c r="H16" s="2" t="n">
        <f aca="false">SUM($F$2:F32)</f>
        <v>169</v>
      </c>
      <c r="I16" s="6" t="n">
        <f aca="false">F16/$F$19</f>
        <v>0.0133333333333333</v>
      </c>
      <c r="J16" s="6" t="n">
        <f aca="false">G16/$F$19</f>
        <v>0.973333333333333</v>
      </c>
      <c r="K16" s="6" t="n">
        <f aca="false">H16/$F$19</f>
        <v>2.25333333333333</v>
      </c>
      <c r="L16" s="6" t="n">
        <f aca="false">I16*100</f>
        <v>1.33333333333333</v>
      </c>
      <c r="M16" s="6" t="n">
        <f aca="false">J16*100</f>
        <v>97.3333333333333</v>
      </c>
      <c r="N16" s="6" t="n">
        <f aca="false">K16*100</f>
        <v>225.333333333333</v>
      </c>
    </row>
    <row r="17" customFormat="false" ht="12.8" hidden="false" customHeight="false" outlineLevel="0" collapsed="false">
      <c r="A17" s="1"/>
      <c r="C17" s="3"/>
      <c r="E17" s="2" t="s">
        <v>24</v>
      </c>
      <c r="F17" s="2" t="n">
        <v>1</v>
      </c>
      <c r="G17" s="2" t="n">
        <f aca="false">SUM($F$2:F17 )</f>
        <v>74</v>
      </c>
      <c r="H17" s="2" t="n">
        <f aca="false">SUM($F$2:F33)</f>
        <v>172</v>
      </c>
      <c r="I17" s="6" t="n">
        <f aca="false">F17/$F$19</f>
        <v>0.0133333333333333</v>
      </c>
      <c r="J17" s="6" t="n">
        <f aca="false">G17/$F$19</f>
        <v>0.986666666666667</v>
      </c>
      <c r="K17" s="6" t="n">
        <f aca="false">H17/$F$19</f>
        <v>2.29333333333333</v>
      </c>
      <c r="L17" s="6" t="n">
        <f aca="false">I17*100</f>
        <v>1.33333333333333</v>
      </c>
      <c r="M17" s="6" t="n">
        <f aca="false">J17*100</f>
        <v>98.6666666666667</v>
      </c>
      <c r="N17" s="6" t="n">
        <f aca="false">K17*100</f>
        <v>229.333333333333</v>
      </c>
    </row>
    <row r="18" customFormat="false" ht="12.8" hidden="false" customHeight="false" outlineLevel="0" collapsed="false">
      <c r="A18" s="1"/>
      <c r="C18" s="3"/>
      <c r="E18" s="2" t="s">
        <v>25</v>
      </c>
      <c r="F18" s="2" t="n">
        <v>1</v>
      </c>
      <c r="G18" s="2" t="n">
        <f aca="false">SUM($F$2:F18 )</f>
        <v>75</v>
      </c>
      <c r="H18" s="2" t="n">
        <f aca="false">SUM($F$2:F34)</f>
        <v>176</v>
      </c>
      <c r="I18" s="6" t="n">
        <f aca="false">F18/$F$19</f>
        <v>0.0133333333333333</v>
      </c>
      <c r="J18" s="6" t="n">
        <f aca="false">G18/$F$19</f>
        <v>1</v>
      </c>
      <c r="K18" s="6" t="n">
        <f aca="false">H18/$F$19</f>
        <v>2.34666666666667</v>
      </c>
      <c r="L18" s="6" t="n">
        <f aca="false">I18*100</f>
        <v>1.33333333333333</v>
      </c>
      <c r="M18" s="6" t="n">
        <f aca="false">J18*100</f>
        <v>100</v>
      </c>
      <c r="N18" s="6" t="n">
        <f aca="false">K18*100</f>
        <v>234.666666666667</v>
      </c>
    </row>
    <row r="19" customFormat="false" ht="12.8" hidden="false" customHeight="false" outlineLevel="0" collapsed="false">
      <c r="A19" s="1"/>
      <c r="C19" s="3"/>
      <c r="E19" s="2" t="s">
        <v>26</v>
      </c>
      <c r="F19" s="2" t="n">
        <f aca="false">SUM(F2:F18)</f>
        <v>75</v>
      </c>
      <c r="G19" s="2"/>
      <c r="H19" s="2"/>
      <c r="I19" s="2"/>
      <c r="J19" s="2"/>
      <c r="K19" s="2"/>
      <c r="L19" s="2" t="n">
        <f aca="false">SUM(L2:L18)</f>
        <v>100</v>
      </c>
      <c r="M19" s="2"/>
      <c r="N19" s="2"/>
    </row>
    <row r="20" customFormat="false" ht="12.8" hidden="false" customHeight="false" outlineLevel="0" collapsed="false">
      <c r="A20" s="1"/>
      <c r="C20" s="3"/>
      <c r="E20" s="7"/>
    </row>
    <row r="21" customFormat="false" ht="12.8" hidden="false" customHeight="false" outlineLevel="0" collapsed="false">
      <c r="A21" s="1"/>
      <c r="C21" s="3"/>
    </row>
    <row r="22" customFormat="false" ht="12.8" hidden="false" customHeight="false" outlineLevel="0" collapsed="false">
      <c r="A22" s="1"/>
      <c r="C22" s="3"/>
    </row>
    <row r="23" customFormat="false" ht="12.8" hidden="false" customHeight="false" outlineLevel="0" collapsed="false">
      <c r="A23" s="1"/>
      <c r="C23" s="3"/>
      <c r="E23" s="0" t="s">
        <v>27</v>
      </c>
      <c r="F23" s="0" t="n">
        <v>5</v>
      </c>
    </row>
    <row r="24" customFormat="false" ht="12.8" hidden="false" customHeight="false" outlineLevel="0" collapsed="false">
      <c r="A24" s="1"/>
      <c r="C24" s="3"/>
      <c r="E24" s="0" t="s">
        <v>28</v>
      </c>
      <c r="F24" s="0" t="n">
        <v>2</v>
      </c>
    </row>
    <row r="25" customFormat="false" ht="12.8" hidden="false" customHeight="false" outlineLevel="0" collapsed="false">
      <c r="A25" s="8"/>
      <c r="C25" s="3"/>
      <c r="E25" s="0" t="s">
        <v>29</v>
      </c>
      <c r="F25" s="0" t="n">
        <v>1</v>
      </c>
    </row>
    <row r="26" customFormat="false" ht="12.8" hidden="false" customHeight="false" outlineLevel="0" collapsed="false">
      <c r="A26" s="1"/>
      <c r="C26" s="3"/>
      <c r="E26" s="0" t="s">
        <v>26</v>
      </c>
      <c r="F26" s="0" t="n">
        <v>8</v>
      </c>
    </row>
    <row r="27" customFormat="false" ht="12.8" hidden="false" customHeight="false" outlineLevel="0" collapsed="false">
      <c r="A27" s="1"/>
      <c r="C27" s="3"/>
    </row>
    <row r="28" customFormat="false" ht="12.8" hidden="false" customHeight="false" outlineLevel="0" collapsed="false">
      <c r="A28" s="1"/>
      <c r="C28" s="3"/>
    </row>
    <row r="29" customFormat="false" ht="24" hidden="false" customHeight="true" outlineLevel="0" collapsed="false">
      <c r="A29" s="1"/>
      <c r="C29" s="3"/>
    </row>
    <row r="30" customFormat="false" ht="12.8" hidden="false" customHeight="false" outlineLevel="0" collapsed="false">
      <c r="A30" s="1"/>
      <c r="C30" s="3"/>
      <c r="E30" s="2" t="s">
        <v>30</v>
      </c>
      <c r="F30" s="2" t="s">
        <v>1</v>
      </c>
      <c r="G30" s="2" t="s">
        <v>2</v>
      </c>
      <c r="H30" s="2" t="s">
        <v>3</v>
      </c>
      <c r="I30" s="2" t="s">
        <v>4</v>
      </c>
      <c r="J30" s="2" t="s">
        <v>5</v>
      </c>
      <c r="K30" s="2" t="s">
        <v>6</v>
      </c>
      <c r="L30" s="2" t="s">
        <v>7</v>
      </c>
      <c r="M30" s="2" t="s">
        <v>8</v>
      </c>
      <c r="N30" s="2" t="s">
        <v>9</v>
      </c>
    </row>
    <row r="31" customFormat="false" ht="12.8" hidden="false" customHeight="false" outlineLevel="0" collapsed="false">
      <c r="A31" s="1"/>
      <c r="C31" s="3"/>
      <c r="E31" s="1" t="s">
        <v>31</v>
      </c>
      <c r="F31" s="5" t="n">
        <v>1</v>
      </c>
      <c r="G31" s="2" t="n">
        <f aca="false">SUM($F$31:F31)</f>
        <v>1</v>
      </c>
      <c r="H31" s="2" t="n">
        <f aca="false">SUM($F$31:F38)</f>
        <v>26</v>
      </c>
      <c r="I31" s="6" t="n">
        <f aca="false">F31/$F$39</f>
        <v>0.0238095238095238</v>
      </c>
      <c r="J31" s="6" t="n">
        <f aca="false">G31/$F$19</f>
        <v>0.0133333333333333</v>
      </c>
      <c r="K31" s="6" t="n">
        <f aca="false">H31/$F$19</f>
        <v>0.346666666666667</v>
      </c>
      <c r="L31" s="6" t="n">
        <f aca="false">I31*100</f>
        <v>2.38095238095238</v>
      </c>
      <c r="M31" s="6" t="n">
        <f aca="false">J31*100</f>
        <v>1.33333333333333</v>
      </c>
      <c r="N31" s="6" t="n">
        <f aca="false">K31*100</f>
        <v>34.6666666666667</v>
      </c>
    </row>
    <row r="32" customFormat="false" ht="12.8" hidden="false" customHeight="false" outlineLevel="0" collapsed="false">
      <c r="A32" s="1"/>
      <c r="C32" s="3"/>
      <c r="E32" s="1" t="s">
        <v>32</v>
      </c>
      <c r="F32" s="2" t="n">
        <v>2</v>
      </c>
      <c r="G32" s="2" t="n">
        <f aca="false">SUM($F$31:F32)</f>
        <v>3</v>
      </c>
      <c r="H32" s="2" t="n">
        <f aca="false">SUM($F$31:F39)</f>
        <v>68</v>
      </c>
      <c r="I32" s="6" t="n">
        <f aca="false">F32/$F$39</f>
        <v>0.0476190476190476</v>
      </c>
      <c r="J32" s="6" t="n">
        <f aca="false">G32/$F$19</f>
        <v>0.04</v>
      </c>
      <c r="K32" s="6" t="n">
        <f aca="false">H32/$F$19</f>
        <v>0.906666666666667</v>
      </c>
      <c r="L32" s="6" t="n">
        <f aca="false">I32*100</f>
        <v>4.76190476190476</v>
      </c>
      <c r="M32" s="6" t="n">
        <f aca="false">J32*100</f>
        <v>4</v>
      </c>
      <c r="N32" s="6" t="n">
        <f aca="false">K32*100</f>
        <v>90.6666666666667</v>
      </c>
    </row>
    <row r="33" customFormat="false" ht="12.8" hidden="false" customHeight="false" outlineLevel="0" collapsed="false">
      <c r="A33" s="1"/>
      <c r="C33" s="3"/>
      <c r="E33" s="1" t="s">
        <v>33</v>
      </c>
      <c r="F33" s="2" t="n">
        <v>3</v>
      </c>
      <c r="G33" s="2" t="n">
        <f aca="false">SUM($F$31:F33)</f>
        <v>6</v>
      </c>
      <c r="H33" s="2" t="n">
        <f aca="false">SUM($F$31:F40)</f>
        <v>68</v>
      </c>
      <c r="I33" s="6" t="n">
        <f aca="false">F33/$F$39</f>
        <v>0.0714285714285714</v>
      </c>
      <c r="J33" s="6" t="n">
        <f aca="false">G33/$F$19</f>
        <v>0.08</v>
      </c>
      <c r="K33" s="6" t="n">
        <f aca="false">H33/$F$19</f>
        <v>0.906666666666667</v>
      </c>
      <c r="L33" s="6" t="n">
        <f aca="false">I33*100</f>
        <v>7.14285714285714</v>
      </c>
      <c r="M33" s="6" t="n">
        <f aca="false">J33*100</f>
        <v>8</v>
      </c>
      <c r="N33" s="6" t="n">
        <f aca="false">K33*100</f>
        <v>90.6666666666667</v>
      </c>
    </row>
    <row r="34" customFormat="false" ht="12.8" hidden="false" customHeight="false" outlineLevel="0" collapsed="false">
      <c r="E34" s="1" t="s">
        <v>34</v>
      </c>
      <c r="F34" s="2" t="n">
        <v>4</v>
      </c>
      <c r="G34" s="2" t="n">
        <f aca="false">SUM($F$31:F34)</f>
        <v>10</v>
      </c>
      <c r="H34" s="2" t="n">
        <f aca="false">SUM($F$31:F41)</f>
        <v>68</v>
      </c>
      <c r="I34" s="6" t="n">
        <f aca="false">F34/$F$39</f>
        <v>0.0952380952380952</v>
      </c>
      <c r="J34" s="6" t="n">
        <f aca="false">G34/$F$19</f>
        <v>0.133333333333333</v>
      </c>
      <c r="K34" s="6" t="n">
        <f aca="false">H34/$F$19</f>
        <v>0.906666666666667</v>
      </c>
      <c r="L34" s="6" t="n">
        <f aca="false">I34*100</f>
        <v>9.52380952380952</v>
      </c>
      <c r="M34" s="6" t="n">
        <f aca="false">J34*100</f>
        <v>13.3333333333333</v>
      </c>
      <c r="N34" s="6" t="n">
        <f aca="false">K34*100</f>
        <v>90.6666666666667</v>
      </c>
    </row>
    <row r="35" customFormat="false" ht="12.8" hidden="false" customHeight="false" outlineLevel="0" collapsed="false">
      <c r="E35" s="1" t="s">
        <v>35</v>
      </c>
      <c r="F35" s="2" t="n">
        <v>5</v>
      </c>
      <c r="G35" s="2" t="n">
        <f aca="false">SUM($F$31:F35)</f>
        <v>15</v>
      </c>
      <c r="H35" s="2" t="n">
        <f aca="false">SUM($F$31:F42)</f>
        <v>68</v>
      </c>
      <c r="I35" s="6" t="n">
        <f aca="false">F35/$F$39</f>
        <v>0.119047619047619</v>
      </c>
      <c r="J35" s="6" t="n">
        <f aca="false">G35/$F$19</f>
        <v>0.2</v>
      </c>
      <c r="K35" s="6" t="n">
        <f aca="false">H35/$F$19</f>
        <v>0.906666666666667</v>
      </c>
      <c r="L35" s="6" t="n">
        <f aca="false">I35*100</f>
        <v>11.9047619047619</v>
      </c>
      <c r="M35" s="6" t="n">
        <f aca="false">J35*100</f>
        <v>20</v>
      </c>
      <c r="N35" s="6" t="n">
        <f aca="false">K35*100</f>
        <v>90.6666666666667</v>
      </c>
    </row>
    <row r="36" customFormat="false" ht="12.8" hidden="false" customHeight="false" outlineLevel="0" collapsed="false">
      <c r="E36" s="1" t="s">
        <v>36</v>
      </c>
      <c r="F36" s="2" t="n">
        <v>6</v>
      </c>
      <c r="G36" s="2" t="n">
        <f aca="false">SUM($F$31:F36)</f>
        <v>21</v>
      </c>
      <c r="H36" s="2" t="n">
        <f aca="false">SUM($F$31:F43)</f>
        <v>75.5</v>
      </c>
      <c r="I36" s="6" t="n">
        <f aca="false">F36/$F$39</f>
        <v>0.142857142857143</v>
      </c>
      <c r="J36" s="6" t="n">
        <f aca="false">G36/$F$19</f>
        <v>0.28</v>
      </c>
      <c r="K36" s="6" t="n">
        <f aca="false">H36/$F$19</f>
        <v>1.00666666666667</v>
      </c>
      <c r="L36" s="6" t="n">
        <f aca="false">I36*100</f>
        <v>14.2857142857143</v>
      </c>
      <c r="M36" s="6" t="n">
        <f aca="false">J36*100</f>
        <v>28</v>
      </c>
      <c r="N36" s="6" t="n">
        <f aca="false">K36*100</f>
        <v>100.666666666667</v>
      </c>
    </row>
    <row r="37" customFormat="false" ht="12.8" hidden="false" customHeight="false" outlineLevel="0" collapsed="false">
      <c r="E37" s="1" t="s">
        <v>37</v>
      </c>
      <c r="F37" s="2" t="n">
        <v>3</v>
      </c>
      <c r="G37" s="2" t="n">
        <f aca="false">SUM($F$31:F37)</f>
        <v>24</v>
      </c>
      <c r="H37" s="2" t="n">
        <f aca="false">SUM($F$31:F44)</f>
        <v>88</v>
      </c>
      <c r="I37" s="6" t="n">
        <f aca="false">F37/$F$39</f>
        <v>0.0714285714285714</v>
      </c>
      <c r="J37" s="6" t="n">
        <f aca="false">G37/$F$19</f>
        <v>0.32</v>
      </c>
      <c r="K37" s="6" t="n">
        <f aca="false">H37/$F$19</f>
        <v>1.17333333333333</v>
      </c>
      <c r="L37" s="6" t="n">
        <f aca="false">I37*100</f>
        <v>7.14285714285714</v>
      </c>
      <c r="M37" s="6" t="n">
        <f aca="false">J37*100</f>
        <v>32</v>
      </c>
      <c r="N37" s="6" t="n">
        <f aca="false">K37*100</f>
        <v>117.333333333333</v>
      </c>
    </row>
    <row r="38" customFormat="false" ht="12.8" hidden="false" customHeight="false" outlineLevel="0" collapsed="false">
      <c r="E38" s="1" t="s">
        <v>38</v>
      </c>
      <c r="F38" s="2" t="n">
        <v>2</v>
      </c>
      <c r="G38" s="2" t="n">
        <f aca="false">SUM($F$31:F38)</f>
        <v>26</v>
      </c>
      <c r="H38" s="2" t="n">
        <f aca="false">SUM($F$31:F45)</f>
        <v>105.5</v>
      </c>
      <c r="I38" s="6" t="n">
        <f aca="false">F38/$F$39</f>
        <v>0.0476190476190476</v>
      </c>
      <c r="J38" s="6" t="n">
        <f aca="false">G38/$F$19</f>
        <v>0.346666666666667</v>
      </c>
      <c r="K38" s="6" t="n">
        <f aca="false">H38/$F$19</f>
        <v>1.40666666666667</v>
      </c>
      <c r="L38" s="6" t="n">
        <f aca="false">I38*100</f>
        <v>4.76190476190476</v>
      </c>
      <c r="M38" s="6" t="n">
        <f aca="false">J38*100</f>
        <v>34.6666666666667</v>
      </c>
      <c r="N38" s="6" t="n">
        <f aca="false">K38*100</f>
        <v>140.666666666667</v>
      </c>
    </row>
    <row r="39" customFormat="false" ht="12.8" hidden="false" customHeight="false" outlineLevel="0" collapsed="false">
      <c r="E39" s="2" t="s">
        <v>26</v>
      </c>
      <c r="F39" s="2" t="n">
        <f aca="false">SUM(F22:F38)</f>
        <v>42</v>
      </c>
      <c r="G39" s="2"/>
      <c r="H39" s="2"/>
      <c r="I39" s="2"/>
      <c r="J39" s="2"/>
      <c r="K39" s="2"/>
      <c r="L39" s="2" t="n">
        <f aca="false">SUM(L22:L38)</f>
        <v>61.9047619047619</v>
      </c>
      <c r="M39" s="6"/>
      <c r="N39" s="6"/>
    </row>
    <row r="40" customFormat="false" ht="12.8" hidden="false" customHeight="false" outlineLevel="0" collapsed="false">
      <c r="E40" s="2"/>
      <c r="F40" s="2"/>
      <c r="G40" s="2"/>
      <c r="H40" s="2"/>
      <c r="I40" s="6"/>
      <c r="J40" s="6"/>
      <c r="K40" s="6"/>
      <c r="L40" s="6"/>
      <c r="M40" s="6"/>
      <c r="N40" s="6"/>
    </row>
    <row r="41" customFormat="false" ht="13.1" hidden="false" customHeight="false" outlineLevel="0" collapsed="false">
      <c r="E41" s="1" t="s">
        <v>39</v>
      </c>
      <c r="F41" s="2"/>
      <c r="G41" s="2"/>
      <c r="H41" s="2"/>
      <c r="I41" s="6"/>
      <c r="J41" s="6"/>
      <c r="K41" s="6"/>
      <c r="L41" s="6"/>
      <c r="M41" s="6"/>
      <c r="N41" s="6"/>
    </row>
    <row r="42" customFormat="false" ht="12.8" hidden="false" customHeight="false" outlineLevel="0" collapsed="false">
      <c r="E42" s="2" t="s">
        <v>30</v>
      </c>
      <c r="F42" s="2" t="s">
        <v>40</v>
      </c>
      <c r="G42" s="2" t="s">
        <v>41</v>
      </c>
      <c r="H42" s="2" t="s">
        <v>42</v>
      </c>
      <c r="I42" s="2" t="s">
        <v>2</v>
      </c>
      <c r="J42" s="2" t="s">
        <v>43</v>
      </c>
      <c r="K42" s="2"/>
      <c r="L42" s="2"/>
      <c r="M42" s="2"/>
      <c r="N42" s="2"/>
    </row>
    <row r="43" customFormat="false" ht="12.8" hidden="false" customHeight="false" outlineLevel="0" collapsed="false">
      <c r="E43" s="4" t="s">
        <v>44</v>
      </c>
      <c r="F43" s="5" t="n">
        <v>7.5</v>
      </c>
      <c r="G43" s="5" t="n">
        <v>1</v>
      </c>
      <c r="H43" s="2" t="n">
        <f aca="false">F43*G43</f>
        <v>7.5</v>
      </c>
      <c r="I43" s="9" t="n">
        <f aca="false">G43</f>
        <v>1</v>
      </c>
      <c r="J43" s="10" t="n">
        <f aca="false">G43*(F43-$H$50)^2</f>
        <v>280.5625</v>
      </c>
      <c r="K43" s="10"/>
      <c r="L43" s="6"/>
      <c r="M43" s="6"/>
      <c r="N43" s="6"/>
    </row>
    <row r="44" customFormat="false" ht="12.8" hidden="false" customHeight="false" outlineLevel="0" collapsed="false">
      <c r="E44" s="2" t="s">
        <v>45</v>
      </c>
      <c r="F44" s="2" t="n">
        <v>12.5</v>
      </c>
      <c r="G44" s="2" t="n">
        <v>2</v>
      </c>
      <c r="H44" s="2" t="n">
        <f aca="false">F44*G44</f>
        <v>25</v>
      </c>
      <c r="I44" s="9" t="n">
        <f aca="false">SUM($G$43:G44)</f>
        <v>3</v>
      </c>
      <c r="J44" s="10" t="n">
        <f aca="false">G44*(F44-$H$50)^2</f>
        <v>276.125</v>
      </c>
      <c r="K44" s="10"/>
      <c r="L44" s="6"/>
      <c r="M44" s="6"/>
      <c r="N44" s="6"/>
    </row>
    <row r="45" customFormat="false" ht="12.8" hidden="false" customHeight="false" outlineLevel="0" collapsed="false">
      <c r="E45" s="2" t="s">
        <v>46</v>
      </c>
      <c r="F45" s="2" t="n">
        <v>17.5</v>
      </c>
      <c r="G45" s="2" t="n">
        <v>7</v>
      </c>
      <c r="H45" s="2" t="n">
        <f aca="false">F45*G45</f>
        <v>122.5</v>
      </c>
      <c r="I45" s="9" t="n">
        <f aca="false">SUM($G$43:G45)</f>
        <v>10</v>
      </c>
      <c r="J45" s="10" t="n">
        <f aca="false">G45*(F45-$H$50)^2</f>
        <v>318.9375</v>
      </c>
      <c r="K45" s="10"/>
      <c r="L45" s="6"/>
      <c r="M45" s="6"/>
      <c r="N45" s="6"/>
    </row>
    <row r="46" customFormat="false" ht="12.8" hidden="false" customHeight="false" outlineLevel="0" collapsed="false">
      <c r="E46" s="2" t="s">
        <v>47</v>
      </c>
      <c r="F46" s="2" t="n">
        <v>22.5</v>
      </c>
      <c r="G46" s="2" t="n">
        <v>10</v>
      </c>
      <c r="H46" s="2" t="n">
        <f aca="false">F46*G46</f>
        <v>225</v>
      </c>
      <c r="I46" s="9" t="n">
        <f aca="false">SUM($G$43:G46)</f>
        <v>20</v>
      </c>
      <c r="J46" s="10" t="n">
        <f aca="false">G46*(F46-$H$50)^2</f>
        <v>30.625</v>
      </c>
      <c r="K46" s="10"/>
      <c r="L46" s="6"/>
      <c r="M46" s="6"/>
      <c r="N46" s="6"/>
    </row>
    <row r="47" customFormat="false" ht="12.8" hidden="false" customHeight="false" outlineLevel="0" collapsed="false">
      <c r="E47" s="2" t="s">
        <v>48</v>
      </c>
      <c r="F47" s="2" t="n">
        <v>27.5</v>
      </c>
      <c r="G47" s="2" t="n">
        <v>12</v>
      </c>
      <c r="H47" s="2" t="n">
        <f aca="false">F47*G47</f>
        <v>330</v>
      </c>
      <c r="I47" s="9" t="n">
        <f aca="false">SUM($G$43:G47)</f>
        <v>32</v>
      </c>
      <c r="J47" s="10" t="n">
        <f aca="false">G47*(F47-$H$50)^2</f>
        <v>126.75</v>
      </c>
      <c r="K47" s="10"/>
      <c r="L47" s="6"/>
      <c r="M47" s="6"/>
      <c r="N47" s="6"/>
    </row>
    <row r="48" customFormat="false" ht="12.8" hidden="false" customHeight="false" outlineLevel="0" collapsed="false">
      <c r="E48" s="2" t="s">
        <v>49</v>
      </c>
      <c r="F48" s="2" t="n">
        <v>32.5</v>
      </c>
      <c r="G48" s="2" t="n">
        <v>8</v>
      </c>
      <c r="H48" s="2" t="n">
        <f aca="false">F48*G48</f>
        <v>260</v>
      </c>
      <c r="I48" s="9" t="n">
        <f aca="false">SUM($G$43:G48)</f>
        <v>40</v>
      </c>
      <c r="J48" s="10" t="n">
        <f aca="false">G48*(F48-$H$50)^2</f>
        <v>544.5</v>
      </c>
      <c r="K48" s="10"/>
      <c r="L48" s="6"/>
      <c r="M48" s="6"/>
      <c r="N48" s="6"/>
    </row>
    <row r="49" customFormat="false" ht="12.8" hidden="false" customHeight="false" outlineLevel="0" collapsed="false">
      <c r="E49" s="2" t="s">
        <v>50</v>
      </c>
      <c r="F49" s="2"/>
      <c r="G49" s="2" t="n">
        <f aca="false">SUM(G43:G48)</f>
        <v>40</v>
      </c>
      <c r="H49" s="2" t="n">
        <f aca="false">SUM(H43:H48)</f>
        <v>970</v>
      </c>
      <c r="I49" s="9"/>
      <c r="J49" s="2" t="n">
        <f aca="false">SUM(J43:J48)</f>
        <v>1577.5</v>
      </c>
      <c r="K49" s="2"/>
      <c r="L49" s="2"/>
      <c r="M49" s="2"/>
      <c r="N49" s="2"/>
    </row>
    <row r="50" customFormat="false" ht="12.8" hidden="false" customHeight="false" outlineLevel="0" collapsed="false">
      <c r="E50" s="4"/>
      <c r="F50" s="2"/>
      <c r="G50" s="2" t="s">
        <v>51</v>
      </c>
      <c r="H50" s="2" t="n">
        <f aca="false">H49/G49</f>
        <v>24.25</v>
      </c>
      <c r="I50" s="11" t="s">
        <v>52</v>
      </c>
      <c r="J50" s="11" t="n">
        <f aca="false">20+(20-10)/(10)*5</f>
        <v>25</v>
      </c>
      <c r="K50" s="11"/>
      <c r="L50" s="11"/>
      <c r="M50" s="11"/>
      <c r="N50" s="11"/>
    </row>
    <row r="51" customFormat="false" ht="12.8" hidden="false" customHeight="false" outlineLevel="0" collapsed="false">
      <c r="E51" s="2"/>
      <c r="F51" s="2"/>
      <c r="G51" s="2" t="s">
        <v>53</v>
      </c>
      <c r="H51" s="2" t="n">
        <f aca="false">SQRT(J49/(G49-1))</f>
        <v>6.35993065596772</v>
      </c>
      <c r="I51" s="11" t="s">
        <v>54</v>
      </c>
      <c r="J51" s="11" t="n">
        <f aca="false">25+(10-7)/(3+2)*5</f>
        <v>28</v>
      </c>
      <c r="K51" s="11"/>
      <c r="L51" s="11"/>
      <c r="M51" s="11"/>
      <c r="N51" s="11"/>
    </row>
    <row r="52" customFormat="false" ht="12.8" hidden="false" customHeight="false" outlineLevel="0" collapsed="false">
      <c r="E52" s="2"/>
      <c r="F52" s="2"/>
      <c r="G52" s="2" t="s">
        <v>55</v>
      </c>
      <c r="H52" s="2" t="n">
        <f aca="false">3*(H50-J50)/H51</f>
        <v>-0.353777442194084</v>
      </c>
      <c r="I52" s="11"/>
      <c r="J52" s="11"/>
      <c r="K52" s="11"/>
      <c r="L52" s="11"/>
      <c r="M52" s="11"/>
      <c r="N52" s="11"/>
    </row>
    <row r="53" customFormat="false" ht="12.8" hidden="false" customHeight="false" outlineLevel="0" collapsed="false">
      <c r="E53" s="2"/>
      <c r="F53" s="2"/>
      <c r="G53" s="2" t="s">
        <v>56</v>
      </c>
      <c r="H53" s="2" t="n">
        <f aca="false">(H50-J51)/H51</f>
        <v>-0.589629070323473</v>
      </c>
      <c r="I53" s="11"/>
      <c r="J53" s="11"/>
      <c r="K53" s="11"/>
      <c r="L53" s="11"/>
      <c r="M53" s="11"/>
      <c r="N53" s="11"/>
    </row>
    <row r="54" customFormat="false" ht="12.8" hidden="false" customHeight="false" outlineLevel="0" collapsed="false">
      <c r="E54" s="1" t="s">
        <v>57</v>
      </c>
    </row>
    <row r="55" customFormat="false" ht="12.8" hidden="false" customHeight="false" outlineLevel="0" collapsed="false">
      <c r="E55" s="2" t="s">
        <v>30</v>
      </c>
      <c r="F55" s="2" t="s">
        <v>40</v>
      </c>
      <c r="G55" s="2" t="s">
        <v>41</v>
      </c>
      <c r="H55" s="2" t="s">
        <v>42</v>
      </c>
      <c r="I55" s="2" t="s">
        <v>2</v>
      </c>
      <c r="J55" s="2"/>
    </row>
    <row r="56" customFormat="false" ht="12.8" hidden="false" customHeight="false" outlineLevel="0" collapsed="false">
      <c r="E56" s="4" t="s">
        <v>44</v>
      </c>
      <c r="F56" s="5" t="n">
        <v>7.5</v>
      </c>
      <c r="G56" s="5" t="n">
        <v>1</v>
      </c>
      <c r="H56" s="2" t="n">
        <f aca="false">F56*G56</f>
        <v>7.5</v>
      </c>
      <c r="I56" s="9" t="n">
        <f aca="false">G56</f>
        <v>1</v>
      </c>
      <c r="J56" s="10"/>
    </row>
    <row r="57" customFormat="false" ht="12.8" hidden="false" customHeight="false" outlineLevel="0" collapsed="false">
      <c r="E57" s="2" t="s">
        <v>45</v>
      </c>
      <c r="F57" s="2" t="n">
        <v>12.5</v>
      </c>
      <c r="G57" s="2" t="n">
        <v>2</v>
      </c>
      <c r="H57" s="2" t="n">
        <f aca="false">F57*G57</f>
        <v>25</v>
      </c>
      <c r="I57" s="9" t="n">
        <f aca="false">SUM($G$56:G57)</f>
        <v>3</v>
      </c>
      <c r="J57" s="10"/>
    </row>
    <row r="58" customFormat="false" ht="12.8" hidden="false" customHeight="false" outlineLevel="0" collapsed="false">
      <c r="E58" s="2" t="s">
        <v>46</v>
      </c>
      <c r="F58" s="2" t="n">
        <v>17.5</v>
      </c>
      <c r="G58" s="2" t="n">
        <v>7</v>
      </c>
      <c r="H58" s="2" t="n">
        <f aca="false">F58*G58</f>
        <v>122.5</v>
      </c>
      <c r="I58" s="9" t="n">
        <f aca="false">SUM($G$56:G58)</f>
        <v>10</v>
      </c>
      <c r="J58" s="10"/>
    </row>
    <row r="59" customFormat="false" ht="12.8" hidden="false" customHeight="false" outlineLevel="0" collapsed="false">
      <c r="E59" s="2" t="s">
        <v>47</v>
      </c>
      <c r="F59" s="2" t="n">
        <v>22.5</v>
      </c>
      <c r="G59" s="2" t="n">
        <v>10</v>
      </c>
      <c r="H59" s="2" t="n">
        <f aca="false">F59*G59</f>
        <v>225</v>
      </c>
      <c r="I59" s="9" t="n">
        <f aca="false">SUM($G$56:G59)</f>
        <v>20</v>
      </c>
      <c r="J59" s="10"/>
    </row>
    <row r="60" customFormat="false" ht="12.8" hidden="false" customHeight="false" outlineLevel="0" collapsed="false">
      <c r="E60" s="2" t="s">
        <v>48</v>
      </c>
      <c r="F60" s="2" t="n">
        <v>27.5</v>
      </c>
      <c r="G60" s="2" t="n">
        <v>12</v>
      </c>
      <c r="H60" s="2" t="n">
        <f aca="false">F60*G60</f>
        <v>330</v>
      </c>
      <c r="I60" s="9" t="n">
        <f aca="false">SUM($G$56:G60)</f>
        <v>32</v>
      </c>
      <c r="J60" s="10"/>
    </row>
    <row r="61" customFormat="false" ht="12.8" hidden="false" customHeight="false" outlineLevel="0" collapsed="false">
      <c r="E61" s="2" t="s">
        <v>49</v>
      </c>
      <c r="F61" s="2" t="n">
        <v>32.5</v>
      </c>
      <c r="G61" s="2" t="n">
        <v>8</v>
      </c>
      <c r="H61" s="2" t="n">
        <f aca="false">F61*G61</f>
        <v>260</v>
      </c>
      <c r="I61" s="9" t="n">
        <f aca="false">SUM($G$56:G61)</f>
        <v>40</v>
      </c>
      <c r="J61" s="10"/>
    </row>
    <row r="62" customFormat="false" ht="12.8" hidden="false" customHeight="false" outlineLevel="0" collapsed="false">
      <c r="E62" s="2" t="s">
        <v>50</v>
      </c>
      <c r="F62" s="2"/>
      <c r="G62" s="2" t="n">
        <f aca="false">SUM(G56:G61)</f>
        <v>40</v>
      </c>
      <c r="H62" s="2" t="n">
        <f aca="false">SUM(H56:H61)</f>
        <v>970</v>
      </c>
      <c r="I62" s="9"/>
      <c r="J62" s="2"/>
    </row>
    <row r="63" customFormat="false" ht="12.8" hidden="false" customHeight="false" outlineLevel="0" collapsed="false">
      <c r="E63" s="4"/>
      <c r="F63" s="2"/>
      <c r="G63" s="2"/>
      <c r="H63" s="11" t="s">
        <v>58</v>
      </c>
      <c r="I63" s="11" t="n">
        <f aca="false">20+(20-10)/(10)*5</f>
        <v>25</v>
      </c>
      <c r="J63" s="11"/>
    </row>
    <row r="64" customFormat="false" ht="12.8" hidden="false" customHeight="false" outlineLevel="0" collapsed="false">
      <c r="E64" s="2"/>
      <c r="F64" s="2"/>
      <c r="G64" s="2"/>
      <c r="H64" s="11" t="s">
        <v>59</v>
      </c>
      <c r="I64" s="10" t="n">
        <f aca="false">15+(10-3)/(7)*5</f>
        <v>20</v>
      </c>
      <c r="J64" s="10"/>
    </row>
    <row r="65" customFormat="false" ht="12.8" hidden="false" customHeight="false" outlineLevel="0" collapsed="false">
      <c r="E65" s="2"/>
      <c r="F65" s="2" t="s">
        <v>60</v>
      </c>
      <c r="G65" s="2" t="n">
        <f aca="false">(I64+I65-2*I63)/(I65-I64)</f>
        <v>-0.0909090909090904</v>
      </c>
      <c r="H65" s="11" t="s">
        <v>61</v>
      </c>
      <c r="I65" s="10" t="n">
        <f aca="false">25+(30-20)/(12)*5</f>
        <v>29.1666666666667</v>
      </c>
      <c r="J65" s="10"/>
    </row>
    <row r="66" customFormat="false" ht="12.8" hidden="false" customHeight="false" outlineLevel="0" collapsed="false">
      <c r="E66" s="0" t="s">
        <v>62</v>
      </c>
    </row>
    <row r="67" customFormat="false" ht="12.8" hidden="false" customHeight="false" outlineLevel="0" collapsed="false">
      <c r="E67" s="2" t="s">
        <v>30</v>
      </c>
      <c r="F67" s="2" t="s">
        <v>40</v>
      </c>
      <c r="G67" s="2" t="s">
        <v>41</v>
      </c>
      <c r="H67" s="2" t="s">
        <v>42</v>
      </c>
      <c r="I67" s="2" t="s">
        <v>63</v>
      </c>
      <c r="J67" s="2" t="s">
        <v>43</v>
      </c>
    </row>
    <row r="68" customFormat="false" ht="13.1" hidden="false" customHeight="false" outlineLevel="0" collapsed="false">
      <c r="E68" s="4" t="s">
        <v>44</v>
      </c>
      <c r="F68" s="5" t="n">
        <v>7.5</v>
      </c>
      <c r="G68" s="5" t="n">
        <v>1</v>
      </c>
      <c r="H68" s="2" t="n">
        <f aca="false">F68*G68</f>
        <v>7.5</v>
      </c>
      <c r="I68" s="10" t="n">
        <f aca="false">G68*(F68-$H$50)^3</f>
        <v>-4699.421875</v>
      </c>
      <c r="J68" s="10" t="n">
        <f aca="false">G68*(F68-$H$50)^2</f>
        <v>280.5625</v>
      </c>
    </row>
    <row r="69" customFormat="false" ht="12.8" hidden="false" customHeight="false" outlineLevel="0" collapsed="false">
      <c r="E69" s="2" t="s">
        <v>45</v>
      </c>
      <c r="F69" s="2" t="n">
        <v>12.5</v>
      </c>
      <c r="G69" s="2" t="n">
        <v>2</v>
      </c>
      <c r="H69" s="2" t="n">
        <f aca="false">F69*G69</f>
        <v>25</v>
      </c>
      <c r="I69" s="10" t="n">
        <f aca="false">G69*(F69-$H$50)^3</f>
        <v>-3244.46875</v>
      </c>
      <c r="J69" s="10" t="n">
        <f aca="false">G69*(F69-$H$50)^2</f>
        <v>276.125</v>
      </c>
    </row>
    <row r="70" customFormat="false" ht="12.8" hidden="false" customHeight="false" outlineLevel="0" collapsed="false">
      <c r="E70" s="2" t="s">
        <v>46</v>
      </c>
      <c r="F70" s="2" t="n">
        <v>17.5</v>
      </c>
      <c r="G70" s="2" t="n">
        <v>7</v>
      </c>
      <c r="H70" s="2" t="n">
        <f aca="false">F70*G70</f>
        <v>122.5</v>
      </c>
      <c r="I70" s="10" t="n">
        <f aca="false">G70*(F70-$H$50)^3</f>
        <v>-2152.828125</v>
      </c>
      <c r="J70" s="10" t="n">
        <f aca="false">G70*(F70-$H$50)^2</f>
        <v>318.9375</v>
      </c>
    </row>
    <row r="71" customFormat="false" ht="12.8" hidden="false" customHeight="false" outlineLevel="0" collapsed="false">
      <c r="E71" s="2" t="s">
        <v>47</v>
      </c>
      <c r="F71" s="2" t="n">
        <v>22.5</v>
      </c>
      <c r="G71" s="2" t="n">
        <v>10</v>
      </c>
      <c r="H71" s="2" t="n">
        <f aca="false">F71*G71</f>
        <v>225</v>
      </c>
      <c r="I71" s="10" t="n">
        <f aca="false">G71*(F71-$H$50)^3</f>
        <v>-53.59375</v>
      </c>
      <c r="J71" s="10" t="n">
        <f aca="false">G71*(F71-$H$50)^2</f>
        <v>30.625</v>
      </c>
    </row>
    <row r="72" customFormat="false" ht="12.8" hidden="false" customHeight="false" outlineLevel="0" collapsed="false">
      <c r="E72" s="2" t="s">
        <v>48</v>
      </c>
      <c r="F72" s="2" t="n">
        <v>27.5</v>
      </c>
      <c r="G72" s="2" t="n">
        <v>12</v>
      </c>
      <c r="H72" s="2" t="n">
        <f aca="false">F72*G72</f>
        <v>330</v>
      </c>
      <c r="I72" s="10" t="n">
        <f aca="false">G72*(F72-$H$50)^3</f>
        <v>411.9375</v>
      </c>
      <c r="J72" s="10" t="n">
        <f aca="false">G72*(F72-$H$50)^2</f>
        <v>126.75</v>
      </c>
    </row>
    <row r="73" customFormat="false" ht="12.8" hidden="false" customHeight="false" outlineLevel="0" collapsed="false">
      <c r="E73" s="2" t="s">
        <v>49</v>
      </c>
      <c r="F73" s="2" t="n">
        <v>32.5</v>
      </c>
      <c r="G73" s="2" t="n">
        <v>8</v>
      </c>
      <c r="H73" s="2" t="n">
        <f aca="false">F73*G73</f>
        <v>260</v>
      </c>
      <c r="I73" s="10" t="n">
        <f aca="false">G73*(F73-$H$50)^3</f>
        <v>4492.125</v>
      </c>
      <c r="J73" s="10" t="n">
        <f aca="false">G73*(F73-$H$50)^2</f>
        <v>544.5</v>
      </c>
    </row>
    <row r="74" customFormat="false" ht="12.8" hidden="false" customHeight="false" outlineLevel="0" collapsed="false">
      <c r="E74" s="2" t="s">
        <v>50</v>
      </c>
      <c r="F74" s="2"/>
      <c r="G74" s="2" t="n">
        <f aca="false">SUM(G68:G73)</f>
        <v>40</v>
      </c>
      <c r="H74" s="2" t="n">
        <f aca="false">SUM(H68:H73)</f>
        <v>970</v>
      </c>
      <c r="I74" s="2" t="n">
        <f aca="false">SUM(I68:I73)</f>
        <v>-5246.25</v>
      </c>
      <c r="J74" s="2" t="n">
        <f aca="false">SUM(J68:J73)</f>
        <v>1577.5</v>
      </c>
    </row>
    <row r="75" customFormat="false" ht="12.8" hidden="false" customHeight="false" outlineLevel="0" collapsed="false">
      <c r="E75" s="4"/>
      <c r="F75" s="2"/>
      <c r="G75" s="2" t="s">
        <v>51</v>
      </c>
      <c r="H75" s="2" t="n">
        <f aca="false">H74/G74</f>
        <v>24.25</v>
      </c>
      <c r="I75" s="11"/>
      <c r="J75" s="11"/>
    </row>
    <row r="76" customFormat="false" ht="12.8" hidden="false" customHeight="false" outlineLevel="0" collapsed="false">
      <c r="E76" s="2"/>
      <c r="F76" s="2"/>
      <c r="G76" s="2" t="s">
        <v>53</v>
      </c>
      <c r="H76" s="2" t="n">
        <f aca="false">SQRT(J74/(G74-1))</f>
        <v>6.35993065596772</v>
      </c>
      <c r="I76" s="11"/>
      <c r="J76" s="11"/>
    </row>
    <row r="77" customFormat="false" ht="12.8" hidden="false" customHeight="false" outlineLevel="0" collapsed="false">
      <c r="E77" s="2"/>
      <c r="F77" s="2"/>
      <c r="G77" s="2" t="s">
        <v>60</v>
      </c>
      <c r="H77" s="2" t="n">
        <f aca="false">I74/(H74*H76)</f>
        <v>-0.850403164311895</v>
      </c>
      <c r="I77" s="11"/>
      <c r="J77" s="11"/>
    </row>
    <row r="79" customFormat="false" ht="12.8" hidden="false" customHeight="false" outlineLevel="0" collapsed="false">
      <c r="E79" s="0" t="s">
        <v>64</v>
      </c>
    </row>
    <row r="80" customFormat="false" ht="12.8" hidden="false" customHeight="false" outlineLevel="0" collapsed="false">
      <c r="E80" s="2" t="s">
        <v>30</v>
      </c>
      <c r="F80" s="2" t="s">
        <v>40</v>
      </c>
      <c r="G80" s="2" t="s">
        <v>41</v>
      </c>
      <c r="H80" s="2" t="s">
        <v>42</v>
      </c>
      <c r="I80" s="2" t="s">
        <v>65</v>
      </c>
      <c r="J80" s="2" t="s">
        <v>43</v>
      </c>
    </row>
    <row r="81" customFormat="false" ht="12.8" hidden="false" customHeight="false" outlineLevel="0" collapsed="false">
      <c r="E81" s="4" t="s">
        <v>44</v>
      </c>
      <c r="F81" s="5" t="n">
        <v>7.5</v>
      </c>
      <c r="G81" s="5" t="n">
        <v>1</v>
      </c>
      <c r="H81" s="2" t="n">
        <f aca="false">F81*G81</f>
        <v>7.5</v>
      </c>
      <c r="I81" s="10" t="n">
        <f aca="false">G81*(F81-$H$88)^4</f>
        <v>78715.31640625</v>
      </c>
      <c r="J81" s="10" t="n">
        <f aca="false">G81*(F81-$H$88)^2</f>
        <v>280.5625</v>
      </c>
    </row>
    <row r="82" customFormat="false" ht="12.8" hidden="false" customHeight="false" outlineLevel="0" collapsed="false">
      <c r="E82" s="2" t="s">
        <v>45</v>
      </c>
      <c r="F82" s="2" t="n">
        <v>12.5</v>
      </c>
      <c r="G82" s="2" t="n">
        <v>2</v>
      </c>
      <c r="H82" s="2" t="n">
        <f aca="false">F82*G82</f>
        <v>25</v>
      </c>
      <c r="I82" s="10" t="n">
        <f aca="false">G82*(F82-$H$88)^4</f>
        <v>38122.5078125</v>
      </c>
      <c r="J82" s="10" t="n">
        <f aca="false">G82*(F82-$H$88)^2</f>
        <v>276.125</v>
      </c>
    </row>
    <row r="83" customFormat="false" ht="12.8" hidden="false" customHeight="false" outlineLevel="0" collapsed="false">
      <c r="E83" s="2" t="s">
        <v>46</v>
      </c>
      <c r="F83" s="2" t="n">
        <v>17.5</v>
      </c>
      <c r="G83" s="2" t="n">
        <v>7</v>
      </c>
      <c r="H83" s="2" t="n">
        <f aca="false">F83*G83</f>
        <v>122.5</v>
      </c>
      <c r="I83" s="10" t="n">
        <f aca="false">G83*(F83-$H$88)^4</f>
        <v>14531.58984375</v>
      </c>
      <c r="J83" s="10" t="n">
        <f aca="false">G83*(F83-$H$88)^2</f>
        <v>318.9375</v>
      </c>
    </row>
    <row r="84" customFormat="false" ht="12.8" hidden="false" customHeight="false" outlineLevel="0" collapsed="false">
      <c r="E84" s="2" t="s">
        <v>47</v>
      </c>
      <c r="F84" s="2" t="n">
        <v>22.5</v>
      </c>
      <c r="G84" s="2" t="n">
        <v>10</v>
      </c>
      <c r="H84" s="2" t="n">
        <f aca="false">F84*G84</f>
        <v>225</v>
      </c>
      <c r="I84" s="10" t="n">
        <f aca="false">G84*(F84-$H$88)^4</f>
        <v>93.7890625</v>
      </c>
      <c r="J84" s="10" t="n">
        <f aca="false">G84*(F84-$H$88)^2</f>
        <v>30.625</v>
      </c>
    </row>
    <row r="85" customFormat="false" ht="12.8" hidden="false" customHeight="false" outlineLevel="0" collapsed="false">
      <c r="E85" s="2" t="s">
        <v>48</v>
      </c>
      <c r="F85" s="2" t="n">
        <v>27.5</v>
      </c>
      <c r="G85" s="2" t="n">
        <v>12</v>
      </c>
      <c r="H85" s="2" t="n">
        <f aca="false">F85*G85</f>
        <v>330</v>
      </c>
      <c r="I85" s="10" t="n">
        <f aca="false">G85*(F85-$H$88)^4</f>
        <v>1338.796875</v>
      </c>
      <c r="J85" s="10" t="n">
        <f aca="false">G85*(F85-$H$88)^2</f>
        <v>126.75</v>
      </c>
    </row>
    <row r="86" customFormat="false" ht="12.8" hidden="false" customHeight="false" outlineLevel="0" collapsed="false">
      <c r="E86" s="2" t="s">
        <v>49</v>
      </c>
      <c r="F86" s="2" t="n">
        <v>32.5</v>
      </c>
      <c r="G86" s="2" t="n">
        <v>8</v>
      </c>
      <c r="H86" s="2" t="n">
        <f aca="false">F86*G86</f>
        <v>260</v>
      </c>
      <c r="I86" s="10" t="n">
        <f aca="false">G86*(F86-$H$88)^4</f>
        <v>37060.03125</v>
      </c>
      <c r="J86" s="10" t="n">
        <f aca="false">G86*(F86-$H$88)^2</f>
        <v>544.5</v>
      </c>
    </row>
    <row r="87" customFormat="false" ht="12.8" hidden="false" customHeight="false" outlineLevel="0" collapsed="false">
      <c r="E87" s="2" t="s">
        <v>50</v>
      </c>
      <c r="F87" s="2"/>
      <c r="G87" s="2" t="n">
        <f aca="false">SUM(G81:G86)</f>
        <v>40</v>
      </c>
      <c r="H87" s="2" t="n">
        <f aca="false">SUM(H81:H86)</f>
        <v>970</v>
      </c>
      <c r="I87" s="2" t="n">
        <f aca="false">SUM(I81:I86)</f>
        <v>169862.03125</v>
      </c>
      <c r="J87" s="2" t="n">
        <f aca="false">SUM(J81:J86)</f>
        <v>1577.5</v>
      </c>
    </row>
    <row r="88" customFormat="false" ht="12.8" hidden="false" customHeight="false" outlineLevel="0" collapsed="false">
      <c r="E88" s="4"/>
      <c r="F88" s="2"/>
      <c r="G88" s="2" t="s">
        <v>51</v>
      </c>
      <c r="H88" s="2" t="n">
        <f aca="false">H87/G87</f>
        <v>24.25</v>
      </c>
      <c r="I88" s="11"/>
      <c r="J88" s="11"/>
    </row>
    <row r="89" customFormat="false" ht="12.8" hidden="false" customHeight="false" outlineLevel="0" collapsed="false">
      <c r="E89" s="2"/>
      <c r="F89" s="2"/>
      <c r="G89" s="2" t="s">
        <v>53</v>
      </c>
      <c r="H89" s="2" t="n">
        <f aca="false">SQRT(J87/(G87-1))</f>
        <v>6.35993065596772</v>
      </c>
      <c r="I89" s="11"/>
      <c r="J89" s="11"/>
    </row>
    <row r="90" customFormat="false" ht="12.8" hidden="false" customHeight="false" outlineLevel="0" collapsed="false">
      <c r="E90" s="2"/>
      <c r="F90" s="2"/>
      <c r="G90" s="2" t="s">
        <v>66</v>
      </c>
      <c r="H90" s="2" t="n">
        <f aca="false">I87/(H88*H89^4)</f>
        <v>4.28129396291201</v>
      </c>
      <c r="I90" s="11"/>
      <c r="J90" s="11"/>
    </row>
    <row r="91" customFormat="false" ht="12.8" hidden="false" customHeight="false" outlineLevel="0" collapsed="false">
      <c r="E91" s="0" t="s">
        <v>67</v>
      </c>
    </row>
    <row r="92" customFormat="false" ht="12.8" hidden="false" customHeight="false" outlineLevel="0" collapsed="false">
      <c r="E92" s="2" t="s">
        <v>30</v>
      </c>
      <c r="F92" s="2" t="s">
        <v>40</v>
      </c>
      <c r="G92" s="2" t="s">
        <v>41</v>
      </c>
      <c r="H92" s="2" t="s">
        <v>42</v>
      </c>
      <c r="I92" s="2" t="s">
        <v>2</v>
      </c>
    </row>
    <row r="93" customFormat="false" ht="12.8" hidden="false" customHeight="false" outlineLevel="0" collapsed="false">
      <c r="E93" s="4" t="s">
        <v>44</v>
      </c>
      <c r="F93" s="5" t="n">
        <v>7.5</v>
      </c>
      <c r="G93" s="5" t="n">
        <v>1</v>
      </c>
      <c r="H93" s="2"/>
      <c r="I93" s="9" t="n">
        <f aca="false">G93</f>
        <v>1</v>
      </c>
      <c r="J93" s="0" t="n">
        <f aca="false">G99*0.9</f>
        <v>37.8</v>
      </c>
      <c r="K93" s="0" t="s">
        <v>68</v>
      </c>
    </row>
    <row r="94" customFormat="false" ht="12.8" hidden="false" customHeight="false" outlineLevel="0" collapsed="false">
      <c r="E94" s="2" t="s">
        <v>45</v>
      </c>
      <c r="F94" s="2" t="n">
        <v>12.5</v>
      </c>
      <c r="G94" s="2" t="n">
        <v>3</v>
      </c>
      <c r="H94" s="2"/>
      <c r="I94" s="9" t="n">
        <f aca="false">SUM($G$93:G94)</f>
        <v>4</v>
      </c>
      <c r="J94" s="0" t="n">
        <f aca="false">G99*0.1</f>
        <v>4.2</v>
      </c>
      <c r="K94" s="0" t="s">
        <v>69</v>
      </c>
    </row>
    <row r="95" customFormat="false" ht="12.8" hidden="false" customHeight="false" outlineLevel="0" collapsed="false">
      <c r="E95" s="2" t="s">
        <v>46</v>
      </c>
      <c r="F95" s="2" t="n">
        <v>17.5</v>
      </c>
      <c r="G95" s="2" t="n">
        <v>8</v>
      </c>
      <c r="H95" s="2"/>
      <c r="I95" s="9" t="n">
        <f aca="false">SUM($G$93:G95)</f>
        <v>12</v>
      </c>
      <c r="J95" s="0" t="n">
        <f aca="false">G99*0.25</f>
        <v>10.5</v>
      </c>
      <c r="K95" s="0" t="s">
        <v>70</v>
      </c>
    </row>
    <row r="96" customFormat="false" ht="12.8" hidden="false" customHeight="false" outlineLevel="0" collapsed="false">
      <c r="E96" s="2" t="s">
        <v>47</v>
      </c>
      <c r="F96" s="2" t="n">
        <v>22.5</v>
      </c>
      <c r="G96" s="2" t="n">
        <v>10</v>
      </c>
      <c r="H96" s="2"/>
      <c r="I96" s="9" t="n">
        <f aca="false">SUM($G$93:G96)</f>
        <v>22</v>
      </c>
      <c r="J96" s="0" t="n">
        <f aca="false">G99*0.75</f>
        <v>31.5</v>
      </c>
      <c r="K96" s="0" t="s">
        <v>71</v>
      </c>
    </row>
    <row r="97" customFormat="false" ht="12.8" hidden="false" customHeight="false" outlineLevel="0" collapsed="false">
      <c r="E97" s="2" t="s">
        <v>48</v>
      </c>
      <c r="F97" s="2" t="n">
        <v>27.5</v>
      </c>
      <c r="G97" s="2" t="n">
        <v>12</v>
      </c>
      <c r="H97" s="2"/>
      <c r="I97" s="9" t="n">
        <f aca="false">SUM($G$93:G97)</f>
        <v>34</v>
      </c>
    </row>
    <row r="98" customFormat="false" ht="12.8" hidden="false" customHeight="false" outlineLevel="0" collapsed="false">
      <c r="E98" s="2" t="s">
        <v>49</v>
      </c>
      <c r="F98" s="2" t="n">
        <v>32.5</v>
      </c>
      <c r="G98" s="2" t="n">
        <v>8</v>
      </c>
      <c r="H98" s="2"/>
      <c r="I98" s="9" t="n">
        <f aca="false">SUM($G$93:G98)</f>
        <v>42</v>
      </c>
    </row>
    <row r="99" customFormat="false" ht="12.8" hidden="false" customHeight="false" outlineLevel="0" collapsed="false">
      <c r="E99" s="2" t="s">
        <v>50</v>
      </c>
      <c r="F99" s="2"/>
      <c r="G99" s="2" t="n">
        <f aca="false">SUM(G93:G98)</f>
        <v>42</v>
      </c>
      <c r="H99" s="2"/>
      <c r="I99" s="9"/>
    </row>
    <row r="100" customFormat="false" ht="12.8" hidden="false" customHeight="false" outlineLevel="0" collapsed="false">
      <c r="E100" s="4"/>
      <c r="F100" s="2"/>
      <c r="G100" s="2"/>
      <c r="H100" s="11" t="s">
        <v>72</v>
      </c>
      <c r="I100" s="10" t="n">
        <f aca="false">30+(0.9*G99-34)/(8)*5</f>
        <v>32.375</v>
      </c>
    </row>
    <row r="101" customFormat="false" ht="12.8" hidden="false" customHeight="false" outlineLevel="0" collapsed="false">
      <c r="E101" s="2"/>
      <c r="F101" s="2"/>
      <c r="G101" s="2"/>
      <c r="H101" s="11" t="s">
        <v>59</v>
      </c>
      <c r="I101" s="10" t="n">
        <f aca="false">15+(0.25*G99-4)/(8)*5</f>
        <v>19.0625</v>
      </c>
    </row>
    <row r="102" customFormat="false" ht="12.8" hidden="false" customHeight="false" outlineLevel="0" collapsed="false">
      <c r="E102" s="2"/>
      <c r="F102" s="2" t="s">
        <v>60</v>
      </c>
      <c r="G102" s="2" t="n">
        <f aca="false">(I102-I101)/(2*(I100-I103))</f>
        <v>0.28683574879227</v>
      </c>
      <c r="H102" s="11" t="s">
        <v>61</v>
      </c>
      <c r="I102" s="10" t="n">
        <f aca="false">25+(0.75*G99-22)/(12)*5</f>
        <v>28.9583333333333</v>
      </c>
    </row>
    <row r="103" customFormat="false" ht="12.8" hidden="false" customHeight="false" outlineLevel="0" collapsed="false">
      <c r="H103" s="12" t="s">
        <v>73</v>
      </c>
      <c r="I103" s="10" t="n">
        <f aca="false">15+(0.1*G99-4)/(8)*5</f>
        <v>15.125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9"/>
  <sheetViews>
    <sheetView showFormulas="false" showGridLines="true" showRowColHeaders="true" showZeros="true" rightToLeft="false" tabSelected="false" showOutlineSymbols="true" defaultGridColor="true" view="normal" topLeftCell="A1" colorId="64" zoomScale="91" zoomScaleNormal="91" zoomScalePageLayoutView="100" workbookViewId="0">
      <selection pane="topLeft" activeCell="A1" activeCellId="0" sqref="A1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12.98"/>
    <col collapsed="false" customWidth="true" hidden="false" outlineLevel="0" max="7" min="2" style="0" width="12.48"/>
    <col collapsed="false" customWidth="true" hidden="false" outlineLevel="0" max="8" min="8" style="0" width="17.86"/>
    <col collapsed="false" customWidth="true" hidden="false" outlineLevel="0" max="9" min="9" style="0" width="13.36"/>
    <col collapsed="false" customWidth="true" hidden="false" outlineLevel="0" max="10" min="10" style="0" width="13.7"/>
    <col collapsed="false" customWidth="true" hidden="false" outlineLevel="0" max="11" min="11" style="0" width="15.3"/>
  </cols>
  <sheetData>
    <row r="1" customFormat="false" ht="12.8" hidden="false" customHeight="false" outlineLevel="0" collapsed="false">
      <c r="A1" s="7" t="s">
        <v>30</v>
      </c>
      <c r="B1" s="0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N1" s="2"/>
      <c r="O1" s="2"/>
      <c r="P1" s="2"/>
      <c r="Q1" s="2"/>
      <c r="R1" s="2"/>
      <c r="S1" s="2"/>
      <c r="T1" s="2"/>
      <c r="U1" s="2"/>
      <c r="V1" s="2"/>
    </row>
    <row r="2" customFormat="false" ht="16.4" hidden="false" customHeight="true" outlineLevel="0" collapsed="false">
      <c r="A2" s="1" t="s">
        <v>74</v>
      </c>
      <c r="B2" s="0" t="s">
        <v>75</v>
      </c>
      <c r="C2" s="2" t="s">
        <v>1</v>
      </c>
      <c r="D2" s="2" t="s">
        <v>2</v>
      </c>
      <c r="E2" s="2" t="s">
        <v>3</v>
      </c>
      <c r="F2" s="1" t="s">
        <v>76</v>
      </c>
      <c r="G2" s="1" t="s">
        <v>76</v>
      </c>
      <c r="H2" s="1" t="s">
        <v>77</v>
      </c>
      <c r="I2" s="2" t="s">
        <v>78</v>
      </c>
      <c r="J2" s="2" t="s">
        <v>79</v>
      </c>
      <c r="K2" s="2" t="s">
        <v>80</v>
      </c>
      <c r="L2" s="1"/>
      <c r="N2" s="2"/>
      <c r="O2" s="2"/>
      <c r="P2" s="2"/>
      <c r="Q2" s="1"/>
      <c r="R2" s="1"/>
      <c r="S2" s="1"/>
      <c r="T2" s="2"/>
      <c r="U2" s="2"/>
      <c r="V2" s="2"/>
    </row>
    <row r="3" customFormat="false" ht="18" hidden="false" customHeight="true" outlineLevel="0" collapsed="false">
      <c r="A3" s="1" t="s">
        <v>81</v>
      </c>
      <c r="B3" s="0" t="s">
        <v>82</v>
      </c>
      <c r="C3" s="2" t="s">
        <v>1</v>
      </c>
      <c r="D3" s="2" t="s">
        <v>2</v>
      </c>
      <c r="E3" s="2" t="s">
        <v>3</v>
      </c>
      <c r="F3" s="1" t="s">
        <v>83</v>
      </c>
      <c r="G3" s="1" t="s">
        <v>76</v>
      </c>
      <c r="H3" s="1" t="s">
        <v>77</v>
      </c>
      <c r="I3" s="2" t="s">
        <v>84</v>
      </c>
      <c r="J3" s="2" t="s">
        <v>85</v>
      </c>
      <c r="K3" s="2" t="s">
        <v>86</v>
      </c>
      <c r="L3" s="1"/>
      <c r="N3" s="2"/>
      <c r="O3" s="2"/>
      <c r="P3" s="2"/>
      <c r="Q3" s="1"/>
      <c r="R3" s="1"/>
      <c r="S3" s="1"/>
      <c r="T3" s="2"/>
      <c r="U3" s="2"/>
      <c r="V3" s="2"/>
    </row>
    <row r="4" customFormat="false" ht="18" hidden="false" customHeight="true" outlineLevel="0" collapsed="false">
      <c r="A4" s="2" t="s">
        <v>87</v>
      </c>
      <c r="B4" s="2" t="s">
        <v>87</v>
      </c>
      <c r="C4" s="2" t="s">
        <v>87</v>
      </c>
      <c r="D4" s="2" t="s">
        <v>87</v>
      </c>
      <c r="E4" s="2" t="s">
        <v>87</v>
      </c>
      <c r="F4" s="2" t="s">
        <v>87</v>
      </c>
      <c r="G4" s="2" t="s">
        <v>87</v>
      </c>
      <c r="H4" s="2" t="s">
        <v>87</v>
      </c>
      <c r="I4" s="2" t="s">
        <v>87</v>
      </c>
      <c r="J4" s="2" t="s">
        <v>87</v>
      </c>
      <c r="K4" s="2" t="s">
        <v>87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customFormat="false" ht="17.2" hidden="false" customHeight="true" outlineLevel="0" collapsed="false">
      <c r="A5" s="1" t="s">
        <v>88</v>
      </c>
      <c r="B5" s="2" t="s">
        <v>89</v>
      </c>
      <c r="C5" s="2" t="s">
        <v>90</v>
      </c>
      <c r="D5" s="2" t="s">
        <v>91</v>
      </c>
      <c r="E5" s="2" t="s">
        <v>92</v>
      </c>
      <c r="F5" s="1" t="s">
        <v>93</v>
      </c>
      <c r="G5" s="1" t="s">
        <v>76</v>
      </c>
      <c r="H5" s="1" t="s">
        <v>94</v>
      </c>
      <c r="I5" s="2" t="s">
        <v>95</v>
      </c>
      <c r="J5" s="2" t="s">
        <v>96</v>
      </c>
      <c r="K5" s="2" t="s">
        <v>97</v>
      </c>
      <c r="L5" s="1"/>
      <c r="M5" s="2"/>
      <c r="N5" s="2"/>
      <c r="O5" s="2"/>
      <c r="P5" s="2"/>
      <c r="Q5" s="2"/>
      <c r="R5" s="2"/>
      <c r="S5" s="2"/>
      <c r="T5" s="2"/>
      <c r="U5" s="2"/>
      <c r="V5" s="2"/>
    </row>
    <row r="6" customFormat="false" ht="12.8" hidden="false" customHeight="false" outlineLevel="0" collapsed="false">
      <c r="A6" s="1"/>
      <c r="B6" s="2"/>
      <c r="C6" s="2"/>
      <c r="D6" s="2"/>
      <c r="E6" s="6"/>
      <c r="F6" s="6"/>
      <c r="G6" s="6"/>
      <c r="H6" s="6"/>
      <c r="I6" s="6"/>
      <c r="J6" s="6"/>
    </row>
    <row r="7" customFormat="false" ht="12.8" hidden="false" customHeight="false" outlineLevel="0" collapsed="false">
      <c r="A7" s="1"/>
      <c r="B7" s="2"/>
      <c r="C7" s="2"/>
      <c r="D7" s="2"/>
      <c r="E7" s="6"/>
      <c r="F7" s="6"/>
      <c r="G7" s="6"/>
      <c r="H7" s="6"/>
      <c r="I7" s="6"/>
      <c r="J7" s="6"/>
    </row>
    <row r="8" customFormat="false" ht="12.8" hidden="false" customHeight="false" outlineLevel="0" collapsed="false">
      <c r="A8" s="1"/>
      <c r="B8" s="2"/>
      <c r="C8" s="2"/>
      <c r="D8" s="2"/>
      <c r="E8" s="6"/>
      <c r="F8" s="6"/>
      <c r="G8" s="6"/>
      <c r="H8" s="6"/>
      <c r="I8" s="6"/>
      <c r="J8" s="6"/>
    </row>
    <row r="9" customFormat="false" ht="12.8" hidden="false" customHeight="false" outlineLevel="0" collapsed="false">
      <c r="A9" s="1"/>
      <c r="B9" s="2"/>
      <c r="C9" s="2"/>
      <c r="D9" s="2"/>
      <c r="E9" s="6"/>
      <c r="F9" s="6"/>
      <c r="G9" s="6"/>
      <c r="H9" s="6"/>
      <c r="I9" s="6"/>
      <c r="J9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2688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2006-10-02T13:20:30Z</dcterms:created>
  <dc:creator>winner</dc:creator>
  <dc:description/>
  <dc:language>es-PE</dc:language>
  <cp:lastModifiedBy/>
  <dcterms:modified xsi:type="dcterms:W3CDTF">2022-10-17T16:53:18Z</dcterms:modified>
  <cp:revision>271</cp:revision>
  <dc:subject/>
  <dc:title>LyX Document</dc:title>
</cp:coreProperties>
</file>