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3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38"/>
  <workbookPr filterPrivacy="1"/>
  <xr:revisionPtr revIDLastSave="0" documentId="13_ncr:1_{AFA0C319-CFB1-41E2-B74E-BF04B353DEF2}" xr6:coauthVersionLast="36" xr6:coauthVersionMax="36" xr10:uidLastSave="{00000000-0000-0000-0000-000000000000}"/>
  <bookViews>
    <workbookView xWindow="0" yWindow="0" windowWidth="19620" windowHeight="9624" xr2:uid="{00000000-000D-0000-FFFF-FFFF00000000}"/>
  </bookViews>
  <sheets>
    <sheet name="Sheet1" sheetId="7" r:id="rId1"/>
    <sheet name="Sheet2" sheetId="8" r:id="rId2"/>
    <sheet name="speed" sheetId="9" r:id="rId3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1" i="7" l="1"/>
  <c r="D111" i="7"/>
  <c r="AN30" i="7" l="1"/>
  <c r="AG50" i="7"/>
  <c r="AH50" i="7"/>
  <c r="AI50" i="7"/>
  <c r="AJ50" i="7"/>
  <c r="AK50" i="7"/>
  <c r="AL50" i="7"/>
  <c r="AF50" i="7"/>
  <c r="AO37" i="7"/>
  <c r="AP37" i="7"/>
  <c r="AQ37" i="7"/>
  <c r="AR37" i="7"/>
  <c r="AS37" i="7"/>
  <c r="AT37" i="7"/>
  <c r="AN37" i="7"/>
  <c r="AO30" i="7"/>
  <c r="AP30" i="7"/>
  <c r="AQ30" i="7"/>
  <c r="AR30" i="7"/>
  <c r="AS30" i="7"/>
  <c r="AT30" i="7"/>
  <c r="B19" i="9" l="1"/>
  <c r="C18" i="9"/>
  <c r="D18" i="9"/>
  <c r="E18" i="9"/>
  <c r="F18" i="9"/>
  <c r="G18" i="9"/>
  <c r="H18" i="9"/>
  <c r="I18" i="9"/>
  <c r="J18" i="9"/>
  <c r="B18" i="9"/>
  <c r="C19" i="9"/>
  <c r="D19" i="9"/>
  <c r="E19" i="9"/>
  <c r="F19" i="9"/>
  <c r="G19" i="9"/>
  <c r="H19" i="9"/>
  <c r="I19" i="9"/>
  <c r="J19" i="9"/>
  <c r="C17" i="9"/>
  <c r="D17" i="9"/>
  <c r="E17" i="9"/>
  <c r="F17" i="9"/>
  <c r="G17" i="9"/>
  <c r="H17" i="9"/>
  <c r="I17" i="9"/>
  <c r="J17" i="9"/>
  <c r="B17" i="9"/>
  <c r="C5" i="9"/>
  <c r="D5" i="9"/>
  <c r="E5" i="9"/>
  <c r="F5" i="9"/>
  <c r="G5" i="9"/>
  <c r="H5" i="9"/>
  <c r="I5" i="9"/>
  <c r="J5" i="9"/>
  <c r="C4" i="9"/>
  <c r="D4" i="9"/>
  <c r="E4" i="9"/>
  <c r="F4" i="9"/>
  <c r="G4" i="9"/>
  <c r="H4" i="9"/>
  <c r="I4" i="9"/>
  <c r="J4" i="9"/>
  <c r="C3" i="9"/>
  <c r="D3" i="9"/>
  <c r="E3" i="9"/>
  <c r="F3" i="9"/>
  <c r="G3" i="9"/>
  <c r="H3" i="9"/>
  <c r="I3" i="9"/>
  <c r="J3" i="9"/>
  <c r="B4" i="9"/>
  <c r="B5" i="9"/>
  <c r="B3" i="9"/>
  <c r="C47" i="7"/>
  <c r="D47" i="7"/>
  <c r="E47" i="7"/>
  <c r="F47" i="7"/>
  <c r="G47" i="7"/>
  <c r="H47" i="7"/>
  <c r="C46" i="7"/>
  <c r="D46" i="7"/>
  <c r="E46" i="7"/>
  <c r="F46" i="7"/>
  <c r="G46" i="7"/>
  <c r="H46" i="7"/>
  <c r="C45" i="7"/>
  <c r="D45" i="7"/>
  <c r="E45" i="7"/>
  <c r="F45" i="7"/>
  <c r="G45" i="7"/>
  <c r="H45" i="7"/>
  <c r="B46" i="7"/>
  <c r="B47" i="7"/>
  <c r="B45" i="7"/>
  <c r="C5" i="8"/>
  <c r="D5" i="8"/>
  <c r="E5" i="8"/>
  <c r="F5" i="8"/>
  <c r="G5" i="8"/>
  <c r="H5" i="8"/>
  <c r="C4" i="8"/>
  <c r="D4" i="8"/>
  <c r="E4" i="8"/>
  <c r="F4" i="8"/>
  <c r="G4" i="8"/>
  <c r="H4" i="8"/>
  <c r="B5" i="8"/>
  <c r="B4" i="8"/>
  <c r="C3" i="8"/>
  <c r="D3" i="8"/>
  <c r="E3" i="8"/>
  <c r="F3" i="8"/>
  <c r="G3" i="8"/>
  <c r="H3" i="8"/>
  <c r="B3" i="8"/>
  <c r="AL48" i="8" l="1"/>
  <c r="AK48" i="8"/>
  <c r="AJ48" i="8"/>
  <c r="AI48" i="8"/>
  <c r="AH48" i="8"/>
  <c r="AG48" i="8"/>
  <c r="AF48" i="8"/>
  <c r="H47" i="8"/>
  <c r="G47" i="8"/>
  <c r="F47" i="8"/>
  <c r="E47" i="8"/>
  <c r="D47" i="8"/>
  <c r="C47" i="8"/>
  <c r="B47" i="8"/>
  <c r="H46" i="8"/>
  <c r="G46" i="8"/>
  <c r="F46" i="8"/>
  <c r="E46" i="8"/>
  <c r="D46" i="8"/>
  <c r="C46" i="8"/>
  <c r="B46" i="8"/>
  <c r="H45" i="8"/>
  <c r="G45" i="8"/>
  <c r="F45" i="8"/>
  <c r="E45" i="8"/>
  <c r="D45" i="8"/>
  <c r="C45" i="8"/>
  <c r="B45" i="8"/>
  <c r="AL42" i="8"/>
  <c r="AK42" i="8"/>
  <c r="AJ42" i="8"/>
  <c r="AI42" i="8"/>
  <c r="AH42" i="8"/>
  <c r="AG42" i="8"/>
  <c r="AF42" i="8"/>
  <c r="AL41" i="8"/>
  <c r="AK41" i="8"/>
  <c r="AJ41" i="8"/>
  <c r="AI41" i="8"/>
  <c r="AH41" i="8"/>
  <c r="AG41" i="8"/>
  <c r="AF41" i="8"/>
  <c r="AL38" i="8"/>
  <c r="AK38" i="8"/>
  <c r="AL36" i="8"/>
  <c r="AK36" i="8"/>
  <c r="AJ36" i="8"/>
  <c r="AJ38" i="8" s="1"/>
  <c r="AI36" i="8"/>
  <c r="AI38" i="8" s="1"/>
  <c r="AH36" i="8"/>
  <c r="AH38" i="8" s="1"/>
  <c r="AG36" i="8"/>
  <c r="AG38" i="8" s="1"/>
  <c r="AF36" i="8"/>
  <c r="AF38" i="8" s="1"/>
  <c r="AK32" i="8"/>
  <c r="AJ32" i="8"/>
  <c r="AI32" i="8"/>
  <c r="AH32" i="8"/>
  <c r="AG32" i="8"/>
  <c r="AF32" i="8"/>
  <c r="AL30" i="8"/>
  <c r="AL32" i="8" s="1"/>
  <c r="AK30" i="8"/>
  <c r="AJ30" i="8"/>
  <c r="AI30" i="8"/>
  <c r="AH30" i="8"/>
  <c r="AG30" i="8"/>
  <c r="AF30" i="8"/>
  <c r="AH42" i="7" l="1"/>
  <c r="AI42" i="7"/>
  <c r="AJ42" i="7"/>
  <c r="AK42" i="7"/>
  <c r="AL42" i="7"/>
  <c r="AG42" i="7"/>
  <c r="AF42" i="7"/>
  <c r="AG36" i="7"/>
  <c r="AH36" i="7"/>
  <c r="AI36" i="7"/>
  <c r="AJ36" i="7"/>
  <c r="AK36" i="7"/>
  <c r="AL36" i="7"/>
  <c r="AF36" i="7"/>
  <c r="AF30" i="7"/>
  <c r="AF32" i="7" s="1"/>
  <c r="AG30" i="7"/>
  <c r="AH30" i="7"/>
  <c r="AH32" i="7" s="1"/>
  <c r="AI30" i="7"/>
  <c r="AI32" i="7" s="1"/>
  <c r="AJ30" i="7"/>
  <c r="AJ32" i="7" s="1"/>
  <c r="AK30" i="7"/>
  <c r="AK32" i="7" s="1"/>
  <c r="AL30" i="7"/>
  <c r="AL32" i="7" s="1"/>
  <c r="AG32" i="7"/>
  <c r="AH48" i="7" l="1"/>
  <c r="AG48" i="7"/>
  <c r="AF48" i="7"/>
  <c r="AI48" i="7"/>
  <c r="AJ48" i="7"/>
  <c r="AK48" i="7"/>
  <c r="AL48" i="7"/>
  <c r="AF41" i="7"/>
  <c r="AG41" i="7"/>
  <c r="AH41" i="7"/>
  <c r="AI41" i="7"/>
  <c r="AJ41" i="7"/>
  <c r="AK41" i="7"/>
  <c r="AL41" i="7"/>
  <c r="AF38" i="7" l="1"/>
  <c r="AG38" i="7"/>
  <c r="AH38" i="7"/>
  <c r="AI38" i="7"/>
  <c r="AJ38" i="7"/>
  <c r="AK38" i="7"/>
  <c r="AL38" i="7"/>
  <c r="L3" i="7" l="1"/>
  <c r="M3" i="7"/>
  <c r="N3" i="7"/>
  <c r="O3" i="7"/>
  <c r="P3" i="7"/>
  <c r="Q3" i="7"/>
  <c r="K4" i="7"/>
  <c r="L4" i="7"/>
  <c r="M4" i="7"/>
  <c r="N4" i="7"/>
  <c r="O4" i="7"/>
  <c r="P4" i="7"/>
  <c r="Q4" i="7"/>
  <c r="K5" i="7"/>
  <c r="L5" i="7"/>
  <c r="M5" i="7"/>
  <c r="N5" i="7"/>
  <c r="O5" i="7"/>
  <c r="P5" i="7"/>
  <c r="Q5" i="7"/>
  <c r="K3" i="7"/>
</calcChain>
</file>

<file path=xl/sharedStrings.xml><?xml version="1.0" encoding="utf-8"?>
<sst xmlns="http://schemas.openxmlformats.org/spreadsheetml/2006/main" count="153" uniqueCount="26">
  <si>
    <t>LBDD</t>
  </si>
  <si>
    <t>RR</t>
  </si>
  <si>
    <t>ToPP</t>
  </si>
  <si>
    <t>EC</t>
  </si>
  <si>
    <t># Delivered Packets</t>
  </si>
  <si>
    <t>Success Ratio</t>
  </si>
  <si>
    <t>Aveg. Delay</t>
  </si>
  <si>
    <t>Life time</t>
  </si>
  <si>
    <t>Aveg. Hops /path</t>
  </si>
  <si>
    <t>EC for control</t>
  </si>
  <si>
    <t>Life time 2</t>
  </si>
  <si>
    <t>ANH control</t>
  </si>
  <si>
    <t>Simulation</t>
  </si>
  <si>
    <t>ANH data</t>
  </si>
  <si>
    <t>Energy control</t>
  </si>
  <si>
    <t>Energy data</t>
  </si>
  <si>
    <t>Theoretical</t>
  </si>
  <si>
    <t>diff</t>
  </si>
  <si>
    <t>EC for data</t>
  </si>
  <si>
    <t xml:space="preserve">wasted EC </t>
  </si>
  <si>
    <t>TBDD</t>
  </si>
  <si>
    <t>Tuft</t>
  </si>
  <si>
    <t>Control Aveg. Delay/path</t>
  </si>
  <si>
    <t>Control Aveg. Hops/path</t>
  </si>
  <si>
    <t>tuff succes</t>
  </si>
  <si>
    <t>TBDD succes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</si>
</sst>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/>
    <xf numFmtId="0" fontId="1" fillId="0" borderId="0" xfId="0" applyFont="1" applyAlignment="1">
      <alignment horizontal="center" vertical="top"/>
    </xf>
    <xf numFmtId="0" fontId="0" fillId="0" borderId="0" xfId="0" applyAlignment="1">
      <alignment horizontal="center" vertical="top"/>
    </xf>
    <xf numFmtId="0" fontId="0" fillId="2" borderId="0" xfId="0" applyFill="1"/>
    <xf numFmtId="11" fontId="0" fillId="0" borderId="0" xfId="0" applyNumberFormat="1"/>
    <xf numFmtId="2" fontId="0" fillId="0" borderId="0" xfId="0" applyNumberFormat="1"/>
    <xf numFmtId="0" fontId="2" fillId="3" borderId="0" xfId="0" applyFont="1" applyFill="1"/>
    <xf numFmtId="0" fontId="0" fillId="3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Sheet1!$S$3</c:f>
              <c:strCache>
                <c:ptCount val="1"/>
                <c:pt idx="0">
                  <c:v>LBDD</c:v>
                </c:pt>
              </c:strCache>
            </c:strRef>
          </c:tx>
          <c:spPr>
            <a:pattFill prst="lgCheck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Sheet1!$T$2:$Z$2</c:f>
              <c:numCache>
                <c:formatCode>General</c:formatCode>
                <c:ptCount val="7"/>
                <c:pt idx="0">
                  <c:v>400</c:v>
                </c:pt>
                <c:pt idx="1">
                  <c:v>450</c:v>
                </c:pt>
                <c:pt idx="2">
                  <c:v>500</c:v>
                </c:pt>
                <c:pt idx="3">
                  <c:v>550</c:v>
                </c:pt>
                <c:pt idx="4">
                  <c:v>600</c:v>
                </c:pt>
                <c:pt idx="5">
                  <c:v>650</c:v>
                </c:pt>
                <c:pt idx="6">
                  <c:v>700</c:v>
                </c:pt>
              </c:numCache>
            </c:numRef>
          </c:cat>
          <c:val>
            <c:numRef>
              <c:f>Sheet1!$T$3:$Z$3</c:f>
              <c:numCache>
                <c:formatCode>General</c:formatCode>
                <c:ptCount val="7"/>
                <c:pt idx="0">
                  <c:v>2</c:v>
                </c:pt>
                <c:pt idx="1">
                  <c:v>2.5299999999999998</c:v>
                </c:pt>
                <c:pt idx="2">
                  <c:v>3.7</c:v>
                </c:pt>
                <c:pt idx="3">
                  <c:v>3.75</c:v>
                </c:pt>
                <c:pt idx="4">
                  <c:v>4.0369999999999999</c:v>
                </c:pt>
                <c:pt idx="5">
                  <c:v>4.8499999999999996</c:v>
                </c:pt>
                <c:pt idx="6">
                  <c:v>6.9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4B-40FB-945F-FEB55E686965}"/>
            </c:ext>
          </c:extLst>
        </c:ser>
        <c:ser>
          <c:idx val="1"/>
          <c:order val="1"/>
          <c:tx>
            <c:strRef>
              <c:f>Sheet1!$S$4</c:f>
              <c:strCache>
                <c:ptCount val="1"/>
                <c:pt idx="0">
                  <c:v>RR</c:v>
                </c:pt>
              </c:strCache>
            </c:strRef>
          </c:tx>
          <c:spPr>
            <a:pattFill prst="pct5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Sheet1!$T$2:$Z$2</c:f>
              <c:numCache>
                <c:formatCode>General</c:formatCode>
                <c:ptCount val="7"/>
                <c:pt idx="0">
                  <c:v>400</c:v>
                </c:pt>
                <c:pt idx="1">
                  <c:v>450</c:v>
                </c:pt>
                <c:pt idx="2">
                  <c:v>500</c:v>
                </c:pt>
                <c:pt idx="3">
                  <c:v>550</c:v>
                </c:pt>
                <c:pt idx="4">
                  <c:v>600</c:v>
                </c:pt>
                <c:pt idx="5">
                  <c:v>650</c:v>
                </c:pt>
                <c:pt idx="6">
                  <c:v>700</c:v>
                </c:pt>
              </c:numCache>
            </c:numRef>
          </c:cat>
          <c:val>
            <c:numRef>
              <c:f>Sheet1!$T$4:$Z$4</c:f>
              <c:numCache>
                <c:formatCode>General</c:formatCode>
                <c:ptCount val="7"/>
                <c:pt idx="0">
                  <c:v>1.36</c:v>
                </c:pt>
                <c:pt idx="1">
                  <c:v>2.25</c:v>
                </c:pt>
                <c:pt idx="2">
                  <c:v>2.57</c:v>
                </c:pt>
                <c:pt idx="3">
                  <c:v>3.04</c:v>
                </c:pt>
                <c:pt idx="4">
                  <c:v>3.57</c:v>
                </c:pt>
                <c:pt idx="5">
                  <c:v>4</c:v>
                </c:pt>
                <c:pt idx="6">
                  <c:v>5.86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4B-40FB-945F-FEB55E686965}"/>
            </c:ext>
          </c:extLst>
        </c:ser>
        <c:ser>
          <c:idx val="2"/>
          <c:order val="2"/>
          <c:tx>
            <c:strRef>
              <c:f>Sheet1!$S$5</c:f>
              <c:strCache>
                <c:ptCount val="1"/>
                <c:pt idx="0">
                  <c:v>TBDD</c:v>
                </c:pt>
              </c:strCache>
            </c:strRef>
          </c:tx>
          <c:spPr>
            <a:pattFill prst="dkHorz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Sheet1!$T$2:$Z$2</c:f>
              <c:numCache>
                <c:formatCode>General</c:formatCode>
                <c:ptCount val="7"/>
                <c:pt idx="0">
                  <c:v>400</c:v>
                </c:pt>
                <c:pt idx="1">
                  <c:v>450</c:v>
                </c:pt>
                <c:pt idx="2">
                  <c:v>500</c:v>
                </c:pt>
                <c:pt idx="3">
                  <c:v>550</c:v>
                </c:pt>
                <c:pt idx="4">
                  <c:v>600</c:v>
                </c:pt>
                <c:pt idx="5">
                  <c:v>650</c:v>
                </c:pt>
                <c:pt idx="6">
                  <c:v>700</c:v>
                </c:pt>
              </c:numCache>
            </c:numRef>
          </c:cat>
          <c:val>
            <c:numRef>
              <c:f>Sheet1!$T$5:$Z$5</c:f>
              <c:numCache>
                <c:formatCode>General</c:formatCode>
                <c:ptCount val="7"/>
                <c:pt idx="0">
                  <c:v>1.3</c:v>
                </c:pt>
                <c:pt idx="1">
                  <c:v>1.48</c:v>
                </c:pt>
                <c:pt idx="2">
                  <c:v>1.5</c:v>
                </c:pt>
                <c:pt idx="3">
                  <c:v>1.86</c:v>
                </c:pt>
                <c:pt idx="4">
                  <c:v>2.15</c:v>
                </c:pt>
                <c:pt idx="5">
                  <c:v>2.46</c:v>
                </c:pt>
                <c:pt idx="6">
                  <c:v>2.78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4B-40FB-945F-FEB55E6869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0573823"/>
        <c:axId val="1195314591"/>
      </c:barChart>
      <c:catAx>
        <c:axId val="116057382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314591"/>
        <c:crosses val="autoZero"/>
        <c:auto val="1"/>
        <c:lblAlgn val="ctr"/>
        <c:lblOffset val="100"/>
        <c:noMultiLvlLbl val="0"/>
      </c:catAx>
      <c:valAx>
        <c:axId val="1195314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573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9842792497857671"/>
          <c:y val="0.15610971589388373"/>
          <c:w val="0.25762625107546205"/>
          <c:h val="8.70412811899548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Sheet1!$AE$48</c:f>
              <c:strCache>
                <c:ptCount val="1"/>
                <c:pt idx="0">
                  <c:v>Theoretical</c:v>
                </c:pt>
              </c:strCache>
            </c:strRef>
          </c:tx>
          <c:spPr>
            <a:pattFill prst="diagBrick">
              <a:fgClr>
                <a:schemeClr val="tx1">
                  <a:lumMod val="65000"/>
                  <a:lumOff val="35000"/>
                </a:schemeClr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Sheet1!$AF$47:$AL$47</c:f>
              <c:numCache>
                <c:formatCode>General</c:formatCode>
                <c:ptCount val="7"/>
                <c:pt idx="0">
                  <c:v>400</c:v>
                </c:pt>
                <c:pt idx="1">
                  <c:v>450</c:v>
                </c:pt>
                <c:pt idx="2">
                  <c:v>500</c:v>
                </c:pt>
                <c:pt idx="3">
                  <c:v>550</c:v>
                </c:pt>
                <c:pt idx="4">
                  <c:v>600</c:v>
                </c:pt>
                <c:pt idx="5">
                  <c:v>650</c:v>
                </c:pt>
                <c:pt idx="6">
                  <c:v>700</c:v>
                </c:pt>
              </c:numCache>
            </c:numRef>
          </c:cat>
          <c:val>
            <c:numRef>
              <c:f>Sheet1!$AF$48:$AL$48</c:f>
              <c:numCache>
                <c:formatCode>General</c:formatCode>
                <c:ptCount val="7"/>
                <c:pt idx="0">
                  <c:v>6.4070317007461971E-4</c:v>
                </c:pt>
                <c:pt idx="1">
                  <c:v>7.2079104460872083E-4</c:v>
                </c:pt>
                <c:pt idx="2">
                  <c:v>8.0087891914282195E-4</c:v>
                </c:pt>
                <c:pt idx="3">
                  <c:v>8.8096679367692297E-4</c:v>
                </c:pt>
                <c:pt idx="4">
                  <c:v>9.6105466821102409E-4</c:v>
                </c:pt>
                <c:pt idx="5">
                  <c:v>1.0411425427451252E-3</c:v>
                </c:pt>
                <c:pt idx="6">
                  <c:v>1.1212304172792261E-3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92-40F3-BA6C-7283AFDADA1B}"/>
            </c:ext>
          </c:extLst>
        </c:ser>
        <c:ser>
          <c:idx val="1"/>
          <c:order val="1"/>
          <c:tx>
            <c:strRef>
              <c:f>Sheet1!$AE$49</c:f>
              <c:strCache>
                <c:ptCount val="1"/>
                <c:pt idx="0">
                  <c:v>Simulation</c:v>
                </c:pt>
              </c:strCache>
            </c:strRef>
          </c:tx>
          <c:spPr>
            <a:pattFill prst="narHorz">
              <a:fgClr>
                <a:schemeClr val="tx1">
                  <a:lumMod val="65000"/>
                  <a:lumOff val="35000"/>
                </a:schemeClr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Sheet1!$AF$47:$AL$47</c:f>
              <c:numCache>
                <c:formatCode>General</c:formatCode>
                <c:ptCount val="7"/>
                <c:pt idx="0">
                  <c:v>400</c:v>
                </c:pt>
                <c:pt idx="1">
                  <c:v>450</c:v>
                </c:pt>
                <c:pt idx="2">
                  <c:v>500</c:v>
                </c:pt>
                <c:pt idx="3">
                  <c:v>550</c:v>
                </c:pt>
                <c:pt idx="4">
                  <c:v>600</c:v>
                </c:pt>
                <c:pt idx="5">
                  <c:v>650</c:v>
                </c:pt>
                <c:pt idx="6">
                  <c:v>700</c:v>
                </c:pt>
              </c:numCache>
            </c:numRef>
          </c:cat>
          <c:val>
            <c:numRef>
              <c:f>Sheet1!$AF$49:$AL$49</c:f>
              <c:numCache>
                <c:formatCode>General</c:formatCode>
                <c:ptCount val="7"/>
                <c:pt idx="0">
                  <c:v>7.0661710754971999E-4</c:v>
                </c:pt>
                <c:pt idx="1">
                  <c:v>8.0433296542884597E-4</c:v>
                </c:pt>
                <c:pt idx="2">
                  <c:v>9.0823799502582996E-4</c:v>
                </c:pt>
                <c:pt idx="3">
                  <c:v>9.1571008267380999E-4</c:v>
                </c:pt>
                <c:pt idx="4">
                  <c:v>1.0425029551639801E-3</c:v>
                </c:pt>
                <c:pt idx="5">
                  <c:v>1.1143730886850199E-3</c:v>
                </c:pt>
                <c:pt idx="6">
                  <c:v>1.21638214565388E-3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92-40F3-BA6C-7283AFDADA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087072"/>
        <c:axId val="208271776"/>
      </c:barChart>
      <c:catAx>
        <c:axId val="213087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solidFill>
                      <a:sysClr val="windowText" lastClr="000000"/>
                    </a:solidFill>
                    <a:effectLst/>
                  </a:rPr>
                  <a:t>Network side-length (m)</a:t>
                </a:r>
                <a:endParaRPr lang="en-US">
                  <a:solidFill>
                    <a:sysClr val="windowText" lastClr="000000"/>
                  </a:solidFill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271776"/>
        <c:crosses val="autoZero"/>
        <c:auto val="1"/>
        <c:lblAlgn val="ctr"/>
        <c:lblOffset val="100"/>
        <c:noMultiLvlLbl val="0"/>
      </c:catAx>
      <c:valAx>
        <c:axId val="208271776"/>
        <c:scaling>
          <c:orientation val="minMax"/>
          <c:max val="1.4000000000000004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ysClr val="windowText" lastClr="000000"/>
                    </a:solidFill>
                  </a:rPr>
                  <a:t>Energy (J)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087072"/>
        <c:crosses val="autoZero"/>
        <c:crossBetween val="between"/>
        <c:majorUnit val="2.0000000000000006E-4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23184405074365705"/>
          <c:y val="5.2698147144247032E-2"/>
          <c:w val="0.63100207773393568"/>
          <c:h val="9.69550539164599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Sheet1!$A$74</c:f>
              <c:strCache>
                <c:ptCount val="1"/>
                <c:pt idx="0">
                  <c:v>Tuft</c:v>
                </c:pt>
              </c:strCache>
            </c:strRef>
          </c:tx>
          <c:spPr>
            <a:pattFill prst="dashHorz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Sheet1!$B$72:$H$73</c:f>
              <c:strCache>
                <c:ptCount val="7"/>
                <c:pt idx="0">
                  <c:v>400</c:v>
                </c:pt>
                <c:pt idx="1">
                  <c:v>450</c:v>
                </c:pt>
                <c:pt idx="2">
                  <c:v>500</c:v>
                </c:pt>
                <c:pt idx="3">
                  <c:v>550</c:v>
                </c:pt>
                <c:pt idx="4">
                  <c:v>600</c:v>
                </c:pt>
                <c:pt idx="5">
                  <c:v>650</c:v>
                </c:pt>
                <c:pt idx="6">
                  <c:v>700</c:v>
                </c:pt>
              </c:strCache>
            </c:strRef>
          </c:cat>
          <c:val>
            <c:numRef>
              <c:f>Sheet1!$B$74:$H$74</c:f>
              <c:numCache>
                <c:formatCode>General</c:formatCode>
                <c:ptCount val="7"/>
                <c:pt idx="0">
                  <c:v>8.5299999999999994</c:v>
                </c:pt>
                <c:pt idx="1">
                  <c:v>9.6999999999999993</c:v>
                </c:pt>
                <c:pt idx="2">
                  <c:v>10.19</c:v>
                </c:pt>
                <c:pt idx="3">
                  <c:v>10.75</c:v>
                </c:pt>
                <c:pt idx="4">
                  <c:v>11.17</c:v>
                </c:pt>
                <c:pt idx="5">
                  <c:v>11.973000000000001</c:v>
                </c:pt>
                <c:pt idx="6">
                  <c:v>12.45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41-4530-9D99-D859F4FACFEC}"/>
            </c:ext>
          </c:extLst>
        </c:ser>
        <c:ser>
          <c:idx val="1"/>
          <c:order val="1"/>
          <c:tx>
            <c:strRef>
              <c:f>Sheet1!$A$75</c:f>
              <c:strCache>
                <c:ptCount val="1"/>
                <c:pt idx="0">
                  <c:v>TBDD</c:v>
                </c:pt>
              </c:strCache>
            </c:strRef>
          </c:tx>
          <c:spPr>
            <a:pattFill prst="wdUp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Sheet1!$B$72:$H$73</c:f>
              <c:strCache>
                <c:ptCount val="7"/>
                <c:pt idx="0">
                  <c:v>400</c:v>
                </c:pt>
                <c:pt idx="1">
                  <c:v>450</c:v>
                </c:pt>
                <c:pt idx="2">
                  <c:v>500</c:v>
                </c:pt>
                <c:pt idx="3">
                  <c:v>550</c:v>
                </c:pt>
                <c:pt idx="4">
                  <c:v>600</c:v>
                </c:pt>
                <c:pt idx="5">
                  <c:v>650</c:v>
                </c:pt>
                <c:pt idx="6">
                  <c:v>700</c:v>
                </c:pt>
              </c:strCache>
            </c:strRef>
          </c:cat>
          <c:val>
            <c:numRef>
              <c:f>Sheet1!$B$75:$H$75</c:f>
              <c:numCache>
                <c:formatCode>General</c:formatCode>
                <c:ptCount val="7"/>
                <c:pt idx="0">
                  <c:v>1.4810000000000001</c:v>
                </c:pt>
                <c:pt idx="1">
                  <c:v>1.5509999999999999</c:v>
                </c:pt>
                <c:pt idx="2">
                  <c:v>1.59</c:v>
                </c:pt>
                <c:pt idx="3">
                  <c:v>1.895</c:v>
                </c:pt>
                <c:pt idx="4">
                  <c:v>2.1800000000000002</c:v>
                </c:pt>
                <c:pt idx="5">
                  <c:v>2.48</c:v>
                </c:pt>
                <c:pt idx="6">
                  <c:v>2.65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41-4530-9D99-D859F4FACF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8295647"/>
        <c:axId val="792124927"/>
      </c:barChart>
      <c:catAx>
        <c:axId val="6682956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en-US" sz="1800" b="0" i="0" u="none" strike="noStrike" kern="1200" baseline="0">
                    <a:solidFill>
                      <a:sysClr val="windowText" lastClr="000000"/>
                    </a:solidFill>
                    <a:effectLst/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Network side-length (m)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en-US" sz="1800" b="0" i="0" u="none" strike="noStrike" kern="1200" baseline="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 rtl="0">
              <a:defRPr lang="en-US" sz="1800" b="0" i="0" u="none" strike="noStrike" kern="120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124927"/>
        <c:crosses val="autoZero"/>
        <c:auto val="1"/>
        <c:lblAlgn val="ctr"/>
        <c:lblOffset val="100"/>
        <c:noMultiLvlLbl val="0"/>
      </c:catAx>
      <c:valAx>
        <c:axId val="792124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US" sz="1800" b="0" i="0" u="none" strike="noStrike" kern="1200" baseline="0">
                    <a:solidFill>
                      <a:sysClr val="windowText" lastClr="000000"/>
                    </a:solidFill>
                    <a:effectLst/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ANHs for Controls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US" sz="1800" b="0" i="0" u="none" strike="noStrike" kern="1200" baseline="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 rtl="0">
              <a:defRPr lang="en-US" sz="1800" b="0" i="0" u="none" strike="noStrike" kern="120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295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8330818022747156"/>
          <c:y val="0.13425925925925927"/>
          <c:w val="0.36671697287839022"/>
          <c:h val="0.1258638407697850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800" b="0" i="0" u="none" strike="noStrike" kern="12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 rtl="0">
        <a:defRPr lang="en-US" sz="1800" b="0" i="0" u="none" strike="noStrike" kern="1200" baseline="0">
          <a:solidFill>
            <a:sysClr val="windowText" lastClr="000000"/>
          </a:solidFill>
          <a:effectLst/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Sheet1!$A$80</c:f>
              <c:strCache>
                <c:ptCount val="1"/>
                <c:pt idx="0">
                  <c:v>Tuft</c:v>
                </c:pt>
              </c:strCache>
            </c:strRef>
          </c:tx>
          <c:spPr>
            <a:pattFill prst="dashHorz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Sheet1!$B$78:$H$79</c:f>
              <c:strCache>
                <c:ptCount val="7"/>
                <c:pt idx="0">
                  <c:v>400</c:v>
                </c:pt>
                <c:pt idx="1">
                  <c:v>450</c:v>
                </c:pt>
                <c:pt idx="2">
                  <c:v>500</c:v>
                </c:pt>
                <c:pt idx="3">
                  <c:v>550</c:v>
                </c:pt>
                <c:pt idx="4">
                  <c:v>600</c:v>
                </c:pt>
                <c:pt idx="5">
                  <c:v>650</c:v>
                </c:pt>
                <c:pt idx="6">
                  <c:v>700</c:v>
                </c:pt>
              </c:strCache>
            </c:strRef>
          </c:cat>
          <c:val>
            <c:numRef>
              <c:f>Sheet1!$B$80:$H$80</c:f>
              <c:numCache>
                <c:formatCode>General</c:formatCode>
                <c:ptCount val="7"/>
                <c:pt idx="0">
                  <c:v>1.8149999999999999</c:v>
                </c:pt>
                <c:pt idx="1">
                  <c:v>1.91</c:v>
                </c:pt>
                <c:pt idx="2">
                  <c:v>1.98</c:v>
                </c:pt>
                <c:pt idx="3">
                  <c:v>2.35</c:v>
                </c:pt>
                <c:pt idx="4">
                  <c:v>2.2999999999999998</c:v>
                </c:pt>
                <c:pt idx="5">
                  <c:v>2.5499999999999998</c:v>
                </c:pt>
                <c:pt idx="6">
                  <c:v>2.87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22-46EC-BAA9-631B503E6FFE}"/>
            </c:ext>
          </c:extLst>
        </c:ser>
        <c:ser>
          <c:idx val="1"/>
          <c:order val="1"/>
          <c:tx>
            <c:strRef>
              <c:f>Sheet1!$A$81</c:f>
              <c:strCache>
                <c:ptCount val="1"/>
                <c:pt idx="0">
                  <c:v>TBDD</c:v>
                </c:pt>
              </c:strCache>
            </c:strRef>
          </c:tx>
          <c:spPr>
            <a:pattFill prst="wdUp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Sheet1!$B$78:$H$79</c:f>
              <c:strCache>
                <c:ptCount val="7"/>
                <c:pt idx="0">
                  <c:v>400</c:v>
                </c:pt>
                <c:pt idx="1">
                  <c:v>450</c:v>
                </c:pt>
                <c:pt idx="2">
                  <c:v>500</c:v>
                </c:pt>
                <c:pt idx="3">
                  <c:v>550</c:v>
                </c:pt>
                <c:pt idx="4">
                  <c:v>600</c:v>
                </c:pt>
                <c:pt idx="5">
                  <c:v>650</c:v>
                </c:pt>
                <c:pt idx="6">
                  <c:v>700</c:v>
                </c:pt>
              </c:strCache>
            </c:strRef>
          </c:cat>
          <c:val>
            <c:numRef>
              <c:f>Sheet1!$B$81:$H$81</c:f>
              <c:numCache>
                <c:formatCode>General</c:formatCode>
                <c:ptCount val="7"/>
                <c:pt idx="0">
                  <c:v>0.56000000000000005</c:v>
                </c:pt>
                <c:pt idx="1">
                  <c:v>0.84</c:v>
                </c:pt>
                <c:pt idx="2">
                  <c:v>0.83</c:v>
                </c:pt>
                <c:pt idx="3">
                  <c:v>0.95</c:v>
                </c:pt>
                <c:pt idx="4">
                  <c:v>0.97299999999999998</c:v>
                </c:pt>
                <c:pt idx="5">
                  <c:v>0.98519999999999996</c:v>
                </c:pt>
                <c:pt idx="6">
                  <c:v>1.0569999999999999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22-46EC-BAA9-631B503E6F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0304095"/>
        <c:axId val="863482079"/>
      </c:barChart>
      <c:catAx>
        <c:axId val="8603040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en-US" sz="1800" b="0" i="0" u="none" strike="noStrike" kern="1200" baseline="0">
                    <a:solidFill>
                      <a:sysClr val="windowText" lastClr="000000"/>
                    </a:solidFill>
                    <a:effectLst/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Network side-length (m)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en-US" sz="1800" b="0" i="0" u="none" strike="noStrike" kern="1200" baseline="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 rtl="0">
              <a:defRPr lang="en-US" sz="1800" b="0" i="0" u="none" strike="noStrike" kern="120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482079"/>
        <c:crosses val="autoZero"/>
        <c:auto val="1"/>
        <c:lblAlgn val="ctr"/>
        <c:lblOffset val="100"/>
        <c:noMultiLvlLbl val="0"/>
      </c:catAx>
      <c:valAx>
        <c:axId val="86348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US" sz="1800" b="0" i="0" u="none" strike="noStrike" kern="1200" baseline="0">
                    <a:solidFill>
                      <a:sysClr val="windowText" lastClr="000000"/>
                    </a:solidFill>
                    <a:effectLst/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Delay for Controls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US" sz="1800" b="0" i="0" u="none" strike="noStrike" kern="1200" baseline="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800" b="0" i="0" u="none" strike="noStrike" kern="120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0304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9719706911636046"/>
          <c:y val="0.22685185185185186"/>
          <c:w val="0.36671697287839022"/>
          <c:h val="0.1260252099758740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800" b="0" i="0" u="none" strike="noStrike" kern="12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 rtl="0">
        <a:defRPr lang="en-US" sz="1800" b="0" i="0" u="none" strike="noStrike" kern="1200" baseline="0">
          <a:solidFill>
            <a:sysClr val="windowText" lastClr="000000"/>
          </a:solidFill>
          <a:effectLst/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Sheet2!$A$3</c:f>
              <c:strCache>
                <c:ptCount val="1"/>
                <c:pt idx="0">
                  <c:v>LBDD</c:v>
                </c:pt>
              </c:strCache>
            </c:strRef>
          </c:tx>
          <c:spPr>
            <a:pattFill prst="lgCheck">
              <a:fgClr>
                <a:sysClr val="windowText" lastClr="000000"/>
              </a:fgClr>
              <a:bgClr>
                <a:schemeClr val="bg1"/>
              </a:bgClr>
            </a:pattFill>
            <a:ln w="6350">
              <a:solidFill>
                <a:schemeClr val="tx1"/>
              </a:solidFill>
            </a:ln>
            <a:effectLst/>
          </c:spPr>
          <c:invertIfNegative val="0"/>
          <c:cat>
            <c:numRef>
              <c:f>Sheet2!$B$2:$H$2</c:f>
              <c:numCache>
                <c:formatCode>General</c:formatCode>
                <c:ptCount val="7"/>
                <c:pt idx="0">
                  <c:v>400</c:v>
                </c:pt>
                <c:pt idx="1">
                  <c:v>450</c:v>
                </c:pt>
                <c:pt idx="2">
                  <c:v>500</c:v>
                </c:pt>
                <c:pt idx="3">
                  <c:v>550</c:v>
                </c:pt>
                <c:pt idx="4">
                  <c:v>600</c:v>
                </c:pt>
                <c:pt idx="5">
                  <c:v>650</c:v>
                </c:pt>
                <c:pt idx="6">
                  <c:v>700</c:v>
                </c:pt>
              </c:numCache>
            </c:numRef>
          </c:cat>
          <c:val>
            <c:numRef>
              <c:f>Sheet2!$B$3:$H$3</c:f>
              <c:numCache>
                <c:formatCode>General</c:formatCode>
                <c:ptCount val="7"/>
                <c:pt idx="0">
                  <c:v>10.250000000000002</c:v>
                </c:pt>
                <c:pt idx="1">
                  <c:v>10.709999999999999</c:v>
                </c:pt>
                <c:pt idx="2">
                  <c:v>12.66</c:v>
                </c:pt>
                <c:pt idx="3">
                  <c:v>14.13</c:v>
                </c:pt>
                <c:pt idx="4">
                  <c:v>14.970000000000002</c:v>
                </c:pt>
                <c:pt idx="5">
                  <c:v>16.849999999999998</c:v>
                </c:pt>
                <c:pt idx="6">
                  <c:v>18.100000000000001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C8-4F99-9835-01615B7F4AE7}"/>
            </c:ext>
          </c:extLst>
        </c:ser>
        <c:ser>
          <c:idx val="1"/>
          <c:order val="1"/>
          <c:tx>
            <c:strRef>
              <c:f>Sheet2!$A$4</c:f>
              <c:strCache>
                <c:ptCount val="1"/>
                <c:pt idx="0">
                  <c:v>RR</c:v>
                </c:pt>
              </c:strCache>
            </c:strRef>
          </c:tx>
          <c:spPr>
            <a:pattFill prst="pct5">
              <a:fgClr>
                <a:sysClr val="windowText" lastClr="000000"/>
              </a:fgClr>
              <a:bgClr>
                <a:schemeClr val="bg1"/>
              </a:bgClr>
            </a:pattFill>
            <a:ln w="6350">
              <a:solidFill>
                <a:schemeClr val="tx1"/>
              </a:solidFill>
            </a:ln>
            <a:effectLst/>
          </c:spPr>
          <c:invertIfNegative val="0"/>
          <c:cat>
            <c:numRef>
              <c:f>Sheet2!$B$2:$H$2</c:f>
              <c:numCache>
                <c:formatCode>General</c:formatCode>
                <c:ptCount val="7"/>
                <c:pt idx="0">
                  <c:v>400</c:v>
                </c:pt>
                <c:pt idx="1">
                  <c:v>450</c:v>
                </c:pt>
                <c:pt idx="2">
                  <c:v>500</c:v>
                </c:pt>
                <c:pt idx="3">
                  <c:v>550</c:v>
                </c:pt>
                <c:pt idx="4">
                  <c:v>600</c:v>
                </c:pt>
                <c:pt idx="5">
                  <c:v>650</c:v>
                </c:pt>
                <c:pt idx="6">
                  <c:v>700</c:v>
                </c:pt>
              </c:numCache>
            </c:numRef>
          </c:cat>
          <c:val>
            <c:numRef>
              <c:f>Sheet2!$B$4:$H$4</c:f>
              <c:numCache>
                <c:formatCode>General</c:formatCode>
                <c:ptCount val="7"/>
                <c:pt idx="0">
                  <c:v>8.69</c:v>
                </c:pt>
                <c:pt idx="1">
                  <c:v>9.31</c:v>
                </c:pt>
                <c:pt idx="2">
                  <c:v>10.01</c:v>
                </c:pt>
                <c:pt idx="3">
                  <c:v>11.370000000000001</c:v>
                </c:pt>
                <c:pt idx="4">
                  <c:v>12.370000000000001</c:v>
                </c:pt>
                <c:pt idx="5">
                  <c:v>13.01</c:v>
                </c:pt>
                <c:pt idx="6">
                  <c:v>14.049999999999999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C8-4F99-9835-01615B7F4AE7}"/>
            </c:ext>
          </c:extLst>
        </c:ser>
        <c:ser>
          <c:idx val="2"/>
          <c:order val="2"/>
          <c:tx>
            <c:strRef>
              <c:f>Sheet2!$A$5</c:f>
              <c:strCache>
                <c:ptCount val="1"/>
                <c:pt idx="0">
                  <c:v>TBDD</c:v>
                </c:pt>
              </c:strCache>
            </c:strRef>
          </c:tx>
          <c:spPr>
            <a:pattFill prst="dkHorz">
              <a:fgClr>
                <a:sysClr val="windowText" lastClr="000000"/>
              </a:fgClr>
              <a:bgClr>
                <a:schemeClr val="bg1"/>
              </a:bgClr>
            </a:pattFill>
            <a:ln w="6350">
              <a:solidFill>
                <a:schemeClr val="tx1"/>
              </a:solidFill>
            </a:ln>
            <a:effectLst/>
          </c:spPr>
          <c:invertIfNegative val="0"/>
          <c:cat>
            <c:numRef>
              <c:f>Sheet2!$B$2:$H$2</c:f>
              <c:numCache>
                <c:formatCode>General</c:formatCode>
                <c:ptCount val="7"/>
                <c:pt idx="0">
                  <c:v>400</c:v>
                </c:pt>
                <c:pt idx="1">
                  <c:v>450</c:v>
                </c:pt>
                <c:pt idx="2">
                  <c:v>500</c:v>
                </c:pt>
                <c:pt idx="3">
                  <c:v>550</c:v>
                </c:pt>
                <c:pt idx="4">
                  <c:v>600</c:v>
                </c:pt>
                <c:pt idx="5">
                  <c:v>650</c:v>
                </c:pt>
                <c:pt idx="6">
                  <c:v>700</c:v>
                </c:pt>
              </c:numCache>
            </c:numRef>
          </c:cat>
          <c:val>
            <c:numRef>
              <c:f>Sheet2!$B$5:$H$5</c:f>
              <c:numCache>
                <c:formatCode>General</c:formatCode>
                <c:ptCount val="7"/>
                <c:pt idx="0">
                  <c:v>9.1999999999999993</c:v>
                </c:pt>
                <c:pt idx="1">
                  <c:v>9.64</c:v>
                </c:pt>
                <c:pt idx="2">
                  <c:v>9.8800000000000008</c:v>
                </c:pt>
                <c:pt idx="3">
                  <c:v>10.89</c:v>
                </c:pt>
                <c:pt idx="4">
                  <c:v>11.6</c:v>
                </c:pt>
                <c:pt idx="5">
                  <c:v>12.250000000000002</c:v>
                </c:pt>
                <c:pt idx="6">
                  <c:v>12.745000000000001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C8-4F99-9835-01615B7F4A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8556192"/>
        <c:axId val="1126967728"/>
      </c:barChart>
      <c:catAx>
        <c:axId val="1038556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ysClr val="windowText" lastClr="000000"/>
                    </a:solidFill>
                  </a:rPr>
                  <a:t>Network Side-length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967728"/>
        <c:crosses val="autoZero"/>
        <c:auto val="1"/>
        <c:lblAlgn val="ctr"/>
        <c:lblOffset val="100"/>
        <c:noMultiLvlLbl val="0"/>
      </c:catAx>
      <c:valAx>
        <c:axId val="112696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ysClr val="windowText" lastClr="000000"/>
                    </a:solidFill>
                  </a:rPr>
                  <a:t>EC (J)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556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934468503937008"/>
          <c:y val="7.147504428436896E-2"/>
          <c:w val="0.47140441819772527"/>
          <c:h val="0.118403795398241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speed!$A$3</c:f>
              <c:strCache>
                <c:ptCount val="1"/>
                <c:pt idx="0">
                  <c:v>LBDD</c:v>
                </c:pt>
              </c:strCache>
            </c:strRef>
          </c:tx>
          <c:spPr>
            <a:pattFill prst="lgCheck">
              <a:fgClr>
                <a:sysClr val="windowText" lastClr="000000"/>
              </a:fgClr>
              <a:bgClr>
                <a:schemeClr val="bg1"/>
              </a:bgClr>
            </a:pattFill>
            <a:ln w="6350">
              <a:solidFill>
                <a:schemeClr val="tx1"/>
              </a:solidFill>
            </a:ln>
            <a:effectLst/>
          </c:spPr>
          <c:invertIfNegative val="0"/>
          <c:cat>
            <c:numRef>
              <c:f>speed!$B$2:$J$2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cat>
          <c:val>
            <c:numRef>
              <c:f>speed!$B$3:$J$3</c:f>
              <c:numCache>
                <c:formatCode>General</c:formatCode>
                <c:ptCount val="9"/>
                <c:pt idx="0">
                  <c:v>13.010000000000002</c:v>
                </c:pt>
                <c:pt idx="1">
                  <c:v>13.561999999999999</c:v>
                </c:pt>
                <c:pt idx="2">
                  <c:v>13.63</c:v>
                </c:pt>
                <c:pt idx="3">
                  <c:v>14.747999999999999</c:v>
                </c:pt>
                <c:pt idx="4">
                  <c:v>15.33</c:v>
                </c:pt>
                <c:pt idx="5">
                  <c:v>15.639999999999999</c:v>
                </c:pt>
                <c:pt idx="6">
                  <c:v>15.984999999999999</c:v>
                </c:pt>
                <c:pt idx="7">
                  <c:v>16.350000000000001</c:v>
                </c:pt>
                <c:pt idx="8">
                  <c:v>16.73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E4-49DB-A715-C969FA12D977}"/>
            </c:ext>
          </c:extLst>
        </c:ser>
        <c:ser>
          <c:idx val="1"/>
          <c:order val="1"/>
          <c:tx>
            <c:strRef>
              <c:f>speed!$A$4</c:f>
              <c:strCache>
                <c:ptCount val="1"/>
                <c:pt idx="0">
                  <c:v>RR</c:v>
                </c:pt>
              </c:strCache>
            </c:strRef>
          </c:tx>
          <c:spPr>
            <a:pattFill prst="pct5">
              <a:fgClr>
                <a:sysClr val="windowText" lastClr="000000"/>
              </a:fgClr>
              <a:bgClr>
                <a:schemeClr val="bg1"/>
              </a:bgClr>
            </a:pattFill>
            <a:ln w="6350">
              <a:solidFill>
                <a:schemeClr val="tx1"/>
              </a:solidFill>
            </a:ln>
            <a:effectLst/>
          </c:spPr>
          <c:invertIfNegative val="0"/>
          <c:cat>
            <c:numRef>
              <c:f>speed!$B$2:$J$2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cat>
          <c:val>
            <c:numRef>
              <c:f>speed!$B$4:$J$4</c:f>
              <c:numCache>
                <c:formatCode>General</c:formatCode>
                <c:ptCount val="9"/>
                <c:pt idx="0">
                  <c:v>11.286999999999999</c:v>
                </c:pt>
                <c:pt idx="1">
                  <c:v>11.600000000000001</c:v>
                </c:pt>
                <c:pt idx="2">
                  <c:v>12.133999999999999</c:v>
                </c:pt>
                <c:pt idx="3">
                  <c:v>12.471</c:v>
                </c:pt>
                <c:pt idx="4">
                  <c:v>13.100000000000001</c:v>
                </c:pt>
                <c:pt idx="5">
                  <c:v>13.623999999999999</c:v>
                </c:pt>
                <c:pt idx="6">
                  <c:v>13.940000000000001</c:v>
                </c:pt>
                <c:pt idx="7">
                  <c:v>14.48</c:v>
                </c:pt>
                <c:pt idx="8">
                  <c:v>15.48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E4-49DB-A715-C969FA12D977}"/>
            </c:ext>
          </c:extLst>
        </c:ser>
        <c:ser>
          <c:idx val="2"/>
          <c:order val="2"/>
          <c:tx>
            <c:strRef>
              <c:f>speed!$A$5</c:f>
              <c:strCache>
                <c:ptCount val="1"/>
                <c:pt idx="0">
                  <c:v>TBDD</c:v>
                </c:pt>
              </c:strCache>
            </c:strRef>
          </c:tx>
          <c:spPr>
            <a:pattFill prst="dkHorz">
              <a:fgClr>
                <a:sysClr val="windowText" lastClr="000000"/>
              </a:fgClr>
              <a:bgClr>
                <a:schemeClr val="bg1"/>
              </a:bgClr>
            </a:pattFill>
            <a:ln w="6350">
              <a:solidFill>
                <a:schemeClr val="tx1"/>
              </a:solidFill>
            </a:ln>
            <a:effectLst/>
          </c:spPr>
          <c:invertIfNegative val="0"/>
          <c:cat>
            <c:numRef>
              <c:f>speed!$B$2:$J$2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cat>
          <c:val>
            <c:numRef>
              <c:f>speed!$B$5:$J$5</c:f>
              <c:numCache>
                <c:formatCode>General</c:formatCode>
                <c:ptCount val="9"/>
                <c:pt idx="0">
                  <c:v>10.8</c:v>
                </c:pt>
                <c:pt idx="1">
                  <c:v>10.97</c:v>
                </c:pt>
                <c:pt idx="2">
                  <c:v>11.55</c:v>
                </c:pt>
                <c:pt idx="3">
                  <c:v>11.850000000000001</c:v>
                </c:pt>
                <c:pt idx="4">
                  <c:v>12.47</c:v>
                </c:pt>
                <c:pt idx="5">
                  <c:v>13.01</c:v>
                </c:pt>
                <c:pt idx="6">
                  <c:v>13.48</c:v>
                </c:pt>
                <c:pt idx="7">
                  <c:v>14.12</c:v>
                </c:pt>
                <c:pt idx="8">
                  <c:v>15.39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E4-49DB-A715-C969FA12D9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28053440"/>
        <c:axId val="1158273568"/>
      </c:barChart>
      <c:catAx>
        <c:axId val="1128053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ysClr val="windowText" lastClr="000000"/>
                    </a:solidFill>
                  </a:rPr>
                  <a:t>Varying</a:t>
                </a:r>
                <a:r>
                  <a:rPr lang="en-US" sz="1800" baseline="0">
                    <a:solidFill>
                      <a:sysClr val="windowText" lastClr="000000"/>
                    </a:solidFill>
                  </a:rPr>
                  <a:t> the sink speed</a:t>
                </a:r>
                <a:endParaRPr lang="en-US" sz="18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273568"/>
        <c:crosses val="autoZero"/>
        <c:auto val="1"/>
        <c:lblAlgn val="ctr"/>
        <c:lblOffset val="100"/>
        <c:noMultiLvlLbl val="0"/>
      </c:catAx>
      <c:valAx>
        <c:axId val="1158273568"/>
        <c:scaling>
          <c:orientation val="minMax"/>
          <c:max val="18"/>
          <c:min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ysClr val="windowText" lastClr="000000"/>
                    </a:solidFill>
                  </a:rPr>
                  <a:t>EC (J)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805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651970483168184"/>
          <c:y val="4.5869478567750588E-2"/>
          <c:w val="0.52761198600174986"/>
          <c:h val="9.131641927388493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speed!$A$10</c:f>
              <c:strCache>
                <c:ptCount val="1"/>
                <c:pt idx="0">
                  <c:v>LBDD</c:v>
                </c:pt>
              </c:strCache>
            </c:strRef>
          </c:tx>
          <c:spPr>
            <a:ln w="63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cat>
            <c:numRef>
              <c:f>speed!$B$9:$J$9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cat>
          <c:val>
            <c:numRef>
              <c:f>speed!$B$10:$J$10</c:f>
              <c:numCache>
                <c:formatCode>General</c:formatCode>
                <c:ptCount val="9"/>
                <c:pt idx="0">
                  <c:v>97.6</c:v>
                </c:pt>
                <c:pt idx="1">
                  <c:v>97.26</c:v>
                </c:pt>
                <c:pt idx="2">
                  <c:v>96.64</c:v>
                </c:pt>
                <c:pt idx="3">
                  <c:v>96.72</c:v>
                </c:pt>
                <c:pt idx="4">
                  <c:v>96.52</c:v>
                </c:pt>
                <c:pt idx="5">
                  <c:v>96.34</c:v>
                </c:pt>
                <c:pt idx="6">
                  <c:v>96.06</c:v>
                </c:pt>
                <c:pt idx="7">
                  <c:v>96.02</c:v>
                </c:pt>
                <c:pt idx="8">
                  <c:v>95.11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0F-4AF9-99BC-4014D4CA1AC6}"/>
            </c:ext>
          </c:extLst>
        </c:ser>
        <c:ser>
          <c:idx val="1"/>
          <c:order val="1"/>
          <c:tx>
            <c:strRef>
              <c:f>speed!$A$11</c:f>
              <c:strCache>
                <c:ptCount val="1"/>
                <c:pt idx="0">
                  <c:v>RR</c:v>
                </c:pt>
              </c:strCache>
            </c:strRef>
          </c:tx>
          <c:spPr>
            <a:ln w="6350" cap="rnd">
              <a:solidFill>
                <a:schemeClr val="tx1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speed!$B$9:$J$9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cat>
          <c:val>
            <c:numRef>
              <c:f>speed!$B$11:$J$11</c:f>
              <c:numCache>
                <c:formatCode>General</c:formatCode>
                <c:ptCount val="9"/>
                <c:pt idx="0">
                  <c:v>98.96</c:v>
                </c:pt>
                <c:pt idx="1">
                  <c:v>98.77</c:v>
                </c:pt>
                <c:pt idx="2">
                  <c:v>98.46</c:v>
                </c:pt>
                <c:pt idx="3">
                  <c:v>98.05</c:v>
                </c:pt>
                <c:pt idx="4">
                  <c:v>97.98</c:v>
                </c:pt>
                <c:pt idx="5">
                  <c:v>96.69</c:v>
                </c:pt>
                <c:pt idx="6">
                  <c:v>96.35</c:v>
                </c:pt>
                <c:pt idx="7">
                  <c:v>95.37</c:v>
                </c:pt>
                <c:pt idx="8">
                  <c:v>95.09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0F-4AF9-99BC-4014D4CA1AC6}"/>
            </c:ext>
          </c:extLst>
        </c:ser>
        <c:ser>
          <c:idx val="2"/>
          <c:order val="2"/>
          <c:tx>
            <c:strRef>
              <c:f>speed!$A$12</c:f>
              <c:strCache>
                <c:ptCount val="1"/>
                <c:pt idx="0">
                  <c:v>TBDD</c:v>
                </c:pt>
              </c:strCache>
            </c:strRef>
          </c:tx>
          <c:spPr>
            <a:ln w="635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speed!$B$9:$J$9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cat>
          <c:val>
            <c:numRef>
              <c:f>speed!$B$12:$J$12</c:f>
              <c:numCache>
                <c:formatCode>General</c:formatCode>
                <c:ptCount val="9"/>
                <c:pt idx="0">
                  <c:v>99.74</c:v>
                </c:pt>
                <c:pt idx="1">
                  <c:v>99.55</c:v>
                </c:pt>
                <c:pt idx="2">
                  <c:v>99.54</c:v>
                </c:pt>
                <c:pt idx="3">
                  <c:v>99.5</c:v>
                </c:pt>
                <c:pt idx="4">
                  <c:v>99.4</c:v>
                </c:pt>
                <c:pt idx="5">
                  <c:v>98.97</c:v>
                </c:pt>
                <c:pt idx="6">
                  <c:v>98.63</c:v>
                </c:pt>
                <c:pt idx="7">
                  <c:v>98.39</c:v>
                </c:pt>
                <c:pt idx="8">
                  <c:v>98.33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0F-4AF9-99BC-4014D4CA1A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1110288"/>
        <c:axId val="1315704320"/>
      </c:lineChart>
      <c:catAx>
        <c:axId val="1061110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ysClr val="windowText" lastClr="000000"/>
                    </a:solidFill>
                  </a:rPr>
                  <a:t>Varying the sink speed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5704320"/>
        <c:crosses val="autoZero"/>
        <c:auto val="1"/>
        <c:lblAlgn val="ctr"/>
        <c:lblOffset val="100"/>
        <c:noMultiLvlLbl val="0"/>
      </c:catAx>
      <c:valAx>
        <c:axId val="131570432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</a:rPr>
                  <a:t>Success </a:t>
                </a:r>
                <a:r>
                  <a:rPr lang="en-US" sz="1600" baseline="0">
                    <a:solidFill>
                      <a:sysClr val="windowText" lastClr="000000"/>
                    </a:solidFill>
                  </a:rPr>
                  <a:t> %</a:t>
                </a:r>
                <a:endParaRPr lang="en-US" sz="16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1110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341622922134734"/>
          <c:y val="0.34317074948964715"/>
          <c:w val="0.5776119860017499"/>
          <c:h val="0.129051472732575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speed!$A$17</c:f>
              <c:strCache>
                <c:ptCount val="1"/>
                <c:pt idx="0">
                  <c:v>LBDD</c:v>
                </c:pt>
              </c:strCache>
            </c:strRef>
          </c:tx>
          <c:spPr>
            <a:pattFill prst="lgCheck">
              <a:fgClr>
                <a:sysClr val="windowText" lastClr="000000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speed!$B$16:$J$16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cat>
          <c:val>
            <c:numRef>
              <c:f>speed!$B$17:$J$17</c:f>
              <c:numCache>
                <c:formatCode>General</c:formatCode>
                <c:ptCount val="9"/>
                <c:pt idx="0">
                  <c:v>2552.3000000000002</c:v>
                </c:pt>
                <c:pt idx="1">
                  <c:v>3624.3</c:v>
                </c:pt>
                <c:pt idx="2">
                  <c:v>3916.9</c:v>
                </c:pt>
                <c:pt idx="3">
                  <c:v>3779.2</c:v>
                </c:pt>
                <c:pt idx="4">
                  <c:v>3846</c:v>
                </c:pt>
                <c:pt idx="5">
                  <c:v>3686</c:v>
                </c:pt>
                <c:pt idx="6">
                  <c:v>3433</c:v>
                </c:pt>
                <c:pt idx="7">
                  <c:v>2880.6099999999997</c:v>
                </c:pt>
                <c:pt idx="8">
                  <c:v>2721.6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95-4D4C-85B8-6EB8CE510830}"/>
            </c:ext>
          </c:extLst>
        </c:ser>
        <c:ser>
          <c:idx val="1"/>
          <c:order val="1"/>
          <c:tx>
            <c:strRef>
              <c:f>speed!$A$18</c:f>
              <c:strCache>
                <c:ptCount val="1"/>
                <c:pt idx="0">
                  <c:v>RR</c:v>
                </c:pt>
              </c:strCache>
            </c:strRef>
          </c:tx>
          <c:spPr>
            <a:pattFill prst="pct5">
              <a:fgClr>
                <a:sysClr val="windowText" lastClr="000000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speed!$B$16:$J$16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cat>
          <c:val>
            <c:numRef>
              <c:f>speed!$B$18:$J$18</c:f>
              <c:numCache>
                <c:formatCode>General</c:formatCode>
                <c:ptCount val="9"/>
                <c:pt idx="0">
                  <c:v>3409.4</c:v>
                </c:pt>
                <c:pt idx="1">
                  <c:v>3860.4</c:v>
                </c:pt>
                <c:pt idx="2">
                  <c:v>4014.3</c:v>
                </c:pt>
                <c:pt idx="3">
                  <c:v>4031.8</c:v>
                </c:pt>
                <c:pt idx="4">
                  <c:v>4061.1</c:v>
                </c:pt>
                <c:pt idx="5">
                  <c:v>3852.2</c:v>
                </c:pt>
                <c:pt idx="6">
                  <c:v>3581</c:v>
                </c:pt>
                <c:pt idx="7">
                  <c:v>3381</c:v>
                </c:pt>
                <c:pt idx="8">
                  <c:v>2941.4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95-4D4C-85B8-6EB8CE510830}"/>
            </c:ext>
          </c:extLst>
        </c:ser>
        <c:ser>
          <c:idx val="2"/>
          <c:order val="2"/>
          <c:tx>
            <c:strRef>
              <c:f>speed!$A$19</c:f>
              <c:strCache>
                <c:ptCount val="1"/>
                <c:pt idx="0">
                  <c:v>TBDD</c:v>
                </c:pt>
              </c:strCache>
            </c:strRef>
          </c:tx>
          <c:spPr>
            <a:pattFill prst="dkHorz">
              <a:fgClr>
                <a:sysClr val="windowText" lastClr="000000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speed!$B$16:$J$16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cat>
          <c:val>
            <c:numRef>
              <c:f>speed!$B$19:$J$19</c:f>
              <c:numCache>
                <c:formatCode>General</c:formatCode>
                <c:ptCount val="9"/>
                <c:pt idx="0">
                  <c:v>3287.2</c:v>
                </c:pt>
                <c:pt idx="1">
                  <c:v>3767.9</c:v>
                </c:pt>
                <c:pt idx="2">
                  <c:v>4332.3999999999996</c:v>
                </c:pt>
                <c:pt idx="3">
                  <c:v>4659.3</c:v>
                </c:pt>
                <c:pt idx="4">
                  <c:v>4637.7</c:v>
                </c:pt>
                <c:pt idx="5">
                  <c:v>4647.2</c:v>
                </c:pt>
                <c:pt idx="6">
                  <c:v>4508</c:v>
                </c:pt>
                <c:pt idx="7">
                  <c:v>4540.8</c:v>
                </c:pt>
                <c:pt idx="8">
                  <c:v>4369.7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E95-4D4C-85B8-6EB8CE5108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7192432"/>
        <c:axId val="1322882864"/>
      </c:barChart>
      <c:catAx>
        <c:axId val="1077192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ysClr val="windowText" lastClr="000000"/>
                    </a:solidFill>
                  </a:rPr>
                  <a:t>Varying the sink speed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882864"/>
        <c:crosses val="autoZero"/>
        <c:auto val="1"/>
        <c:lblAlgn val="ctr"/>
        <c:lblOffset val="100"/>
        <c:noMultiLvlLbl val="0"/>
      </c:catAx>
      <c:valAx>
        <c:axId val="1322882864"/>
        <c:scaling>
          <c:orientation val="minMax"/>
          <c:max val="6000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0" i="0" baseline="0">
                    <a:effectLst/>
                  </a:rPr>
                  <a:t>Lifetime (sec)</a:t>
                </a:r>
                <a:endParaRPr lang="en-US" sz="16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92432"/>
        <c:crosses val="autoZero"/>
        <c:crossBetween val="between"/>
        <c:majorUnit val="10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3731671041119859"/>
          <c:y val="7.0022601341498972E-2"/>
          <c:w val="0.41147747156605419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speed!$A$31</c:f>
              <c:strCache>
                <c:ptCount val="1"/>
                <c:pt idx="0">
                  <c:v>LBDD</c:v>
                </c:pt>
              </c:strCache>
            </c:strRef>
          </c:tx>
          <c:spPr>
            <a:pattFill prst="lgCheck">
              <a:fgClr>
                <a:sysClr val="windowText" lastClr="000000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speed!$B$30:$J$30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cat>
          <c:val>
            <c:numRef>
              <c:f>speed!$B$31:$J$31</c:f>
              <c:numCache>
                <c:formatCode>General</c:formatCode>
                <c:ptCount val="9"/>
                <c:pt idx="0">
                  <c:v>0.72199999999999998</c:v>
                </c:pt>
                <c:pt idx="1">
                  <c:v>0.72199999999999998</c:v>
                </c:pt>
                <c:pt idx="2">
                  <c:v>0.97699999999999998</c:v>
                </c:pt>
                <c:pt idx="3">
                  <c:v>0.98599999999999999</c:v>
                </c:pt>
                <c:pt idx="4">
                  <c:v>0.98599999999999999</c:v>
                </c:pt>
                <c:pt idx="5">
                  <c:v>0.99</c:v>
                </c:pt>
                <c:pt idx="6">
                  <c:v>0.99</c:v>
                </c:pt>
                <c:pt idx="7">
                  <c:v>0.99</c:v>
                </c:pt>
                <c:pt idx="8">
                  <c:v>0.99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79-440E-82F6-435A5990E0C3}"/>
            </c:ext>
          </c:extLst>
        </c:ser>
        <c:ser>
          <c:idx val="1"/>
          <c:order val="1"/>
          <c:tx>
            <c:strRef>
              <c:f>speed!$A$32</c:f>
              <c:strCache>
                <c:ptCount val="1"/>
                <c:pt idx="0">
                  <c:v>RR</c:v>
                </c:pt>
              </c:strCache>
            </c:strRef>
          </c:tx>
          <c:spPr>
            <a:pattFill prst="pct5">
              <a:fgClr>
                <a:sysClr val="windowText" lastClr="000000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speed!$B$30:$J$30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cat>
          <c:val>
            <c:numRef>
              <c:f>speed!$B$32:$J$32</c:f>
              <c:numCache>
                <c:formatCode>General</c:formatCode>
                <c:ptCount val="9"/>
                <c:pt idx="0">
                  <c:v>1.1399999999999999</c:v>
                </c:pt>
                <c:pt idx="1">
                  <c:v>1.26</c:v>
                </c:pt>
                <c:pt idx="2">
                  <c:v>1.5</c:v>
                </c:pt>
                <c:pt idx="3">
                  <c:v>1.71</c:v>
                </c:pt>
                <c:pt idx="4">
                  <c:v>1.71</c:v>
                </c:pt>
                <c:pt idx="5">
                  <c:v>1.901</c:v>
                </c:pt>
                <c:pt idx="6">
                  <c:v>2.04</c:v>
                </c:pt>
                <c:pt idx="7">
                  <c:v>2.1</c:v>
                </c:pt>
                <c:pt idx="8">
                  <c:v>2.2090000000000001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79-440E-82F6-435A5990E0C3}"/>
            </c:ext>
          </c:extLst>
        </c:ser>
        <c:ser>
          <c:idx val="2"/>
          <c:order val="2"/>
          <c:tx>
            <c:strRef>
              <c:f>speed!$A$33</c:f>
              <c:strCache>
                <c:ptCount val="1"/>
                <c:pt idx="0">
                  <c:v>TBDD</c:v>
                </c:pt>
              </c:strCache>
            </c:strRef>
          </c:tx>
          <c:spPr>
            <a:pattFill prst="dkHorz">
              <a:fgClr>
                <a:sysClr val="windowText" lastClr="000000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speed!$B$30:$J$30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cat>
          <c:val>
            <c:numRef>
              <c:f>speed!$B$33:$J$33</c:f>
              <c:numCache>
                <c:formatCode>General</c:formatCode>
                <c:ptCount val="9"/>
                <c:pt idx="0">
                  <c:v>0.28000000000000003</c:v>
                </c:pt>
                <c:pt idx="1">
                  <c:v>0.28699999999999998</c:v>
                </c:pt>
                <c:pt idx="2">
                  <c:v>0.28799999999999998</c:v>
                </c:pt>
                <c:pt idx="3">
                  <c:v>0.28399999999999997</c:v>
                </c:pt>
                <c:pt idx="4">
                  <c:v>0.28999999999999998</c:v>
                </c:pt>
                <c:pt idx="5">
                  <c:v>0.308</c:v>
                </c:pt>
                <c:pt idx="6">
                  <c:v>0.32</c:v>
                </c:pt>
                <c:pt idx="7">
                  <c:v>0.34</c:v>
                </c:pt>
                <c:pt idx="8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79-440E-82F6-435A5990E0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7168832"/>
        <c:axId val="1158272320"/>
      </c:barChart>
      <c:catAx>
        <c:axId val="1077168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solidFill>
                      <a:sysClr val="windowText" lastClr="000000"/>
                    </a:solidFill>
                    <a:effectLst/>
                  </a:rPr>
                  <a:t>Varying the sink speed</a:t>
                </a:r>
                <a:endParaRPr lang="en-US" sz="1800">
                  <a:solidFill>
                    <a:sysClr val="windowText" lastClr="000000"/>
                  </a:solidFill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272320"/>
        <c:crosses val="autoZero"/>
        <c:auto val="1"/>
        <c:lblAlgn val="ctr"/>
        <c:lblOffset val="100"/>
        <c:noMultiLvlLbl val="0"/>
      </c:catAx>
      <c:valAx>
        <c:axId val="115827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0" i="0" baseline="0">
                    <a:solidFill>
                      <a:sysClr val="windowText" lastClr="000000"/>
                    </a:solidFill>
                    <a:effectLst/>
                  </a:rPr>
                  <a:t>Delay (sec)</a:t>
                </a:r>
                <a:endParaRPr lang="en-US" sz="1600">
                  <a:solidFill>
                    <a:sysClr val="windowText" lastClr="000000"/>
                  </a:solidFill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6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206500437445319"/>
          <c:y val="7.9281860600758203E-2"/>
          <c:w val="0.44758858267716534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speed!$A$38</c:f>
              <c:strCache>
                <c:ptCount val="1"/>
                <c:pt idx="0">
                  <c:v>LBDD</c:v>
                </c:pt>
              </c:strCache>
            </c:strRef>
          </c:tx>
          <c:spPr>
            <a:pattFill prst="lgCheck">
              <a:fgClr>
                <a:schemeClr val="tx1">
                  <a:lumMod val="65000"/>
                  <a:lumOff val="35000"/>
                </a:schemeClr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speed!$B$37:$J$37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cat>
          <c:val>
            <c:numRef>
              <c:f>speed!$B$38:$J$38</c:f>
              <c:numCache>
                <c:formatCode>General</c:formatCode>
                <c:ptCount val="9"/>
                <c:pt idx="0">
                  <c:v>6.47</c:v>
                </c:pt>
                <c:pt idx="1">
                  <c:v>6.67</c:v>
                </c:pt>
                <c:pt idx="2">
                  <c:v>6.7</c:v>
                </c:pt>
                <c:pt idx="3">
                  <c:v>7.07</c:v>
                </c:pt>
                <c:pt idx="4">
                  <c:v>7.17</c:v>
                </c:pt>
                <c:pt idx="5">
                  <c:v>7.37</c:v>
                </c:pt>
                <c:pt idx="6">
                  <c:v>7.7</c:v>
                </c:pt>
                <c:pt idx="7">
                  <c:v>7.87</c:v>
                </c:pt>
                <c:pt idx="8">
                  <c:v>8.07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98-4D28-8BE3-0BFE37B2F3D0}"/>
            </c:ext>
          </c:extLst>
        </c:ser>
        <c:ser>
          <c:idx val="1"/>
          <c:order val="1"/>
          <c:tx>
            <c:strRef>
              <c:f>speed!$A$39</c:f>
              <c:strCache>
                <c:ptCount val="1"/>
                <c:pt idx="0">
                  <c:v>RR</c:v>
                </c:pt>
              </c:strCache>
            </c:strRef>
          </c:tx>
          <c:spPr>
            <a:pattFill prst="pct5">
              <a:fgClr>
                <a:schemeClr val="tx1">
                  <a:lumMod val="65000"/>
                  <a:lumOff val="35000"/>
                </a:schemeClr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speed!$B$37:$J$37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cat>
          <c:val>
            <c:numRef>
              <c:f>speed!$B$39:$J$39</c:f>
              <c:numCache>
                <c:formatCode>General</c:formatCode>
                <c:ptCount val="9"/>
                <c:pt idx="0">
                  <c:v>6.53</c:v>
                </c:pt>
                <c:pt idx="1">
                  <c:v>6.83</c:v>
                </c:pt>
                <c:pt idx="2">
                  <c:v>7.03</c:v>
                </c:pt>
                <c:pt idx="3">
                  <c:v>7.13</c:v>
                </c:pt>
                <c:pt idx="4">
                  <c:v>7.53</c:v>
                </c:pt>
                <c:pt idx="5">
                  <c:v>7.73</c:v>
                </c:pt>
                <c:pt idx="6">
                  <c:v>7.93</c:v>
                </c:pt>
                <c:pt idx="7">
                  <c:v>8.0630000000000006</c:v>
                </c:pt>
                <c:pt idx="8">
                  <c:v>8.3000000000000007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98-4D28-8BE3-0BFE37B2F3D0}"/>
            </c:ext>
          </c:extLst>
        </c:ser>
        <c:ser>
          <c:idx val="2"/>
          <c:order val="2"/>
          <c:tx>
            <c:strRef>
              <c:f>speed!$A$40</c:f>
              <c:strCache>
                <c:ptCount val="1"/>
                <c:pt idx="0">
                  <c:v>TBDD</c:v>
                </c:pt>
              </c:strCache>
            </c:strRef>
          </c:tx>
          <c:spPr>
            <a:pattFill prst="dkHorz">
              <a:fgClr>
                <a:schemeClr val="tx1">
                  <a:lumMod val="65000"/>
                  <a:lumOff val="35000"/>
                </a:schemeClr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speed!$B$37:$J$37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cat>
          <c:val>
            <c:numRef>
              <c:f>speed!$B$40:$J$40</c:f>
              <c:numCache>
                <c:formatCode>General</c:formatCode>
                <c:ptCount val="9"/>
                <c:pt idx="0">
                  <c:v>5.0999999999999996</c:v>
                </c:pt>
                <c:pt idx="1">
                  <c:v>5.0999999999999996</c:v>
                </c:pt>
                <c:pt idx="2">
                  <c:v>5.2</c:v>
                </c:pt>
                <c:pt idx="3">
                  <c:v>5.4</c:v>
                </c:pt>
                <c:pt idx="4">
                  <c:v>5.47</c:v>
                </c:pt>
                <c:pt idx="5">
                  <c:v>5.54</c:v>
                </c:pt>
                <c:pt idx="6">
                  <c:v>5.64</c:v>
                </c:pt>
                <c:pt idx="7">
                  <c:v>5.77</c:v>
                </c:pt>
                <c:pt idx="8">
                  <c:v>6.4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398-4D28-8BE3-0BFE37B2F3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7171232"/>
        <c:axId val="1145163760"/>
      </c:barChart>
      <c:catAx>
        <c:axId val="1077171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solidFill>
                      <a:sysClr val="windowText" lastClr="000000"/>
                    </a:solidFill>
                    <a:effectLst/>
                  </a:rPr>
                  <a:t>Varying the sink speed</a:t>
                </a:r>
                <a:endParaRPr lang="en-US">
                  <a:solidFill>
                    <a:sysClr val="windowText" lastClr="000000"/>
                  </a:solidFill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5163760"/>
        <c:crosses val="autoZero"/>
        <c:auto val="1"/>
        <c:lblAlgn val="ctr"/>
        <c:lblOffset val="100"/>
        <c:noMultiLvlLbl val="0"/>
      </c:catAx>
      <c:valAx>
        <c:axId val="114516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</a:rPr>
                  <a:t>ANHs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71232"/>
        <c:crosses val="autoZero"/>
        <c:crossBetween val="between"/>
        <c:majorUnit val="2"/>
        <c:minorUnit val="2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9009448818897637"/>
          <c:y val="6.5392971711869349E-2"/>
          <c:w val="0.51912664041994749"/>
          <c:h val="0.106106372120151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Sheet1!$A$31</c:f>
              <c:strCache>
                <c:ptCount val="1"/>
                <c:pt idx="0">
                  <c:v>LBDD</c:v>
                </c:pt>
              </c:strCache>
            </c:strRef>
          </c:tx>
          <c:spPr>
            <a:pattFill prst="lgCheck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Sheet1!$B$30:$H$30</c:f>
              <c:numCache>
                <c:formatCode>General</c:formatCode>
                <c:ptCount val="7"/>
                <c:pt idx="0">
                  <c:v>400</c:v>
                </c:pt>
                <c:pt idx="1">
                  <c:v>450</c:v>
                </c:pt>
                <c:pt idx="2">
                  <c:v>500</c:v>
                </c:pt>
                <c:pt idx="3">
                  <c:v>550</c:v>
                </c:pt>
                <c:pt idx="4">
                  <c:v>600</c:v>
                </c:pt>
                <c:pt idx="5">
                  <c:v>650</c:v>
                </c:pt>
                <c:pt idx="6">
                  <c:v>700</c:v>
                </c:pt>
              </c:numCache>
            </c:numRef>
          </c:cat>
          <c:val>
            <c:numRef>
              <c:f>Sheet1!$B$31:$H$31</c:f>
              <c:numCache>
                <c:formatCode>General</c:formatCode>
                <c:ptCount val="7"/>
                <c:pt idx="0">
                  <c:v>0.3</c:v>
                </c:pt>
                <c:pt idx="1">
                  <c:v>0.28000000000000003</c:v>
                </c:pt>
                <c:pt idx="2">
                  <c:v>0.45</c:v>
                </c:pt>
                <c:pt idx="3">
                  <c:v>0.53</c:v>
                </c:pt>
                <c:pt idx="4">
                  <c:v>0.64</c:v>
                </c:pt>
                <c:pt idx="5">
                  <c:v>0.73</c:v>
                </c:pt>
                <c:pt idx="6">
                  <c:v>0.77800000000000002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EA-457B-A824-73D8355EE199}"/>
            </c:ext>
          </c:extLst>
        </c:ser>
        <c:ser>
          <c:idx val="1"/>
          <c:order val="1"/>
          <c:tx>
            <c:strRef>
              <c:f>Sheet1!$A$32</c:f>
              <c:strCache>
                <c:ptCount val="1"/>
                <c:pt idx="0">
                  <c:v>RR</c:v>
                </c:pt>
              </c:strCache>
            </c:strRef>
          </c:tx>
          <c:spPr>
            <a:pattFill prst="pct5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Sheet1!$B$30:$H$30</c:f>
              <c:numCache>
                <c:formatCode>General</c:formatCode>
                <c:ptCount val="7"/>
                <c:pt idx="0">
                  <c:v>400</c:v>
                </c:pt>
                <c:pt idx="1">
                  <c:v>450</c:v>
                </c:pt>
                <c:pt idx="2">
                  <c:v>500</c:v>
                </c:pt>
                <c:pt idx="3">
                  <c:v>550</c:v>
                </c:pt>
                <c:pt idx="4">
                  <c:v>600</c:v>
                </c:pt>
                <c:pt idx="5">
                  <c:v>650</c:v>
                </c:pt>
                <c:pt idx="6">
                  <c:v>700</c:v>
                </c:pt>
              </c:numCache>
            </c:numRef>
          </c:cat>
          <c:val>
            <c:numRef>
              <c:f>Sheet1!$B$32:$H$32</c:f>
              <c:numCache>
                <c:formatCode>General</c:formatCode>
                <c:ptCount val="7"/>
                <c:pt idx="0">
                  <c:v>0.86</c:v>
                </c:pt>
                <c:pt idx="1">
                  <c:v>0.83</c:v>
                </c:pt>
                <c:pt idx="2">
                  <c:v>0.89</c:v>
                </c:pt>
                <c:pt idx="3">
                  <c:v>1.01</c:v>
                </c:pt>
                <c:pt idx="4">
                  <c:v>1.238</c:v>
                </c:pt>
                <c:pt idx="5">
                  <c:v>1.38</c:v>
                </c:pt>
                <c:pt idx="6">
                  <c:v>1.46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EA-457B-A824-73D8355EE199}"/>
            </c:ext>
          </c:extLst>
        </c:ser>
        <c:ser>
          <c:idx val="2"/>
          <c:order val="2"/>
          <c:tx>
            <c:strRef>
              <c:f>Sheet1!$A$33</c:f>
              <c:strCache>
                <c:ptCount val="1"/>
                <c:pt idx="0">
                  <c:v>TBDD</c:v>
                </c:pt>
              </c:strCache>
            </c:strRef>
          </c:tx>
          <c:spPr>
            <a:pattFill prst="dkHorz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Sheet1!$B$30:$H$30</c:f>
              <c:numCache>
                <c:formatCode>General</c:formatCode>
                <c:ptCount val="7"/>
                <c:pt idx="0">
                  <c:v>400</c:v>
                </c:pt>
                <c:pt idx="1">
                  <c:v>450</c:v>
                </c:pt>
                <c:pt idx="2">
                  <c:v>500</c:v>
                </c:pt>
                <c:pt idx="3">
                  <c:v>550</c:v>
                </c:pt>
                <c:pt idx="4">
                  <c:v>600</c:v>
                </c:pt>
                <c:pt idx="5">
                  <c:v>650</c:v>
                </c:pt>
                <c:pt idx="6">
                  <c:v>700</c:v>
                </c:pt>
              </c:numCache>
            </c:numRef>
          </c:cat>
          <c:val>
            <c:numRef>
              <c:f>Sheet1!$B$33:$H$33</c:f>
              <c:numCache>
                <c:formatCode>General</c:formatCode>
                <c:ptCount val="7"/>
                <c:pt idx="0">
                  <c:v>0.22</c:v>
                </c:pt>
                <c:pt idx="1">
                  <c:v>0.22</c:v>
                </c:pt>
                <c:pt idx="2">
                  <c:v>0.25</c:v>
                </c:pt>
                <c:pt idx="3">
                  <c:v>0.26</c:v>
                </c:pt>
                <c:pt idx="4">
                  <c:v>0.27</c:v>
                </c:pt>
                <c:pt idx="5">
                  <c:v>0.28000000000000003</c:v>
                </c:pt>
                <c:pt idx="6">
                  <c:v>0.31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3EA-457B-A824-73D8355EE1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0601423"/>
        <c:axId val="1195315007"/>
      </c:barChart>
      <c:catAx>
        <c:axId val="11606014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solidFill>
                      <a:sysClr val="windowText" lastClr="000000"/>
                    </a:solidFill>
                    <a:effectLst/>
                  </a:rPr>
                  <a:t>Network side-length (m)</a:t>
                </a:r>
                <a:endParaRPr lang="en-US" sz="1400">
                  <a:solidFill>
                    <a:sysClr val="windowText" lastClr="000000"/>
                  </a:solidFill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315007"/>
        <c:crosses val="autoZero"/>
        <c:auto val="1"/>
        <c:lblAlgn val="ctr"/>
        <c:lblOffset val="100"/>
        <c:noMultiLvlLbl val="0"/>
      </c:catAx>
      <c:valAx>
        <c:axId val="1195315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ysClr val="windowText" lastClr="000000"/>
                    </a:solidFill>
                  </a:rPr>
                  <a:t>Delay</a:t>
                </a:r>
                <a:r>
                  <a:rPr lang="en-US" sz="1800" baseline="0">
                    <a:solidFill>
                      <a:sysClr val="windowText" lastClr="000000"/>
                    </a:solidFill>
                  </a:rPr>
                  <a:t> (sec)</a:t>
                </a:r>
                <a:endParaRPr lang="en-US" sz="18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601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4953040970418322"/>
          <c:y val="8.3239940158866446E-2"/>
          <c:w val="0.42067564519963113"/>
          <c:h val="0.1412678188591908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Sheet1!$A$10</c:f>
              <c:strCache>
                <c:ptCount val="1"/>
                <c:pt idx="0">
                  <c:v>LBDD</c:v>
                </c:pt>
              </c:strCache>
            </c:strRef>
          </c:tx>
          <c:spPr>
            <a:ln w="63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12700">
                <a:solidFill>
                  <a:schemeClr val="tx1"/>
                </a:solidFill>
              </a:ln>
              <a:effectLst/>
            </c:spPr>
          </c:marker>
          <c:cat>
            <c:numRef>
              <c:f>Sheet1!$B$9:$H$9</c:f>
              <c:numCache>
                <c:formatCode>General</c:formatCode>
                <c:ptCount val="7"/>
                <c:pt idx="0">
                  <c:v>400</c:v>
                </c:pt>
                <c:pt idx="1">
                  <c:v>450</c:v>
                </c:pt>
                <c:pt idx="2">
                  <c:v>500</c:v>
                </c:pt>
                <c:pt idx="3">
                  <c:v>550</c:v>
                </c:pt>
                <c:pt idx="4">
                  <c:v>600</c:v>
                </c:pt>
                <c:pt idx="5">
                  <c:v>650</c:v>
                </c:pt>
                <c:pt idx="6">
                  <c:v>700</c:v>
                </c:pt>
              </c:numCache>
            </c:numRef>
          </c:cat>
          <c:val>
            <c:numRef>
              <c:f>Sheet1!$B$10:$H$10</c:f>
              <c:numCache>
                <c:formatCode>General</c:formatCode>
                <c:ptCount val="7"/>
                <c:pt idx="0">
                  <c:v>97.4</c:v>
                </c:pt>
                <c:pt idx="1">
                  <c:v>97.24</c:v>
                </c:pt>
                <c:pt idx="2">
                  <c:v>96.93</c:v>
                </c:pt>
                <c:pt idx="3">
                  <c:v>96.37</c:v>
                </c:pt>
                <c:pt idx="4">
                  <c:v>96.5</c:v>
                </c:pt>
                <c:pt idx="5">
                  <c:v>95.9</c:v>
                </c:pt>
                <c:pt idx="6">
                  <c:v>96.03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E2-42FC-8673-3728D763F721}"/>
            </c:ext>
          </c:extLst>
        </c:ser>
        <c:ser>
          <c:idx val="1"/>
          <c:order val="1"/>
          <c:tx>
            <c:strRef>
              <c:f>Sheet1!$A$11</c:f>
              <c:strCache>
                <c:ptCount val="1"/>
                <c:pt idx="0">
                  <c:v>RR</c:v>
                </c:pt>
              </c:strCache>
            </c:strRef>
          </c:tx>
          <c:spPr>
            <a:ln w="6350" cap="rnd">
              <a:solidFill>
                <a:schemeClr val="tx1"/>
              </a:solidFill>
              <a:round/>
            </a:ln>
            <a:effectLst/>
          </c:spPr>
          <c:marker>
            <c:symbol val="x"/>
            <c:size val="5"/>
            <c:spPr>
              <a:noFill/>
              <a:ln w="12700">
                <a:solidFill>
                  <a:schemeClr val="tx1"/>
                </a:solidFill>
              </a:ln>
              <a:effectLst/>
            </c:spPr>
          </c:marker>
          <c:cat>
            <c:numRef>
              <c:f>Sheet1!$B$9:$H$9</c:f>
              <c:numCache>
                <c:formatCode>General</c:formatCode>
                <c:ptCount val="7"/>
                <c:pt idx="0">
                  <c:v>400</c:v>
                </c:pt>
                <c:pt idx="1">
                  <c:v>450</c:v>
                </c:pt>
                <c:pt idx="2">
                  <c:v>500</c:v>
                </c:pt>
                <c:pt idx="3">
                  <c:v>550</c:v>
                </c:pt>
                <c:pt idx="4">
                  <c:v>600</c:v>
                </c:pt>
                <c:pt idx="5">
                  <c:v>650</c:v>
                </c:pt>
                <c:pt idx="6">
                  <c:v>700</c:v>
                </c:pt>
              </c:numCache>
            </c:numRef>
          </c:cat>
          <c:val>
            <c:numRef>
              <c:f>Sheet1!$B$11:$H$11</c:f>
              <c:numCache>
                <c:formatCode>General</c:formatCode>
                <c:ptCount val="7"/>
                <c:pt idx="0">
                  <c:v>97.3</c:v>
                </c:pt>
                <c:pt idx="1">
                  <c:v>97.55</c:v>
                </c:pt>
                <c:pt idx="2">
                  <c:v>97.38</c:v>
                </c:pt>
                <c:pt idx="3">
                  <c:v>97.65</c:v>
                </c:pt>
                <c:pt idx="4">
                  <c:v>97.95</c:v>
                </c:pt>
                <c:pt idx="5">
                  <c:v>98.02</c:v>
                </c:pt>
                <c:pt idx="6">
                  <c:v>98.07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E2-42FC-8673-3728D763F721}"/>
            </c:ext>
          </c:extLst>
        </c:ser>
        <c:ser>
          <c:idx val="2"/>
          <c:order val="2"/>
          <c:tx>
            <c:strRef>
              <c:f>Sheet1!$A$12</c:f>
              <c:strCache>
                <c:ptCount val="1"/>
                <c:pt idx="0">
                  <c:v>TBDD</c:v>
                </c:pt>
              </c:strCache>
            </c:strRef>
          </c:tx>
          <c:spPr>
            <a:ln w="6350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5"/>
            <c:spPr>
              <a:noFill/>
              <a:ln w="12700" cap="flat">
                <a:solidFill>
                  <a:schemeClr val="tx1"/>
                </a:solidFill>
              </a:ln>
              <a:effectLst/>
            </c:spPr>
          </c:marker>
          <c:cat>
            <c:numRef>
              <c:f>Sheet1!$B$9:$H$9</c:f>
              <c:numCache>
                <c:formatCode>General</c:formatCode>
                <c:ptCount val="7"/>
                <c:pt idx="0">
                  <c:v>400</c:v>
                </c:pt>
                <c:pt idx="1">
                  <c:v>450</c:v>
                </c:pt>
                <c:pt idx="2">
                  <c:v>500</c:v>
                </c:pt>
                <c:pt idx="3">
                  <c:v>550</c:v>
                </c:pt>
                <c:pt idx="4">
                  <c:v>600</c:v>
                </c:pt>
                <c:pt idx="5">
                  <c:v>650</c:v>
                </c:pt>
                <c:pt idx="6">
                  <c:v>700</c:v>
                </c:pt>
              </c:numCache>
            </c:numRef>
          </c:cat>
          <c:val>
            <c:numRef>
              <c:f>Sheet1!$B$12:$H$12</c:f>
              <c:numCache>
                <c:formatCode>General</c:formatCode>
                <c:ptCount val="7"/>
                <c:pt idx="0">
                  <c:v>99.5</c:v>
                </c:pt>
                <c:pt idx="1">
                  <c:v>99.5</c:v>
                </c:pt>
                <c:pt idx="2">
                  <c:v>99.29</c:v>
                </c:pt>
                <c:pt idx="3">
                  <c:v>99.5</c:v>
                </c:pt>
                <c:pt idx="4">
                  <c:v>99.44</c:v>
                </c:pt>
                <c:pt idx="5">
                  <c:v>99.5</c:v>
                </c:pt>
                <c:pt idx="6">
                  <c:v>99.6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E2-42FC-8673-3728D763F7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2019327"/>
        <c:axId val="1062368063"/>
      </c:lineChart>
      <c:catAx>
        <c:axId val="11920193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ysClr val="windowText" lastClr="000000"/>
                    </a:solidFill>
                  </a:rPr>
                  <a:t>Network</a:t>
                </a:r>
                <a:r>
                  <a:rPr lang="en-US" sz="1800" baseline="0">
                    <a:solidFill>
                      <a:sysClr val="windowText" lastClr="000000"/>
                    </a:solidFill>
                  </a:rPr>
                  <a:t> side-length (m)</a:t>
                </a:r>
                <a:endParaRPr lang="en-US" sz="18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2368063"/>
        <c:crosses val="autoZero"/>
        <c:auto val="1"/>
        <c:lblAlgn val="ctr"/>
        <c:lblOffset val="100"/>
        <c:noMultiLvlLbl val="0"/>
      </c:catAx>
      <c:valAx>
        <c:axId val="1062368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ysClr val="windowText" lastClr="000000"/>
                    </a:solidFill>
                  </a:rPr>
                  <a:t>Success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019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856327838962489"/>
          <c:y val="0.37821540323931713"/>
          <c:w val="0.47274726104521136"/>
          <c:h val="0.136100100347108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Sheet1!$A$38</c:f>
              <c:strCache>
                <c:ptCount val="1"/>
                <c:pt idx="0">
                  <c:v>LBDD</c:v>
                </c:pt>
              </c:strCache>
            </c:strRef>
          </c:tx>
          <c:spPr>
            <a:pattFill prst="lgCheck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Sheet1!$B$37:$H$37</c:f>
              <c:numCache>
                <c:formatCode>General</c:formatCode>
                <c:ptCount val="7"/>
                <c:pt idx="0">
                  <c:v>400</c:v>
                </c:pt>
                <c:pt idx="1">
                  <c:v>450</c:v>
                </c:pt>
                <c:pt idx="2">
                  <c:v>500</c:v>
                </c:pt>
                <c:pt idx="3">
                  <c:v>550</c:v>
                </c:pt>
                <c:pt idx="4">
                  <c:v>600</c:v>
                </c:pt>
                <c:pt idx="5">
                  <c:v>650</c:v>
                </c:pt>
                <c:pt idx="6">
                  <c:v>700</c:v>
                </c:pt>
              </c:numCache>
            </c:numRef>
          </c:cat>
          <c:val>
            <c:numRef>
              <c:f>Sheet1!$B$38:$H$38</c:f>
              <c:numCache>
                <c:formatCode>General</c:formatCode>
                <c:ptCount val="7"/>
                <c:pt idx="0">
                  <c:v>2.85</c:v>
                </c:pt>
                <c:pt idx="1">
                  <c:v>4.12</c:v>
                </c:pt>
                <c:pt idx="2">
                  <c:v>4.95</c:v>
                </c:pt>
                <c:pt idx="3">
                  <c:v>6.06</c:v>
                </c:pt>
                <c:pt idx="4">
                  <c:v>5.52</c:v>
                </c:pt>
                <c:pt idx="5">
                  <c:v>7.07</c:v>
                </c:pt>
                <c:pt idx="6">
                  <c:v>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B6-4361-AD64-BFECD205C1F0}"/>
            </c:ext>
          </c:extLst>
        </c:ser>
        <c:ser>
          <c:idx val="1"/>
          <c:order val="1"/>
          <c:tx>
            <c:strRef>
              <c:f>Sheet1!$A$39</c:f>
              <c:strCache>
                <c:ptCount val="1"/>
                <c:pt idx="0">
                  <c:v>RR</c:v>
                </c:pt>
              </c:strCache>
            </c:strRef>
          </c:tx>
          <c:spPr>
            <a:pattFill prst="pct5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Sheet1!$B$37:$H$37</c:f>
              <c:numCache>
                <c:formatCode>General</c:formatCode>
                <c:ptCount val="7"/>
                <c:pt idx="0">
                  <c:v>400</c:v>
                </c:pt>
                <c:pt idx="1">
                  <c:v>450</c:v>
                </c:pt>
                <c:pt idx="2">
                  <c:v>500</c:v>
                </c:pt>
                <c:pt idx="3">
                  <c:v>550</c:v>
                </c:pt>
                <c:pt idx="4">
                  <c:v>600</c:v>
                </c:pt>
                <c:pt idx="5">
                  <c:v>650</c:v>
                </c:pt>
                <c:pt idx="6">
                  <c:v>700</c:v>
                </c:pt>
              </c:numCache>
            </c:numRef>
          </c:cat>
          <c:val>
            <c:numRef>
              <c:f>Sheet1!$B$39:$H$39</c:f>
              <c:numCache>
                <c:formatCode>General</c:formatCode>
                <c:ptCount val="7"/>
                <c:pt idx="0">
                  <c:v>3.06</c:v>
                </c:pt>
                <c:pt idx="1">
                  <c:v>4.1399999999999997</c:v>
                </c:pt>
                <c:pt idx="2">
                  <c:v>4.9000000000000004</c:v>
                </c:pt>
                <c:pt idx="3">
                  <c:v>6.09</c:v>
                </c:pt>
                <c:pt idx="4">
                  <c:v>5.58</c:v>
                </c:pt>
                <c:pt idx="5">
                  <c:v>7.13</c:v>
                </c:pt>
                <c:pt idx="6">
                  <c:v>6.59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B6-4361-AD64-BFECD205C1F0}"/>
            </c:ext>
          </c:extLst>
        </c:ser>
        <c:ser>
          <c:idx val="2"/>
          <c:order val="2"/>
          <c:tx>
            <c:strRef>
              <c:f>Sheet1!$A$40</c:f>
              <c:strCache>
                <c:ptCount val="1"/>
                <c:pt idx="0">
                  <c:v>TBDD</c:v>
                </c:pt>
              </c:strCache>
            </c:strRef>
          </c:tx>
          <c:spPr>
            <a:pattFill prst="dkHorz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Sheet1!$B$37:$H$37</c:f>
              <c:numCache>
                <c:formatCode>General</c:formatCode>
                <c:ptCount val="7"/>
                <c:pt idx="0">
                  <c:v>400</c:v>
                </c:pt>
                <c:pt idx="1">
                  <c:v>450</c:v>
                </c:pt>
                <c:pt idx="2">
                  <c:v>500</c:v>
                </c:pt>
                <c:pt idx="3">
                  <c:v>550</c:v>
                </c:pt>
                <c:pt idx="4">
                  <c:v>600</c:v>
                </c:pt>
                <c:pt idx="5">
                  <c:v>650</c:v>
                </c:pt>
                <c:pt idx="6">
                  <c:v>700</c:v>
                </c:pt>
              </c:numCache>
            </c:numRef>
          </c:cat>
          <c:val>
            <c:numRef>
              <c:f>Sheet1!$B$40:$H$40</c:f>
              <c:numCache>
                <c:formatCode>General</c:formatCode>
                <c:ptCount val="7"/>
                <c:pt idx="0">
                  <c:v>4.05</c:v>
                </c:pt>
                <c:pt idx="1">
                  <c:v>4.37</c:v>
                </c:pt>
                <c:pt idx="2">
                  <c:v>4.4000000000000004</c:v>
                </c:pt>
                <c:pt idx="3">
                  <c:v>4.8</c:v>
                </c:pt>
                <c:pt idx="4">
                  <c:v>5.24</c:v>
                </c:pt>
                <c:pt idx="5">
                  <c:v>5.4</c:v>
                </c:pt>
                <c:pt idx="6">
                  <c:v>5.77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3B6-4361-AD64-BFECD205C1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98264703"/>
        <c:axId val="1059528207"/>
      </c:barChart>
      <c:catAx>
        <c:axId val="12982647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solidFill>
                      <a:sysClr val="windowText" lastClr="000000"/>
                    </a:solidFill>
                    <a:effectLst/>
                  </a:rPr>
                  <a:t>Network side-length (m)</a:t>
                </a:r>
                <a:endParaRPr lang="en-US" sz="1400">
                  <a:solidFill>
                    <a:sysClr val="windowText" lastClr="000000"/>
                  </a:solidFill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528207"/>
        <c:crosses val="autoZero"/>
        <c:auto val="1"/>
        <c:lblAlgn val="ctr"/>
        <c:lblOffset val="100"/>
        <c:noMultiLvlLbl val="0"/>
      </c:catAx>
      <c:valAx>
        <c:axId val="1059528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ysClr val="windowText" lastClr="000000"/>
                    </a:solidFill>
                  </a:rPr>
                  <a:t>ANHs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8264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1904292046481741"/>
          <c:y val="7.0485888473880584E-2"/>
          <c:w val="0.46832227921717257"/>
          <c:h val="9.4316230310150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Sheet1!$A$45</c:f>
              <c:strCache>
                <c:ptCount val="1"/>
                <c:pt idx="0">
                  <c:v>LBDD</c:v>
                </c:pt>
              </c:strCache>
            </c:strRef>
          </c:tx>
          <c:spPr>
            <a:pattFill prst="lgCheck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Sheet1!$B$44:$H$44</c:f>
              <c:numCache>
                <c:formatCode>General</c:formatCode>
                <c:ptCount val="7"/>
                <c:pt idx="0">
                  <c:v>400</c:v>
                </c:pt>
                <c:pt idx="1">
                  <c:v>450</c:v>
                </c:pt>
                <c:pt idx="2">
                  <c:v>500</c:v>
                </c:pt>
                <c:pt idx="3">
                  <c:v>550</c:v>
                </c:pt>
                <c:pt idx="4">
                  <c:v>600</c:v>
                </c:pt>
                <c:pt idx="5">
                  <c:v>650</c:v>
                </c:pt>
                <c:pt idx="6">
                  <c:v>700</c:v>
                </c:pt>
              </c:numCache>
            </c:numRef>
          </c:cat>
          <c:val>
            <c:numRef>
              <c:f>Sheet1!$B$45:$H$45</c:f>
              <c:numCache>
                <c:formatCode>General</c:formatCode>
                <c:ptCount val="7"/>
                <c:pt idx="0">
                  <c:v>2041</c:v>
                </c:pt>
                <c:pt idx="1">
                  <c:v>1811.2</c:v>
                </c:pt>
                <c:pt idx="2">
                  <c:v>2350.1999999999998</c:v>
                </c:pt>
                <c:pt idx="3">
                  <c:v>2542.6999999999998</c:v>
                </c:pt>
                <c:pt idx="4">
                  <c:v>2625.8</c:v>
                </c:pt>
                <c:pt idx="5">
                  <c:v>2857.3</c:v>
                </c:pt>
                <c:pt idx="6">
                  <c:v>3628.1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CA-4991-8B6E-C2AA45B9892F}"/>
            </c:ext>
          </c:extLst>
        </c:ser>
        <c:ser>
          <c:idx val="1"/>
          <c:order val="1"/>
          <c:tx>
            <c:strRef>
              <c:f>Sheet1!$A$46</c:f>
              <c:strCache>
                <c:ptCount val="1"/>
                <c:pt idx="0">
                  <c:v>RR</c:v>
                </c:pt>
              </c:strCache>
            </c:strRef>
          </c:tx>
          <c:spPr>
            <a:pattFill prst="pct5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Sheet1!$B$44:$H$44</c:f>
              <c:numCache>
                <c:formatCode>General</c:formatCode>
                <c:ptCount val="7"/>
                <c:pt idx="0">
                  <c:v>400</c:v>
                </c:pt>
                <c:pt idx="1">
                  <c:v>450</c:v>
                </c:pt>
                <c:pt idx="2">
                  <c:v>500</c:v>
                </c:pt>
                <c:pt idx="3">
                  <c:v>550</c:v>
                </c:pt>
                <c:pt idx="4">
                  <c:v>600</c:v>
                </c:pt>
                <c:pt idx="5">
                  <c:v>650</c:v>
                </c:pt>
                <c:pt idx="6">
                  <c:v>700</c:v>
                </c:pt>
              </c:numCache>
            </c:numRef>
          </c:cat>
          <c:val>
            <c:numRef>
              <c:f>Sheet1!$B$46:$H$46</c:f>
              <c:numCache>
                <c:formatCode>General</c:formatCode>
                <c:ptCount val="7"/>
                <c:pt idx="0">
                  <c:v>2144.6</c:v>
                </c:pt>
                <c:pt idx="1">
                  <c:v>2904.1</c:v>
                </c:pt>
                <c:pt idx="2">
                  <c:v>2866.3</c:v>
                </c:pt>
                <c:pt idx="3">
                  <c:v>2970.1</c:v>
                </c:pt>
                <c:pt idx="4">
                  <c:v>2998.7</c:v>
                </c:pt>
                <c:pt idx="5">
                  <c:v>3038.38</c:v>
                </c:pt>
                <c:pt idx="6">
                  <c:v>3924.6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CA-4991-8B6E-C2AA45B9892F}"/>
            </c:ext>
          </c:extLst>
        </c:ser>
        <c:ser>
          <c:idx val="2"/>
          <c:order val="2"/>
          <c:tx>
            <c:strRef>
              <c:f>Sheet1!$A$47</c:f>
              <c:strCache>
                <c:ptCount val="1"/>
                <c:pt idx="0">
                  <c:v>TBDD</c:v>
                </c:pt>
              </c:strCache>
            </c:strRef>
          </c:tx>
          <c:spPr>
            <a:pattFill prst="dkHorz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Sheet1!$B$44:$H$44</c:f>
              <c:numCache>
                <c:formatCode>General</c:formatCode>
                <c:ptCount val="7"/>
                <c:pt idx="0">
                  <c:v>400</c:v>
                </c:pt>
                <c:pt idx="1">
                  <c:v>450</c:v>
                </c:pt>
                <c:pt idx="2">
                  <c:v>500</c:v>
                </c:pt>
                <c:pt idx="3">
                  <c:v>550</c:v>
                </c:pt>
                <c:pt idx="4">
                  <c:v>600</c:v>
                </c:pt>
                <c:pt idx="5">
                  <c:v>650</c:v>
                </c:pt>
                <c:pt idx="6">
                  <c:v>700</c:v>
                </c:pt>
              </c:numCache>
            </c:numRef>
          </c:cat>
          <c:val>
            <c:numRef>
              <c:f>Sheet1!$B$47:$H$47</c:f>
              <c:numCache>
                <c:formatCode>General</c:formatCode>
                <c:ptCount val="7"/>
                <c:pt idx="0">
                  <c:v>2071.6</c:v>
                </c:pt>
                <c:pt idx="1">
                  <c:v>2808.7</c:v>
                </c:pt>
                <c:pt idx="2">
                  <c:v>3136.2</c:v>
                </c:pt>
                <c:pt idx="3">
                  <c:v>3398.9</c:v>
                </c:pt>
                <c:pt idx="4">
                  <c:v>3637.7</c:v>
                </c:pt>
                <c:pt idx="5">
                  <c:v>4447.2</c:v>
                </c:pt>
                <c:pt idx="6">
                  <c:v>5108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CA-4991-8B6E-C2AA45B989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7255199"/>
        <c:axId val="1187066655"/>
      </c:barChart>
      <c:catAx>
        <c:axId val="9272551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solidFill>
                      <a:sysClr val="windowText" lastClr="000000"/>
                    </a:solidFill>
                    <a:effectLst/>
                  </a:rPr>
                  <a:t>Network side-length (m)</a:t>
                </a:r>
                <a:endParaRPr lang="en-US" sz="1400">
                  <a:solidFill>
                    <a:sysClr val="windowText" lastClr="000000"/>
                  </a:solidFill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7066655"/>
        <c:crosses val="autoZero"/>
        <c:auto val="1"/>
        <c:lblAlgn val="ctr"/>
        <c:lblOffset val="100"/>
        <c:noMultiLvlLbl val="0"/>
      </c:catAx>
      <c:valAx>
        <c:axId val="1187066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ysClr val="windowText" lastClr="000000"/>
                    </a:solidFill>
                  </a:rPr>
                  <a:t>Lifetime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7255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787949851925795"/>
          <c:y val="0.12749796626634313"/>
          <c:w val="0.46361356407353504"/>
          <c:h val="0.121408246098734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Sheet1!$AC$3</c:f>
              <c:strCache>
                <c:ptCount val="1"/>
                <c:pt idx="0">
                  <c:v>LBDD</c:v>
                </c:pt>
              </c:strCache>
            </c:strRef>
          </c:tx>
          <c:spPr>
            <a:pattFill prst="lgCheck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Sheet1!$AD$2:$AJ$2</c:f>
              <c:numCache>
                <c:formatCode>General</c:formatCode>
                <c:ptCount val="7"/>
                <c:pt idx="0">
                  <c:v>400</c:v>
                </c:pt>
                <c:pt idx="1">
                  <c:v>450</c:v>
                </c:pt>
                <c:pt idx="2">
                  <c:v>500</c:v>
                </c:pt>
                <c:pt idx="3">
                  <c:v>550</c:v>
                </c:pt>
                <c:pt idx="4">
                  <c:v>600</c:v>
                </c:pt>
                <c:pt idx="5">
                  <c:v>650</c:v>
                </c:pt>
                <c:pt idx="6">
                  <c:v>700</c:v>
                </c:pt>
              </c:numCache>
            </c:numRef>
          </c:cat>
          <c:val>
            <c:numRef>
              <c:f>Sheet1!$AD$3:$AJ$3</c:f>
              <c:numCache>
                <c:formatCode>General</c:formatCode>
                <c:ptCount val="7"/>
                <c:pt idx="0">
                  <c:v>21.2</c:v>
                </c:pt>
                <c:pt idx="1">
                  <c:v>29.5</c:v>
                </c:pt>
                <c:pt idx="2">
                  <c:v>37.4</c:v>
                </c:pt>
                <c:pt idx="3">
                  <c:v>38.770000000000003</c:v>
                </c:pt>
                <c:pt idx="4">
                  <c:v>39.4</c:v>
                </c:pt>
                <c:pt idx="5">
                  <c:v>45.64</c:v>
                </c:pt>
                <c:pt idx="6">
                  <c:v>65.12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21-46BA-BA6E-E1FAD13DE363}"/>
            </c:ext>
          </c:extLst>
        </c:ser>
        <c:ser>
          <c:idx val="1"/>
          <c:order val="1"/>
          <c:tx>
            <c:strRef>
              <c:f>Sheet1!$AC$4</c:f>
              <c:strCache>
                <c:ptCount val="1"/>
                <c:pt idx="0">
                  <c:v>RR</c:v>
                </c:pt>
              </c:strCache>
            </c:strRef>
          </c:tx>
          <c:spPr>
            <a:pattFill prst="pct5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Sheet1!$AD$2:$AJ$2</c:f>
              <c:numCache>
                <c:formatCode>General</c:formatCode>
                <c:ptCount val="7"/>
                <c:pt idx="0">
                  <c:v>400</c:v>
                </c:pt>
                <c:pt idx="1">
                  <c:v>450</c:v>
                </c:pt>
                <c:pt idx="2">
                  <c:v>500</c:v>
                </c:pt>
                <c:pt idx="3">
                  <c:v>550</c:v>
                </c:pt>
                <c:pt idx="4">
                  <c:v>600</c:v>
                </c:pt>
                <c:pt idx="5">
                  <c:v>650</c:v>
                </c:pt>
                <c:pt idx="6">
                  <c:v>700</c:v>
                </c:pt>
              </c:numCache>
            </c:numRef>
          </c:cat>
          <c:val>
            <c:numRef>
              <c:f>Sheet1!$AD$4:$AJ$4</c:f>
              <c:numCache>
                <c:formatCode>General</c:formatCode>
                <c:ptCount val="7"/>
                <c:pt idx="0">
                  <c:v>18.600000000000001</c:v>
                </c:pt>
                <c:pt idx="1">
                  <c:v>27.18</c:v>
                </c:pt>
                <c:pt idx="2">
                  <c:v>27.9</c:v>
                </c:pt>
                <c:pt idx="3">
                  <c:v>32.65</c:v>
                </c:pt>
                <c:pt idx="4">
                  <c:v>36.36</c:v>
                </c:pt>
                <c:pt idx="5">
                  <c:v>43.28</c:v>
                </c:pt>
                <c:pt idx="6">
                  <c:v>53.34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21-46BA-BA6E-E1FAD13DE363}"/>
            </c:ext>
          </c:extLst>
        </c:ser>
        <c:ser>
          <c:idx val="2"/>
          <c:order val="2"/>
          <c:tx>
            <c:strRef>
              <c:f>Sheet1!$AC$5</c:f>
              <c:strCache>
                <c:ptCount val="1"/>
                <c:pt idx="0">
                  <c:v>TBDD</c:v>
                </c:pt>
              </c:strCache>
            </c:strRef>
          </c:tx>
          <c:spPr>
            <a:pattFill prst="dkHorz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Sheet1!$AD$2:$AJ$2</c:f>
              <c:numCache>
                <c:formatCode>General</c:formatCode>
                <c:ptCount val="7"/>
                <c:pt idx="0">
                  <c:v>400</c:v>
                </c:pt>
                <c:pt idx="1">
                  <c:v>450</c:v>
                </c:pt>
                <c:pt idx="2">
                  <c:v>500</c:v>
                </c:pt>
                <c:pt idx="3">
                  <c:v>550</c:v>
                </c:pt>
                <c:pt idx="4">
                  <c:v>600</c:v>
                </c:pt>
                <c:pt idx="5">
                  <c:v>650</c:v>
                </c:pt>
                <c:pt idx="6">
                  <c:v>700</c:v>
                </c:pt>
              </c:numCache>
            </c:numRef>
          </c:cat>
          <c:val>
            <c:numRef>
              <c:f>Sheet1!$AD$5:$AJ$5</c:f>
              <c:numCache>
                <c:formatCode>General</c:formatCode>
                <c:ptCount val="7"/>
                <c:pt idx="0">
                  <c:v>20.3</c:v>
                </c:pt>
                <c:pt idx="1">
                  <c:v>25.4</c:v>
                </c:pt>
                <c:pt idx="2">
                  <c:v>27.6</c:v>
                </c:pt>
                <c:pt idx="3">
                  <c:v>30.7</c:v>
                </c:pt>
                <c:pt idx="4">
                  <c:v>33.5</c:v>
                </c:pt>
                <c:pt idx="5">
                  <c:v>36.9</c:v>
                </c:pt>
                <c:pt idx="6">
                  <c:v>45.5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21-46BA-BA6E-E1FAD13DE3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1215967"/>
        <c:axId val="1304047391"/>
      </c:barChart>
      <c:catAx>
        <c:axId val="11612159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solidFill>
                      <a:sysClr val="windowText" lastClr="000000"/>
                    </a:solidFill>
                    <a:effectLst/>
                  </a:rPr>
                  <a:t>Network side-length (m)</a:t>
                </a:r>
                <a:endParaRPr lang="en-US">
                  <a:solidFill>
                    <a:sysClr val="windowText" lastClr="000000"/>
                  </a:solidFill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4047391"/>
        <c:crosses val="autoZero"/>
        <c:auto val="1"/>
        <c:lblAlgn val="ctr"/>
        <c:lblOffset val="100"/>
        <c:noMultiLvlLbl val="0"/>
      </c:catAx>
      <c:valAx>
        <c:axId val="1304047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ysClr val="windowText" lastClr="000000"/>
                    </a:solidFill>
                  </a:rPr>
                  <a:t>EC (J)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215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7348064728060598"/>
          <c:y val="8.3102267818182474E-2"/>
          <c:w val="0.25859194714363326"/>
          <c:h val="7.78013744132605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Sheet1!$AE$30</c:f>
              <c:strCache>
                <c:ptCount val="1"/>
                <c:pt idx="0">
                  <c:v>Theoretical</c:v>
                </c:pt>
              </c:strCache>
            </c:strRef>
          </c:tx>
          <c:spPr>
            <a:pattFill prst="diagBrick">
              <a:fgClr>
                <a:schemeClr val="tx1">
                  <a:lumMod val="65000"/>
                  <a:lumOff val="35000"/>
                </a:schemeClr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Sheet1!$AF$29:$AL$29</c:f>
              <c:numCache>
                <c:formatCode>General</c:formatCode>
                <c:ptCount val="7"/>
                <c:pt idx="0">
                  <c:v>400</c:v>
                </c:pt>
                <c:pt idx="1">
                  <c:v>450</c:v>
                </c:pt>
                <c:pt idx="2">
                  <c:v>500</c:v>
                </c:pt>
                <c:pt idx="3">
                  <c:v>550</c:v>
                </c:pt>
                <c:pt idx="4">
                  <c:v>600</c:v>
                </c:pt>
                <c:pt idx="5">
                  <c:v>650</c:v>
                </c:pt>
                <c:pt idx="6">
                  <c:v>700</c:v>
                </c:pt>
              </c:numCache>
            </c:numRef>
          </c:cat>
          <c:val>
            <c:numRef>
              <c:f>Sheet1!$AF$30:$AL$30</c:f>
              <c:numCache>
                <c:formatCode>0.00</c:formatCode>
                <c:ptCount val="7"/>
                <c:pt idx="0">
                  <c:v>1.8770595593929942</c:v>
                </c:pt>
                <c:pt idx="1">
                  <c:v>1.8770595593929942</c:v>
                </c:pt>
                <c:pt idx="2">
                  <c:v>1.8770595593929942</c:v>
                </c:pt>
                <c:pt idx="3">
                  <c:v>1.8770595593929942</c:v>
                </c:pt>
                <c:pt idx="4">
                  <c:v>1.8770595593929942</c:v>
                </c:pt>
                <c:pt idx="5">
                  <c:v>1.8770595593929942</c:v>
                </c:pt>
                <c:pt idx="6">
                  <c:v>1.8770595593929942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B9-40A0-BB0E-ED4D8104A8DE}"/>
            </c:ext>
          </c:extLst>
        </c:ser>
        <c:ser>
          <c:idx val="1"/>
          <c:order val="1"/>
          <c:tx>
            <c:strRef>
              <c:f>Sheet1!$AE$31</c:f>
              <c:strCache>
                <c:ptCount val="1"/>
                <c:pt idx="0">
                  <c:v>Simulation</c:v>
                </c:pt>
              </c:strCache>
            </c:strRef>
          </c:tx>
          <c:spPr>
            <a:pattFill prst="narHorz">
              <a:fgClr>
                <a:schemeClr val="tx1">
                  <a:lumMod val="65000"/>
                  <a:lumOff val="35000"/>
                </a:schemeClr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Sheet1!$AF$29:$AL$29</c:f>
              <c:numCache>
                <c:formatCode>General</c:formatCode>
                <c:ptCount val="7"/>
                <c:pt idx="0">
                  <c:v>400</c:v>
                </c:pt>
                <c:pt idx="1">
                  <c:v>450</c:v>
                </c:pt>
                <c:pt idx="2">
                  <c:v>500</c:v>
                </c:pt>
                <c:pt idx="3">
                  <c:v>550</c:v>
                </c:pt>
                <c:pt idx="4">
                  <c:v>600</c:v>
                </c:pt>
                <c:pt idx="5">
                  <c:v>650</c:v>
                </c:pt>
                <c:pt idx="6">
                  <c:v>700</c:v>
                </c:pt>
              </c:numCache>
            </c:numRef>
          </c:cat>
          <c:val>
            <c:numRef>
              <c:f>Sheet1!$AF$31:$AL$31</c:f>
              <c:numCache>
                <c:formatCode>General</c:formatCode>
                <c:ptCount val="7"/>
                <c:pt idx="0">
                  <c:v>1.83</c:v>
                </c:pt>
                <c:pt idx="1">
                  <c:v>1.83</c:v>
                </c:pt>
                <c:pt idx="2">
                  <c:v>1.83</c:v>
                </c:pt>
                <c:pt idx="3">
                  <c:v>1.83</c:v>
                </c:pt>
                <c:pt idx="4">
                  <c:v>1.83</c:v>
                </c:pt>
                <c:pt idx="5">
                  <c:v>1.83</c:v>
                </c:pt>
                <c:pt idx="6">
                  <c:v>1.83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B9-40A0-BB0E-ED4D8104A8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4999952"/>
        <c:axId val="125484288"/>
      </c:barChart>
      <c:catAx>
        <c:axId val="124999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solidFill>
                      <a:sysClr val="windowText" lastClr="000000"/>
                    </a:solidFill>
                    <a:effectLst/>
                  </a:rPr>
                  <a:t>Network side-length (m)</a:t>
                </a:r>
                <a:endParaRPr lang="en-US">
                  <a:solidFill>
                    <a:sysClr val="windowText" lastClr="000000"/>
                  </a:solidFill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484288"/>
        <c:crosses val="autoZero"/>
        <c:auto val="1"/>
        <c:lblAlgn val="ctr"/>
        <c:lblOffset val="100"/>
        <c:noMultiLvlLbl val="0"/>
      </c:catAx>
      <c:valAx>
        <c:axId val="125484288"/>
        <c:scaling>
          <c:orientation val="minMax"/>
          <c:max val="2.25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ysClr val="windowText" lastClr="000000"/>
                    </a:solidFill>
                  </a:rPr>
                  <a:t>ANHs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999952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6231919199862811"/>
          <c:y val="5.7442819647544066E-2"/>
          <c:w val="0.55935963684938883"/>
          <c:h val="9.67527748217990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Sheet1!$AE$36</c:f>
              <c:strCache>
                <c:ptCount val="1"/>
                <c:pt idx="0">
                  <c:v>Theoretical</c:v>
                </c:pt>
              </c:strCache>
            </c:strRef>
          </c:tx>
          <c:spPr>
            <a:pattFill prst="diagBrick">
              <a:fgClr>
                <a:schemeClr val="tx1">
                  <a:lumMod val="65000"/>
                  <a:lumOff val="35000"/>
                </a:schemeClr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Sheet1!$AF$35:$AL$35</c:f>
              <c:numCache>
                <c:formatCode>General</c:formatCode>
                <c:ptCount val="7"/>
                <c:pt idx="0">
                  <c:v>400</c:v>
                </c:pt>
                <c:pt idx="1">
                  <c:v>450</c:v>
                </c:pt>
                <c:pt idx="2">
                  <c:v>500</c:v>
                </c:pt>
                <c:pt idx="3">
                  <c:v>550</c:v>
                </c:pt>
                <c:pt idx="4">
                  <c:v>600</c:v>
                </c:pt>
                <c:pt idx="5">
                  <c:v>650</c:v>
                </c:pt>
                <c:pt idx="6">
                  <c:v>700</c:v>
                </c:pt>
              </c:numCache>
            </c:numRef>
          </c:cat>
          <c:val>
            <c:numRef>
              <c:f>Sheet1!$AF$36:$AL$36</c:f>
              <c:numCache>
                <c:formatCode>General</c:formatCode>
                <c:ptCount val="7"/>
                <c:pt idx="0">
                  <c:v>8.1339247573696412</c:v>
                </c:pt>
                <c:pt idx="1">
                  <c:v>8.9160329071167226</c:v>
                </c:pt>
                <c:pt idx="2">
                  <c:v>9.698141056863804</c:v>
                </c:pt>
                <c:pt idx="3">
                  <c:v>10.480249206610885</c:v>
                </c:pt>
                <c:pt idx="4">
                  <c:v>11.262357356357967</c:v>
                </c:pt>
                <c:pt idx="5">
                  <c:v>12.044465506105048</c:v>
                </c:pt>
                <c:pt idx="6">
                  <c:v>12.826573655852126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56-428E-9F51-430B6F3B3484}"/>
            </c:ext>
          </c:extLst>
        </c:ser>
        <c:ser>
          <c:idx val="1"/>
          <c:order val="1"/>
          <c:tx>
            <c:strRef>
              <c:f>Sheet1!$AE$37</c:f>
              <c:strCache>
                <c:ptCount val="1"/>
                <c:pt idx="0">
                  <c:v>Simulation</c:v>
                </c:pt>
              </c:strCache>
            </c:strRef>
          </c:tx>
          <c:spPr>
            <a:pattFill prst="narHorz">
              <a:fgClr>
                <a:schemeClr val="tx1">
                  <a:lumMod val="65000"/>
                  <a:lumOff val="35000"/>
                </a:schemeClr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Sheet1!$AF$35:$AL$35</c:f>
              <c:numCache>
                <c:formatCode>General</c:formatCode>
                <c:ptCount val="7"/>
                <c:pt idx="0">
                  <c:v>400</c:v>
                </c:pt>
                <c:pt idx="1">
                  <c:v>450</c:v>
                </c:pt>
                <c:pt idx="2">
                  <c:v>500</c:v>
                </c:pt>
                <c:pt idx="3">
                  <c:v>550</c:v>
                </c:pt>
                <c:pt idx="4">
                  <c:v>600</c:v>
                </c:pt>
                <c:pt idx="5">
                  <c:v>650</c:v>
                </c:pt>
                <c:pt idx="6">
                  <c:v>700</c:v>
                </c:pt>
              </c:numCache>
            </c:numRef>
          </c:cat>
          <c:val>
            <c:numRef>
              <c:f>Sheet1!$AF$37:$AL$37</c:f>
              <c:numCache>
                <c:formatCode>General</c:formatCode>
                <c:ptCount val="7"/>
                <c:pt idx="0">
                  <c:v>8.86</c:v>
                </c:pt>
                <c:pt idx="1">
                  <c:v>8.9600000000000009</c:v>
                </c:pt>
                <c:pt idx="2">
                  <c:v>9.9499999999999993</c:v>
                </c:pt>
                <c:pt idx="3">
                  <c:v>10.86</c:v>
                </c:pt>
                <c:pt idx="4">
                  <c:v>11.2</c:v>
                </c:pt>
                <c:pt idx="5">
                  <c:v>13.06</c:v>
                </c:pt>
                <c:pt idx="6">
                  <c:v>12.96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56-428E-9F51-430B6F3B34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4945152"/>
        <c:axId val="206500256"/>
      </c:barChart>
      <c:catAx>
        <c:axId val="124945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800" b="0" i="0" u="none" strike="noStrike" kern="1200" baseline="0">
                    <a:solidFill>
                      <a:sysClr val="windowText" lastClr="000000"/>
                    </a:solidFill>
                    <a:effectLst/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Network side-length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800" b="0" i="0" u="none" strike="noStrike" kern="1200" baseline="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 rtl="0">
              <a:defRPr lang="en-US" sz="1800" b="0" i="0" u="none" strike="noStrike" kern="120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500256"/>
        <c:crosses val="autoZero"/>
        <c:auto val="1"/>
        <c:lblAlgn val="ctr"/>
        <c:lblOffset val="100"/>
        <c:noMultiLvlLbl val="0"/>
      </c:catAx>
      <c:valAx>
        <c:axId val="20650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800" b="0" i="0" u="none" strike="noStrike" kern="1200" baseline="0">
                    <a:solidFill>
                      <a:sysClr val="windowText" lastClr="000000"/>
                    </a:solidFill>
                    <a:effectLst/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800" b="0" i="0" u="none" strike="noStrike" kern="1200" baseline="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800" b="0" i="0" u="none" strike="noStrike" kern="120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945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468021934130094"/>
          <c:y val="6.2282152498271563E-2"/>
          <c:w val="0.57589294480334596"/>
          <c:h val="9.69550539164599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800" b="0" i="0" u="none" strike="noStrike" kern="12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 rtl="0">
        <a:defRPr lang="en-US" sz="1800" b="0" i="0" u="none" strike="noStrike" kern="1200" baseline="0">
          <a:solidFill>
            <a:sysClr val="windowText" lastClr="000000"/>
          </a:solidFill>
          <a:effectLst/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Sheet1!$AE$42</c:f>
              <c:strCache>
                <c:ptCount val="1"/>
                <c:pt idx="0">
                  <c:v>Theoretical</c:v>
                </c:pt>
              </c:strCache>
            </c:strRef>
          </c:tx>
          <c:spPr>
            <a:pattFill prst="diagBrick">
              <a:fgClr>
                <a:schemeClr val="tx1">
                  <a:lumMod val="65000"/>
                  <a:lumOff val="35000"/>
                </a:schemeClr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Sheet1!$AF$41:$AL$41</c:f>
              <c:numCache>
                <c:formatCode>General</c:formatCode>
                <c:ptCount val="7"/>
                <c:pt idx="0">
                  <c:v>400</c:v>
                </c:pt>
                <c:pt idx="1">
                  <c:v>450</c:v>
                </c:pt>
                <c:pt idx="2">
                  <c:v>500</c:v>
                </c:pt>
                <c:pt idx="3">
                  <c:v>550</c:v>
                </c:pt>
                <c:pt idx="4">
                  <c:v>600</c:v>
                </c:pt>
                <c:pt idx="5">
                  <c:v>650</c:v>
                </c:pt>
                <c:pt idx="6">
                  <c:v>700</c:v>
                </c:pt>
              </c:numCache>
            </c:numRef>
          </c:cat>
          <c:val>
            <c:numRef>
              <c:f>Sheet1!$AF$42:$AL$42</c:f>
              <c:numCache>
                <c:formatCode>0.00E+00</c:formatCode>
                <c:ptCount val="7"/>
                <c:pt idx="0">
                  <c:v>2.9421170575374634E-5</c:v>
                </c:pt>
                <c:pt idx="1">
                  <c:v>2.9421170575374634E-5</c:v>
                </c:pt>
                <c:pt idx="2">
                  <c:v>2.9421170575374634E-5</c:v>
                </c:pt>
                <c:pt idx="3">
                  <c:v>2.9421170575374634E-5</c:v>
                </c:pt>
                <c:pt idx="4">
                  <c:v>2.9421170575374634E-5</c:v>
                </c:pt>
                <c:pt idx="5">
                  <c:v>2.9421170575374634E-5</c:v>
                </c:pt>
                <c:pt idx="6">
                  <c:v>2.9421170575374634E-5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58-470F-BB18-9DBEAF1432F2}"/>
            </c:ext>
          </c:extLst>
        </c:ser>
        <c:ser>
          <c:idx val="1"/>
          <c:order val="1"/>
          <c:tx>
            <c:strRef>
              <c:f>Sheet1!$AE$43</c:f>
              <c:strCache>
                <c:ptCount val="1"/>
                <c:pt idx="0">
                  <c:v>Simulation</c:v>
                </c:pt>
              </c:strCache>
            </c:strRef>
          </c:tx>
          <c:spPr>
            <a:pattFill prst="narHorz">
              <a:fgClr>
                <a:schemeClr val="tx1">
                  <a:lumMod val="65000"/>
                  <a:lumOff val="35000"/>
                </a:schemeClr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Sheet1!$AF$41:$AL$41</c:f>
              <c:numCache>
                <c:formatCode>General</c:formatCode>
                <c:ptCount val="7"/>
                <c:pt idx="0">
                  <c:v>400</c:v>
                </c:pt>
                <c:pt idx="1">
                  <c:v>450</c:v>
                </c:pt>
                <c:pt idx="2">
                  <c:v>500</c:v>
                </c:pt>
                <c:pt idx="3">
                  <c:v>550</c:v>
                </c:pt>
                <c:pt idx="4">
                  <c:v>600</c:v>
                </c:pt>
                <c:pt idx="5">
                  <c:v>650</c:v>
                </c:pt>
                <c:pt idx="6">
                  <c:v>700</c:v>
                </c:pt>
              </c:numCache>
            </c:numRef>
          </c:cat>
          <c:val>
            <c:numRef>
              <c:f>Sheet1!$AF$43:$AL$43</c:f>
              <c:numCache>
                <c:formatCode>General</c:formatCode>
                <c:ptCount val="7"/>
                <c:pt idx="0">
                  <c:v>3.0000035643946701E-5</c:v>
                </c:pt>
                <c:pt idx="1">
                  <c:v>2.99268914444405E-5</c:v>
                </c:pt>
                <c:pt idx="2">
                  <c:v>3.0204578789618E-5</c:v>
                </c:pt>
                <c:pt idx="3">
                  <c:v>3.1239130306864003E-5</c:v>
                </c:pt>
                <c:pt idx="4">
                  <c:v>3.1589493361189798E-5</c:v>
                </c:pt>
                <c:pt idx="5">
                  <c:v>3.21424716675661E-5</c:v>
                </c:pt>
                <c:pt idx="6">
                  <c:v>3.1746280344557597E-5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58-470F-BB18-9DBEAF1432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222176"/>
        <c:axId val="209755712"/>
      </c:barChart>
      <c:catAx>
        <c:axId val="122222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solidFill>
                      <a:sysClr val="windowText" lastClr="000000"/>
                    </a:solidFill>
                    <a:effectLst/>
                  </a:rPr>
                  <a:t>Network side-length (m)</a:t>
                </a:r>
                <a:endParaRPr lang="en-US">
                  <a:solidFill>
                    <a:sysClr val="windowText" lastClr="000000"/>
                  </a:solidFill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55712"/>
        <c:crosses val="autoZero"/>
        <c:auto val="1"/>
        <c:lblAlgn val="ctr"/>
        <c:lblOffset val="100"/>
        <c:noMultiLvlLbl val="0"/>
      </c:catAx>
      <c:valAx>
        <c:axId val="209755712"/>
        <c:scaling>
          <c:orientation val="minMax"/>
          <c:max val="4.2500000000000017E-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ysClr val="windowText" lastClr="000000"/>
                    </a:solidFill>
                  </a:rPr>
                  <a:t>Energy (J)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222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1793023375199198"/>
          <c:y val="9.1907889489805369E-2"/>
          <c:w val="0.60266270542163636"/>
          <c:h val="9.70927906472939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5" Type="http://schemas.openxmlformats.org/officeDocument/2006/relationships/chart" Target="../charts/chart18.xml"/><Relationship Id="rId4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17145</xdr:colOff>
      <xdr:row>6</xdr:row>
      <xdr:rowOff>37148</xdr:rowOff>
    </xdr:from>
    <xdr:to>
      <xdr:col>27</xdr:col>
      <xdr:colOff>321945</xdr:colOff>
      <xdr:row>20</xdr:row>
      <xdr:rowOff>19049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A8BD5A4-8A10-4B5F-955E-E23767AB71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552450</xdr:colOff>
      <xdr:row>21</xdr:row>
      <xdr:rowOff>60007</xdr:rowOff>
    </xdr:from>
    <xdr:to>
      <xdr:col>27</xdr:col>
      <xdr:colOff>247650</xdr:colOff>
      <xdr:row>36</xdr:row>
      <xdr:rowOff>86677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1EAE144-68E6-4E90-BC7A-9B16CDD01C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130487</xdr:colOff>
      <xdr:row>5</xdr:row>
      <xdr:rowOff>136207</xdr:rowOff>
    </xdr:from>
    <xdr:to>
      <xdr:col>17</xdr:col>
      <xdr:colOff>353786</xdr:colOff>
      <xdr:row>20</xdr:row>
      <xdr:rowOff>162877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C01C529-61C9-400A-92BC-D5DC5A12F9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113347</xdr:colOff>
      <xdr:row>38</xdr:row>
      <xdr:rowOff>67627</xdr:rowOff>
    </xdr:from>
    <xdr:to>
      <xdr:col>17</xdr:col>
      <xdr:colOff>418147</xdr:colOff>
      <xdr:row>53</xdr:row>
      <xdr:rowOff>86677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A3D3117-B95F-4FDA-BC57-E9683978E7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254213</xdr:colOff>
      <xdr:row>49</xdr:row>
      <xdr:rowOff>125664</xdr:rowOff>
    </xdr:from>
    <xdr:to>
      <xdr:col>9</xdr:col>
      <xdr:colOff>195943</xdr:colOff>
      <xdr:row>66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664F71EC-6B4E-4E38-AA22-6C83A16868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28</xdr:col>
      <xdr:colOff>4898</xdr:colOff>
      <xdr:row>7</xdr:row>
      <xdr:rowOff>97971</xdr:rowOff>
    </xdr:from>
    <xdr:to>
      <xdr:col>35</xdr:col>
      <xdr:colOff>296363</xdr:colOff>
      <xdr:row>23</xdr:row>
      <xdr:rowOff>14695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66C2E55F-4905-4B41-A80E-D77C113B32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34017</xdr:colOff>
      <xdr:row>43</xdr:row>
      <xdr:rowOff>2721</xdr:rowOff>
    </xdr:from>
    <xdr:to>
      <xdr:col>25</xdr:col>
      <xdr:colOff>319767</xdr:colOff>
      <xdr:row>58</xdr:row>
      <xdr:rowOff>92528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12B226-846B-49C5-B4B6-D1A0DB2F89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562792</xdr:colOff>
      <xdr:row>60</xdr:row>
      <xdr:rowOff>65316</xdr:rowOff>
    </xdr:from>
    <xdr:to>
      <xdr:col>25</xdr:col>
      <xdr:colOff>241935</xdr:colOff>
      <xdr:row>75</xdr:row>
      <xdr:rowOff>167099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EDBD93C-1690-4D03-B6DC-71ED77D2B7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387803</xdr:colOff>
      <xdr:row>51</xdr:row>
      <xdr:rowOff>156210</xdr:rowOff>
    </xdr:from>
    <xdr:to>
      <xdr:col>32</xdr:col>
      <xdr:colOff>813434</xdr:colOff>
      <xdr:row>67</xdr:row>
      <xdr:rowOff>71030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83B7CAE-CF94-4299-BE67-8E60EC18CE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26</xdr:col>
      <xdr:colOff>399506</xdr:colOff>
      <xdr:row>69</xdr:row>
      <xdr:rowOff>111579</xdr:rowOff>
    </xdr:from>
    <xdr:to>
      <xdr:col>32</xdr:col>
      <xdr:colOff>827042</xdr:colOff>
      <xdr:row>85</xdr:row>
      <xdr:rowOff>28303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7935DEE-16CD-4EB3-AE47-A202A0309D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228600</xdr:colOff>
      <xdr:row>68</xdr:row>
      <xdr:rowOff>156882</xdr:rowOff>
    </xdr:from>
    <xdr:to>
      <xdr:col>16</xdr:col>
      <xdr:colOff>533400</xdr:colOff>
      <xdr:row>84</xdr:row>
      <xdr:rowOff>31376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3727948-FF7C-4C01-BE4E-2876CF5D2C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237565</xdr:colOff>
      <xdr:row>85</xdr:row>
      <xdr:rowOff>112059</xdr:rowOff>
    </xdr:from>
    <xdr:to>
      <xdr:col>16</xdr:col>
      <xdr:colOff>542365</xdr:colOff>
      <xdr:row>100</xdr:row>
      <xdr:rowOff>165847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3F26EC3-DBEE-401F-9051-701D0ABF94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47502</xdr:colOff>
      <xdr:row>6</xdr:row>
      <xdr:rowOff>60861</xdr:rowOff>
    </xdr:from>
    <xdr:to>
      <xdr:col>17</xdr:col>
      <xdr:colOff>352302</xdr:colOff>
      <xdr:row>21</xdr:row>
      <xdr:rowOff>33152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AE387BC8-785B-41A6-ACB8-DCEB082268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163286</xdr:colOff>
      <xdr:row>6</xdr:row>
      <xdr:rowOff>59871</xdr:rowOff>
    </xdr:from>
    <xdr:to>
      <xdr:col>19</xdr:col>
      <xdr:colOff>0</xdr:colOff>
      <xdr:row>22</xdr:row>
      <xdr:rowOff>21772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3651D1-7100-45A7-A79B-0CF0D6ECAE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11</xdr:col>
      <xdr:colOff>206829</xdr:colOff>
      <xdr:row>24</xdr:row>
      <xdr:rowOff>157843</xdr:rowOff>
    </xdr:from>
    <xdr:to>
      <xdr:col>18</xdr:col>
      <xdr:colOff>511629</xdr:colOff>
      <xdr:row>39</xdr:row>
      <xdr:rowOff>125185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DF01A99-9054-4ED3-8748-385A10AA81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65314</xdr:colOff>
      <xdr:row>6</xdr:row>
      <xdr:rowOff>59871</xdr:rowOff>
    </xdr:from>
    <xdr:to>
      <xdr:col>28</xdr:col>
      <xdr:colOff>370114</xdr:colOff>
      <xdr:row>21</xdr:row>
      <xdr:rowOff>27214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5D2D007-0451-453D-A72E-0673E963CF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43544</xdr:colOff>
      <xdr:row>24</xdr:row>
      <xdr:rowOff>48986</xdr:rowOff>
    </xdr:from>
    <xdr:to>
      <xdr:col>28</xdr:col>
      <xdr:colOff>348344</xdr:colOff>
      <xdr:row>39</xdr:row>
      <xdr:rowOff>16328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992EE8D-37C0-4F5D-9BD6-9D12C0122A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174172</xdr:colOff>
      <xdr:row>42</xdr:row>
      <xdr:rowOff>92528</xdr:rowOff>
    </xdr:from>
    <xdr:to>
      <xdr:col>18</xdr:col>
      <xdr:colOff>478972</xdr:colOff>
      <xdr:row>57</xdr:row>
      <xdr:rowOff>59871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D7CCD2A-36AC-4F28-983D-813C7DF509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86465-191B-4263-8393-E21876CB7A9E}">
  <dimension ref="A1:AU118"/>
  <sheetViews>
    <sheetView tabSelected="1" topLeftCell="A97" zoomScaleNormal="100" workbookViewId="0">
      <selection activeCell="C116" sqref="C116"/>
    </sheetView>
  </sheetViews>
  <sheetFormatPr defaultRowHeight="14.4" x14ac:dyDescent="0.3"/>
  <cols>
    <col min="31" max="31" width="10.77734375" bestFit="1" customWidth="1"/>
    <col min="32" max="32" width="13.88671875" customWidth="1"/>
    <col min="33" max="38" width="12.5546875" bestFit="1" customWidth="1"/>
  </cols>
  <sheetData>
    <row r="1" spans="1:36" x14ac:dyDescent="0.3">
      <c r="A1" s="9" t="s">
        <v>3</v>
      </c>
      <c r="B1" s="9"/>
      <c r="C1" s="9"/>
      <c r="D1" s="9"/>
      <c r="E1" s="9"/>
      <c r="F1" s="9"/>
      <c r="G1" s="9"/>
      <c r="H1" s="9"/>
      <c r="J1" s="9" t="s">
        <v>3</v>
      </c>
      <c r="K1" s="9"/>
      <c r="L1" s="9"/>
      <c r="M1" s="9"/>
      <c r="N1" s="9"/>
      <c r="O1" s="9"/>
      <c r="P1" s="9"/>
      <c r="Q1" s="9"/>
      <c r="S1" s="9" t="s">
        <v>9</v>
      </c>
      <c r="T1" s="9"/>
      <c r="U1" s="9"/>
      <c r="V1" s="9"/>
      <c r="W1" s="9"/>
      <c r="X1" s="9"/>
      <c r="Y1" s="9"/>
      <c r="Z1" s="9"/>
      <c r="AC1" s="9" t="s">
        <v>3</v>
      </c>
      <c r="AD1" s="9"/>
      <c r="AE1" s="9"/>
      <c r="AF1" s="9"/>
      <c r="AG1" s="9"/>
      <c r="AH1" s="9"/>
      <c r="AI1" s="9"/>
      <c r="AJ1" s="9"/>
    </row>
    <row r="2" spans="1:36" x14ac:dyDescent="0.3">
      <c r="A2" s="1"/>
      <c r="B2" s="1">
        <v>400</v>
      </c>
      <c r="C2">
        <v>450</v>
      </c>
      <c r="D2" s="1">
        <v>500</v>
      </c>
      <c r="E2">
        <v>550</v>
      </c>
      <c r="F2" s="1">
        <v>600</v>
      </c>
      <c r="G2">
        <v>650</v>
      </c>
      <c r="H2" s="1">
        <v>700</v>
      </c>
      <c r="J2" s="1"/>
      <c r="K2" s="1">
        <v>400</v>
      </c>
      <c r="L2">
        <v>450</v>
      </c>
      <c r="M2" s="1">
        <v>500</v>
      </c>
      <c r="N2">
        <v>550</v>
      </c>
      <c r="O2" s="1">
        <v>600</v>
      </c>
      <c r="P2">
        <v>650</v>
      </c>
      <c r="Q2" s="1">
        <v>700</v>
      </c>
      <c r="S2" s="1"/>
      <c r="T2" s="1">
        <v>400</v>
      </c>
      <c r="U2">
        <v>450</v>
      </c>
      <c r="V2" s="1">
        <v>500</v>
      </c>
      <c r="W2">
        <v>550</v>
      </c>
      <c r="X2" s="1">
        <v>600</v>
      </c>
      <c r="Y2">
        <v>650</v>
      </c>
      <c r="Z2" s="1">
        <v>700</v>
      </c>
      <c r="AC2" s="1"/>
      <c r="AD2" s="1">
        <v>400</v>
      </c>
      <c r="AE2">
        <v>450</v>
      </c>
      <c r="AF2" s="1">
        <v>500</v>
      </c>
      <c r="AG2">
        <v>550</v>
      </c>
      <c r="AH2" s="1">
        <v>600</v>
      </c>
      <c r="AI2">
        <v>650</v>
      </c>
      <c r="AJ2" s="1">
        <v>700</v>
      </c>
    </row>
    <row r="3" spans="1:36" x14ac:dyDescent="0.3">
      <c r="A3" t="s">
        <v>0</v>
      </c>
      <c r="B3">
        <v>21.2</v>
      </c>
      <c r="C3">
        <v>19.5</v>
      </c>
      <c r="D3" s="2">
        <v>37.4</v>
      </c>
      <c r="E3">
        <v>38.770000000000003</v>
      </c>
      <c r="F3">
        <v>39.4</v>
      </c>
      <c r="G3">
        <v>45.64</v>
      </c>
      <c r="H3">
        <v>65.12</v>
      </c>
      <c r="J3" t="s">
        <v>0</v>
      </c>
      <c r="K3">
        <f>B3/B24*1000</f>
        <v>1.0387065164135227</v>
      </c>
      <c r="L3">
        <f t="shared" ref="L3:Q3" si="0">C3/C24*1000</f>
        <v>1.0766342756183747</v>
      </c>
      <c r="M3">
        <f t="shared" si="0"/>
        <v>1.5913539273253339</v>
      </c>
      <c r="N3">
        <f t="shared" si="0"/>
        <v>1.5247571479136353</v>
      </c>
      <c r="O3">
        <f t="shared" si="0"/>
        <v>1.5004950872115164</v>
      </c>
      <c r="P3">
        <f t="shared" si="0"/>
        <v>1.5973121478318693</v>
      </c>
      <c r="Q3">
        <f t="shared" si="0"/>
        <v>1.7948788622143823</v>
      </c>
      <c r="S3" t="s">
        <v>0</v>
      </c>
      <c r="T3">
        <v>2</v>
      </c>
      <c r="U3">
        <v>2.5299999999999998</v>
      </c>
      <c r="V3">
        <v>3.7</v>
      </c>
      <c r="W3">
        <v>3.75</v>
      </c>
      <c r="X3">
        <v>4.0369999999999999</v>
      </c>
      <c r="Y3">
        <v>4.8499999999999996</v>
      </c>
      <c r="Z3">
        <v>6.9</v>
      </c>
      <c r="AC3" t="s">
        <v>0</v>
      </c>
      <c r="AD3">
        <v>21.2</v>
      </c>
      <c r="AE3">
        <v>29.5</v>
      </c>
      <c r="AF3" s="2">
        <v>37.4</v>
      </c>
      <c r="AG3">
        <v>38.770000000000003</v>
      </c>
      <c r="AH3">
        <v>39.4</v>
      </c>
      <c r="AI3">
        <v>45.64</v>
      </c>
      <c r="AJ3">
        <v>65.12</v>
      </c>
    </row>
    <row r="4" spans="1:36" x14ac:dyDescent="0.3">
      <c r="A4" s="4" t="s">
        <v>1</v>
      </c>
      <c r="B4" s="4">
        <v>18.600000000000001</v>
      </c>
      <c r="C4" s="4">
        <v>28.18</v>
      </c>
      <c r="D4" s="4">
        <v>27.9</v>
      </c>
      <c r="E4" s="4">
        <v>32.65</v>
      </c>
      <c r="F4" s="4">
        <v>36.36</v>
      </c>
      <c r="G4" s="4">
        <v>38.28</v>
      </c>
      <c r="H4" s="4">
        <v>53.34</v>
      </c>
      <c r="J4" s="4" t="s">
        <v>1</v>
      </c>
      <c r="K4">
        <f t="shared" ref="K4:K5" si="1">B4/B25*1000</f>
        <v>0.86729460039168149</v>
      </c>
      <c r="L4">
        <f t="shared" ref="L4:L5" si="2">C4/C25*1000</f>
        <v>0.97035226059708679</v>
      </c>
      <c r="M4">
        <f t="shared" ref="M4:M5" si="3">D4/D25*1000</f>
        <v>0.97338031608694131</v>
      </c>
      <c r="N4">
        <f t="shared" ref="N4:N5" si="4">E4/E25*1000</f>
        <v>1.0992895862092187</v>
      </c>
      <c r="O4">
        <f t="shared" ref="O4:O5" si="5">F4/F25*1000</f>
        <v>1.2125254276853303</v>
      </c>
      <c r="P4">
        <f t="shared" ref="P4:P5" si="6">G4/G25*1000</f>
        <v>1.2598819107550736</v>
      </c>
      <c r="Q4">
        <f t="shared" ref="Q4:Q5" si="7">H4/H25*1000</f>
        <v>1.3591194007032563</v>
      </c>
      <c r="S4" s="4" t="s">
        <v>1</v>
      </c>
      <c r="T4">
        <v>1.36</v>
      </c>
      <c r="U4">
        <v>2.25</v>
      </c>
      <c r="V4">
        <v>2.57</v>
      </c>
      <c r="W4">
        <v>3.04</v>
      </c>
      <c r="X4">
        <v>3.57</v>
      </c>
      <c r="Y4">
        <v>4</v>
      </c>
      <c r="Z4">
        <v>5.86</v>
      </c>
      <c r="AC4" s="4" t="s">
        <v>1</v>
      </c>
      <c r="AD4" s="4">
        <v>18.600000000000001</v>
      </c>
      <c r="AE4" s="4">
        <v>27.18</v>
      </c>
      <c r="AF4" s="4">
        <v>27.9</v>
      </c>
      <c r="AG4" s="4">
        <v>32.65</v>
      </c>
      <c r="AH4" s="4">
        <v>36.36</v>
      </c>
      <c r="AI4" s="4">
        <v>43.28</v>
      </c>
      <c r="AJ4" s="4">
        <v>53.34</v>
      </c>
    </row>
    <row r="5" spans="1:36" x14ac:dyDescent="0.3">
      <c r="A5" t="s">
        <v>20</v>
      </c>
      <c r="B5">
        <v>24.3</v>
      </c>
      <c r="C5">
        <v>25.4</v>
      </c>
      <c r="D5">
        <v>36.6</v>
      </c>
      <c r="E5">
        <v>43.7</v>
      </c>
      <c r="F5">
        <v>50</v>
      </c>
      <c r="G5">
        <v>62.9</v>
      </c>
      <c r="H5">
        <v>79.5</v>
      </c>
      <c r="J5" t="s">
        <v>20</v>
      </c>
      <c r="K5">
        <f t="shared" si="1"/>
        <v>1.1730063718864647</v>
      </c>
      <c r="L5">
        <f t="shared" si="2"/>
        <v>0.904332965428846</v>
      </c>
      <c r="M5">
        <f t="shared" si="3"/>
        <v>1.1670174096039794</v>
      </c>
      <c r="N5">
        <f t="shared" si="4"/>
        <v>1.2857100826738064</v>
      </c>
      <c r="O5">
        <f t="shared" si="5"/>
        <v>1.3744948731341231</v>
      </c>
      <c r="P5">
        <f t="shared" si="6"/>
        <v>1.4143730886850152</v>
      </c>
      <c r="Q5">
        <f t="shared" si="7"/>
        <v>1.5563821456538764</v>
      </c>
      <c r="S5" t="s">
        <v>20</v>
      </c>
      <c r="T5">
        <v>1.3</v>
      </c>
      <c r="U5">
        <v>1.48</v>
      </c>
      <c r="V5">
        <v>1.5</v>
      </c>
      <c r="W5">
        <v>1.86</v>
      </c>
      <c r="X5">
        <v>2.15</v>
      </c>
      <c r="Y5">
        <v>2.46</v>
      </c>
      <c r="Z5">
        <v>2.78</v>
      </c>
      <c r="AC5" t="s">
        <v>20</v>
      </c>
      <c r="AD5">
        <v>20.3</v>
      </c>
      <c r="AE5">
        <v>25.4</v>
      </c>
      <c r="AF5">
        <v>27.6</v>
      </c>
      <c r="AG5">
        <v>30.7</v>
      </c>
      <c r="AH5">
        <v>33.5</v>
      </c>
      <c r="AI5">
        <v>36.9</v>
      </c>
      <c r="AJ5">
        <v>45.5</v>
      </c>
    </row>
    <row r="8" spans="1:36" x14ac:dyDescent="0.3">
      <c r="A8" s="9" t="s">
        <v>5</v>
      </c>
      <c r="B8" s="9"/>
      <c r="C8" s="9"/>
      <c r="D8" s="9"/>
      <c r="E8" s="9"/>
      <c r="F8" s="9"/>
      <c r="G8" s="9"/>
      <c r="H8" s="9"/>
    </row>
    <row r="9" spans="1:36" x14ac:dyDescent="0.3">
      <c r="A9" s="1"/>
      <c r="B9" s="1">
        <v>400</v>
      </c>
      <c r="C9">
        <v>450</v>
      </c>
      <c r="D9" s="1">
        <v>500</v>
      </c>
      <c r="E9">
        <v>550</v>
      </c>
      <c r="F9" s="1">
        <v>600</v>
      </c>
      <c r="G9">
        <v>650</v>
      </c>
      <c r="H9" s="1">
        <v>700</v>
      </c>
    </row>
    <row r="10" spans="1:36" x14ac:dyDescent="0.3">
      <c r="A10" t="s">
        <v>0</v>
      </c>
      <c r="B10">
        <v>97.4</v>
      </c>
      <c r="C10">
        <v>97.24</v>
      </c>
      <c r="D10">
        <v>96.93</v>
      </c>
      <c r="E10">
        <v>96.37</v>
      </c>
      <c r="F10">
        <v>96.5</v>
      </c>
      <c r="G10">
        <v>95.9</v>
      </c>
      <c r="H10">
        <v>96.03</v>
      </c>
    </row>
    <row r="11" spans="1:36" x14ac:dyDescent="0.3">
      <c r="A11" s="4" t="s">
        <v>1</v>
      </c>
      <c r="B11" s="4">
        <v>97.3</v>
      </c>
      <c r="C11" s="4">
        <v>97.55</v>
      </c>
      <c r="D11" s="4">
        <v>97.38</v>
      </c>
      <c r="E11" s="4">
        <v>97.65</v>
      </c>
      <c r="F11" s="4">
        <v>97.95</v>
      </c>
      <c r="G11" s="4">
        <v>98.02</v>
      </c>
      <c r="H11" s="4">
        <v>98.07</v>
      </c>
    </row>
    <row r="12" spans="1:36" x14ac:dyDescent="0.3">
      <c r="A12" t="s">
        <v>20</v>
      </c>
      <c r="B12">
        <v>99.5</v>
      </c>
      <c r="C12">
        <v>99.5</v>
      </c>
      <c r="D12">
        <v>99.29</v>
      </c>
      <c r="E12">
        <v>99.5</v>
      </c>
      <c r="F12">
        <v>99.44</v>
      </c>
      <c r="G12">
        <v>99.5</v>
      </c>
      <c r="H12">
        <v>99.6</v>
      </c>
    </row>
    <row r="15" spans="1:36" x14ac:dyDescent="0.3">
      <c r="A15" s="9" t="s">
        <v>7</v>
      </c>
      <c r="B15" s="9"/>
      <c r="C15" s="9"/>
      <c r="D15" s="9"/>
      <c r="E15" s="9"/>
      <c r="F15" s="9"/>
      <c r="G15" s="9"/>
      <c r="H15" s="9"/>
    </row>
    <row r="16" spans="1:36" x14ac:dyDescent="0.3">
      <c r="A16" s="1"/>
      <c r="B16" s="1">
        <v>400</v>
      </c>
      <c r="C16">
        <v>450</v>
      </c>
      <c r="D16" s="1">
        <v>500</v>
      </c>
      <c r="E16">
        <v>550</v>
      </c>
      <c r="F16" s="1">
        <v>600</v>
      </c>
      <c r="G16">
        <v>650</v>
      </c>
      <c r="H16" s="1">
        <v>700</v>
      </c>
    </row>
    <row r="17" spans="1:47" x14ac:dyDescent="0.3">
      <c r="A17" t="s">
        <v>0</v>
      </c>
      <c r="B17">
        <v>2849</v>
      </c>
      <c r="C17">
        <v>2161</v>
      </c>
      <c r="D17">
        <v>9024</v>
      </c>
      <c r="E17" s="3">
        <v>7683</v>
      </c>
      <c r="F17">
        <v>11384</v>
      </c>
      <c r="G17">
        <v>20141</v>
      </c>
      <c r="H17">
        <v>22696.6</v>
      </c>
    </row>
    <row r="18" spans="1:47" x14ac:dyDescent="0.3">
      <c r="A18" s="4" t="s">
        <v>1</v>
      </c>
      <c r="B18" s="4">
        <v>2641</v>
      </c>
      <c r="C18" s="4">
        <v>3434</v>
      </c>
      <c r="D18" s="4">
        <v>3355</v>
      </c>
      <c r="E18" s="4">
        <v>3488</v>
      </c>
      <c r="F18" s="4">
        <v>5342.8</v>
      </c>
      <c r="G18" s="4">
        <v>7221.8</v>
      </c>
      <c r="H18" s="4">
        <v>33901</v>
      </c>
    </row>
    <row r="19" spans="1:47" x14ac:dyDescent="0.3">
      <c r="A19" t="s">
        <v>20</v>
      </c>
      <c r="B19">
        <v>3062</v>
      </c>
      <c r="C19">
        <v>3613</v>
      </c>
      <c r="D19">
        <v>3845</v>
      </c>
      <c r="E19">
        <v>4372</v>
      </c>
      <c r="F19">
        <v>5314</v>
      </c>
      <c r="G19">
        <v>8545</v>
      </c>
      <c r="H19">
        <v>31824.799999999999</v>
      </c>
    </row>
    <row r="22" spans="1:47" x14ac:dyDescent="0.3">
      <c r="A22" s="9" t="s">
        <v>4</v>
      </c>
      <c r="B22" s="9"/>
      <c r="C22" s="9"/>
      <c r="D22" s="9"/>
      <c r="E22" s="9"/>
      <c r="F22" s="9"/>
      <c r="G22" s="9"/>
      <c r="H22" s="9"/>
      <c r="N22" s="8"/>
    </row>
    <row r="23" spans="1:47" x14ac:dyDescent="0.3">
      <c r="A23" s="1"/>
      <c r="B23" s="1">
        <v>400</v>
      </c>
      <c r="C23">
        <v>450</v>
      </c>
      <c r="D23" s="1">
        <v>500</v>
      </c>
      <c r="E23">
        <v>550</v>
      </c>
      <c r="F23" s="1">
        <v>600</v>
      </c>
      <c r="G23">
        <v>650</v>
      </c>
      <c r="H23" s="1">
        <v>700</v>
      </c>
    </row>
    <row r="24" spans="1:47" x14ac:dyDescent="0.3">
      <c r="A24" t="s">
        <v>0</v>
      </c>
      <c r="B24">
        <v>20410</v>
      </c>
      <c r="C24">
        <v>18112</v>
      </c>
      <c r="D24" s="2">
        <v>23502</v>
      </c>
      <c r="E24">
        <v>25427</v>
      </c>
      <c r="F24">
        <v>26258</v>
      </c>
      <c r="G24">
        <v>28573</v>
      </c>
      <c r="H24">
        <v>36281</v>
      </c>
    </row>
    <row r="25" spans="1:47" x14ac:dyDescent="0.3">
      <c r="A25" s="4" t="s">
        <v>1</v>
      </c>
      <c r="B25" s="4">
        <v>21446</v>
      </c>
      <c r="C25" s="4">
        <v>29041</v>
      </c>
      <c r="D25" s="4">
        <v>28663</v>
      </c>
      <c r="E25" s="4">
        <v>29701</v>
      </c>
      <c r="F25" s="4">
        <v>29987</v>
      </c>
      <c r="G25" s="4">
        <v>30383.8</v>
      </c>
      <c r="H25" s="4">
        <v>39246</v>
      </c>
    </row>
    <row r="26" spans="1:47" x14ac:dyDescent="0.3">
      <c r="A26" t="s">
        <v>20</v>
      </c>
      <c r="B26">
        <v>20716</v>
      </c>
      <c r="C26">
        <v>28087</v>
      </c>
      <c r="D26">
        <v>31362</v>
      </c>
      <c r="E26">
        <v>33989</v>
      </c>
      <c r="F26">
        <v>36377</v>
      </c>
      <c r="G26">
        <v>44472</v>
      </c>
      <c r="H26">
        <v>51080</v>
      </c>
    </row>
    <row r="28" spans="1:47" x14ac:dyDescent="0.3">
      <c r="AE28" s="9" t="s">
        <v>11</v>
      </c>
      <c r="AF28" s="9"/>
      <c r="AG28" s="9"/>
      <c r="AH28" s="9"/>
      <c r="AI28" s="9"/>
      <c r="AJ28" s="9"/>
      <c r="AK28" s="9"/>
      <c r="AL28" s="9"/>
    </row>
    <row r="29" spans="1:47" x14ac:dyDescent="0.3">
      <c r="A29" s="9" t="s">
        <v>6</v>
      </c>
      <c r="B29" s="9"/>
      <c r="C29" s="9"/>
      <c r="D29" s="9"/>
      <c r="E29" s="9"/>
      <c r="F29" s="9"/>
      <c r="G29" s="9"/>
      <c r="H29" s="9"/>
      <c r="AE29" s="1"/>
      <c r="AF29" s="1">
        <v>400</v>
      </c>
      <c r="AG29">
        <v>450</v>
      </c>
      <c r="AH29" s="1">
        <v>500</v>
      </c>
      <c r="AI29">
        <v>550</v>
      </c>
      <c r="AJ29" s="1">
        <v>600</v>
      </c>
      <c r="AK29">
        <v>650</v>
      </c>
      <c r="AL29" s="1">
        <v>700</v>
      </c>
    </row>
    <row r="30" spans="1:47" x14ac:dyDescent="0.3">
      <c r="A30" s="1"/>
      <c r="B30" s="1">
        <v>400</v>
      </c>
      <c r="C30">
        <v>450</v>
      </c>
      <c r="D30" s="1">
        <v>500</v>
      </c>
      <c r="E30">
        <v>550</v>
      </c>
      <c r="F30" s="1">
        <v>600</v>
      </c>
      <c r="G30">
        <v>650</v>
      </c>
      <c r="H30" s="1">
        <v>700</v>
      </c>
      <c r="AE30" t="s">
        <v>16</v>
      </c>
      <c r="AF30" s="6">
        <f>120*(5*LN(1+SQRT(2))+2+SQRT(2))/500</f>
        <v>1.8770595593929942</v>
      </c>
      <c r="AG30" s="6">
        <f t="shared" ref="AG30:AL30" si="8">120*(5*LN(1+SQRT(2))+2+SQRT(2))/500</f>
        <v>1.8770595593929942</v>
      </c>
      <c r="AH30" s="6">
        <f t="shared" si="8"/>
        <v>1.8770595593929942</v>
      </c>
      <c r="AI30" s="6">
        <f t="shared" si="8"/>
        <v>1.8770595593929942</v>
      </c>
      <c r="AJ30" s="6">
        <f t="shared" si="8"/>
        <v>1.8770595593929942</v>
      </c>
      <c r="AK30" s="6">
        <f t="shared" si="8"/>
        <v>1.8770595593929942</v>
      </c>
      <c r="AL30" s="6">
        <f t="shared" si="8"/>
        <v>1.8770595593929942</v>
      </c>
      <c r="AN30" s="6">
        <f>AF32*100/AF30</f>
        <v>2.5070893013225586</v>
      </c>
      <c r="AO30" s="6">
        <f t="shared" ref="AO30:AT30" si="9">AG32*100/AG30</f>
        <v>2.5070893013225586</v>
      </c>
      <c r="AP30" s="6">
        <f t="shared" si="9"/>
        <v>2.5070893013225586</v>
      </c>
      <c r="AQ30" s="6">
        <f t="shared" si="9"/>
        <v>2.5070893013225586</v>
      </c>
      <c r="AR30" s="6">
        <f t="shared" si="9"/>
        <v>2.5070893013225586</v>
      </c>
      <c r="AS30" s="6">
        <f t="shared" si="9"/>
        <v>2.5070893013225586</v>
      </c>
      <c r="AT30" s="6">
        <f t="shared" si="9"/>
        <v>2.5070893013225586</v>
      </c>
      <c r="AU30" s="6"/>
    </row>
    <row r="31" spans="1:47" x14ac:dyDescent="0.3">
      <c r="A31" t="s">
        <v>0</v>
      </c>
      <c r="B31">
        <v>0.3</v>
      </c>
      <c r="C31">
        <v>0.28000000000000003</v>
      </c>
      <c r="D31" s="2">
        <v>0.45</v>
      </c>
      <c r="E31">
        <v>0.53</v>
      </c>
      <c r="F31">
        <v>0.64</v>
      </c>
      <c r="G31">
        <v>0.73</v>
      </c>
      <c r="H31">
        <v>0.77800000000000002</v>
      </c>
      <c r="AE31" s="4" t="s">
        <v>12</v>
      </c>
      <c r="AF31" s="4">
        <v>1.83</v>
      </c>
      <c r="AG31" s="4">
        <v>1.83</v>
      </c>
      <c r="AH31" s="4">
        <v>1.83</v>
      </c>
      <c r="AI31" s="4">
        <v>1.83</v>
      </c>
      <c r="AJ31" s="4">
        <v>1.83</v>
      </c>
      <c r="AK31" s="4">
        <v>1.83</v>
      </c>
      <c r="AL31" s="4">
        <v>1.83</v>
      </c>
      <c r="AN31" s="6"/>
    </row>
    <row r="32" spans="1:47" x14ac:dyDescent="0.3">
      <c r="A32" s="4" t="s">
        <v>1</v>
      </c>
      <c r="B32" s="4">
        <v>0.86</v>
      </c>
      <c r="C32" s="4">
        <v>0.83</v>
      </c>
      <c r="D32" s="4">
        <v>0.89</v>
      </c>
      <c r="E32" s="4">
        <v>1.01</v>
      </c>
      <c r="F32" s="4">
        <v>1.238</v>
      </c>
      <c r="G32" s="4">
        <v>1.38</v>
      </c>
      <c r="H32" s="4">
        <v>1.46</v>
      </c>
      <c r="AE32" t="s">
        <v>17</v>
      </c>
      <c r="AF32">
        <f>AF30-AF31</f>
        <v>4.705955939299411E-2</v>
      </c>
      <c r="AG32">
        <f t="shared" ref="AG32:AL32" si="10">AG30-AG31</f>
        <v>4.705955939299411E-2</v>
      </c>
      <c r="AH32">
        <f t="shared" si="10"/>
        <v>4.705955939299411E-2</v>
      </c>
      <c r="AI32">
        <f t="shared" si="10"/>
        <v>4.705955939299411E-2</v>
      </c>
      <c r="AJ32">
        <f t="shared" si="10"/>
        <v>4.705955939299411E-2</v>
      </c>
      <c r="AK32">
        <f t="shared" si="10"/>
        <v>4.705955939299411E-2</v>
      </c>
      <c r="AL32">
        <f t="shared" si="10"/>
        <v>4.705955939299411E-2</v>
      </c>
    </row>
    <row r="33" spans="1:46" x14ac:dyDescent="0.3">
      <c r="A33" t="s">
        <v>20</v>
      </c>
      <c r="B33">
        <v>0.22</v>
      </c>
      <c r="C33">
        <v>0.22</v>
      </c>
      <c r="D33">
        <v>0.25</v>
      </c>
      <c r="E33">
        <v>0.26</v>
      </c>
      <c r="F33">
        <v>0.27</v>
      </c>
      <c r="G33">
        <v>0.28000000000000003</v>
      </c>
      <c r="H33">
        <v>0.31</v>
      </c>
    </row>
    <row r="34" spans="1:46" x14ac:dyDescent="0.3">
      <c r="AE34" s="9" t="s">
        <v>13</v>
      </c>
      <c r="AF34" s="9"/>
      <c r="AG34" s="9"/>
      <c r="AH34" s="9"/>
      <c r="AI34" s="9"/>
      <c r="AJ34" s="9"/>
      <c r="AK34" s="9"/>
      <c r="AL34" s="9"/>
    </row>
    <row r="35" spans="1:46" x14ac:dyDescent="0.3">
      <c r="AE35" s="1"/>
      <c r="AF35" s="1">
        <v>400</v>
      </c>
      <c r="AG35">
        <v>450</v>
      </c>
      <c r="AH35" s="1">
        <v>500</v>
      </c>
      <c r="AI35">
        <v>550</v>
      </c>
      <c r="AJ35" s="1">
        <v>600</v>
      </c>
      <c r="AK35">
        <v>650</v>
      </c>
      <c r="AL35" s="1">
        <v>700</v>
      </c>
    </row>
    <row r="36" spans="1:46" x14ac:dyDescent="0.3">
      <c r="A36" s="9" t="s">
        <v>8</v>
      </c>
      <c r="B36" s="9"/>
      <c r="C36" s="9"/>
      <c r="D36" s="9"/>
      <c r="E36" s="9"/>
      <c r="F36" s="9"/>
      <c r="G36" s="9"/>
      <c r="H36" s="9"/>
      <c r="AE36" t="s">
        <v>16</v>
      </c>
      <c r="AF36">
        <f>AF35*(5*LN(1+SQRT(2))+2+SQRT(2))/500 + (120*(5*LN(1+SQRT(2))+2+SQRT(2))/500)</f>
        <v>8.1339247573696412</v>
      </c>
      <c r="AG36">
        <f t="shared" ref="AG36:AL36" si="11">AG35*(5*LN(1+SQRT(2))+2+SQRT(2))/500 + (120*(5*LN(1+SQRT(2))+2+SQRT(2))/500)</f>
        <v>8.9160329071167226</v>
      </c>
      <c r="AH36">
        <f t="shared" si="11"/>
        <v>9.698141056863804</v>
      </c>
      <c r="AI36">
        <f t="shared" si="11"/>
        <v>10.480249206610885</v>
      </c>
      <c r="AJ36">
        <f t="shared" si="11"/>
        <v>11.262357356357967</v>
      </c>
      <c r="AK36">
        <f t="shared" si="11"/>
        <v>12.044465506105048</v>
      </c>
      <c r="AL36">
        <f t="shared" si="11"/>
        <v>12.826573655852126</v>
      </c>
    </row>
    <row r="37" spans="1:46" x14ac:dyDescent="0.3">
      <c r="A37" s="1"/>
      <c r="B37" s="1">
        <v>400</v>
      </c>
      <c r="C37">
        <v>450</v>
      </c>
      <c r="D37" s="1">
        <v>500</v>
      </c>
      <c r="E37">
        <v>550</v>
      </c>
      <c r="F37" s="1">
        <v>600</v>
      </c>
      <c r="G37">
        <v>650</v>
      </c>
      <c r="H37" s="1">
        <v>700</v>
      </c>
      <c r="AE37" s="4" t="s">
        <v>12</v>
      </c>
      <c r="AF37" s="4">
        <v>8.86</v>
      </c>
      <c r="AG37" s="4">
        <v>8.9600000000000009</v>
      </c>
      <c r="AH37" s="4">
        <v>9.9499999999999993</v>
      </c>
      <c r="AI37" s="4">
        <v>10.86</v>
      </c>
      <c r="AJ37" s="4">
        <v>11.2</v>
      </c>
      <c r="AK37" s="4">
        <v>13.06</v>
      </c>
      <c r="AL37" s="4">
        <v>12.96</v>
      </c>
      <c r="AN37">
        <f>-1*AF38*100/AF37</f>
        <v>8.1949801651281984</v>
      </c>
      <c r="AO37">
        <f t="shared" ref="AO37:AT37" si="12">-1*AG38*100/AG37</f>
        <v>0.49070416164373065</v>
      </c>
      <c r="AP37">
        <f t="shared" si="12"/>
        <v>2.5312456596602542</v>
      </c>
      <c r="AQ37">
        <f t="shared" si="12"/>
        <v>3.4967844695130204</v>
      </c>
      <c r="AR37">
        <f t="shared" si="12"/>
        <v>-0.55676211033899625</v>
      </c>
      <c r="AS37">
        <f t="shared" si="12"/>
        <v>7.7759149609108134</v>
      </c>
      <c r="AT37">
        <f t="shared" si="12"/>
        <v>1.0295242604002677</v>
      </c>
    </row>
    <row r="38" spans="1:46" x14ac:dyDescent="0.3">
      <c r="A38" t="s">
        <v>0</v>
      </c>
      <c r="B38">
        <v>2.85</v>
      </c>
      <c r="C38">
        <v>4.12</v>
      </c>
      <c r="D38">
        <v>4.95</v>
      </c>
      <c r="E38">
        <v>6.06</v>
      </c>
      <c r="F38">
        <v>5.52</v>
      </c>
      <c r="G38">
        <v>7.07</v>
      </c>
      <c r="H38">
        <v>7.3</v>
      </c>
      <c r="X38" s="8"/>
      <c r="AE38" t="s">
        <v>17</v>
      </c>
      <c r="AF38">
        <f>AF36-AF37</f>
        <v>-0.72607524263035828</v>
      </c>
      <c r="AG38">
        <f t="shared" ref="AG38:AL38" si="13">AG36-AG37</f>
        <v>-4.3967092883278269E-2</v>
      </c>
      <c r="AH38">
        <f t="shared" si="13"/>
        <v>-0.25185894313619528</v>
      </c>
      <c r="AI38">
        <f t="shared" si="13"/>
        <v>-0.37975079338911399</v>
      </c>
      <c r="AJ38">
        <f t="shared" si="13"/>
        <v>6.2357356357967575E-2</v>
      </c>
      <c r="AK38">
        <f t="shared" si="13"/>
        <v>-1.0155344938949522</v>
      </c>
      <c r="AL38">
        <f t="shared" si="13"/>
        <v>-0.13342634414787469</v>
      </c>
    </row>
    <row r="39" spans="1:46" x14ac:dyDescent="0.3">
      <c r="A39" s="4" t="s">
        <v>1</v>
      </c>
      <c r="B39" s="4">
        <v>3.06</v>
      </c>
      <c r="C39" s="4">
        <v>4.1399999999999997</v>
      </c>
      <c r="D39" s="4">
        <v>4.9000000000000004</v>
      </c>
      <c r="E39" s="4">
        <v>6.09</v>
      </c>
      <c r="F39" s="4">
        <v>5.58</v>
      </c>
      <c r="G39" s="4">
        <v>7.13</v>
      </c>
      <c r="H39" s="4">
        <v>6.59</v>
      </c>
    </row>
    <row r="40" spans="1:46" x14ac:dyDescent="0.3">
      <c r="A40" t="s">
        <v>20</v>
      </c>
      <c r="B40">
        <v>4.05</v>
      </c>
      <c r="C40">
        <v>4.37</v>
      </c>
      <c r="D40">
        <v>4.4000000000000004</v>
      </c>
      <c r="E40">
        <v>4.8</v>
      </c>
      <c r="F40">
        <v>5.24</v>
      </c>
      <c r="G40">
        <v>5.4</v>
      </c>
      <c r="H40">
        <v>5.77</v>
      </c>
      <c r="AE40" s="9" t="s">
        <v>14</v>
      </c>
      <c r="AF40" s="9"/>
      <c r="AG40" s="9"/>
      <c r="AH40" s="9"/>
      <c r="AI40" s="9"/>
      <c r="AJ40" s="9"/>
      <c r="AK40" s="9"/>
      <c r="AL40" s="9"/>
    </row>
    <row r="41" spans="1:46" x14ac:dyDescent="0.3">
      <c r="AE41" s="1"/>
      <c r="AF41" s="1">
        <f>AF29</f>
        <v>400</v>
      </c>
      <c r="AG41" s="1">
        <f t="shared" ref="AG41:AL41" si="14">AG29</f>
        <v>450</v>
      </c>
      <c r="AH41" s="1">
        <f t="shared" si="14"/>
        <v>500</v>
      </c>
      <c r="AI41" s="1">
        <f t="shared" si="14"/>
        <v>550</v>
      </c>
      <c r="AJ41" s="1">
        <f t="shared" si="14"/>
        <v>600</v>
      </c>
      <c r="AK41" s="1">
        <f t="shared" si="14"/>
        <v>650</v>
      </c>
      <c r="AL41" s="1">
        <f t="shared" si="14"/>
        <v>700</v>
      </c>
    </row>
    <row r="42" spans="1:46" x14ac:dyDescent="0.3">
      <c r="AE42" t="s">
        <v>16</v>
      </c>
      <c r="AF42" s="5">
        <f>(128*132.25*(18*0.00000005+4*2500*0.00000000001)*(5*LN(1+SQRT(2))+2+SQRT(2)))/(90*50)</f>
        <v>2.9421170575374634E-5</v>
      </c>
      <c r="AG42" s="5">
        <f>(128*132.25*(18*0.00000005+4*2500*0.00000000001)*(5*LN(1+SQRT(2))+2+SQRT(2)))/(90*50)</f>
        <v>2.9421170575374634E-5</v>
      </c>
      <c r="AH42" s="5">
        <f t="shared" ref="AH42:AL42" si="15">(128*132.25*(18*0.00000005+4*2500*0.00000000001)*(5*LN(1+SQRT(2))+2+SQRT(2)))/(90*50)</f>
        <v>2.9421170575374634E-5</v>
      </c>
      <c r="AI42" s="5">
        <f t="shared" si="15"/>
        <v>2.9421170575374634E-5</v>
      </c>
      <c r="AJ42" s="5">
        <f t="shared" si="15"/>
        <v>2.9421170575374634E-5</v>
      </c>
      <c r="AK42" s="5">
        <f t="shared" si="15"/>
        <v>2.9421170575374634E-5</v>
      </c>
      <c r="AL42" s="5">
        <f t="shared" si="15"/>
        <v>2.9421170575374634E-5</v>
      </c>
    </row>
    <row r="43" spans="1:46" x14ac:dyDescent="0.3">
      <c r="A43" s="9" t="s">
        <v>10</v>
      </c>
      <c r="B43" s="9"/>
      <c r="C43" s="9"/>
      <c r="D43" s="9"/>
      <c r="E43" s="9"/>
      <c r="F43" s="9"/>
      <c r="G43" s="9"/>
      <c r="H43" s="9"/>
      <c r="AE43" s="4" t="s">
        <v>12</v>
      </c>
      <c r="AF43" s="4">
        <v>3.0000035643946701E-5</v>
      </c>
      <c r="AG43" s="4">
        <v>2.99268914444405E-5</v>
      </c>
      <c r="AH43" s="4">
        <v>3.0204578789618E-5</v>
      </c>
      <c r="AI43" s="4">
        <v>3.1239130306864003E-5</v>
      </c>
      <c r="AJ43" s="4">
        <v>3.1589493361189798E-5</v>
      </c>
      <c r="AK43" s="4">
        <v>3.21424716675661E-5</v>
      </c>
      <c r="AL43" s="4">
        <v>3.1746280344557597E-5</v>
      </c>
    </row>
    <row r="44" spans="1:46" x14ac:dyDescent="0.3">
      <c r="A44" s="1"/>
      <c r="B44" s="1">
        <v>400</v>
      </c>
      <c r="C44">
        <v>450</v>
      </c>
      <c r="D44" s="1">
        <v>500</v>
      </c>
      <c r="E44">
        <v>550</v>
      </c>
      <c r="F44" s="1">
        <v>600</v>
      </c>
      <c r="G44">
        <v>650</v>
      </c>
      <c r="H44" s="1">
        <v>700</v>
      </c>
    </row>
    <row r="45" spans="1:46" x14ac:dyDescent="0.3">
      <c r="A45" t="s">
        <v>0</v>
      </c>
      <c r="B45">
        <f>B24/10</f>
        <v>2041</v>
      </c>
      <c r="C45">
        <f t="shared" ref="C45:H45" si="16">C24/10</f>
        <v>1811.2</v>
      </c>
      <c r="D45">
        <f t="shared" si="16"/>
        <v>2350.1999999999998</v>
      </c>
      <c r="E45">
        <f t="shared" si="16"/>
        <v>2542.6999999999998</v>
      </c>
      <c r="F45">
        <f t="shared" si="16"/>
        <v>2625.8</v>
      </c>
      <c r="G45">
        <f t="shared" si="16"/>
        <v>2857.3</v>
      </c>
      <c r="H45">
        <f t="shared" si="16"/>
        <v>3628.1</v>
      </c>
    </row>
    <row r="46" spans="1:46" x14ac:dyDescent="0.3">
      <c r="A46" s="4" t="s">
        <v>1</v>
      </c>
      <c r="B46">
        <f t="shared" ref="B46:H47" si="17">B25/10</f>
        <v>2144.6</v>
      </c>
      <c r="C46">
        <f t="shared" si="17"/>
        <v>2904.1</v>
      </c>
      <c r="D46">
        <f t="shared" si="17"/>
        <v>2866.3</v>
      </c>
      <c r="E46">
        <f t="shared" si="17"/>
        <v>2970.1</v>
      </c>
      <c r="F46">
        <f t="shared" si="17"/>
        <v>2998.7</v>
      </c>
      <c r="G46">
        <f t="shared" si="17"/>
        <v>3038.38</v>
      </c>
      <c r="H46">
        <f t="shared" si="17"/>
        <v>3924.6</v>
      </c>
      <c r="AE46" s="9" t="s">
        <v>15</v>
      </c>
      <c r="AF46" s="9"/>
      <c r="AG46" s="9"/>
      <c r="AH46" s="9"/>
      <c r="AI46" s="9"/>
      <c r="AJ46" s="9"/>
      <c r="AK46" s="9"/>
      <c r="AL46" s="9"/>
    </row>
    <row r="47" spans="1:46" x14ac:dyDescent="0.3">
      <c r="A47" t="s">
        <v>20</v>
      </c>
      <c r="B47">
        <f t="shared" si="17"/>
        <v>2071.6</v>
      </c>
      <c r="C47">
        <f t="shared" si="17"/>
        <v>2808.7</v>
      </c>
      <c r="D47">
        <f t="shared" si="17"/>
        <v>3136.2</v>
      </c>
      <c r="E47">
        <f t="shared" si="17"/>
        <v>3398.9</v>
      </c>
      <c r="F47">
        <f t="shared" si="17"/>
        <v>3637.7</v>
      </c>
      <c r="G47">
        <f t="shared" si="17"/>
        <v>4447.2</v>
      </c>
      <c r="H47">
        <f t="shared" si="17"/>
        <v>5108</v>
      </c>
      <c r="AE47" s="1"/>
      <c r="AF47" s="1">
        <v>400</v>
      </c>
      <c r="AG47">
        <v>450</v>
      </c>
      <c r="AH47" s="1">
        <v>500</v>
      </c>
      <c r="AI47">
        <v>550</v>
      </c>
      <c r="AJ47" s="1">
        <v>600</v>
      </c>
      <c r="AK47">
        <v>650</v>
      </c>
      <c r="AL47" s="1">
        <v>700</v>
      </c>
    </row>
    <row r="48" spans="1:46" x14ac:dyDescent="0.3">
      <c r="AE48" t="s">
        <v>16</v>
      </c>
      <c r="AF48">
        <f>((1024*AF47*18*0.00000005+4*2500*0.00000000001)*(5*LN(1+SQRT(2))+2+SQRT(2)))/(90*50)</f>
        <v>6.4070317007461971E-4</v>
      </c>
      <c r="AG48">
        <f>((1024*AG47*18*0.00000005+4*2500*0.00000000001)*(5*LN(1+SQRT(2))+2+SQRT(2)))/(90*50)</f>
        <v>7.2079104460872083E-4</v>
      </c>
      <c r="AH48">
        <f>((1024*AH47*18*0.00000005+4*2500*0.00000000001)*(5*LN(1+SQRT(2))+2+SQRT(2)))/(90*50)</f>
        <v>8.0087891914282195E-4</v>
      </c>
      <c r="AI48">
        <f t="shared" ref="AI48:AL48" si="18">((1024*AI47*18*0.00000005+4*2500*0.00000000001)*(5*LN(1+SQRT(2))+2+SQRT(2)))/(90*50)</f>
        <v>8.8096679367692297E-4</v>
      </c>
      <c r="AJ48">
        <f t="shared" si="18"/>
        <v>9.6105466821102409E-4</v>
      </c>
      <c r="AK48">
        <f t="shared" si="18"/>
        <v>1.0411425427451252E-3</v>
      </c>
      <c r="AL48">
        <f t="shared" si="18"/>
        <v>1.1212304172792261E-3</v>
      </c>
    </row>
    <row r="49" spans="14:38" x14ac:dyDescent="0.3">
      <c r="AE49" s="4" t="s">
        <v>12</v>
      </c>
      <c r="AF49" s="4">
        <v>7.0661710754971999E-4</v>
      </c>
      <c r="AG49" s="4">
        <v>8.0433296542884597E-4</v>
      </c>
      <c r="AH49" s="4">
        <v>9.0823799502582996E-4</v>
      </c>
      <c r="AI49" s="4">
        <v>9.1571008267380999E-4</v>
      </c>
      <c r="AJ49" s="4">
        <v>1.0425029551639801E-3</v>
      </c>
      <c r="AK49" s="4">
        <v>1.1143730886850199E-3</v>
      </c>
      <c r="AL49" s="4">
        <v>1.21638214565388E-3</v>
      </c>
    </row>
    <row r="50" spans="14:38" x14ac:dyDescent="0.3">
      <c r="AE50" t="s">
        <v>17</v>
      </c>
      <c r="AF50">
        <f>AF49-AF48</f>
        <v>6.5913937475100279E-5</v>
      </c>
      <c r="AG50">
        <f t="shared" ref="AG50:AL50" si="19">AG49-AG48</f>
        <v>8.3541920820125138E-5</v>
      </c>
      <c r="AH50">
        <f t="shared" si="19"/>
        <v>1.0735907588300801E-4</v>
      </c>
      <c r="AI50">
        <f t="shared" si="19"/>
        <v>3.4743288996887025E-5</v>
      </c>
      <c r="AJ50">
        <f t="shared" si="19"/>
        <v>8.1448286952955995E-5</v>
      </c>
      <c r="AK50">
        <f t="shared" si="19"/>
        <v>7.323054593989472E-5</v>
      </c>
      <c r="AL50">
        <f t="shared" si="19"/>
        <v>9.515172837465391E-5</v>
      </c>
    </row>
    <row r="56" spans="14:38" x14ac:dyDescent="0.3">
      <c r="N56" s="8"/>
    </row>
    <row r="60" spans="14:38" x14ac:dyDescent="0.3">
      <c r="V60" s="8"/>
    </row>
    <row r="68" spans="1:31" x14ac:dyDescent="0.3">
      <c r="E68" s="7"/>
    </row>
    <row r="69" spans="1:31" x14ac:dyDescent="0.3">
      <c r="AE69" s="8"/>
    </row>
    <row r="72" spans="1:31" x14ac:dyDescent="0.3">
      <c r="A72" s="9" t="s">
        <v>23</v>
      </c>
      <c r="B72" s="9"/>
      <c r="C72" s="9"/>
      <c r="D72" s="9"/>
      <c r="E72" s="9"/>
      <c r="F72" s="9"/>
      <c r="G72" s="9"/>
      <c r="H72" s="9"/>
    </row>
    <row r="73" spans="1:31" x14ac:dyDescent="0.3">
      <c r="A73" s="1"/>
      <c r="B73" s="1">
        <v>400</v>
      </c>
      <c r="C73">
        <v>450</v>
      </c>
      <c r="D73" s="1">
        <v>500</v>
      </c>
      <c r="E73">
        <v>550</v>
      </c>
      <c r="F73" s="1">
        <v>600</v>
      </c>
      <c r="G73">
        <v>650</v>
      </c>
      <c r="H73" s="1">
        <v>700</v>
      </c>
    </row>
    <row r="74" spans="1:31" x14ac:dyDescent="0.3">
      <c r="A74" t="s">
        <v>21</v>
      </c>
      <c r="B74">
        <v>8.5299999999999994</v>
      </c>
      <c r="C74">
        <v>9.6999999999999993</v>
      </c>
      <c r="D74">
        <v>10.19</v>
      </c>
      <c r="E74">
        <v>10.75</v>
      </c>
      <c r="F74">
        <v>11.17</v>
      </c>
      <c r="G74">
        <v>11.973000000000001</v>
      </c>
      <c r="H74">
        <v>12.45</v>
      </c>
    </row>
    <row r="75" spans="1:31" x14ac:dyDescent="0.3">
      <c r="A75" s="4" t="s">
        <v>20</v>
      </c>
      <c r="B75" s="4">
        <v>1.4810000000000001</v>
      </c>
      <c r="C75" s="4">
        <v>1.5509999999999999</v>
      </c>
      <c r="D75" s="4">
        <v>1.59</v>
      </c>
      <c r="E75" s="4">
        <v>1.895</v>
      </c>
      <c r="F75" s="4">
        <v>2.1800000000000002</v>
      </c>
      <c r="G75" s="4">
        <v>2.48</v>
      </c>
      <c r="H75" s="4">
        <v>2.65</v>
      </c>
    </row>
    <row r="78" spans="1:31" x14ac:dyDescent="0.3">
      <c r="A78" s="9" t="s">
        <v>22</v>
      </c>
      <c r="B78" s="9"/>
      <c r="C78" s="9"/>
      <c r="D78" s="9"/>
      <c r="E78" s="9"/>
      <c r="F78" s="9"/>
      <c r="G78" s="9"/>
      <c r="H78" s="9"/>
      <c r="V78" s="8"/>
    </row>
    <row r="79" spans="1:31" x14ac:dyDescent="0.3">
      <c r="A79" s="1"/>
      <c r="B79" s="1">
        <v>400</v>
      </c>
      <c r="C79">
        <v>450</v>
      </c>
      <c r="D79" s="1">
        <v>500</v>
      </c>
      <c r="E79">
        <v>550</v>
      </c>
      <c r="F79" s="1">
        <v>600</v>
      </c>
      <c r="G79">
        <v>650</v>
      </c>
      <c r="H79" s="1">
        <v>700</v>
      </c>
    </row>
    <row r="80" spans="1:31" x14ac:dyDescent="0.3">
      <c r="A80" t="s">
        <v>21</v>
      </c>
      <c r="B80">
        <v>1.8149999999999999</v>
      </c>
      <c r="C80">
        <v>1.91</v>
      </c>
      <c r="D80">
        <v>1.98</v>
      </c>
      <c r="E80">
        <v>2.35</v>
      </c>
      <c r="F80">
        <v>2.2999999999999998</v>
      </c>
      <c r="G80">
        <v>2.5499999999999998</v>
      </c>
      <c r="H80">
        <v>2.87</v>
      </c>
    </row>
    <row r="81" spans="1:31" x14ac:dyDescent="0.3">
      <c r="A81" s="4" t="s">
        <v>20</v>
      </c>
      <c r="B81" s="4">
        <v>0.56000000000000005</v>
      </c>
      <c r="C81" s="4">
        <v>0.84</v>
      </c>
      <c r="D81" s="4">
        <v>0.83</v>
      </c>
      <c r="E81" s="4">
        <v>0.95</v>
      </c>
      <c r="F81" s="4">
        <v>0.97299999999999998</v>
      </c>
      <c r="G81" s="4">
        <v>0.98519999999999996</v>
      </c>
      <c r="H81" s="4">
        <v>1.0569999999999999</v>
      </c>
    </row>
    <row r="87" spans="1:31" x14ac:dyDescent="0.3">
      <c r="AE87" s="8"/>
    </row>
    <row r="111" spans="3:7" x14ac:dyDescent="0.3">
      <c r="C111" t="s">
        <v>24</v>
      </c>
      <c r="D111">
        <f>AVERAGE(C112:C118)</f>
        <v>94.242857142857133</v>
      </c>
      <c r="F111" t="s">
        <v>25</v>
      </c>
      <c r="G111">
        <f>AVERAGE(F112:F118)</f>
        <v>99.45714285714287</v>
      </c>
    </row>
    <row r="112" spans="3:7" x14ac:dyDescent="0.3">
      <c r="C112">
        <v>89.4</v>
      </c>
      <c r="F112">
        <v>99.5</v>
      </c>
    </row>
    <row r="113" spans="3:6" x14ac:dyDescent="0.3">
      <c r="C113">
        <v>88.5</v>
      </c>
      <c r="F113">
        <v>99.5</v>
      </c>
    </row>
    <row r="114" spans="3:6" x14ac:dyDescent="0.3">
      <c r="C114">
        <v>94.5</v>
      </c>
      <c r="F114">
        <v>99.2</v>
      </c>
    </row>
    <row r="115" spans="3:6" x14ac:dyDescent="0.3">
      <c r="C115">
        <v>93.2</v>
      </c>
      <c r="F115">
        <v>99.5</v>
      </c>
    </row>
    <row r="116" spans="3:6" x14ac:dyDescent="0.3">
      <c r="C116">
        <v>97.7</v>
      </c>
      <c r="F116">
        <v>99.4</v>
      </c>
    </row>
    <row r="117" spans="3:6" x14ac:dyDescent="0.3">
      <c r="C117">
        <v>98.8</v>
      </c>
      <c r="F117">
        <v>99.5</v>
      </c>
    </row>
    <row r="118" spans="3:6" x14ac:dyDescent="0.3">
      <c r="C118">
        <v>97.6</v>
      </c>
      <c r="F118">
        <v>99.6</v>
      </c>
    </row>
  </sheetData>
  <mergeCells count="16">
    <mergeCell ref="A72:H72"/>
    <mergeCell ref="A78:H78"/>
    <mergeCell ref="AE46:AL46"/>
    <mergeCell ref="J1:Q1"/>
    <mergeCell ref="S1:Z1"/>
    <mergeCell ref="A43:H43"/>
    <mergeCell ref="AC1:AJ1"/>
    <mergeCell ref="A1:H1"/>
    <mergeCell ref="A22:H22"/>
    <mergeCell ref="A15:H15"/>
    <mergeCell ref="A36:H36"/>
    <mergeCell ref="A8:H8"/>
    <mergeCell ref="A29:H29"/>
    <mergeCell ref="AE28:AL28"/>
    <mergeCell ref="AE34:AL34"/>
    <mergeCell ref="AE40:AL40"/>
  </mergeCells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F6FE5-5EFC-466F-AA64-B43952519E4E}">
  <dimension ref="A1:AL49"/>
  <sheetViews>
    <sheetView topLeftCell="I19" zoomScale="190" zoomScaleNormal="190" workbookViewId="0">
      <selection activeCell="S17" sqref="S17"/>
    </sheetView>
  </sheetViews>
  <sheetFormatPr defaultRowHeight="14.4" x14ac:dyDescent="0.3"/>
  <cols>
    <col min="31" max="31" width="10.77734375" bestFit="1" customWidth="1"/>
    <col min="32" max="32" width="13.88671875" customWidth="1"/>
    <col min="33" max="38" width="12.5546875" bestFit="1" customWidth="1"/>
  </cols>
  <sheetData>
    <row r="1" spans="1:36" x14ac:dyDescent="0.3">
      <c r="A1" s="9" t="s">
        <v>3</v>
      </c>
      <c r="B1" s="9"/>
      <c r="C1" s="9"/>
      <c r="D1" s="9"/>
      <c r="E1" s="9"/>
      <c r="F1" s="9"/>
      <c r="G1" s="9"/>
      <c r="H1" s="9"/>
      <c r="J1" s="9" t="s">
        <v>18</v>
      </c>
      <c r="K1" s="9"/>
      <c r="L1" s="9"/>
      <c r="M1" s="9"/>
      <c r="N1" s="9"/>
      <c r="O1" s="9"/>
      <c r="P1" s="9"/>
      <c r="Q1" s="9"/>
      <c r="S1" s="9" t="s">
        <v>9</v>
      </c>
      <c r="T1" s="9"/>
      <c r="U1" s="9"/>
      <c r="V1" s="9"/>
      <c r="W1" s="9"/>
      <c r="X1" s="9"/>
      <c r="Y1" s="9"/>
      <c r="Z1" s="9"/>
      <c r="AC1" s="9" t="s">
        <v>19</v>
      </c>
      <c r="AD1" s="9"/>
      <c r="AE1" s="9"/>
      <c r="AF1" s="9"/>
      <c r="AG1" s="9"/>
      <c r="AH1" s="9"/>
      <c r="AI1" s="9"/>
      <c r="AJ1" s="9"/>
    </row>
    <row r="2" spans="1:36" x14ac:dyDescent="0.3">
      <c r="A2" s="1"/>
      <c r="B2" s="1">
        <v>400</v>
      </c>
      <c r="C2">
        <v>450</v>
      </c>
      <c r="D2" s="1">
        <v>500</v>
      </c>
      <c r="E2">
        <v>550</v>
      </c>
      <c r="F2" s="1">
        <v>600</v>
      </c>
      <c r="G2">
        <v>650</v>
      </c>
      <c r="H2" s="1">
        <v>700</v>
      </c>
      <c r="J2" s="1"/>
      <c r="K2" s="1">
        <v>400</v>
      </c>
      <c r="L2">
        <v>450</v>
      </c>
      <c r="M2" s="1">
        <v>500</v>
      </c>
      <c r="N2">
        <v>550</v>
      </c>
      <c r="O2" s="1">
        <v>600</v>
      </c>
      <c r="P2">
        <v>650</v>
      </c>
      <c r="Q2" s="1">
        <v>700</v>
      </c>
      <c r="S2" s="1"/>
      <c r="T2" s="1">
        <v>400</v>
      </c>
      <c r="U2">
        <v>450</v>
      </c>
      <c r="V2" s="1">
        <v>500</v>
      </c>
      <c r="W2">
        <v>550</v>
      </c>
      <c r="X2" s="1">
        <v>600</v>
      </c>
      <c r="Y2">
        <v>650</v>
      </c>
      <c r="Z2" s="1">
        <v>700</v>
      </c>
      <c r="AC2" s="1"/>
      <c r="AD2" s="1">
        <v>400</v>
      </c>
      <c r="AE2">
        <v>450</v>
      </c>
      <c r="AF2" s="1">
        <v>500</v>
      </c>
      <c r="AG2">
        <v>550</v>
      </c>
      <c r="AH2" s="1">
        <v>600</v>
      </c>
      <c r="AI2">
        <v>650</v>
      </c>
      <c r="AJ2" s="1">
        <v>700</v>
      </c>
    </row>
    <row r="3" spans="1:36" x14ac:dyDescent="0.3">
      <c r="A3" t="s">
        <v>0</v>
      </c>
      <c r="B3">
        <f>K3+T3+AD3</f>
        <v>10.250000000000002</v>
      </c>
      <c r="C3">
        <f t="shared" ref="C3:H5" si="0">L3+U3+AE3</f>
        <v>10.709999999999999</v>
      </c>
      <c r="D3">
        <f t="shared" si="0"/>
        <v>12.66</v>
      </c>
      <c r="E3">
        <f t="shared" si="0"/>
        <v>14.13</v>
      </c>
      <c r="F3">
        <f t="shared" si="0"/>
        <v>14.970000000000002</v>
      </c>
      <c r="G3">
        <f t="shared" si="0"/>
        <v>16.849999999999998</v>
      </c>
      <c r="H3">
        <f t="shared" si="0"/>
        <v>18.100000000000001</v>
      </c>
      <c r="J3" t="s">
        <v>0</v>
      </c>
      <c r="K3">
        <v>8.8000000000000007</v>
      </c>
      <c r="L3">
        <v>8.94</v>
      </c>
      <c r="M3">
        <v>10.67</v>
      </c>
      <c r="N3">
        <v>11.8</v>
      </c>
      <c r="O3">
        <v>12.13</v>
      </c>
      <c r="P3">
        <v>13.6</v>
      </c>
      <c r="Q3">
        <v>14.9</v>
      </c>
      <c r="S3" t="s">
        <v>0</v>
      </c>
      <c r="T3">
        <v>0.9</v>
      </c>
      <c r="U3">
        <v>1.1000000000000001</v>
      </c>
      <c r="V3">
        <v>1.26</v>
      </c>
      <c r="W3">
        <v>1.53</v>
      </c>
      <c r="X3">
        <v>1.8</v>
      </c>
      <c r="Y3">
        <v>2.11</v>
      </c>
      <c r="Z3">
        <v>2.0299999999999998</v>
      </c>
      <c r="AC3" t="s">
        <v>0</v>
      </c>
      <c r="AD3">
        <v>0.55000000000000004</v>
      </c>
      <c r="AE3">
        <v>0.67</v>
      </c>
      <c r="AF3">
        <v>0.73</v>
      </c>
      <c r="AG3">
        <v>0.8</v>
      </c>
      <c r="AH3">
        <v>1.04</v>
      </c>
      <c r="AI3">
        <v>1.1399999999999999</v>
      </c>
      <c r="AJ3">
        <v>1.17</v>
      </c>
    </row>
    <row r="4" spans="1:36" s="4" customFormat="1" x14ac:dyDescent="0.3">
      <c r="A4" s="4" t="s">
        <v>1</v>
      </c>
      <c r="B4" s="4">
        <f>K4+T4+AD4</f>
        <v>8.69</v>
      </c>
      <c r="C4" s="4">
        <f t="shared" si="0"/>
        <v>9.31</v>
      </c>
      <c r="D4" s="4">
        <f t="shared" si="0"/>
        <v>10.01</v>
      </c>
      <c r="E4" s="4">
        <f t="shared" si="0"/>
        <v>11.370000000000001</v>
      </c>
      <c r="F4" s="4">
        <f t="shared" si="0"/>
        <v>12.370000000000001</v>
      </c>
      <c r="G4" s="4">
        <f t="shared" si="0"/>
        <v>13.01</v>
      </c>
      <c r="H4" s="4">
        <f t="shared" si="0"/>
        <v>14.049999999999999</v>
      </c>
      <c r="J4" s="4" t="s">
        <v>1</v>
      </c>
      <c r="K4" s="4">
        <v>7.78</v>
      </c>
      <c r="L4" s="4">
        <v>8.3000000000000007</v>
      </c>
      <c r="M4" s="4">
        <v>8.42</v>
      </c>
      <c r="N4" s="4">
        <v>9.49</v>
      </c>
      <c r="O4" s="4">
        <v>10.3</v>
      </c>
      <c r="P4" s="4">
        <v>10.75</v>
      </c>
      <c r="Q4" s="4">
        <v>11.5</v>
      </c>
      <c r="S4" s="4" t="s">
        <v>1</v>
      </c>
      <c r="T4" s="4">
        <v>0.64</v>
      </c>
      <c r="U4" s="4">
        <v>0.65</v>
      </c>
      <c r="V4" s="4">
        <v>1.19</v>
      </c>
      <c r="W4" s="4">
        <v>1.42</v>
      </c>
      <c r="X4" s="4">
        <v>1.57</v>
      </c>
      <c r="Y4" s="4">
        <v>1.73</v>
      </c>
      <c r="Z4" s="4">
        <v>1.95</v>
      </c>
      <c r="AC4" s="4" t="s">
        <v>1</v>
      </c>
      <c r="AD4" s="4">
        <v>0.27</v>
      </c>
      <c r="AE4" s="4">
        <v>0.36</v>
      </c>
      <c r="AF4" s="4">
        <v>0.4</v>
      </c>
      <c r="AG4" s="4">
        <v>0.46</v>
      </c>
      <c r="AH4" s="4">
        <v>0.5</v>
      </c>
      <c r="AI4" s="4">
        <v>0.53</v>
      </c>
      <c r="AJ4" s="4">
        <v>0.6</v>
      </c>
    </row>
    <row r="5" spans="1:36" x14ac:dyDescent="0.3">
      <c r="A5" t="s">
        <v>20</v>
      </c>
      <c r="B5">
        <f>K5+T5+AD5</f>
        <v>9.1999999999999993</v>
      </c>
      <c r="C5">
        <f t="shared" si="0"/>
        <v>9.64</v>
      </c>
      <c r="D5">
        <f t="shared" si="0"/>
        <v>9.8800000000000008</v>
      </c>
      <c r="E5">
        <f t="shared" si="0"/>
        <v>10.89</v>
      </c>
      <c r="F5">
        <f t="shared" si="0"/>
        <v>11.6</v>
      </c>
      <c r="G5">
        <f t="shared" si="0"/>
        <v>12.250000000000002</v>
      </c>
      <c r="H5">
        <f t="shared" si="0"/>
        <v>12.745000000000001</v>
      </c>
      <c r="J5" t="s">
        <v>2</v>
      </c>
      <c r="K5">
        <v>7.97</v>
      </c>
      <c r="L5">
        <v>8.4</v>
      </c>
      <c r="M5">
        <v>8.5</v>
      </c>
      <c r="N5">
        <v>9.5500000000000007</v>
      </c>
      <c r="O5">
        <v>10.199999999999999</v>
      </c>
      <c r="P5">
        <v>10.8</v>
      </c>
      <c r="Q5">
        <v>11.3</v>
      </c>
      <c r="S5" t="s">
        <v>2</v>
      </c>
      <c r="T5">
        <v>0.53</v>
      </c>
      <c r="U5">
        <v>0.52</v>
      </c>
      <c r="V5">
        <v>0.57999999999999996</v>
      </c>
      <c r="W5">
        <v>0.54</v>
      </c>
      <c r="X5">
        <v>0.5</v>
      </c>
      <c r="Y5">
        <v>0.55000000000000004</v>
      </c>
      <c r="Z5">
        <v>0.54500000000000004</v>
      </c>
      <c r="AC5" t="s">
        <v>2</v>
      </c>
      <c r="AD5">
        <v>0.7</v>
      </c>
      <c r="AE5">
        <v>0.72</v>
      </c>
      <c r="AF5">
        <v>0.8</v>
      </c>
      <c r="AG5">
        <v>0.8</v>
      </c>
      <c r="AH5">
        <v>0.9</v>
      </c>
      <c r="AI5">
        <v>0.9</v>
      </c>
      <c r="AJ5">
        <v>0.9</v>
      </c>
    </row>
    <row r="8" spans="1:36" x14ac:dyDescent="0.3">
      <c r="A8" s="9" t="s">
        <v>5</v>
      </c>
      <c r="B8" s="9"/>
      <c r="C8" s="9"/>
      <c r="D8" s="9"/>
      <c r="E8" s="9"/>
      <c r="F8" s="9"/>
      <c r="G8" s="9"/>
      <c r="H8" s="9"/>
    </row>
    <row r="9" spans="1:36" x14ac:dyDescent="0.3">
      <c r="A9" s="1"/>
      <c r="B9" s="1">
        <v>400</v>
      </c>
      <c r="C9">
        <v>450</v>
      </c>
      <c r="D9" s="1">
        <v>500</v>
      </c>
      <c r="E9">
        <v>550</v>
      </c>
      <c r="F9" s="1">
        <v>600</v>
      </c>
      <c r="G9">
        <v>650</v>
      </c>
      <c r="H9" s="1">
        <v>700</v>
      </c>
    </row>
    <row r="10" spans="1:36" x14ac:dyDescent="0.3">
      <c r="A10" t="s">
        <v>0</v>
      </c>
      <c r="B10">
        <v>97.4</v>
      </c>
      <c r="C10">
        <v>97.24</v>
      </c>
      <c r="D10">
        <v>96.93</v>
      </c>
      <c r="E10">
        <v>96.37</v>
      </c>
      <c r="F10">
        <v>96.5</v>
      </c>
      <c r="G10">
        <v>95.9</v>
      </c>
      <c r="H10">
        <v>96.03</v>
      </c>
    </row>
    <row r="11" spans="1:36" x14ac:dyDescent="0.3">
      <c r="A11" s="4" t="s">
        <v>1</v>
      </c>
      <c r="B11" s="4">
        <v>97.3</v>
      </c>
      <c r="C11" s="4">
        <v>97.55</v>
      </c>
      <c r="D11" s="4">
        <v>97.38</v>
      </c>
      <c r="E11" s="4">
        <v>97.65</v>
      </c>
      <c r="F11" s="4">
        <v>97.95</v>
      </c>
      <c r="G11" s="4">
        <v>98.02</v>
      </c>
      <c r="H11" s="4">
        <v>98.07</v>
      </c>
    </row>
    <row r="12" spans="1:36" s="4" customFormat="1" x14ac:dyDescent="0.3">
      <c r="A12" s="4" t="s">
        <v>2</v>
      </c>
      <c r="B12" s="4">
        <v>99.5</v>
      </c>
      <c r="C12" s="4">
        <v>99.5</v>
      </c>
      <c r="D12" s="4">
        <v>99.29</v>
      </c>
      <c r="E12" s="4">
        <v>99.5</v>
      </c>
      <c r="F12" s="4">
        <v>99.44</v>
      </c>
      <c r="G12" s="4">
        <v>99.5</v>
      </c>
      <c r="H12" s="4">
        <v>99.6</v>
      </c>
    </row>
    <row r="15" spans="1:36" x14ac:dyDescent="0.3">
      <c r="A15" s="9" t="s">
        <v>7</v>
      </c>
      <c r="B15" s="9"/>
      <c r="C15" s="9"/>
      <c r="D15" s="9"/>
      <c r="E15" s="9"/>
      <c r="F15" s="9"/>
      <c r="G15" s="9"/>
      <c r="H15" s="9"/>
    </row>
    <row r="16" spans="1:36" x14ac:dyDescent="0.3">
      <c r="A16" s="1"/>
      <c r="B16" s="1">
        <v>400</v>
      </c>
      <c r="C16">
        <v>450</v>
      </c>
      <c r="D16" s="1">
        <v>500</v>
      </c>
      <c r="E16">
        <v>550</v>
      </c>
      <c r="F16" s="1">
        <v>600</v>
      </c>
      <c r="G16">
        <v>650</v>
      </c>
      <c r="H16" s="1">
        <v>700</v>
      </c>
    </row>
    <row r="17" spans="1:38" x14ac:dyDescent="0.3">
      <c r="A17" t="s">
        <v>0</v>
      </c>
      <c r="B17">
        <v>2849</v>
      </c>
      <c r="C17">
        <v>2161</v>
      </c>
      <c r="D17">
        <v>9024</v>
      </c>
      <c r="E17" s="3">
        <v>7683</v>
      </c>
      <c r="F17">
        <v>11384</v>
      </c>
      <c r="G17">
        <v>20141</v>
      </c>
      <c r="H17">
        <v>22696.6</v>
      </c>
    </row>
    <row r="18" spans="1:38" x14ac:dyDescent="0.3">
      <c r="A18" s="4" t="s">
        <v>1</v>
      </c>
      <c r="B18" s="4">
        <v>2641</v>
      </c>
      <c r="C18" s="4">
        <v>3434</v>
      </c>
      <c r="D18" s="4">
        <v>3355</v>
      </c>
      <c r="E18" s="4">
        <v>3488</v>
      </c>
      <c r="F18" s="4">
        <v>5342.8</v>
      </c>
      <c r="G18" s="4">
        <v>7221.8</v>
      </c>
      <c r="H18" s="4">
        <v>33901</v>
      </c>
    </row>
    <row r="19" spans="1:38" x14ac:dyDescent="0.3">
      <c r="A19" t="s">
        <v>2</v>
      </c>
      <c r="B19">
        <v>3062</v>
      </c>
      <c r="C19">
        <v>3613</v>
      </c>
      <c r="D19">
        <v>3845</v>
      </c>
      <c r="E19">
        <v>4372</v>
      </c>
      <c r="F19">
        <v>5314</v>
      </c>
      <c r="G19">
        <v>8545</v>
      </c>
      <c r="H19">
        <v>31824.799999999999</v>
      </c>
    </row>
    <row r="22" spans="1:38" x14ac:dyDescent="0.3">
      <c r="A22" s="9" t="s">
        <v>4</v>
      </c>
      <c r="B22" s="9"/>
      <c r="C22" s="9"/>
      <c r="D22" s="9"/>
      <c r="E22" s="9"/>
      <c r="F22" s="9"/>
      <c r="G22" s="9"/>
      <c r="H22" s="9"/>
    </row>
    <row r="23" spans="1:38" x14ac:dyDescent="0.3">
      <c r="A23" s="1"/>
      <c r="B23" s="1">
        <v>400</v>
      </c>
      <c r="C23">
        <v>450</v>
      </c>
      <c r="D23" s="1">
        <v>500</v>
      </c>
      <c r="E23">
        <v>550</v>
      </c>
      <c r="F23" s="1">
        <v>600</v>
      </c>
      <c r="G23">
        <v>650</v>
      </c>
      <c r="H23" s="1">
        <v>700</v>
      </c>
      <c r="N23" s="8"/>
    </row>
    <row r="24" spans="1:38" x14ac:dyDescent="0.3">
      <c r="A24" t="s">
        <v>0</v>
      </c>
      <c r="B24">
        <v>20410</v>
      </c>
      <c r="C24">
        <v>18112</v>
      </c>
      <c r="D24" s="2">
        <v>23502</v>
      </c>
      <c r="E24">
        <v>25427</v>
      </c>
      <c r="F24">
        <v>26258</v>
      </c>
      <c r="G24">
        <v>28573</v>
      </c>
      <c r="H24">
        <v>36281</v>
      </c>
    </row>
    <row r="25" spans="1:38" x14ac:dyDescent="0.3">
      <c r="A25" s="4" t="s">
        <v>1</v>
      </c>
      <c r="B25" s="4">
        <v>21446</v>
      </c>
      <c r="C25" s="4">
        <v>29041</v>
      </c>
      <c r="D25" s="4">
        <v>28663</v>
      </c>
      <c r="E25" s="4">
        <v>29701</v>
      </c>
      <c r="F25" s="4">
        <v>29987</v>
      </c>
      <c r="G25" s="4">
        <v>30383.8</v>
      </c>
      <c r="H25" s="4">
        <v>39246</v>
      </c>
    </row>
    <row r="26" spans="1:38" x14ac:dyDescent="0.3">
      <c r="A26" t="s">
        <v>2</v>
      </c>
      <c r="B26">
        <v>20716</v>
      </c>
      <c r="C26">
        <v>28087</v>
      </c>
      <c r="D26">
        <v>31362</v>
      </c>
      <c r="E26">
        <v>33989</v>
      </c>
      <c r="F26">
        <v>36377</v>
      </c>
      <c r="G26">
        <v>44472</v>
      </c>
      <c r="H26">
        <v>51080</v>
      </c>
    </row>
    <row r="28" spans="1:38" x14ac:dyDescent="0.3">
      <c r="AE28" s="9" t="s">
        <v>11</v>
      </c>
      <c r="AF28" s="9"/>
      <c r="AG28" s="9"/>
      <c r="AH28" s="9"/>
      <c r="AI28" s="9"/>
      <c r="AJ28" s="9"/>
      <c r="AK28" s="9"/>
      <c r="AL28" s="9"/>
    </row>
    <row r="29" spans="1:38" x14ac:dyDescent="0.3">
      <c r="A29" s="9" t="s">
        <v>6</v>
      </c>
      <c r="B29" s="9"/>
      <c r="C29" s="9"/>
      <c r="D29" s="9"/>
      <c r="E29" s="9"/>
      <c r="F29" s="9"/>
      <c r="G29" s="9"/>
      <c r="H29" s="9"/>
      <c r="AE29" s="1"/>
      <c r="AF29" s="1">
        <v>400</v>
      </c>
      <c r="AG29">
        <v>450</v>
      </c>
      <c r="AH29" s="1">
        <v>500</v>
      </c>
      <c r="AI29">
        <v>550</v>
      </c>
      <c r="AJ29" s="1">
        <v>600</v>
      </c>
      <c r="AK29">
        <v>650</v>
      </c>
      <c r="AL29" s="1">
        <v>700</v>
      </c>
    </row>
    <row r="30" spans="1:38" x14ac:dyDescent="0.3">
      <c r="A30" s="1"/>
      <c r="B30" s="1">
        <v>400</v>
      </c>
      <c r="C30">
        <v>450</v>
      </c>
      <c r="D30" s="1">
        <v>500</v>
      </c>
      <c r="E30">
        <v>550</v>
      </c>
      <c r="F30" s="1">
        <v>600</v>
      </c>
      <c r="G30">
        <v>650</v>
      </c>
      <c r="H30" s="1">
        <v>700</v>
      </c>
      <c r="AE30" t="s">
        <v>16</v>
      </c>
      <c r="AF30" s="6">
        <f>120*(5*LN(1+SQRT(2))+2+SQRT(2))/500</f>
        <v>1.8770595593929942</v>
      </c>
      <c r="AG30" s="6">
        <f t="shared" ref="AG30:AL30" si="1">120*(5*LN(1+SQRT(2))+2+SQRT(2))/500</f>
        <v>1.8770595593929942</v>
      </c>
      <c r="AH30" s="6">
        <f t="shared" si="1"/>
        <v>1.8770595593929942</v>
      </c>
      <c r="AI30" s="6">
        <f t="shared" si="1"/>
        <v>1.8770595593929942</v>
      </c>
      <c r="AJ30" s="6">
        <f t="shared" si="1"/>
        <v>1.8770595593929942</v>
      </c>
      <c r="AK30" s="6">
        <f t="shared" si="1"/>
        <v>1.8770595593929942</v>
      </c>
      <c r="AL30" s="6">
        <f t="shared" si="1"/>
        <v>1.8770595593929942</v>
      </c>
    </row>
    <row r="31" spans="1:38" x14ac:dyDescent="0.3">
      <c r="A31" t="s">
        <v>0</v>
      </c>
      <c r="B31">
        <v>0.3</v>
      </c>
      <c r="C31">
        <v>0.28000000000000003</v>
      </c>
      <c r="D31" s="2">
        <v>0.45</v>
      </c>
      <c r="E31">
        <v>0.53</v>
      </c>
      <c r="F31">
        <v>0.64</v>
      </c>
      <c r="G31">
        <v>0.73</v>
      </c>
      <c r="H31">
        <v>0.77800000000000002</v>
      </c>
      <c r="AE31" s="4" t="s">
        <v>12</v>
      </c>
      <c r="AF31" s="4">
        <v>1.83</v>
      </c>
      <c r="AG31" s="4">
        <v>1.83</v>
      </c>
      <c r="AH31" s="4">
        <v>1.83</v>
      </c>
      <c r="AI31" s="4">
        <v>1.83</v>
      </c>
      <c r="AJ31" s="4">
        <v>1.83</v>
      </c>
      <c r="AK31" s="4">
        <v>1.83</v>
      </c>
      <c r="AL31" s="4">
        <v>1.83</v>
      </c>
    </row>
    <row r="32" spans="1:38" x14ac:dyDescent="0.3">
      <c r="A32" s="4" t="s">
        <v>1</v>
      </c>
      <c r="B32" s="4">
        <v>0.86</v>
      </c>
      <c r="C32" s="4">
        <v>0.83</v>
      </c>
      <c r="D32" s="4">
        <v>0.89</v>
      </c>
      <c r="E32" s="4">
        <v>1.01</v>
      </c>
      <c r="F32" s="4">
        <v>1.238</v>
      </c>
      <c r="G32" s="4">
        <v>1.38</v>
      </c>
      <c r="H32" s="4">
        <v>1.46</v>
      </c>
      <c r="AE32" t="s">
        <v>17</v>
      </c>
      <c r="AF32">
        <f>AF30-AF31</f>
        <v>4.705955939299411E-2</v>
      </c>
      <c r="AG32">
        <f t="shared" ref="AG32:AL32" si="2">AG30-AG31</f>
        <v>4.705955939299411E-2</v>
      </c>
      <c r="AH32">
        <f t="shared" si="2"/>
        <v>4.705955939299411E-2</v>
      </c>
      <c r="AI32">
        <f t="shared" si="2"/>
        <v>4.705955939299411E-2</v>
      </c>
      <c r="AJ32">
        <f t="shared" si="2"/>
        <v>4.705955939299411E-2</v>
      </c>
      <c r="AK32">
        <f t="shared" si="2"/>
        <v>4.705955939299411E-2</v>
      </c>
      <c r="AL32">
        <f t="shared" si="2"/>
        <v>4.705955939299411E-2</v>
      </c>
    </row>
    <row r="33" spans="1:38" x14ac:dyDescent="0.3">
      <c r="A33" t="s">
        <v>2</v>
      </c>
      <c r="B33">
        <v>0.22</v>
      </c>
      <c r="C33">
        <v>0.22</v>
      </c>
      <c r="D33">
        <v>0.25</v>
      </c>
      <c r="E33">
        <v>0.26</v>
      </c>
      <c r="F33">
        <v>0.27</v>
      </c>
      <c r="G33">
        <v>0.28000000000000003</v>
      </c>
      <c r="H33">
        <v>0.31</v>
      </c>
    </row>
    <row r="34" spans="1:38" x14ac:dyDescent="0.3">
      <c r="AE34" s="9" t="s">
        <v>13</v>
      </c>
      <c r="AF34" s="9"/>
      <c r="AG34" s="9"/>
      <c r="AH34" s="9"/>
      <c r="AI34" s="9"/>
      <c r="AJ34" s="9"/>
      <c r="AK34" s="9"/>
      <c r="AL34" s="9"/>
    </row>
    <row r="35" spans="1:38" x14ac:dyDescent="0.3">
      <c r="AE35" s="1"/>
      <c r="AF35" s="1">
        <v>400</v>
      </c>
      <c r="AG35">
        <v>450</v>
      </c>
      <c r="AH35" s="1">
        <v>500</v>
      </c>
      <c r="AI35">
        <v>550</v>
      </c>
      <c r="AJ35" s="1">
        <v>600</v>
      </c>
      <c r="AK35">
        <v>650</v>
      </c>
      <c r="AL35" s="1">
        <v>700</v>
      </c>
    </row>
    <row r="36" spans="1:38" x14ac:dyDescent="0.3">
      <c r="A36" s="9" t="s">
        <v>8</v>
      </c>
      <c r="B36" s="9"/>
      <c r="C36" s="9"/>
      <c r="D36" s="9"/>
      <c r="E36" s="9"/>
      <c r="F36" s="9"/>
      <c r="G36" s="9"/>
      <c r="H36" s="9"/>
      <c r="AE36" t="s">
        <v>16</v>
      </c>
      <c r="AF36">
        <f>AF35*(5*LN(1+SQRT(2))+2+SQRT(2))/500 + (120*(5*LN(1+SQRT(2))+2+SQRT(2))/500)</f>
        <v>8.1339247573696412</v>
      </c>
      <c r="AG36">
        <f t="shared" ref="AG36:AL36" si="3">AG35*(5*LN(1+SQRT(2))+2+SQRT(2))/500 + (120*(5*LN(1+SQRT(2))+2+SQRT(2))/500)</f>
        <v>8.9160329071167226</v>
      </c>
      <c r="AH36">
        <f t="shared" si="3"/>
        <v>9.698141056863804</v>
      </c>
      <c r="AI36">
        <f t="shared" si="3"/>
        <v>10.480249206610885</v>
      </c>
      <c r="AJ36">
        <f t="shared" si="3"/>
        <v>11.262357356357967</v>
      </c>
      <c r="AK36">
        <f t="shared" si="3"/>
        <v>12.044465506105048</v>
      </c>
      <c r="AL36">
        <f t="shared" si="3"/>
        <v>12.826573655852126</v>
      </c>
    </row>
    <row r="37" spans="1:38" x14ac:dyDescent="0.3">
      <c r="A37" s="1"/>
      <c r="B37" s="1">
        <v>400</v>
      </c>
      <c r="C37">
        <v>450</v>
      </c>
      <c r="D37" s="1">
        <v>500</v>
      </c>
      <c r="E37">
        <v>550</v>
      </c>
      <c r="F37" s="1">
        <v>600</v>
      </c>
      <c r="G37">
        <v>650</v>
      </c>
      <c r="H37" s="1">
        <v>700</v>
      </c>
      <c r="AE37" s="4" t="s">
        <v>12</v>
      </c>
      <c r="AF37" s="4">
        <v>8.86</v>
      </c>
      <c r="AG37" s="4">
        <v>8.9600000000000009</v>
      </c>
      <c r="AH37" s="4">
        <v>9.9499999999999993</v>
      </c>
      <c r="AI37" s="4">
        <v>10.86</v>
      </c>
      <c r="AJ37" s="4">
        <v>11.2</v>
      </c>
      <c r="AK37" s="4">
        <v>13.06</v>
      </c>
      <c r="AL37" s="4">
        <v>12.96</v>
      </c>
    </row>
    <row r="38" spans="1:38" x14ac:dyDescent="0.3">
      <c r="A38" t="s">
        <v>0</v>
      </c>
      <c r="B38">
        <v>2.85</v>
      </c>
      <c r="C38">
        <v>4.12</v>
      </c>
      <c r="D38">
        <v>4.95</v>
      </c>
      <c r="E38">
        <v>6.06</v>
      </c>
      <c r="F38">
        <v>5.52</v>
      </c>
      <c r="G38">
        <v>7.07</v>
      </c>
      <c r="H38">
        <v>7.3</v>
      </c>
      <c r="AE38" t="s">
        <v>17</v>
      </c>
      <c r="AF38">
        <f>AF36-AF37</f>
        <v>-0.72607524263035828</v>
      </c>
      <c r="AG38">
        <f t="shared" ref="AG38:AL38" si="4">AG36-AG37</f>
        <v>-4.3967092883278269E-2</v>
      </c>
      <c r="AH38">
        <f t="shared" si="4"/>
        <v>-0.25185894313619528</v>
      </c>
      <c r="AI38">
        <f t="shared" si="4"/>
        <v>-0.37975079338911399</v>
      </c>
      <c r="AJ38">
        <f t="shared" si="4"/>
        <v>6.2357356357967575E-2</v>
      </c>
      <c r="AK38">
        <f t="shared" si="4"/>
        <v>-1.0155344938949522</v>
      </c>
      <c r="AL38">
        <f t="shared" si="4"/>
        <v>-0.13342634414787469</v>
      </c>
    </row>
    <row r="39" spans="1:38" x14ac:dyDescent="0.3">
      <c r="A39" s="4" t="s">
        <v>1</v>
      </c>
      <c r="B39" s="4">
        <v>3.06</v>
      </c>
      <c r="C39" s="4">
        <v>4.1399999999999997</v>
      </c>
      <c r="D39" s="4">
        <v>4.9000000000000004</v>
      </c>
      <c r="E39" s="4">
        <v>6.09</v>
      </c>
      <c r="F39" s="4">
        <v>5.58</v>
      </c>
      <c r="G39" s="4">
        <v>7.13</v>
      </c>
      <c r="H39" s="4">
        <v>6.59</v>
      </c>
    </row>
    <row r="40" spans="1:38" x14ac:dyDescent="0.3">
      <c r="A40" t="s">
        <v>2</v>
      </c>
      <c r="B40">
        <v>4.5</v>
      </c>
      <c r="C40">
        <v>4.9000000000000004</v>
      </c>
      <c r="D40">
        <v>4.4000000000000004</v>
      </c>
      <c r="E40">
        <v>4.8</v>
      </c>
      <c r="F40">
        <v>5.24</v>
      </c>
      <c r="G40">
        <v>5.4</v>
      </c>
      <c r="H40">
        <v>6.07</v>
      </c>
      <c r="AE40" s="9" t="s">
        <v>14</v>
      </c>
      <c r="AF40" s="9"/>
      <c r="AG40" s="9"/>
      <c r="AH40" s="9"/>
      <c r="AI40" s="9"/>
      <c r="AJ40" s="9"/>
      <c r="AK40" s="9"/>
      <c r="AL40" s="9"/>
    </row>
    <row r="41" spans="1:38" x14ac:dyDescent="0.3">
      <c r="AE41" s="1"/>
      <c r="AF41" s="1">
        <f>AF29</f>
        <v>400</v>
      </c>
      <c r="AG41" s="1">
        <f t="shared" ref="AG41:AL41" si="5">AG29</f>
        <v>450</v>
      </c>
      <c r="AH41" s="1">
        <f t="shared" si="5"/>
        <v>500</v>
      </c>
      <c r="AI41" s="1">
        <f t="shared" si="5"/>
        <v>550</v>
      </c>
      <c r="AJ41" s="1">
        <f t="shared" si="5"/>
        <v>600</v>
      </c>
      <c r="AK41" s="1">
        <f t="shared" si="5"/>
        <v>650</v>
      </c>
      <c r="AL41" s="1">
        <f t="shared" si="5"/>
        <v>700</v>
      </c>
    </row>
    <row r="42" spans="1:38" x14ac:dyDescent="0.3">
      <c r="AE42" t="s">
        <v>16</v>
      </c>
      <c r="AF42" s="5">
        <f>(128*132.25*(18*0.00000005+4*2500*0.00000000001)*(5*LN(1+SQRT(2))+2+SQRT(2)))/(90*50)</f>
        <v>2.9421170575374634E-5</v>
      </c>
      <c r="AG42" s="5">
        <f>(128*132.25*(18*0.00000005+4*2500*0.00000000001)*(5*LN(1+SQRT(2))+2+SQRT(2)))/(90*50)</f>
        <v>2.9421170575374634E-5</v>
      </c>
      <c r="AH42" s="5">
        <f t="shared" ref="AH42:AL42" si="6">(128*132.25*(18*0.00000005+4*2500*0.00000000001)*(5*LN(1+SQRT(2))+2+SQRT(2)))/(90*50)</f>
        <v>2.9421170575374634E-5</v>
      </c>
      <c r="AI42" s="5">
        <f t="shared" si="6"/>
        <v>2.9421170575374634E-5</v>
      </c>
      <c r="AJ42" s="5">
        <f t="shared" si="6"/>
        <v>2.9421170575374634E-5</v>
      </c>
      <c r="AK42" s="5">
        <f t="shared" si="6"/>
        <v>2.9421170575374634E-5</v>
      </c>
      <c r="AL42" s="5">
        <f t="shared" si="6"/>
        <v>2.9421170575374634E-5</v>
      </c>
    </row>
    <row r="43" spans="1:38" x14ac:dyDescent="0.3">
      <c r="A43" s="9" t="s">
        <v>10</v>
      </c>
      <c r="B43" s="9"/>
      <c r="C43" s="9"/>
      <c r="D43" s="9"/>
      <c r="E43" s="9"/>
      <c r="F43" s="9"/>
      <c r="G43" s="9"/>
      <c r="H43" s="9"/>
      <c r="AE43" s="4" t="s">
        <v>12</v>
      </c>
      <c r="AF43" s="4">
        <v>3.0000035643946701E-5</v>
      </c>
      <c r="AG43" s="4">
        <v>2.99268914444405E-5</v>
      </c>
      <c r="AH43" s="4">
        <v>3.0204578789618E-5</v>
      </c>
      <c r="AI43" s="4">
        <v>3.1239130306864003E-5</v>
      </c>
      <c r="AJ43" s="4">
        <v>3.1589493361189798E-5</v>
      </c>
      <c r="AK43" s="4">
        <v>3.21424716675661E-5</v>
      </c>
      <c r="AL43" s="4">
        <v>3.1746280344557597E-5</v>
      </c>
    </row>
    <row r="44" spans="1:38" x14ac:dyDescent="0.3">
      <c r="A44" s="1"/>
      <c r="B44" s="1">
        <v>400</v>
      </c>
      <c r="C44">
        <v>450</v>
      </c>
      <c r="D44" s="1">
        <v>500</v>
      </c>
      <c r="E44">
        <v>550</v>
      </c>
      <c r="F44" s="1">
        <v>600</v>
      </c>
      <c r="G44">
        <v>650</v>
      </c>
      <c r="H44" s="1">
        <v>700</v>
      </c>
    </row>
    <row r="45" spans="1:38" x14ac:dyDescent="0.3">
      <c r="A45" t="s">
        <v>0</v>
      </c>
      <c r="B45">
        <f>B24/2</f>
        <v>10205</v>
      </c>
      <c r="C45">
        <f>C24/2</f>
        <v>9056</v>
      </c>
      <c r="D45">
        <f t="shared" ref="D45:H45" si="7">D24/2</f>
        <v>11751</v>
      </c>
      <c r="E45">
        <f t="shared" si="7"/>
        <v>12713.5</v>
      </c>
      <c r="F45">
        <f t="shared" si="7"/>
        <v>13129</v>
      </c>
      <c r="G45">
        <f t="shared" si="7"/>
        <v>14286.5</v>
      </c>
      <c r="H45">
        <f t="shared" si="7"/>
        <v>18140.5</v>
      </c>
    </row>
    <row r="46" spans="1:38" x14ac:dyDescent="0.3">
      <c r="A46" s="4" t="s">
        <v>1</v>
      </c>
      <c r="B46">
        <f t="shared" ref="B46:H47" si="8">B25/2</f>
        <v>10723</v>
      </c>
      <c r="C46">
        <f t="shared" si="8"/>
        <v>14520.5</v>
      </c>
      <c r="D46">
        <f t="shared" si="8"/>
        <v>14331.5</v>
      </c>
      <c r="E46">
        <f t="shared" si="8"/>
        <v>14850.5</v>
      </c>
      <c r="F46">
        <f t="shared" si="8"/>
        <v>14993.5</v>
      </c>
      <c r="G46">
        <f t="shared" si="8"/>
        <v>15191.9</v>
      </c>
      <c r="H46">
        <f t="shared" si="8"/>
        <v>19623</v>
      </c>
      <c r="AE46" s="9" t="s">
        <v>15</v>
      </c>
      <c r="AF46" s="9"/>
      <c r="AG46" s="9"/>
      <c r="AH46" s="9"/>
      <c r="AI46" s="9"/>
      <c r="AJ46" s="9"/>
      <c r="AK46" s="9"/>
      <c r="AL46" s="9"/>
    </row>
    <row r="47" spans="1:38" x14ac:dyDescent="0.3">
      <c r="A47" t="s">
        <v>2</v>
      </c>
      <c r="B47">
        <f t="shared" si="8"/>
        <v>10358</v>
      </c>
      <c r="C47">
        <f t="shared" si="8"/>
        <v>14043.5</v>
      </c>
      <c r="D47">
        <f t="shared" si="8"/>
        <v>15681</v>
      </c>
      <c r="E47">
        <f t="shared" si="8"/>
        <v>16994.5</v>
      </c>
      <c r="F47">
        <f t="shared" si="8"/>
        <v>18188.5</v>
      </c>
      <c r="G47">
        <f t="shared" si="8"/>
        <v>22236</v>
      </c>
      <c r="H47">
        <f t="shared" si="8"/>
        <v>25540</v>
      </c>
      <c r="AE47" s="1"/>
      <c r="AF47" s="1">
        <v>400</v>
      </c>
      <c r="AG47">
        <v>450</v>
      </c>
      <c r="AH47" s="1">
        <v>500</v>
      </c>
      <c r="AI47">
        <v>550</v>
      </c>
      <c r="AJ47" s="1">
        <v>600</v>
      </c>
      <c r="AK47">
        <v>650</v>
      </c>
      <c r="AL47" s="1">
        <v>700</v>
      </c>
    </row>
    <row r="48" spans="1:38" x14ac:dyDescent="0.3">
      <c r="AE48" t="s">
        <v>16</v>
      </c>
      <c r="AF48">
        <f>((1024*AF47*18*0.00000005+4*2500*0.00000000001)*(5*LN(1+SQRT(2))+2+SQRT(2)))/(90*50)</f>
        <v>6.4070317007461971E-4</v>
      </c>
      <c r="AG48">
        <f>((1024*AG47*18*0.00000005+4*2500*0.00000000001)*(5*LN(1+SQRT(2))+2+SQRT(2)))/(90*50)</f>
        <v>7.2079104460872083E-4</v>
      </c>
      <c r="AH48">
        <f>((1024*AH47*18*0.00000005+4*2500*0.00000000001)*(5*LN(1+SQRT(2))+2+SQRT(2)))/(90*50)</f>
        <v>8.0087891914282195E-4</v>
      </c>
      <c r="AI48">
        <f t="shared" ref="AI48:AL48" si="9">((1024*AI47*18*0.00000005+4*2500*0.00000000001)*(5*LN(1+SQRT(2))+2+SQRT(2)))/(90*50)</f>
        <v>8.8096679367692297E-4</v>
      </c>
      <c r="AJ48">
        <f t="shared" si="9"/>
        <v>9.6105466821102409E-4</v>
      </c>
      <c r="AK48">
        <f t="shared" si="9"/>
        <v>1.0411425427451252E-3</v>
      </c>
      <c r="AL48">
        <f t="shared" si="9"/>
        <v>1.1212304172792261E-3</v>
      </c>
    </row>
    <row r="49" spans="31:38" x14ac:dyDescent="0.3">
      <c r="AE49" s="4" t="s">
        <v>12</v>
      </c>
      <c r="AF49" s="4">
        <v>7.0661710754971999E-4</v>
      </c>
      <c r="AG49" s="4">
        <v>8.0433296542884597E-4</v>
      </c>
      <c r="AH49" s="4">
        <v>9.0823799502582996E-4</v>
      </c>
      <c r="AI49" s="4">
        <v>9.1571008267380999E-4</v>
      </c>
      <c r="AJ49" s="4">
        <v>1.0425029551639801E-3</v>
      </c>
      <c r="AK49" s="4">
        <v>1.1143730886850199E-3</v>
      </c>
      <c r="AL49" s="4">
        <v>1.21638214565388E-3</v>
      </c>
    </row>
  </sheetData>
  <mergeCells count="14">
    <mergeCell ref="A43:H43"/>
    <mergeCell ref="AE46:AL46"/>
    <mergeCell ref="AC1:AJ1"/>
    <mergeCell ref="A22:H22"/>
    <mergeCell ref="AE28:AL28"/>
    <mergeCell ref="A29:H29"/>
    <mergeCell ref="AE34:AL34"/>
    <mergeCell ref="A36:H36"/>
    <mergeCell ref="AE40:AL40"/>
    <mergeCell ref="A1:H1"/>
    <mergeCell ref="J1:Q1"/>
    <mergeCell ref="S1:Z1"/>
    <mergeCell ref="A8:H8"/>
    <mergeCell ref="A15:H1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D0487-B769-4698-A5A2-EB5D25CCF9B9}">
  <dimension ref="A1:AQ43"/>
  <sheetViews>
    <sheetView topLeftCell="B13" zoomScale="85" zoomScaleNormal="85" workbookViewId="0">
      <selection activeCell="T35" sqref="T35"/>
    </sheetView>
  </sheetViews>
  <sheetFormatPr defaultRowHeight="14.4" x14ac:dyDescent="0.3"/>
  <sheetData>
    <row r="1" spans="1:43" x14ac:dyDescent="0.3">
      <c r="A1" s="9" t="s">
        <v>3</v>
      </c>
      <c r="B1" s="9"/>
      <c r="C1" s="9"/>
      <c r="D1" s="9"/>
      <c r="E1" s="9"/>
      <c r="F1" s="9"/>
      <c r="G1" s="9"/>
      <c r="H1" s="9"/>
      <c r="L1" s="9" t="s">
        <v>18</v>
      </c>
      <c r="M1" s="9"/>
      <c r="N1" s="9"/>
      <c r="O1" s="9"/>
      <c r="P1" s="9"/>
      <c r="Q1" s="9"/>
      <c r="R1" s="9"/>
      <c r="S1" s="9"/>
      <c r="W1" s="9" t="s">
        <v>9</v>
      </c>
      <c r="X1" s="9"/>
      <c r="Y1" s="9"/>
      <c r="Z1" s="9"/>
      <c r="AA1" s="9"/>
      <c r="AB1" s="9"/>
      <c r="AC1" s="9"/>
      <c r="AD1" s="9"/>
      <c r="AH1" s="9" t="s">
        <v>19</v>
      </c>
      <c r="AI1" s="9"/>
      <c r="AJ1" s="9"/>
      <c r="AK1" s="9"/>
      <c r="AL1" s="9"/>
      <c r="AM1" s="9"/>
      <c r="AN1" s="9"/>
      <c r="AO1" s="9"/>
    </row>
    <row r="2" spans="1:43" x14ac:dyDescent="0.3">
      <c r="B2">
        <v>2</v>
      </c>
      <c r="C2">
        <v>3</v>
      </c>
      <c r="D2">
        <v>4</v>
      </c>
      <c r="E2">
        <v>5</v>
      </c>
      <c r="F2">
        <v>6</v>
      </c>
      <c r="G2">
        <v>7</v>
      </c>
      <c r="H2">
        <v>8</v>
      </c>
      <c r="I2">
        <v>9</v>
      </c>
      <c r="J2">
        <v>10</v>
      </c>
      <c r="L2" s="1"/>
      <c r="M2">
        <v>2</v>
      </c>
      <c r="N2">
        <v>3</v>
      </c>
      <c r="O2">
        <v>4</v>
      </c>
      <c r="P2">
        <v>5</v>
      </c>
      <c r="Q2">
        <v>6</v>
      </c>
      <c r="R2">
        <v>7</v>
      </c>
      <c r="S2">
        <v>8</v>
      </c>
      <c r="T2">
        <v>9</v>
      </c>
      <c r="U2">
        <v>10</v>
      </c>
      <c r="X2">
        <v>2</v>
      </c>
      <c r="Y2">
        <v>3</v>
      </c>
      <c r="Z2">
        <v>4</v>
      </c>
      <c r="AA2">
        <v>5</v>
      </c>
      <c r="AB2">
        <v>6</v>
      </c>
      <c r="AC2">
        <v>7</v>
      </c>
      <c r="AD2">
        <v>8</v>
      </c>
      <c r="AE2">
        <v>9</v>
      </c>
      <c r="AF2">
        <v>10</v>
      </c>
      <c r="AH2" s="1"/>
      <c r="AI2">
        <v>2</v>
      </c>
      <c r="AJ2">
        <v>3</v>
      </c>
      <c r="AK2">
        <v>4</v>
      </c>
      <c r="AL2">
        <v>5</v>
      </c>
      <c r="AM2">
        <v>6</v>
      </c>
      <c r="AN2">
        <v>7</v>
      </c>
      <c r="AO2">
        <v>8</v>
      </c>
      <c r="AP2">
        <v>9</v>
      </c>
      <c r="AQ2">
        <v>10</v>
      </c>
    </row>
    <row r="3" spans="1:43" x14ac:dyDescent="0.3">
      <c r="A3" t="s">
        <v>0</v>
      </c>
      <c r="B3">
        <f>M3+X3+AI3</f>
        <v>13.010000000000002</v>
      </c>
      <c r="C3">
        <f t="shared" ref="C3:J5" si="0">N3+Y3+AJ3</f>
        <v>13.561999999999999</v>
      </c>
      <c r="D3">
        <f t="shared" si="0"/>
        <v>13.63</v>
      </c>
      <c r="E3">
        <f t="shared" si="0"/>
        <v>14.747999999999999</v>
      </c>
      <c r="F3">
        <f t="shared" si="0"/>
        <v>15.33</v>
      </c>
      <c r="G3">
        <f t="shared" si="0"/>
        <v>15.639999999999999</v>
      </c>
      <c r="H3">
        <f t="shared" si="0"/>
        <v>15.984999999999999</v>
      </c>
      <c r="I3">
        <f t="shared" si="0"/>
        <v>16.350000000000001</v>
      </c>
      <c r="J3">
        <f t="shared" si="0"/>
        <v>16.73</v>
      </c>
      <c r="L3" t="s">
        <v>0</v>
      </c>
      <c r="M3">
        <v>10.4</v>
      </c>
      <c r="N3">
        <v>10.94</v>
      </c>
      <c r="O3">
        <v>10.94</v>
      </c>
      <c r="P3">
        <v>12</v>
      </c>
      <c r="Q3">
        <v>12.5</v>
      </c>
      <c r="R3">
        <v>12.75</v>
      </c>
      <c r="S3">
        <v>12.87</v>
      </c>
      <c r="T3">
        <v>13.04</v>
      </c>
      <c r="U3">
        <v>13.12</v>
      </c>
      <c r="W3" t="s">
        <v>0</v>
      </c>
      <c r="X3">
        <v>1.72</v>
      </c>
      <c r="Y3">
        <v>1.72</v>
      </c>
      <c r="Z3">
        <v>1.8</v>
      </c>
      <c r="AA3">
        <v>1.84</v>
      </c>
      <c r="AB3">
        <v>1.92</v>
      </c>
      <c r="AC3">
        <v>1.94</v>
      </c>
      <c r="AD3">
        <v>2.04</v>
      </c>
      <c r="AE3">
        <v>2.2010000000000001</v>
      </c>
      <c r="AF3">
        <v>2.42</v>
      </c>
      <c r="AH3" t="s">
        <v>0</v>
      </c>
      <c r="AI3">
        <v>0.89</v>
      </c>
      <c r="AJ3">
        <v>0.90200000000000002</v>
      </c>
      <c r="AK3">
        <v>0.89</v>
      </c>
      <c r="AL3">
        <v>0.90800000000000003</v>
      </c>
      <c r="AM3">
        <v>0.91</v>
      </c>
      <c r="AN3">
        <v>0.95</v>
      </c>
      <c r="AO3">
        <v>1.075</v>
      </c>
      <c r="AP3">
        <v>1.109</v>
      </c>
      <c r="AQ3">
        <v>1.19</v>
      </c>
    </row>
    <row r="4" spans="1:43" x14ac:dyDescent="0.3">
      <c r="A4" t="s">
        <v>1</v>
      </c>
      <c r="B4">
        <f t="shared" ref="B4:B5" si="1">M4+X4+AI4</f>
        <v>11.286999999999999</v>
      </c>
      <c r="C4">
        <f t="shared" si="0"/>
        <v>11.600000000000001</v>
      </c>
      <c r="D4">
        <f t="shared" si="0"/>
        <v>12.133999999999999</v>
      </c>
      <c r="E4">
        <f t="shared" si="0"/>
        <v>12.471</v>
      </c>
      <c r="F4">
        <f t="shared" si="0"/>
        <v>13.100000000000001</v>
      </c>
      <c r="G4">
        <f t="shared" si="0"/>
        <v>13.623999999999999</v>
      </c>
      <c r="H4">
        <f t="shared" si="0"/>
        <v>13.940000000000001</v>
      </c>
      <c r="I4">
        <f t="shared" si="0"/>
        <v>14.48</v>
      </c>
      <c r="J4">
        <f t="shared" si="0"/>
        <v>15.48</v>
      </c>
      <c r="L4" s="4" t="s">
        <v>1</v>
      </c>
      <c r="M4" s="4">
        <v>9.65</v>
      </c>
      <c r="N4" s="4">
        <v>9.81</v>
      </c>
      <c r="O4" s="4">
        <v>10.18</v>
      </c>
      <c r="P4" s="4">
        <v>10.48</v>
      </c>
      <c r="Q4" s="4">
        <v>10.97</v>
      </c>
      <c r="R4" s="4">
        <v>11.14</v>
      </c>
      <c r="S4" s="4">
        <v>11.4</v>
      </c>
      <c r="T4" s="4">
        <v>11.94</v>
      </c>
      <c r="U4" s="4">
        <v>12.85</v>
      </c>
      <c r="W4" s="4" t="s">
        <v>1</v>
      </c>
      <c r="X4" s="4">
        <v>1.1870000000000001</v>
      </c>
      <c r="Y4" s="4">
        <v>1.32</v>
      </c>
      <c r="Z4" s="4">
        <v>1.45</v>
      </c>
      <c r="AA4" s="4">
        <v>1.4870000000000001</v>
      </c>
      <c r="AB4" s="4">
        <v>1.58</v>
      </c>
      <c r="AC4" s="4">
        <v>1.944</v>
      </c>
      <c r="AD4" s="4">
        <v>1.98</v>
      </c>
      <c r="AE4" s="4">
        <v>1.98</v>
      </c>
      <c r="AF4" s="4">
        <v>2</v>
      </c>
      <c r="AH4" s="4" t="s">
        <v>1</v>
      </c>
      <c r="AI4" s="4">
        <v>0.45</v>
      </c>
      <c r="AJ4" s="4">
        <v>0.47</v>
      </c>
      <c r="AK4" s="4">
        <v>0.504</v>
      </c>
      <c r="AL4" s="4">
        <v>0.504</v>
      </c>
      <c r="AM4" s="4">
        <v>0.55000000000000004</v>
      </c>
      <c r="AN4" s="4">
        <v>0.54</v>
      </c>
      <c r="AO4" s="4">
        <v>0.56000000000000005</v>
      </c>
      <c r="AP4" s="4">
        <v>0.56000000000000005</v>
      </c>
      <c r="AQ4" s="4">
        <v>0.63</v>
      </c>
    </row>
    <row r="5" spans="1:43" x14ac:dyDescent="0.3">
      <c r="A5" t="s">
        <v>20</v>
      </c>
      <c r="B5">
        <f t="shared" si="1"/>
        <v>10.8</v>
      </c>
      <c r="C5">
        <f t="shared" si="0"/>
        <v>10.97</v>
      </c>
      <c r="D5">
        <f t="shared" si="0"/>
        <v>11.55</v>
      </c>
      <c r="E5">
        <f t="shared" si="0"/>
        <v>11.850000000000001</v>
      </c>
      <c r="F5">
        <f t="shared" si="0"/>
        <v>12.47</v>
      </c>
      <c r="G5">
        <f t="shared" si="0"/>
        <v>13.01</v>
      </c>
      <c r="H5">
        <f t="shared" si="0"/>
        <v>13.48</v>
      </c>
      <c r="I5">
        <f t="shared" si="0"/>
        <v>14.12</v>
      </c>
      <c r="J5">
        <f t="shared" si="0"/>
        <v>15.39</v>
      </c>
      <c r="L5" t="s">
        <v>2</v>
      </c>
      <c r="M5">
        <v>9.65</v>
      </c>
      <c r="N5">
        <v>9.81</v>
      </c>
      <c r="O5">
        <v>10.18</v>
      </c>
      <c r="P5">
        <v>10.48</v>
      </c>
      <c r="Q5">
        <v>10.97</v>
      </c>
      <c r="R5">
        <v>11.14</v>
      </c>
      <c r="S5">
        <v>11.4</v>
      </c>
      <c r="T5">
        <v>11.94</v>
      </c>
      <c r="U5">
        <v>12.85</v>
      </c>
      <c r="W5" t="s">
        <v>2</v>
      </c>
      <c r="X5">
        <v>0.52</v>
      </c>
      <c r="Y5">
        <v>0.52</v>
      </c>
      <c r="Z5">
        <v>0.72</v>
      </c>
      <c r="AA5">
        <v>0.72</v>
      </c>
      <c r="AB5">
        <v>0.82</v>
      </c>
      <c r="AC5">
        <v>1.2</v>
      </c>
      <c r="AD5">
        <v>1.4</v>
      </c>
      <c r="AE5">
        <v>1.5</v>
      </c>
      <c r="AF5">
        <v>1.82</v>
      </c>
      <c r="AH5" t="s">
        <v>2</v>
      </c>
      <c r="AI5">
        <v>0.63</v>
      </c>
      <c r="AJ5">
        <v>0.64</v>
      </c>
      <c r="AK5">
        <v>0.65</v>
      </c>
      <c r="AL5">
        <v>0.65</v>
      </c>
      <c r="AM5">
        <v>0.68</v>
      </c>
      <c r="AN5">
        <v>0.67</v>
      </c>
      <c r="AO5">
        <v>0.68</v>
      </c>
      <c r="AP5">
        <v>0.68</v>
      </c>
      <c r="AQ5">
        <v>0.72</v>
      </c>
    </row>
    <row r="8" spans="1:43" x14ac:dyDescent="0.3">
      <c r="A8" s="9" t="s">
        <v>5</v>
      </c>
      <c r="B8" s="9"/>
      <c r="C8" s="9"/>
      <c r="D8" s="9"/>
      <c r="E8" s="9"/>
      <c r="F8" s="9"/>
      <c r="G8" s="9"/>
      <c r="H8" s="9"/>
    </row>
    <row r="9" spans="1:43" x14ac:dyDescent="0.3">
      <c r="B9">
        <v>2</v>
      </c>
      <c r="C9">
        <v>3</v>
      </c>
      <c r="D9">
        <v>4</v>
      </c>
      <c r="E9">
        <v>5</v>
      </c>
      <c r="F9">
        <v>6</v>
      </c>
      <c r="G9">
        <v>7</v>
      </c>
      <c r="H9">
        <v>8</v>
      </c>
      <c r="I9">
        <v>9</v>
      </c>
      <c r="J9">
        <v>10</v>
      </c>
    </row>
    <row r="10" spans="1:43" x14ac:dyDescent="0.3">
      <c r="A10" t="s">
        <v>0</v>
      </c>
      <c r="B10">
        <v>97.6</v>
      </c>
      <c r="C10">
        <v>97.26</v>
      </c>
      <c r="D10">
        <v>96.64</v>
      </c>
      <c r="E10">
        <v>96.72</v>
      </c>
      <c r="F10">
        <v>96.52</v>
      </c>
      <c r="G10">
        <v>96.34</v>
      </c>
      <c r="H10">
        <v>96.06</v>
      </c>
      <c r="I10">
        <v>96.02</v>
      </c>
      <c r="J10">
        <v>95.11</v>
      </c>
    </row>
    <row r="11" spans="1:43" x14ac:dyDescent="0.3">
      <c r="A11" s="4" t="s">
        <v>1</v>
      </c>
      <c r="B11" s="4">
        <v>98.96</v>
      </c>
      <c r="C11" s="4">
        <v>98.77</v>
      </c>
      <c r="D11" s="4">
        <v>98.46</v>
      </c>
      <c r="E11" s="4">
        <v>98.05</v>
      </c>
      <c r="F11" s="4">
        <v>97.98</v>
      </c>
      <c r="G11" s="4">
        <v>96.69</v>
      </c>
      <c r="H11" s="4">
        <v>96.35</v>
      </c>
      <c r="I11" s="4">
        <v>95.37</v>
      </c>
      <c r="J11" s="4">
        <v>95.09</v>
      </c>
    </row>
    <row r="12" spans="1:43" x14ac:dyDescent="0.3">
      <c r="A12" t="s">
        <v>20</v>
      </c>
      <c r="B12">
        <v>99.74</v>
      </c>
      <c r="C12">
        <v>99.55</v>
      </c>
      <c r="D12">
        <v>99.54</v>
      </c>
      <c r="E12">
        <v>99.5</v>
      </c>
      <c r="F12">
        <v>99.4</v>
      </c>
      <c r="G12">
        <v>98.97</v>
      </c>
      <c r="H12">
        <v>98.63</v>
      </c>
      <c r="I12">
        <v>98.39</v>
      </c>
      <c r="J12">
        <v>98.33</v>
      </c>
    </row>
    <row r="15" spans="1:43" x14ac:dyDescent="0.3">
      <c r="A15" s="9" t="s">
        <v>7</v>
      </c>
      <c r="B15" s="9"/>
      <c r="C15" s="9"/>
      <c r="D15" s="9"/>
      <c r="E15" s="9"/>
      <c r="F15" s="9"/>
      <c r="G15" s="9"/>
      <c r="H15" s="9"/>
    </row>
    <row r="16" spans="1:43" x14ac:dyDescent="0.3">
      <c r="B16">
        <v>2</v>
      </c>
      <c r="C16">
        <v>3</v>
      </c>
      <c r="D16">
        <v>4</v>
      </c>
      <c r="E16">
        <v>5</v>
      </c>
      <c r="F16">
        <v>6</v>
      </c>
      <c r="G16">
        <v>7</v>
      </c>
      <c r="H16">
        <v>8</v>
      </c>
      <c r="I16">
        <v>9</v>
      </c>
      <c r="J16">
        <v>10</v>
      </c>
    </row>
    <row r="17" spans="1:10" x14ac:dyDescent="0.3">
      <c r="A17" t="s">
        <v>0</v>
      </c>
      <c r="B17">
        <f>B24/10</f>
        <v>2552.3000000000002</v>
      </c>
      <c r="C17">
        <f t="shared" ref="C17:J17" si="2">C24/10</f>
        <v>3624.3</v>
      </c>
      <c r="D17">
        <f t="shared" si="2"/>
        <v>3916.9</v>
      </c>
      <c r="E17">
        <f t="shared" si="2"/>
        <v>3779.2</v>
      </c>
      <c r="F17">
        <f t="shared" si="2"/>
        <v>3846</v>
      </c>
      <c r="G17">
        <f t="shared" si="2"/>
        <v>3686</v>
      </c>
      <c r="H17">
        <f t="shared" si="2"/>
        <v>3433</v>
      </c>
      <c r="I17">
        <f t="shared" si="2"/>
        <v>2880.6099999999997</v>
      </c>
      <c r="J17">
        <f t="shared" si="2"/>
        <v>2721.6</v>
      </c>
    </row>
    <row r="18" spans="1:10" x14ac:dyDescent="0.3">
      <c r="A18" s="4" t="s">
        <v>1</v>
      </c>
      <c r="B18" s="4">
        <f>B25/10</f>
        <v>3409.4</v>
      </c>
      <c r="C18" s="4">
        <f t="shared" ref="C18:J18" si="3">C25/10</f>
        <v>3860.4</v>
      </c>
      <c r="D18" s="4">
        <f t="shared" si="3"/>
        <v>4014.3</v>
      </c>
      <c r="E18" s="4">
        <f t="shared" si="3"/>
        <v>4031.8</v>
      </c>
      <c r="F18" s="4">
        <f t="shared" si="3"/>
        <v>4061.1</v>
      </c>
      <c r="G18" s="4">
        <f t="shared" si="3"/>
        <v>3852.2</v>
      </c>
      <c r="H18" s="4">
        <f t="shared" si="3"/>
        <v>3581</v>
      </c>
      <c r="I18" s="4">
        <f t="shared" si="3"/>
        <v>3381</v>
      </c>
      <c r="J18" s="4">
        <f t="shared" si="3"/>
        <v>2941.4</v>
      </c>
    </row>
    <row r="19" spans="1:10" x14ac:dyDescent="0.3">
      <c r="A19" t="s">
        <v>20</v>
      </c>
      <c r="B19">
        <f>B26/10</f>
        <v>3287.2</v>
      </c>
      <c r="C19">
        <f t="shared" ref="C19:J19" si="4">C26/10</f>
        <v>3767.9</v>
      </c>
      <c r="D19">
        <f t="shared" si="4"/>
        <v>4332.3999999999996</v>
      </c>
      <c r="E19">
        <f t="shared" si="4"/>
        <v>4659.3</v>
      </c>
      <c r="F19">
        <f t="shared" si="4"/>
        <v>4637.7</v>
      </c>
      <c r="G19">
        <f t="shared" si="4"/>
        <v>4647.2</v>
      </c>
      <c r="H19">
        <f t="shared" si="4"/>
        <v>4508</v>
      </c>
      <c r="I19">
        <f t="shared" si="4"/>
        <v>4540.8</v>
      </c>
      <c r="J19">
        <f t="shared" si="4"/>
        <v>4369.7</v>
      </c>
    </row>
    <row r="22" spans="1:10" x14ac:dyDescent="0.3">
      <c r="A22" s="9" t="s">
        <v>4</v>
      </c>
      <c r="B22" s="9"/>
      <c r="C22" s="9"/>
      <c r="D22" s="9"/>
      <c r="E22" s="9"/>
      <c r="F22" s="9"/>
      <c r="G22" s="9"/>
      <c r="H22" s="9"/>
    </row>
    <row r="23" spans="1:10" x14ac:dyDescent="0.3">
      <c r="B23">
        <v>2</v>
      </c>
      <c r="C23">
        <v>3</v>
      </c>
      <c r="D23">
        <v>4</v>
      </c>
      <c r="E23">
        <v>5</v>
      </c>
      <c r="F23">
        <v>6</v>
      </c>
      <c r="G23">
        <v>7</v>
      </c>
      <c r="H23">
        <v>8</v>
      </c>
      <c r="I23">
        <v>9</v>
      </c>
      <c r="J23">
        <v>10</v>
      </c>
    </row>
    <row r="24" spans="1:10" x14ac:dyDescent="0.3">
      <c r="A24" t="s">
        <v>0</v>
      </c>
      <c r="B24">
        <v>25523</v>
      </c>
      <c r="C24">
        <v>36243</v>
      </c>
      <c r="D24">
        <v>39169</v>
      </c>
      <c r="E24">
        <v>37792</v>
      </c>
      <c r="F24">
        <v>38460</v>
      </c>
      <c r="G24">
        <v>36860</v>
      </c>
      <c r="H24">
        <v>34330</v>
      </c>
      <c r="I24">
        <v>28806.1</v>
      </c>
      <c r="J24">
        <v>27216</v>
      </c>
    </row>
    <row r="25" spans="1:10" x14ac:dyDescent="0.3">
      <c r="A25" s="4" t="s">
        <v>1</v>
      </c>
      <c r="B25" s="4">
        <v>34094</v>
      </c>
      <c r="C25" s="4">
        <v>38604</v>
      </c>
      <c r="D25" s="4">
        <v>40143</v>
      </c>
      <c r="E25" s="4">
        <v>40318</v>
      </c>
      <c r="F25" s="4">
        <v>40611</v>
      </c>
      <c r="G25" s="4">
        <v>38522</v>
      </c>
      <c r="H25" s="4">
        <v>35810</v>
      </c>
      <c r="I25" s="4">
        <v>33810</v>
      </c>
      <c r="J25" s="4">
        <v>29414</v>
      </c>
    </row>
    <row r="26" spans="1:10" x14ac:dyDescent="0.3">
      <c r="A26" t="s">
        <v>20</v>
      </c>
      <c r="B26">
        <v>32872</v>
      </c>
      <c r="C26">
        <v>37679</v>
      </c>
      <c r="D26">
        <v>43324</v>
      </c>
      <c r="E26">
        <v>46593</v>
      </c>
      <c r="F26">
        <v>46377</v>
      </c>
      <c r="G26">
        <v>46472</v>
      </c>
      <c r="H26">
        <v>45080</v>
      </c>
      <c r="I26">
        <v>45408</v>
      </c>
      <c r="J26">
        <v>43697</v>
      </c>
    </row>
    <row r="29" spans="1:10" x14ac:dyDescent="0.3">
      <c r="A29" s="9" t="s">
        <v>6</v>
      </c>
      <c r="B29" s="9"/>
      <c r="C29" s="9"/>
      <c r="D29" s="9"/>
      <c r="E29" s="9"/>
      <c r="F29" s="9"/>
      <c r="G29" s="9"/>
      <c r="H29" s="9"/>
    </row>
    <row r="30" spans="1:10" x14ac:dyDescent="0.3">
      <c r="B30">
        <v>2</v>
      </c>
      <c r="C30">
        <v>3</v>
      </c>
      <c r="D30">
        <v>4</v>
      </c>
      <c r="E30">
        <v>5</v>
      </c>
      <c r="F30">
        <v>6</v>
      </c>
      <c r="G30">
        <v>7</v>
      </c>
      <c r="H30">
        <v>8</v>
      </c>
      <c r="I30">
        <v>9</v>
      </c>
      <c r="J30">
        <v>10</v>
      </c>
    </row>
    <row r="31" spans="1:10" x14ac:dyDescent="0.3">
      <c r="A31" t="s">
        <v>0</v>
      </c>
      <c r="B31">
        <v>0.72199999999999998</v>
      </c>
      <c r="C31">
        <v>0.72199999999999998</v>
      </c>
      <c r="D31">
        <v>0.97699999999999998</v>
      </c>
      <c r="E31">
        <v>0.98599999999999999</v>
      </c>
      <c r="F31">
        <v>0.98599999999999999</v>
      </c>
      <c r="G31">
        <v>0.99</v>
      </c>
      <c r="H31">
        <v>0.99</v>
      </c>
      <c r="I31">
        <v>0.99</v>
      </c>
      <c r="J31">
        <v>0.99</v>
      </c>
    </row>
    <row r="32" spans="1:10" x14ac:dyDescent="0.3">
      <c r="A32" s="4" t="s">
        <v>1</v>
      </c>
      <c r="B32" s="4">
        <v>1.1399999999999999</v>
      </c>
      <c r="C32" s="4">
        <v>1.26</v>
      </c>
      <c r="D32" s="4">
        <v>1.5</v>
      </c>
      <c r="E32" s="4">
        <v>1.71</v>
      </c>
      <c r="F32" s="4">
        <v>1.71</v>
      </c>
      <c r="G32" s="4">
        <v>1.901</v>
      </c>
      <c r="H32" s="4">
        <v>2.04</v>
      </c>
      <c r="I32" s="4">
        <v>2.1</v>
      </c>
      <c r="J32" s="4">
        <v>2.2090000000000001</v>
      </c>
    </row>
    <row r="33" spans="1:10" x14ac:dyDescent="0.3">
      <c r="A33" t="s">
        <v>20</v>
      </c>
      <c r="B33">
        <v>0.28000000000000003</v>
      </c>
      <c r="C33">
        <v>0.28699999999999998</v>
      </c>
      <c r="D33">
        <v>0.28799999999999998</v>
      </c>
      <c r="E33">
        <v>0.28399999999999997</v>
      </c>
      <c r="F33">
        <v>0.28999999999999998</v>
      </c>
      <c r="G33">
        <v>0.308</v>
      </c>
      <c r="H33">
        <v>0.32</v>
      </c>
      <c r="I33">
        <v>0.34</v>
      </c>
      <c r="J33">
        <v>0.4</v>
      </c>
    </row>
    <row r="36" spans="1:10" x14ac:dyDescent="0.3">
      <c r="A36" s="9" t="s">
        <v>8</v>
      </c>
      <c r="B36" s="9"/>
      <c r="C36" s="9"/>
      <c r="D36" s="9"/>
      <c r="E36" s="9"/>
      <c r="F36" s="9"/>
      <c r="G36" s="9"/>
      <c r="H36" s="9"/>
    </row>
    <row r="37" spans="1:10" x14ac:dyDescent="0.3">
      <c r="B37">
        <v>2</v>
      </c>
      <c r="C37">
        <v>3</v>
      </c>
      <c r="D37">
        <v>4</v>
      </c>
      <c r="E37">
        <v>5</v>
      </c>
      <c r="F37">
        <v>6</v>
      </c>
      <c r="G37">
        <v>7</v>
      </c>
      <c r="H37">
        <v>8</v>
      </c>
      <c r="I37">
        <v>9</v>
      </c>
      <c r="J37">
        <v>10</v>
      </c>
    </row>
    <row r="38" spans="1:10" x14ac:dyDescent="0.3">
      <c r="A38" t="s">
        <v>0</v>
      </c>
      <c r="B38">
        <v>6.47</v>
      </c>
      <c r="C38">
        <v>6.67</v>
      </c>
      <c r="D38">
        <v>6.7</v>
      </c>
      <c r="E38">
        <v>7.07</v>
      </c>
      <c r="F38">
        <v>7.17</v>
      </c>
      <c r="G38">
        <v>7.37</v>
      </c>
      <c r="H38">
        <v>7.7</v>
      </c>
      <c r="I38">
        <v>7.87</v>
      </c>
      <c r="J38">
        <v>8.07</v>
      </c>
    </row>
    <row r="39" spans="1:10" x14ac:dyDescent="0.3">
      <c r="A39" s="4" t="s">
        <v>1</v>
      </c>
      <c r="B39" s="4">
        <v>6.53</v>
      </c>
      <c r="C39" s="4">
        <v>6.83</v>
      </c>
      <c r="D39" s="4">
        <v>7.03</v>
      </c>
      <c r="E39" s="4">
        <v>7.13</v>
      </c>
      <c r="F39" s="4">
        <v>7.53</v>
      </c>
      <c r="G39" s="4">
        <v>7.73</v>
      </c>
      <c r="H39" s="4">
        <v>7.93</v>
      </c>
      <c r="I39" s="4">
        <v>8.0630000000000006</v>
      </c>
      <c r="J39" s="4">
        <v>8.3000000000000007</v>
      </c>
    </row>
    <row r="40" spans="1:10" x14ac:dyDescent="0.3">
      <c r="A40" t="s">
        <v>20</v>
      </c>
      <c r="B40">
        <v>5.0999999999999996</v>
      </c>
      <c r="C40">
        <v>5.0999999999999996</v>
      </c>
      <c r="D40">
        <v>5.2</v>
      </c>
      <c r="E40">
        <v>5.4</v>
      </c>
      <c r="F40">
        <v>5.47</v>
      </c>
      <c r="G40">
        <v>5.54</v>
      </c>
      <c r="H40">
        <v>5.64</v>
      </c>
      <c r="I40">
        <v>5.77</v>
      </c>
      <c r="J40">
        <v>6.4</v>
      </c>
    </row>
    <row r="43" spans="1:10" x14ac:dyDescent="0.3">
      <c r="A43" s="9"/>
      <c r="B43" s="9"/>
      <c r="C43" s="9"/>
      <c r="D43" s="9"/>
      <c r="E43" s="9"/>
      <c r="F43" s="9"/>
      <c r="G43" s="9"/>
      <c r="H43" s="9"/>
    </row>
  </sheetData>
  <sortState ref="X4:AF4">
    <sortCondition ref="X4"/>
  </sortState>
  <mergeCells count="10">
    <mergeCell ref="A43:H43"/>
    <mergeCell ref="L1:S1"/>
    <mergeCell ref="W1:AD1"/>
    <mergeCell ref="AH1:AO1"/>
    <mergeCell ref="A1:H1"/>
    <mergeCell ref="A8:H8"/>
    <mergeCell ref="A15:H15"/>
    <mergeCell ref="A22:H22"/>
    <mergeCell ref="A29:H29"/>
    <mergeCell ref="A36:H3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speed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2022-06-04T12:10:17Z</dcterms:modified>
</cp:coreProperties>
</file>