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6675" windowHeight="4680" activeTab="7"/>
  </bookViews>
  <sheets>
    <sheet name="Plan1" sheetId="1" r:id="rId1"/>
    <sheet name="B" sheetId="3" r:id="rId2"/>
    <sheet name="Axb" sheetId="5" r:id="rId3"/>
    <sheet name="Erro" sheetId="6" r:id="rId4"/>
    <sheet name="Plan3" sheetId="7" r:id="rId5"/>
    <sheet name="Sol. Absoluta (2)" sheetId="8" r:id="rId6"/>
    <sheet name="Axb (2)" sheetId="9" r:id="rId7"/>
    <sheet name="Axb (3)" sheetId="10" r:id="rId8"/>
  </sheets>
  <calcPr calcId="125725"/>
</workbook>
</file>

<file path=xl/calcChain.xml><?xml version="1.0" encoding="utf-8"?>
<calcChain xmlns="http://schemas.openxmlformats.org/spreadsheetml/2006/main">
  <c r="I5" i="8"/>
  <c r="I6"/>
  <c r="I13"/>
  <c r="I14"/>
  <c r="I21"/>
  <c r="I22"/>
  <c r="C74" i="10"/>
  <c r="T74" s="1"/>
  <c r="J4" i="3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3"/>
  <c r="X74" i="10"/>
  <c r="W74"/>
  <c r="V74"/>
  <c r="U74"/>
  <c r="U55"/>
  <c r="C3"/>
  <c r="C6" s="1"/>
  <c r="V9" s="1"/>
  <c r="G2"/>
  <c r="G2" i="9"/>
  <c r="I55" a="1"/>
  <c r="I57" s="1"/>
  <c r="J57" s="1"/>
  <c r="G55" a="1"/>
  <c r="G57" s="1"/>
  <c r="H57" s="1"/>
  <c r="G58"/>
  <c r="H58" s="1"/>
  <c r="G62"/>
  <c r="H62" s="1"/>
  <c r="G66"/>
  <c r="H66" s="1"/>
  <c r="G70"/>
  <c r="H70" s="1"/>
  <c r="F56"/>
  <c r="F55"/>
  <c r="F73"/>
  <c r="F72"/>
  <c r="F71"/>
  <c r="F70"/>
  <c r="F69"/>
  <c r="F68"/>
  <c r="F67"/>
  <c r="F66"/>
  <c r="F65"/>
  <c r="F64"/>
  <c r="F63"/>
  <c r="F62"/>
  <c r="F61"/>
  <c r="F60"/>
  <c r="F59"/>
  <c r="F58"/>
  <c r="F57"/>
  <c r="E55" a="1"/>
  <c r="E57" s="1"/>
  <c r="D55"/>
  <c r="C74"/>
  <c r="C54"/>
  <c r="C3"/>
  <c r="C5" i="5"/>
  <c r="X9"/>
  <c r="E14" i="8"/>
  <c r="B17" s="1"/>
  <c r="C7"/>
  <c r="C3"/>
  <c r="C5" s="1"/>
  <c r="I2"/>
  <c r="I7" s="1"/>
  <c r="N12" i="3"/>
  <c r="I4" i="5"/>
  <c r="K4"/>
  <c r="V27"/>
  <c r="T29"/>
  <c r="C3" i="3"/>
  <c r="C7" s="1"/>
  <c r="G2" i="5"/>
  <c r="C3"/>
  <c r="E14" i="3"/>
  <c r="B17" s="1"/>
  <c r="B18" s="1"/>
  <c r="B19" s="1"/>
  <c r="B20" s="1"/>
  <c r="B21" s="1"/>
  <c r="B22" s="1"/>
  <c r="B23" s="1"/>
  <c r="B24" s="1"/>
  <c r="B25" s="1"/>
  <c r="I17" i="8" l="1"/>
  <c r="I9"/>
  <c r="I18"/>
  <c r="I10"/>
  <c r="I3"/>
  <c r="C16" s="1"/>
  <c r="I20"/>
  <c r="I16"/>
  <c r="I12"/>
  <c r="I8"/>
  <c r="I4"/>
  <c r="J2"/>
  <c r="I23"/>
  <c r="I19"/>
  <c r="I15"/>
  <c r="I11"/>
  <c r="C5" i="10"/>
  <c r="V27" s="1"/>
  <c r="C54"/>
  <c r="C7"/>
  <c r="B9" s="1"/>
  <c r="I70" i="9"/>
  <c r="J70" s="1"/>
  <c r="I66"/>
  <c r="J66" s="1"/>
  <c r="I62"/>
  <c r="J62" s="1"/>
  <c r="I58"/>
  <c r="J58" s="1"/>
  <c r="I71"/>
  <c r="J71" s="1"/>
  <c r="I67"/>
  <c r="J67" s="1"/>
  <c r="I63"/>
  <c r="J63" s="1"/>
  <c r="I59"/>
  <c r="J59" s="1"/>
  <c r="I55"/>
  <c r="J55" s="1"/>
  <c r="I72"/>
  <c r="J72" s="1"/>
  <c r="I68"/>
  <c r="J68" s="1"/>
  <c r="I64"/>
  <c r="J64" s="1"/>
  <c r="I60"/>
  <c r="J60" s="1"/>
  <c r="I56"/>
  <c r="J56" s="1"/>
  <c r="I73"/>
  <c r="J73" s="1"/>
  <c r="K55" s="1" a="1"/>
  <c r="K57" s="1"/>
  <c r="I69"/>
  <c r="J69" s="1"/>
  <c r="I65"/>
  <c r="J65" s="1"/>
  <c r="I61"/>
  <c r="J61" s="1"/>
  <c r="G71"/>
  <c r="H71" s="1"/>
  <c r="G67"/>
  <c r="H67" s="1"/>
  <c r="G63"/>
  <c r="H63" s="1"/>
  <c r="G59"/>
  <c r="H59" s="1"/>
  <c r="G55"/>
  <c r="H55" s="1"/>
  <c r="G72"/>
  <c r="H72" s="1"/>
  <c r="G68"/>
  <c r="H68" s="1"/>
  <c r="G64"/>
  <c r="H64" s="1"/>
  <c r="G60"/>
  <c r="H60" s="1"/>
  <c r="G56"/>
  <c r="H56" s="1"/>
  <c r="G73"/>
  <c r="H73" s="1"/>
  <c r="G69"/>
  <c r="H69" s="1"/>
  <c r="G65"/>
  <c r="H65" s="1"/>
  <c r="G61"/>
  <c r="H61" s="1"/>
  <c r="E70"/>
  <c r="E66"/>
  <c r="E62"/>
  <c r="E58"/>
  <c r="E71"/>
  <c r="E67"/>
  <c r="E63"/>
  <c r="E59"/>
  <c r="E55"/>
  <c r="E72"/>
  <c r="E68"/>
  <c r="E64"/>
  <c r="E60"/>
  <c r="E56"/>
  <c r="E73"/>
  <c r="E69"/>
  <c r="E65"/>
  <c r="E61"/>
  <c r="C7"/>
  <c r="C5"/>
  <c r="V27" s="1"/>
  <c r="C6"/>
  <c r="V9" s="1"/>
  <c r="K5" i="5"/>
  <c r="L4"/>
  <c r="C6"/>
  <c r="B10" s="1"/>
  <c r="C11" s="1"/>
  <c r="D12" s="1"/>
  <c r="E13" s="1"/>
  <c r="F14" s="1"/>
  <c r="G15" s="1"/>
  <c r="H16" s="1"/>
  <c r="I17" s="1"/>
  <c r="J18" s="1"/>
  <c r="K19" s="1"/>
  <c r="L20" s="1"/>
  <c r="M21" s="1"/>
  <c r="N22" s="1"/>
  <c r="O23" s="1"/>
  <c r="P24" s="1"/>
  <c r="Q25" s="1"/>
  <c r="R26" s="1"/>
  <c r="S27" s="1"/>
  <c r="T28" s="1"/>
  <c r="U29" s="1"/>
  <c r="J4"/>
  <c r="C7"/>
  <c r="I5"/>
  <c r="C6" i="8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B18"/>
  <c r="C17"/>
  <c r="C16" i="3"/>
  <c r="H4"/>
  <c r="H5" s="1"/>
  <c r="H6" s="1"/>
  <c r="C6"/>
  <c r="C5"/>
  <c r="C9" i="5"/>
  <c r="C25" i="3"/>
  <c r="B26"/>
  <c r="B27" s="1"/>
  <c r="B28" s="1"/>
  <c r="B29" s="1"/>
  <c r="B30" s="1"/>
  <c r="B31" s="1"/>
  <c r="B32" s="1"/>
  <c r="B33" s="1"/>
  <c r="B34" s="1"/>
  <c r="B35" s="1"/>
  <c r="B36" s="1"/>
  <c r="C17"/>
  <c r="C18"/>
  <c r="C27"/>
  <c r="K2" i="8" l="1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C9" i="10"/>
  <c r="D10" s="1"/>
  <c r="E11" s="1"/>
  <c r="F12" s="1"/>
  <c r="G13" s="1"/>
  <c r="H14" s="1"/>
  <c r="I15" s="1"/>
  <c r="J16" s="1"/>
  <c r="K17" s="1"/>
  <c r="L18" s="1"/>
  <c r="M19" s="1"/>
  <c r="N20" s="1"/>
  <c r="O21" s="1"/>
  <c r="P22" s="1"/>
  <c r="Q23" s="1"/>
  <c r="R24" s="1"/>
  <c r="S25" s="1"/>
  <c r="T26" s="1"/>
  <c r="C10"/>
  <c r="D11" s="1"/>
  <c r="E12" s="1"/>
  <c r="F13" s="1"/>
  <c r="G14" s="1"/>
  <c r="H15" s="1"/>
  <c r="I16" s="1"/>
  <c r="J17" s="1"/>
  <c r="K18" s="1"/>
  <c r="L19" s="1"/>
  <c r="M20" s="1"/>
  <c r="N21" s="1"/>
  <c r="O22" s="1"/>
  <c r="P23" s="1"/>
  <c r="Q24" s="1"/>
  <c r="R25" s="1"/>
  <c r="S26" s="1"/>
  <c r="T27" s="1"/>
  <c r="B10"/>
  <c r="C11" s="1"/>
  <c r="D12" s="1"/>
  <c r="E13" s="1"/>
  <c r="F14" s="1"/>
  <c r="G15" s="1"/>
  <c r="H16" s="1"/>
  <c r="I17" s="1"/>
  <c r="J18" s="1"/>
  <c r="K19" s="1"/>
  <c r="L20" s="1"/>
  <c r="M21" s="1"/>
  <c r="N22" s="1"/>
  <c r="O23" s="1"/>
  <c r="P24" s="1"/>
  <c r="Q25" s="1"/>
  <c r="R26" s="1"/>
  <c r="S27" s="1"/>
  <c r="K65" i="9"/>
  <c r="K61"/>
  <c r="K56"/>
  <c r="K72"/>
  <c r="K67"/>
  <c r="K66"/>
  <c r="K60"/>
  <c r="K71"/>
  <c r="K70"/>
  <c r="K73"/>
  <c r="K68"/>
  <c r="K63"/>
  <c r="K62"/>
  <c r="K55"/>
  <c r="K69"/>
  <c r="K64"/>
  <c r="K59"/>
  <c r="K58"/>
  <c r="B10"/>
  <c r="C11" s="1"/>
  <c r="D12" s="1"/>
  <c r="E13" s="1"/>
  <c r="F14" s="1"/>
  <c r="G15" s="1"/>
  <c r="H16" s="1"/>
  <c r="I17" s="1"/>
  <c r="J18" s="1"/>
  <c r="K19" s="1"/>
  <c r="L20" s="1"/>
  <c r="M21" s="1"/>
  <c r="N22" s="1"/>
  <c r="O23" s="1"/>
  <c r="P24" s="1"/>
  <c r="Q25" s="1"/>
  <c r="R26" s="1"/>
  <c r="S27" s="1"/>
  <c r="C9"/>
  <c r="D10" s="1"/>
  <c r="E11" s="1"/>
  <c r="F12" s="1"/>
  <c r="G13" s="1"/>
  <c r="H14" s="1"/>
  <c r="I15" s="1"/>
  <c r="J16" s="1"/>
  <c r="K17" s="1"/>
  <c r="L18" s="1"/>
  <c r="M19" s="1"/>
  <c r="N20" s="1"/>
  <c r="O21" s="1"/>
  <c r="P22" s="1"/>
  <c r="Q23" s="1"/>
  <c r="R24" s="1"/>
  <c r="S25" s="1"/>
  <c r="T26" s="1"/>
  <c r="B9"/>
  <c r="C36" i="8"/>
  <c r="C18"/>
  <c r="B19"/>
  <c r="H7" i="3"/>
  <c r="D10" i="5"/>
  <c r="E11" s="1"/>
  <c r="F12" s="1"/>
  <c r="G13" s="1"/>
  <c r="H14" s="1"/>
  <c r="I15" s="1"/>
  <c r="J16" s="1"/>
  <c r="K17" s="1"/>
  <c r="L18" s="1"/>
  <c r="M19" s="1"/>
  <c r="N20" s="1"/>
  <c r="O21" s="1"/>
  <c r="P22" s="1"/>
  <c r="Q23" s="1"/>
  <c r="R24" s="1"/>
  <c r="S25" s="1"/>
  <c r="T26" s="1"/>
  <c r="U27" s="1"/>
  <c r="V28" s="1"/>
  <c r="C10"/>
  <c r="D11" s="1"/>
  <c r="E12" s="1"/>
  <c r="F13" s="1"/>
  <c r="G14" s="1"/>
  <c r="H15" s="1"/>
  <c r="I16" s="1"/>
  <c r="J17" s="1"/>
  <c r="K18" s="1"/>
  <c r="L19" s="1"/>
  <c r="M20" s="1"/>
  <c r="N21" s="1"/>
  <c r="O22" s="1"/>
  <c r="P23" s="1"/>
  <c r="Q24" s="1"/>
  <c r="R25" s="1"/>
  <c r="S26" s="1"/>
  <c r="T27" s="1"/>
  <c r="U28" s="1"/>
  <c r="B9"/>
  <c r="C26" i="3"/>
  <c r="C28"/>
  <c r="C19"/>
  <c r="L2" i="8" l="1"/>
  <c r="K4"/>
  <c r="K6"/>
  <c r="K8"/>
  <c r="K10"/>
  <c r="K12"/>
  <c r="K14"/>
  <c r="K16"/>
  <c r="K18"/>
  <c r="K20"/>
  <c r="K22"/>
  <c r="K3"/>
  <c r="K5"/>
  <c r="K7"/>
  <c r="K9"/>
  <c r="K11"/>
  <c r="K13"/>
  <c r="K15"/>
  <c r="K17"/>
  <c r="K19"/>
  <c r="K21"/>
  <c r="K23"/>
  <c r="B32" i="10" a="1"/>
  <c r="K50" s="1"/>
  <c r="C10" i="9"/>
  <c r="D11" s="1"/>
  <c r="E12" s="1"/>
  <c r="F13" s="1"/>
  <c r="G14" s="1"/>
  <c r="H15" s="1"/>
  <c r="I16" s="1"/>
  <c r="J17" s="1"/>
  <c r="K18" s="1"/>
  <c r="L19" s="1"/>
  <c r="M20" s="1"/>
  <c r="N21" s="1"/>
  <c r="O22" s="1"/>
  <c r="P23" s="1"/>
  <c r="Q24" s="1"/>
  <c r="R25" s="1"/>
  <c r="S26" s="1"/>
  <c r="T27" s="1"/>
  <c r="B32" a="1"/>
  <c r="B33" i="5" a="1"/>
  <c r="B20" i="8"/>
  <c r="C19"/>
  <c r="H8" i="3"/>
  <c r="V29" i="5"/>
  <c r="C20" i="3"/>
  <c r="M2" i="8" l="1"/>
  <c r="L4"/>
  <c r="L7"/>
  <c r="L9"/>
  <c r="L11"/>
  <c r="L13"/>
  <c r="L15"/>
  <c r="L17"/>
  <c r="L19"/>
  <c r="L21"/>
  <c r="L23"/>
  <c r="L3"/>
  <c r="L5"/>
  <c r="L6"/>
  <c r="L8"/>
  <c r="L10"/>
  <c r="L12"/>
  <c r="L14"/>
  <c r="L16"/>
  <c r="L18"/>
  <c r="L20"/>
  <c r="L22"/>
  <c r="T34" i="10"/>
  <c r="R40"/>
  <c r="P46"/>
  <c r="K33"/>
  <c r="O35"/>
  <c r="T37"/>
  <c r="F40"/>
  <c r="J42"/>
  <c r="O44"/>
  <c r="T46"/>
  <c r="D48"/>
  <c r="O32"/>
  <c r="N34"/>
  <c r="H38"/>
  <c r="T41"/>
  <c r="H45"/>
  <c r="L49"/>
  <c r="D33"/>
  <c r="I35"/>
  <c r="M37"/>
  <c r="R39"/>
  <c r="D42"/>
  <c r="H44"/>
  <c r="M46"/>
  <c r="H49"/>
  <c r="H33"/>
  <c r="M35"/>
  <c r="Q37"/>
  <c r="C40"/>
  <c r="E41"/>
  <c r="H42"/>
  <c r="J43"/>
  <c r="L44"/>
  <c r="Q46"/>
  <c r="S47"/>
  <c r="M49"/>
  <c r="B48"/>
  <c r="R48"/>
  <c r="O49"/>
  <c r="L50"/>
  <c r="I32"/>
  <c r="F33"/>
  <c r="C34"/>
  <c r="S34"/>
  <c r="P35"/>
  <c r="M36"/>
  <c r="J37"/>
  <c r="G38"/>
  <c r="D39"/>
  <c r="T39"/>
  <c r="Q40"/>
  <c r="N41"/>
  <c r="K42"/>
  <c r="H43"/>
  <c r="E44"/>
  <c r="B45"/>
  <c r="R45"/>
  <c r="O46"/>
  <c r="L47"/>
  <c r="I48"/>
  <c r="F49"/>
  <c r="S50"/>
  <c r="D34"/>
  <c r="E37"/>
  <c r="G40"/>
  <c r="C43"/>
  <c r="E46"/>
  <c r="C32"/>
  <c r="E33"/>
  <c r="H34"/>
  <c r="J35"/>
  <c r="L36"/>
  <c r="O37"/>
  <c r="Q38"/>
  <c r="S39"/>
  <c r="C41"/>
  <c r="E42"/>
  <c r="G43"/>
  <c r="J44"/>
  <c r="L45"/>
  <c r="N46"/>
  <c r="Q47"/>
  <c r="I49"/>
  <c r="J32"/>
  <c r="I34"/>
  <c r="C36"/>
  <c r="P37"/>
  <c r="J39"/>
  <c r="I41"/>
  <c r="I43"/>
  <c r="C45"/>
  <c r="B47"/>
  <c r="D49"/>
  <c r="Q50"/>
  <c r="R32"/>
  <c r="T33"/>
  <c r="C35"/>
  <c r="F36"/>
  <c r="H37"/>
  <c r="J38"/>
  <c r="M39"/>
  <c r="O40"/>
  <c r="Q41"/>
  <c r="T42"/>
  <c r="C44"/>
  <c r="E45"/>
  <c r="H46"/>
  <c r="J47"/>
  <c r="S48"/>
  <c r="M50"/>
  <c r="C33"/>
  <c r="E34"/>
  <c r="G35"/>
  <c r="J36"/>
  <c r="L37"/>
  <c r="N38"/>
  <c r="Q39"/>
  <c r="S40"/>
  <c r="B42"/>
  <c r="E43"/>
  <c r="G44"/>
  <c r="I45"/>
  <c r="L46"/>
  <c r="N47"/>
  <c r="E49"/>
  <c r="R50"/>
  <c r="N48"/>
  <c r="K49"/>
  <c r="H50"/>
  <c r="E32"/>
  <c r="B33"/>
  <c r="R33"/>
  <c r="O34"/>
  <c r="L35"/>
  <c r="I36"/>
  <c r="F37"/>
  <c r="C38"/>
  <c r="S38"/>
  <c r="P39"/>
  <c r="M40"/>
  <c r="J41"/>
  <c r="G42"/>
  <c r="D43"/>
  <c r="T43"/>
  <c r="Q44"/>
  <c r="N45"/>
  <c r="K46"/>
  <c r="H47"/>
  <c r="E48"/>
  <c r="B49"/>
  <c r="R49"/>
  <c r="O50"/>
  <c r="T32"/>
  <c r="Q35"/>
  <c r="R38"/>
  <c r="O41"/>
  <c r="P44"/>
  <c r="M47"/>
  <c r="N32"/>
  <c r="P33"/>
  <c r="R34"/>
  <c r="B36"/>
  <c r="D37"/>
  <c r="F38"/>
  <c r="I39"/>
  <c r="K40"/>
  <c r="M41"/>
  <c r="P42"/>
  <c r="R43"/>
  <c r="T44"/>
  <c r="D46"/>
  <c r="F47"/>
  <c r="L48"/>
  <c r="F50"/>
  <c r="G33"/>
  <c r="F35"/>
  <c r="S36"/>
  <c r="M38"/>
  <c r="L40"/>
  <c r="F42"/>
  <c r="F44"/>
  <c r="S45"/>
  <c r="R47"/>
  <c r="T49"/>
  <c r="G32"/>
  <c r="I33"/>
  <c r="L34"/>
  <c r="N35"/>
  <c r="P36"/>
  <c r="S37"/>
  <c r="B39"/>
  <c r="D40"/>
  <c r="G41"/>
  <c r="I42"/>
  <c r="K43"/>
  <c r="N44"/>
  <c r="P45"/>
  <c r="R46"/>
  <c r="C48"/>
  <c r="P49"/>
  <c r="K32"/>
  <c r="M33"/>
  <c r="P34"/>
  <c r="R35"/>
  <c r="T36"/>
  <c r="D38"/>
  <c r="F39"/>
  <c r="H40"/>
  <c r="K41"/>
  <c r="M42"/>
  <c r="O43"/>
  <c r="R44"/>
  <c r="T45"/>
  <c r="C47"/>
  <c r="H48"/>
  <c r="B50"/>
  <c r="F48"/>
  <c r="C49"/>
  <c r="S49"/>
  <c r="P50"/>
  <c r="M32"/>
  <c r="J33"/>
  <c r="G34"/>
  <c r="D35"/>
  <c r="T35"/>
  <c r="Q36"/>
  <c r="N37"/>
  <c r="K38"/>
  <c r="H39"/>
  <c r="E40"/>
  <c r="B41"/>
  <c r="R41"/>
  <c r="O42"/>
  <c r="L43"/>
  <c r="I44"/>
  <c r="F45"/>
  <c r="C46"/>
  <c r="S46"/>
  <c r="P47"/>
  <c r="M48"/>
  <c r="J49"/>
  <c r="G50"/>
  <c r="D32"/>
  <c r="B38"/>
  <c r="S43"/>
  <c r="H32"/>
  <c r="M34"/>
  <c r="R36"/>
  <c r="C39"/>
  <c r="H41"/>
  <c r="M43"/>
  <c r="Q45"/>
  <c r="Q49"/>
  <c r="N36"/>
  <c r="B40"/>
  <c r="N43"/>
  <c r="G47"/>
  <c r="B32"/>
  <c r="F34"/>
  <c r="K36"/>
  <c r="P38"/>
  <c r="T40"/>
  <c r="F43"/>
  <c r="K45"/>
  <c r="O47"/>
  <c r="F32"/>
  <c r="J34"/>
  <c r="O36"/>
  <c r="T38"/>
  <c r="O45"/>
  <c r="C50"/>
  <c r="L33"/>
  <c r="H36"/>
  <c r="O39"/>
  <c r="L42"/>
  <c r="M45"/>
  <c r="O48"/>
  <c r="S32"/>
  <c r="B34"/>
  <c r="E35"/>
  <c r="G36"/>
  <c r="I37"/>
  <c r="L38"/>
  <c r="N39"/>
  <c r="P40"/>
  <c r="S41"/>
  <c r="B43"/>
  <c r="D44"/>
  <c r="G45"/>
  <c r="I46"/>
  <c r="K47"/>
  <c r="T48"/>
  <c r="N50"/>
  <c r="Q33"/>
  <c r="K35"/>
  <c r="K37"/>
  <c r="E39"/>
  <c r="D41"/>
  <c r="Q42"/>
  <c r="K44"/>
  <c r="J46"/>
  <c r="G48"/>
  <c r="I50"/>
  <c r="L32"/>
  <c r="O33"/>
  <c r="Q34"/>
  <c r="S35"/>
  <c r="C37"/>
  <c r="E38"/>
  <c r="G39"/>
  <c r="J40"/>
  <c r="L41"/>
  <c r="N42"/>
  <c r="Q43"/>
  <c r="S44"/>
  <c r="B46"/>
  <c r="E47"/>
  <c r="K48"/>
  <c r="E50"/>
  <c r="P32"/>
  <c r="S33"/>
  <c r="B35"/>
  <c r="D36"/>
  <c r="G37"/>
  <c r="I38"/>
  <c r="K39"/>
  <c r="N40"/>
  <c r="P41"/>
  <c r="R42"/>
  <c r="B44"/>
  <c r="D45"/>
  <c r="F46"/>
  <c r="I47"/>
  <c r="P48"/>
  <c r="J50"/>
  <c r="J48"/>
  <c r="G49"/>
  <c r="D50"/>
  <c r="T50"/>
  <c r="Q32"/>
  <c r="N33"/>
  <c r="K34"/>
  <c r="H35"/>
  <c r="E36"/>
  <c r="B37"/>
  <c r="R37"/>
  <c r="O38"/>
  <c r="L39"/>
  <c r="I40"/>
  <c r="F41"/>
  <c r="C42"/>
  <c r="S42"/>
  <c r="P43"/>
  <c r="M44"/>
  <c r="J45"/>
  <c r="G46"/>
  <c r="D47"/>
  <c r="T47"/>
  <c r="Q48"/>
  <c r="N49"/>
  <c r="H32" i="9"/>
  <c r="E33"/>
  <c r="B34"/>
  <c r="R34"/>
  <c r="O35"/>
  <c r="L36"/>
  <c r="I37"/>
  <c r="F38"/>
  <c r="C39"/>
  <c r="S39"/>
  <c r="P40"/>
  <c r="M41"/>
  <c r="J42"/>
  <c r="G43"/>
  <c r="D44"/>
  <c r="T44"/>
  <c r="Q45"/>
  <c r="N46"/>
  <c r="K47"/>
  <c r="H48"/>
  <c r="E49"/>
  <c r="B50"/>
  <c r="R50"/>
  <c r="O32"/>
  <c r="L33"/>
  <c r="I34"/>
  <c r="F35"/>
  <c r="C36"/>
  <c r="S36"/>
  <c r="P37"/>
  <c r="M38"/>
  <c r="J39"/>
  <c r="G40"/>
  <c r="D41"/>
  <c r="T41"/>
  <c r="Q42"/>
  <c r="N43"/>
  <c r="K44"/>
  <c r="H45"/>
  <c r="E46"/>
  <c r="B47"/>
  <c r="R47"/>
  <c r="O48"/>
  <c r="L49"/>
  <c r="I50"/>
  <c r="F32"/>
  <c r="C33"/>
  <c r="S33"/>
  <c r="P34"/>
  <c r="M35"/>
  <c r="J36"/>
  <c r="G37"/>
  <c r="D38"/>
  <c r="T38"/>
  <c r="Q39"/>
  <c r="N40"/>
  <c r="K41"/>
  <c r="H42"/>
  <c r="E43"/>
  <c r="B44"/>
  <c r="R44"/>
  <c r="O45"/>
  <c r="L46"/>
  <c r="I47"/>
  <c r="L50"/>
  <c r="R48"/>
  <c r="K46"/>
  <c r="D43"/>
  <c r="P39"/>
  <c r="I36"/>
  <c r="B33"/>
  <c r="C50"/>
  <c r="I48"/>
  <c r="J45"/>
  <c r="C42"/>
  <c r="O38"/>
  <c r="H35"/>
  <c r="O50"/>
  <c r="B49"/>
  <c r="O46"/>
  <c r="H43"/>
  <c r="T39"/>
  <c r="M36"/>
  <c r="F33"/>
  <c r="S49"/>
  <c r="F48"/>
  <c r="F45"/>
  <c r="R41"/>
  <c r="K38"/>
  <c r="D35"/>
  <c r="L44"/>
  <c r="S47"/>
  <c r="M49"/>
  <c r="G32"/>
  <c r="T33"/>
  <c r="N35"/>
  <c r="H37"/>
  <c r="B39"/>
  <c r="O40"/>
  <c r="L41"/>
  <c r="F43"/>
  <c r="S44"/>
  <c r="M46"/>
  <c r="G48"/>
  <c r="T49"/>
  <c r="N32"/>
  <c r="H34"/>
  <c r="B36"/>
  <c r="O37"/>
  <c r="I39"/>
  <c r="C41"/>
  <c r="P42"/>
  <c r="J44"/>
  <c r="D46"/>
  <c r="Q47"/>
  <c r="B48"/>
  <c r="J41"/>
  <c r="O34"/>
  <c r="F49"/>
  <c r="P43"/>
  <c r="B37"/>
  <c r="R49"/>
  <c r="B45"/>
  <c r="G38"/>
  <c r="P50"/>
  <c r="S46"/>
  <c r="E40"/>
  <c r="J33"/>
  <c r="P36"/>
  <c r="G39"/>
  <c r="T40"/>
  <c r="N42"/>
  <c r="H44"/>
  <c r="B46"/>
  <c r="O47"/>
  <c r="I49"/>
  <c r="C32"/>
  <c r="P33"/>
  <c r="J35"/>
  <c r="D37"/>
  <c r="Q38"/>
  <c r="K40"/>
  <c r="E42"/>
  <c r="R43"/>
  <c r="L45"/>
  <c r="F47"/>
  <c r="S48"/>
  <c r="M50"/>
  <c r="G33"/>
  <c r="T34"/>
  <c r="N36"/>
  <c r="H38"/>
  <c r="B40"/>
  <c r="O41"/>
  <c r="I43"/>
  <c r="C45"/>
  <c r="P46"/>
  <c r="D50"/>
  <c r="N45"/>
  <c r="S38"/>
  <c r="E32"/>
  <c r="T47"/>
  <c r="F41"/>
  <c r="K34"/>
  <c r="M48"/>
  <c r="K42"/>
  <c r="P35"/>
  <c r="K49"/>
  <c r="I44"/>
  <c r="N37"/>
  <c r="D32"/>
  <c r="T32"/>
  <c r="Q33"/>
  <c r="N34"/>
  <c r="K35"/>
  <c r="H36"/>
  <c r="E37"/>
  <c r="B38"/>
  <c r="R38"/>
  <c r="O39"/>
  <c r="L40"/>
  <c r="I41"/>
  <c r="F42"/>
  <c r="C43"/>
  <c r="S43"/>
  <c r="P44"/>
  <c r="M45"/>
  <c r="J46"/>
  <c r="G47"/>
  <c r="D48"/>
  <c r="T48"/>
  <c r="Q49"/>
  <c r="N50"/>
  <c r="K32"/>
  <c r="H33"/>
  <c r="E34"/>
  <c r="B35"/>
  <c r="R35"/>
  <c r="O36"/>
  <c r="L37"/>
  <c r="I38"/>
  <c r="F39"/>
  <c r="C40"/>
  <c r="S40"/>
  <c r="P41"/>
  <c r="M42"/>
  <c r="J43"/>
  <c r="G44"/>
  <c r="D45"/>
  <c r="T45"/>
  <c r="Q46"/>
  <c r="N47"/>
  <c r="K48"/>
  <c r="H49"/>
  <c r="E50"/>
  <c r="B32"/>
  <c r="R32"/>
  <c r="O33"/>
  <c r="L34"/>
  <c r="I35"/>
  <c r="F36"/>
  <c r="C37"/>
  <c r="S37"/>
  <c r="P38"/>
  <c r="M39"/>
  <c r="J40"/>
  <c r="G41"/>
  <c r="D42"/>
  <c r="T42"/>
  <c r="Q43"/>
  <c r="N44"/>
  <c r="K45"/>
  <c r="H46"/>
  <c r="E47"/>
  <c r="T50"/>
  <c r="G49"/>
  <c r="H47"/>
  <c r="T43"/>
  <c r="M40"/>
  <c r="F37"/>
  <c r="R33"/>
  <c r="K50"/>
  <c r="Q48"/>
  <c r="G46"/>
  <c r="S42"/>
  <c r="L39"/>
  <c r="E36"/>
  <c r="Q32"/>
  <c r="J49"/>
  <c r="L47"/>
  <c r="E44"/>
  <c r="Q40"/>
  <c r="J37"/>
  <c r="C34"/>
  <c r="H50"/>
  <c r="N48"/>
  <c r="C46"/>
  <c r="O42"/>
  <c r="H39"/>
  <c r="T35"/>
  <c r="M32"/>
  <c r="P32"/>
  <c r="M33"/>
  <c r="J34"/>
  <c r="G35"/>
  <c r="D36"/>
  <c r="T36"/>
  <c r="Q37"/>
  <c r="N38"/>
  <c r="K39"/>
  <c r="H40"/>
  <c r="E41"/>
  <c r="B42"/>
  <c r="R42"/>
  <c r="O43"/>
  <c r="I45"/>
  <c r="F46"/>
  <c r="C47"/>
  <c r="P48"/>
  <c r="J50"/>
  <c r="D33"/>
  <c r="Q34"/>
  <c r="K36"/>
  <c r="E38"/>
  <c r="R39"/>
  <c r="I42"/>
  <c r="C44"/>
  <c r="P45"/>
  <c r="J47"/>
  <c r="D49"/>
  <c r="Q50"/>
  <c r="K33"/>
  <c r="E35"/>
  <c r="R36"/>
  <c r="L38"/>
  <c r="F40"/>
  <c r="S41"/>
  <c r="M43"/>
  <c r="G45"/>
  <c r="T46"/>
  <c r="O49"/>
  <c r="Q44"/>
  <c r="C38"/>
  <c r="S50"/>
  <c r="D47"/>
  <c r="I40"/>
  <c r="N33"/>
  <c r="E48"/>
  <c r="N41"/>
  <c r="S34"/>
  <c r="C49"/>
  <c r="L43"/>
  <c r="Q36"/>
  <c r="L32"/>
  <c r="I33"/>
  <c r="F34"/>
  <c r="C35"/>
  <c r="S35"/>
  <c r="M37"/>
  <c r="J38"/>
  <c r="D40"/>
  <c r="Q41"/>
  <c r="K43"/>
  <c r="E45"/>
  <c r="R46"/>
  <c r="L48"/>
  <c r="F50"/>
  <c r="S32"/>
  <c r="M34"/>
  <c r="G36"/>
  <c r="T37"/>
  <c r="N39"/>
  <c r="H41"/>
  <c r="B43"/>
  <c r="O44"/>
  <c r="I46"/>
  <c r="C48"/>
  <c r="P49"/>
  <c r="J32"/>
  <c r="D34"/>
  <c r="Q35"/>
  <c r="K37"/>
  <c r="E39"/>
  <c r="R40"/>
  <c r="L42"/>
  <c r="F44"/>
  <c r="S45"/>
  <c r="M47"/>
  <c r="J48"/>
  <c r="G42"/>
  <c r="L35"/>
  <c r="N49"/>
  <c r="M44"/>
  <c r="R37"/>
  <c r="G50"/>
  <c r="R45"/>
  <c r="D39"/>
  <c r="I32"/>
  <c r="P47"/>
  <c r="B41"/>
  <c r="G34"/>
  <c r="P33" i="5"/>
  <c r="K34"/>
  <c r="F35"/>
  <c r="V35"/>
  <c r="Q36"/>
  <c r="L37"/>
  <c r="G38"/>
  <c r="B39"/>
  <c r="R39"/>
  <c r="M40"/>
  <c r="H41"/>
  <c r="C42"/>
  <c r="S42"/>
  <c r="N43"/>
  <c r="I44"/>
  <c r="D45"/>
  <c r="T45"/>
  <c r="O46"/>
  <c r="J47"/>
  <c r="E48"/>
  <c r="U48"/>
  <c r="P49"/>
  <c r="K50"/>
  <c r="F51"/>
  <c r="V51"/>
  <c r="Q52"/>
  <c r="L53"/>
  <c r="G33"/>
  <c r="B34"/>
  <c r="R34"/>
  <c r="M35"/>
  <c r="H36"/>
  <c r="C37"/>
  <c r="S37"/>
  <c r="N38"/>
  <c r="I39"/>
  <c r="D40"/>
  <c r="T40"/>
  <c r="O41"/>
  <c r="J42"/>
  <c r="E43"/>
  <c r="U43"/>
  <c r="P44"/>
  <c r="K45"/>
  <c r="F46"/>
  <c r="V46"/>
  <c r="Q47"/>
  <c r="L48"/>
  <c r="G49"/>
  <c r="B50"/>
  <c r="R50"/>
  <c r="H52"/>
  <c r="C53"/>
  <c r="S53"/>
  <c r="N33"/>
  <c r="I34"/>
  <c r="D35"/>
  <c r="T35"/>
  <c r="O36"/>
  <c r="J37"/>
  <c r="E38"/>
  <c r="U38"/>
  <c r="P39"/>
  <c r="H51"/>
  <c r="R49"/>
  <c r="Q46"/>
  <c r="P43"/>
  <c r="O40"/>
  <c r="K35"/>
  <c r="G52"/>
  <c r="F49"/>
  <c r="E46"/>
  <c r="D43"/>
  <c r="I37"/>
  <c r="E53"/>
  <c r="N48"/>
  <c r="M45"/>
  <c r="L42"/>
  <c r="C39"/>
  <c r="Q53"/>
  <c r="P50"/>
  <c r="O47"/>
  <c r="N44"/>
  <c r="M41"/>
  <c r="E37"/>
  <c r="L33"/>
  <c r="G34"/>
  <c r="B35"/>
  <c r="R35"/>
  <c r="M36"/>
  <c r="H37"/>
  <c r="S38"/>
  <c r="N39"/>
  <c r="D41"/>
  <c r="O42"/>
  <c r="E44"/>
  <c r="P45"/>
  <c r="F47"/>
  <c r="Q48"/>
  <c r="G50"/>
  <c r="R51"/>
  <c r="H53"/>
  <c r="S33"/>
  <c r="I35"/>
  <c r="T36"/>
  <c r="J38"/>
  <c r="E39"/>
  <c r="P40"/>
  <c r="F42"/>
  <c r="Q43"/>
  <c r="G45"/>
  <c r="R46"/>
  <c r="H48"/>
  <c r="S49"/>
  <c r="I51"/>
  <c r="T52"/>
  <c r="J33"/>
  <c r="U34"/>
  <c r="K36"/>
  <c r="V37"/>
  <c r="L39"/>
  <c r="P51"/>
  <c r="O48"/>
  <c r="N45"/>
  <c r="M42"/>
  <c r="G39"/>
  <c r="E33"/>
  <c r="D51"/>
  <c r="C48"/>
  <c r="B45"/>
  <c r="V41"/>
  <c r="D38"/>
  <c r="M53"/>
  <c r="L50"/>
  <c r="K47"/>
  <c r="J44"/>
  <c r="I41"/>
  <c r="R36"/>
  <c r="N52"/>
  <c r="M49"/>
  <c r="L46"/>
  <c r="K43"/>
  <c r="J40"/>
  <c r="T34"/>
  <c r="I36"/>
  <c r="T37"/>
  <c r="J39"/>
  <c r="U40"/>
  <c r="K42"/>
  <c r="V43"/>
  <c r="L45"/>
  <c r="B47"/>
  <c r="M48"/>
  <c r="S50"/>
  <c r="I52"/>
  <c r="T53"/>
  <c r="J34"/>
  <c r="U35"/>
  <c r="K37"/>
  <c r="V38"/>
  <c r="L40"/>
  <c r="B42"/>
  <c r="M43"/>
  <c r="C45"/>
  <c r="N46"/>
  <c r="D48"/>
  <c r="O49"/>
  <c r="E51"/>
  <c r="P52"/>
  <c r="F33"/>
  <c r="Q34"/>
  <c r="G36"/>
  <c r="R37"/>
  <c r="H39"/>
  <c r="C52"/>
  <c r="B49"/>
  <c r="V45"/>
  <c r="U42"/>
  <c r="T39"/>
  <c r="U33"/>
  <c r="L51"/>
  <c r="K48"/>
  <c r="J45"/>
  <c r="I42"/>
  <c r="T38"/>
  <c r="U53"/>
  <c r="T50"/>
  <c r="S47"/>
  <c r="R44"/>
  <c r="Q41"/>
  <c r="M37"/>
  <c r="V52"/>
  <c r="U49"/>
  <c r="T46"/>
  <c r="S43"/>
  <c r="R40"/>
  <c r="O35"/>
  <c r="D33"/>
  <c r="T33"/>
  <c r="O34"/>
  <c r="J35"/>
  <c r="E36"/>
  <c r="U36"/>
  <c r="P37"/>
  <c r="K38"/>
  <c r="F39"/>
  <c r="V39"/>
  <c r="Q40"/>
  <c r="L41"/>
  <c r="G42"/>
  <c r="B43"/>
  <c r="R43"/>
  <c r="M44"/>
  <c r="H45"/>
  <c r="C46"/>
  <c r="S46"/>
  <c r="N47"/>
  <c r="I48"/>
  <c r="D49"/>
  <c r="T49"/>
  <c r="O50"/>
  <c r="J51"/>
  <c r="E52"/>
  <c r="U52"/>
  <c r="P53"/>
  <c r="K33"/>
  <c r="F34"/>
  <c r="V34"/>
  <c r="Q35"/>
  <c r="L36"/>
  <c r="G37"/>
  <c r="B38"/>
  <c r="R38"/>
  <c r="M39"/>
  <c r="H40"/>
  <c r="C41"/>
  <c r="S41"/>
  <c r="N42"/>
  <c r="I43"/>
  <c r="D44"/>
  <c r="T44"/>
  <c r="O45"/>
  <c r="J46"/>
  <c r="E47"/>
  <c r="U47"/>
  <c r="P48"/>
  <c r="K49"/>
  <c r="F50"/>
  <c r="V50"/>
  <c r="Q51"/>
  <c r="L52"/>
  <c r="G53"/>
  <c r="B33"/>
  <c r="R33"/>
  <c r="M34"/>
  <c r="H35"/>
  <c r="C36"/>
  <c r="S36"/>
  <c r="N37"/>
  <c r="I38"/>
  <c r="D39"/>
  <c r="V53"/>
  <c r="K52"/>
  <c r="U50"/>
  <c r="J49"/>
  <c r="T47"/>
  <c r="I46"/>
  <c r="S44"/>
  <c r="H43"/>
  <c r="R41"/>
  <c r="G40"/>
  <c r="Q37"/>
  <c r="P34"/>
  <c r="J53"/>
  <c r="T51"/>
  <c r="I50"/>
  <c r="S48"/>
  <c r="H47"/>
  <c r="R45"/>
  <c r="G44"/>
  <c r="Q42"/>
  <c r="F41"/>
  <c r="O39"/>
  <c r="N36"/>
  <c r="M33"/>
  <c r="R52"/>
  <c r="G51"/>
  <c r="Q49"/>
  <c r="F48"/>
  <c r="P46"/>
  <c r="E45"/>
  <c r="O43"/>
  <c r="D42"/>
  <c r="N40"/>
  <c r="H38"/>
  <c r="G35"/>
  <c r="I53"/>
  <c r="S51"/>
  <c r="H50"/>
  <c r="R48"/>
  <c r="G47"/>
  <c r="Q45"/>
  <c r="F44"/>
  <c r="P42"/>
  <c r="E41"/>
  <c r="K39"/>
  <c r="J36"/>
  <c r="I33"/>
  <c r="M51"/>
  <c r="S52"/>
  <c r="G48"/>
  <c r="F45"/>
  <c r="E42"/>
  <c r="L38"/>
  <c r="R53"/>
  <c r="Q50"/>
  <c r="P47"/>
  <c r="O44"/>
  <c r="N41"/>
  <c r="C40"/>
  <c r="H34"/>
  <c r="O51"/>
  <c r="D50"/>
  <c r="C47"/>
  <c r="B44"/>
  <c r="V40"/>
  <c r="B36"/>
  <c r="F52"/>
  <c r="E49"/>
  <c r="D46"/>
  <c r="C43"/>
  <c r="B40"/>
  <c r="D34"/>
  <c r="C38"/>
  <c r="I40"/>
  <c r="T41"/>
  <c r="J43"/>
  <c r="U44"/>
  <c r="K46"/>
  <c r="V47"/>
  <c r="L49"/>
  <c r="B51"/>
  <c r="M52"/>
  <c r="C33"/>
  <c r="N34"/>
  <c r="D36"/>
  <c r="O37"/>
  <c r="U39"/>
  <c r="K41"/>
  <c r="V42"/>
  <c r="L44"/>
  <c r="B46"/>
  <c r="M47"/>
  <c r="C49"/>
  <c r="N50"/>
  <c r="D52"/>
  <c r="O53"/>
  <c r="E34"/>
  <c r="P35"/>
  <c r="F37"/>
  <c r="Q38"/>
  <c r="F53"/>
  <c r="E50"/>
  <c r="D47"/>
  <c r="C44"/>
  <c r="B41"/>
  <c r="F36"/>
  <c r="O52"/>
  <c r="N49"/>
  <c r="M46"/>
  <c r="L43"/>
  <c r="K40"/>
  <c r="C35"/>
  <c r="B52"/>
  <c r="V48"/>
  <c r="U45"/>
  <c r="T42"/>
  <c r="S39"/>
  <c r="Q33"/>
  <c r="C51"/>
  <c r="B48"/>
  <c r="V44"/>
  <c r="U41"/>
  <c r="U37"/>
  <c r="H33"/>
  <c r="C34"/>
  <c r="S34"/>
  <c r="N35"/>
  <c r="D37"/>
  <c r="O38"/>
  <c r="E40"/>
  <c r="P41"/>
  <c r="F43"/>
  <c r="Q44"/>
  <c r="G46"/>
  <c r="R47"/>
  <c r="H49"/>
  <c r="C50"/>
  <c r="N51"/>
  <c r="D53"/>
  <c r="O33"/>
  <c r="E35"/>
  <c r="P36"/>
  <c r="F38"/>
  <c r="Q39"/>
  <c r="G41"/>
  <c r="R42"/>
  <c r="H44"/>
  <c r="S45"/>
  <c r="I47"/>
  <c r="T48"/>
  <c r="J50"/>
  <c r="U51"/>
  <c r="K53"/>
  <c r="V33"/>
  <c r="L35"/>
  <c r="B37"/>
  <c r="M38"/>
  <c r="N53"/>
  <c r="M50"/>
  <c r="L47"/>
  <c r="K44"/>
  <c r="J41"/>
  <c r="V36"/>
  <c r="B53"/>
  <c r="V49"/>
  <c r="U46"/>
  <c r="T43"/>
  <c r="S40"/>
  <c r="S35"/>
  <c r="J52"/>
  <c r="I49"/>
  <c r="H46"/>
  <c r="G43"/>
  <c r="F40"/>
  <c r="L34"/>
  <c r="K51"/>
  <c r="J48"/>
  <c r="I45"/>
  <c r="H42"/>
  <c r="P38"/>
  <c r="C20" i="8"/>
  <c r="B21"/>
  <c r="H9" i="3"/>
  <c r="C29"/>
  <c r="C21"/>
  <c r="C30"/>
  <c r="M3" i="8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C55" i="10" a="1"/>
  <c r="C63" s="1"/>
  <c r="C55" i="9" a="1"/>
  <c r="N2" i="8"/>
  <c r="B22"/>
  <c r="C21"/>
  <c r="H10" i="3"/>
  <c r="C57" i="5" a="1"/>
  <c r="C22" i="3"/>
  <c r="C31"/>
  <c r="C73" i="10" l="1"/>
  <c r="D73" s="1"/>
  <c r="C60"/>
  <c r="T60" s="1"/>
  <c r="C71"/>
  <c r="D71" s="1"/>
  <c r="C65"/>
  <c r="T65" s="1"/>
  <c r="C61"/>
  <c r="D61" s="1"/>
  <c r="C56"/>
  <c r="T56" s="1"/>
  <c r="C72"/>
  <c r="D72" s="1"/>
  <c r="C67"/>
  <c r="T67" s="1"/>
  <c r="C62"/>
  <c r="T62" s="1"/>
  <c r="C58"/>
  <c r="D58" s="1"/>
  <c r="C64"/>
  <c r="T64" s="1"/>
  <c r="C59"/>
  <c r="D59" s="1"/>
  <c r="C69"/>
  <c r="D69" s="1"/>
  <c r="C55"/>
  <c r="D55" s="1"/>
  <c r="C57"/>
  <c r="T57" s="1"/>
  <c r="C70"/>
  <c r="D70" s="1"/>
  <c r="C66"/>
  <c r="D66" s="1"/>
  <c r="C68"/>
  <c r="D68" s="1"/>
  <c r="T63"/>
  <c r="D63"/>
  <c r="D65"/>
  <c r="C57" i="9"/>
  <c r="C58"/>
  <c r="D58" s="1"/>
  <c r="C72"/>
  <c r="D72" s="1"/>
  <c r="C56"/>
  <c r="D56" s="1"/>
  <c r="C69"/>
  <c r="D69" s="1"/>
  <c r="C66"/>
  <c r="C70"/>
  <c r="D70" s="1"/>
  <c r="C62"/>
  <c r="D62" s="1"/>
  <c r="C55"/>
  <c r="C60"/>
  <c r="D60" s="1"/>
  <c r="C73"/>
  <c r="T73" s="1"/>
  <c r="C63"/>
  <c r="D63" s="1"/>
  <c r="C64"/>
  <c r="D64" s="1"/>
  <c r="C59"/>
  <c r="D59" s="1"/>
  <c r="C61"/>
  <c r="D61" s="1"/>
  <c r="C67"/>
  <c r="D67" s="1"/>
  <c r="C68"/>
  <c r="C71"/>
  <c r="C65"/>
  <c r="D65" s="1"/>
  <c r="T65"/>
  <c r="T61"/>
  <c r="T74"/>
  <c r="T70"/>
  <c r="T62"/>
  <c r="T67"/>
  <c r="T63"/>
  <c r="T72"/>
  <c r="O2" i="8"/>
  <c r="N5"/>
  <c r="N9"/>
  <c r="N13"/>
  <c r="N17"/>
  <c r="N21"/>
  <c r="N6"/>
  <c r="N10"/>
  <c r="N14"/>
  <c r="N3"/>
  <c r="N7"/>
  <c r="N11"/>
  <c r="N15"/>
  <c r="N19"/>
  <c r="N23"/>
  <c r="N4"/>
  <c r="N8"/>
  <c r="N12"/>
  <c r="N16"/>
  <c r="N20"/>
  <c r="N18"/>
  <c r="N22"/>
  <c r="B23"/>
  <c r="C22"/>
  <c r="H11" i="3"/>
  <c r="C59" i="5"/>
  <c r="P59" s="1"/>
  <c r="C72"/>
  <c r="P72" s="1"/>
  <c r="C73"/>
  <c r="P73" s="1"/>
  <c r="C74"/>
  <c r="P74" s="1"/>
  <c r="C58"/>
  <c r="P58" s="1"/>
  <c r="C71"/>
  <c r="P71" s="1"/>
  <c r="C76"/>
  <c r="P76" s="1"/>
  <c r="C60"/>
  <c r="P60" s="1"/>
  <c r="C57"/>
  <c r="P57" s="1"/>
  <c r="C62"/>
  <c r="P62" s="1"/>
  <c r="C75"/>
  <c r="P75" s="1"/>
  <c r="C64"/>
  <c r="P64" s="1"/>
  <c r="C65"/>
  <c r="P65" s="1"/>
  <c r="C66"/>
  <c r="P66" s="1"/>
  <c r="C61"/>
  <c r="P61" s="1"/>
  <c r="C63"/>
  <c r="P63" s="1"/>
  <c r="C68"/>
  <c r="P68" s="1"/>
  <c r="C69"/>
  <c r="P69" s="1"/>
  <c r="C70"/>
  <c r="P70" s="1"/>
  <c r="C77"/>
  <c r="P77" s="1"/>
  <c r="C67"/>
  <c r="P67" s="1"/>
  <c r="C24" i="3"/>
  <c r="C23"/>
  <c r="C32"/>
  <c r="D67" i="10" l="1"/>
  <c r="T59"/>
  <c r="D57"/>
  <c r="T71"/>
  <c r="D64"/>
  <c r="D56"/>
  <c r="T66"/>
  <c r="T55"/>
  <c r="T72"/>
  <c r="D62"/>
  <c r="T61"/>
  <c r="D60"/>
  <c r="E55" s="1" a="1"/>
  <c r="E62" s="1"/>
  <c r="F62" s="1"/>
  <c r="T70"/>
  <c r="T69"/>
  <c r="T73"/>
  <c r="T58"/>
  <c r="T68"/>
  <c r="T69" i="9"/>
  <c r="T64"/>
  <c r="T60"/>
  <c r="T57"/>
  <c r="D57"/>
  <c r="T71"/>
  <c r="D71"/>
  <c r="T66"/>
  <c r="D66"/>
  <c r="T56"/>
  <c r="T59"/>
  <c r="T58"/>
  <c r="T68"/>
  <c r="D68"/>
  <c r="T55"/>
  <c r="P2" i="8"/>
  <c r="O6"/>
  <c r="O10"/>
  <c r="O14"/>
  <c r="O18"/>
  <c r="O22"/>
  <c r="O3"/>
  <c r="O7"/>
  <c r="O11"/>
  <c r="O15"/>
  <c r="O23"/>
  <c r="O4"/>
  <c r="O8"/>
  <c r="O12"/>
  <c r="O16"/>
  <c r="O20"/>
  <c r="O5"/>
  <c r="O9"/>
  <c r="O13"/>
  <c r="O17"/>
  <c r="O21"/>
  <c r="O19"/>
  <c r="D57" i="5" a="1"/>
  <c r="D59" s="1"/>
  <c r="Q59" s="1"/>
  <c r="B24" i="8"/>
  <c r="C23"/>
  <c r="H12" i="3"/>
  <c r="C33"/>
  <c r="E65" i="10" l="1"/>
  <c r="F65" s="1"/>
  <c r="E72"/>
  <c r="E59"/>
  <c r="F59" s="1"/>
  <c r="E58"/>
  <c r="F58" s="1"/>
  <c r="E57"/>
  <c r="F57" s="1"/>
  <c r="E64"/>
  <c r="E55"/>
  <c r="F55" s="1"/>
  <c r="E71"/>
  <c r="E70"/>
  <c r="F70" s="1"/>
  <c r="E68"/>
  <c r="E56"/>
  <c r="F56" s="1"/>
  <c r="E69"/>
  <c r="F69" s="1"/>
  <c r="E67"/>
  <c r="F67" s="1"/>
  <c r="E66"/>
  <c r="E60"/>
  <c r="E73"/>
  <c r="F73" s="1"/>
  <c r="E61"/>
  <c r="F61" s="1"/>
  <c r="E63"/>
  <c r="F63" s="1"/>
  <c r="U62"/>
  <c r="U58"/>
  <c r="U71" i="9"/>
  <c r="U67"/>
  <c r="U63"/>
  <c r="U59"/>
  <c r="U72"/>
  <c r="U68"/>
  <c r="U64"/>
  <c r="U60"/>
  <c r="U56"/>
  <c r="U73"/>
  <c r="U69"/>
  <c r="U65"/>
  <c r="U61"/>
  <c r="U57"/>
  <c r="U70"/>
  <c r="U66"/>
  <c r="U62"/>
  <c r="U58"/>
  <c r="Q2" i="8"/>
  <c r="P3"/>
  <c r="P7"/>
  <c r="P11"/>
  <c r="P15"/>
  <c r="P19"/>
  <c r="P23"/>
  <c r="P4"/>
  <c r="P8"/>
  <c r="P12"/>
  <c r="P16"/>
  <c r="P20"/>
  <c r="P5"/>
  <c r="P9"/>
  <c r="P13"/>
  <c r="P17"/>
  <c r="P21"/>
  <c r="P6"/>
  <c r="P10"/>
  <c r="P14"/>
  <c r="P18"/>
  <c r="P22"/>
  <c r="D71" i="5"/>
  <c r="Q71" s="1"/>
  <c r="D68"/>
  <c r="Q68" s="1"/>
  <c r="D75"/>
  <c r="Q75" s="1"/>
  <c r="D76"/>
  <c r="Q76" s="1"/>
  <c r="D77"/>
  <c r="Q77" s="1"/>
  <c r="D73"/>
  <c r="Q73" s="1"/>
  <c r="D66"/>
  <c r="Q66" s="1"/>
  <c r="D57"/>
  <c r="Q57" s="1"/>
  <c r="D58"/>
  <c r="Q58" s="1"/>
  <c r="D69"/>
  <c r="Q69" s="1"/>
  <c r="D63"/>
  <c r="Q63" s="1"/>
  <c r="D64"/>
  <c r="Q64" s="1"/>
  <c r="D62"/>
  <c r="Q62" s="1"/>
  <c r="D67"/>
  <c r="Q67" s="1"/>
  <c r="D65"/>
  <c r="Q65" s="1"/>
  <c r="D72"/>
  <c r="Q72" s="1"/>
  <c r="D60"/>
  <c r="Q60" s="1"/>
  <c r="D74"/>
  <c r="Q74" s="1"/>
  <c r="D70"/>
  <c r="Q70" s="1"/>
  <c r="D61"/>
  <c r="Q61" s="1"/>
  <c r="B25" i="8"/>
  <c r="C24"/>
  <c r="H13" i="3"/>
  <c r="C35"/>
  <c r="C34"/>
  <c r="U65" i="10" l="1"/>
  <c r="U69"/>
  <c r="U61"/>
  <c r="U57"/>
  <c r="U70"/>
  <c r="U67"/>
  <c r="U64"/>
  <c r="F64"/>
  <c r="U73"/>
  <c r="U66"/>
  <c r="F66"/>
  <c r="U68"/>
  <c r="F68"/>
  <c r="U72"/>
  <c r="F72"/>
  <c r="U60"/>
  <c r="F60"/>
  <c r="G55" s="1" a="1"/>
  <c r="G73" s="1"/>
  <c r="H73" s="1"/>
  <c r="U71"/>
  <c r="F71"/>
  <c r="U59"/>
  <c r="U56"/>
  <c r="U63"/>
  <c r="U55" i="9"/>
  <c r="E57" i="5" a="1"/>
  <c r="E62" s="1"/>
  <c r="R62" s="1"/>
  <c r="R2" i="8"/>
  <c r="Q4"/>
  <c r="Q8"/>
  <c r="Q12"/>
  <c r="Q16"/>
  <c r="Q20"/>
  <c r="Q5"/>
  <c r="Q9"/>
  <c r="Q13"/>
  <c r="Q17"/>
  <c r="Q6"/>
  <c r="Q10"/>
  <c r="Q14"/>
  <c r="Q18"/>
  <c r="Q22"/>
  <c r="Q3"/>
  <c r="Q7"/>
  <c r="Q11"/>
  <c r="Q15"/>
  <c r="Q19"/>
  <c r="Q23"/>
  <c r="Q21"/>
  <c r="C25"/>
  <c r="B26"/>
  <c r="H14" i="3"/>
  <c r="G63" i="10" l="1"/>
  <c r="H63" s="1"/>
  <c r="G59"/>
  <c r="H59" s="1"/>
  <c r="G72"/>
  <c r="G70"/>
  <c r="H70" s="1"/>
  <c r="G69"/>
  <c r="H69" s="1"/>
  <c r="G55"/>
  <c r="H55" s="1"/>
  <c r="G68"/>
  <c r="G64"/>
  <c r="H64" s="1"/>
  <c r="G66"/>
  <c r="H66" s="1"/>
  <c r="G65"/>
  <c r="H65" s="1"/>
  <c r="G60"/>
  <c r="H60" s="1"/>
  <c r="G56"/>
  <c r="G62"/>
  <c r="H62" s="1"/>
  <c r="G61"/>
  <c r="H61" s="1"/>
  <c r="G71"/>
  <c r="H71" s="1"/>
  <c r="G67"/>
  <c r="G58"/>
  <c r="H58" s="1"/>
  <c r="G57"/>
  <c r="V71"/>
  <c r="V73"/>
  <c r="V73" i="9"/>
  <c r="V69"/>
  <c r="V65"/>
  <c r="V61"/>
  <c r="V57"/>
  <c r="V70"/>
  <c r="V66"/>
  <c r="V62"/>
  <c r="V58"/>
  <c r="V71"/>
  <c r="V67"/>
  <c r="V63"/>
  <c r="V59"/>
  <c r="V72"/>
  <c r="V68"/>
  <c r="V64"/>
  <c r="V60"/>
  <c r="V56"/>
  <c r="E64" i="5"/>
  <c r="R64" s="1"/>
  <c r="E61"/>
  <c r="R61" s="1"/>
  <c r="E72"/>
  <c r="R72" s="1"/>
  <c r="E76"/>
  <c r="R76" s="1"/>
  <c r="E60"/>
  <c r="R60" s="1"/>
  <c r="E73"/>
  <c r="R73" s="1"/>
  <c r="E63"/>
  <c r="R63" s="1"/>
  <c r="E59"/>
  <c r="R59" s="1"/>
  <c r="E71"/>
  <c r="R71" s="1"/>
  <c r="E67"/>
  <c r="R67" s="1"/>
  <c r="E75"/>
  <c r="R75" s="1"/>
  <c r="E57"/>
  <c r="R57" s="1"/>
  <c r="E77"/>
  <c r="R77" s="1"/>
  <c r="E69"/>
  <c r="R69" s="1"/>
  <c r="E65"/>
  <c r="R65" s="1"/>
  <c r="E74"/>
  <c r="R74" s="1"/>
  <c r="E70"/>
  <c r="R70" s="1"/>
  <c r="E66"/>
  <c r="R66" s="1"/>
  <c r="E68"/>
  <c r="R68" s="1"/>
  <c r="E58"/>
  <c r="R58" s="1"/>
  <c r="S2" i="8"/>
  <c r="R5"/>
  <c r="R9"/>
  <c r="R13"/>
  <c r="R17"/>
  <c r="R21"/>
  <c r="R6"/>
  <c r="R10"/>
  <c r="R14"/>
  <c r="R18"/>
  <c r="R22"/>
  <c r="R3"/>
  <c r="R7"/>
  <c r="R11"/>
  <c r="R15"/>
  <c r="R19"/>
  <c r="R23"/>
  <c r="R4"/>
  <c r="R8"/>
  <c r="R12"/>
  <c r="R16"/>
  <c r="R20"/>
  <c r="B27"/>
  <c r="C26"/>
  <c r="H15" i="3"/>
  <c r="V70" i="10" l="1"/>
  <c r="V57"/>
  <c r="H57"/>
  <c r="V68"/>
  <c r="H68"/>
  <c r="V72"/>
  <c r="H72"/>
  <c r="V64"/>
  <c r="V67"/>
  <c r="H67"/>
  <c r="V56"/>
  <c r="H56"/>
  <c r="I55" s="1" a="1"/>
  <c r="I64" s="1"/>
  <c r="J64" s="1"/>
  <c r="V58"/>
  <c r="V60"/>
  <c r="V59"/>
  <c r="V69"/>
  <c r="V65"/>
  <c r="V62"/>
  <c r="V61"/>
  <c r="V63"/>
  <c r="V66"/>
  <c r="V55"/>
  <c r="V55" i="9"/>
  <c r="F57" i="5" a="1"/>
  <c r="T2" i="8"/>
  <c r="S6"/>
  <c r="S10"/>
  <c r="S14"/>
  <c r="S18"/>
  <c r="S22"/>
  <c r="S3"/>
  <c r="S7"/>
  <c r="S11"/>
  <c r="S15"/>
  <c r="S19"/>
  <c r="S4"/>
  <c r="S8"/>
  <c r="S12"/>
  <c r="S16"/>
  <c r="S20"/>
  <c r="S5"/>
  <c r="S9"/>
  <c r="S13"/>
  <c r="S17"/>
  <c r="S21"/>
  <c r="S23"/>
  <c r="B28"/>
  <c r="C27"/>
  <c r="H16" i="3"/>
  <c r="I66" i="10" l="1"/>
  <c r="J66" s="1"/>
  <c r="I59"/>
  <c r="I65"/>
  <c r="J65" s="1"/>
  <c r="I60"/>
  <c r="J60" s="1"/>
  <c r="I71"/>
  <c r="J71" s="1"/>
  <c r="I61"/>
  <c r="J61" s="1"/>
  <c r="I72"/>
  <c r="J72" s="1"/>
  <c r="I70"/>
  <c r="J70" s="1"/>
  <c r="I63"/>
  <c r="J63" s="1"/>
  <c r="I57"/>
  <c r="J57" s="1"/>
  <c r="I73"/>
  <c r="I68"/>
  <c r="J68" s="1"/>
  <c r="I58"/>
  <c r="J58" s="1"/>
  <c r="I56"/>
  <c r="J56" s="1"/>
  <c r="I62"/>
  <c r="I55"/>
  <c r="J55" s="1"/>
  <c r="I67"/>
  <c r="I69"/>
  <c r="J69" s="1"/>
  <c r="W64"/>
  <c r="W71" i="9"/>
  <c r="W67"/>
  <c r="W63"/>
  <c r="W59"/>
  <c r="W72"/>
  <c r="W68"/>
  <c r="W64"/>
  <c r="W60"/>
  <c r="W56"/>
  <c r="W73"/>
  <c r="W69"/>
  <c r="W65"/>
  <c r="W61"/>
  <c r="W57"/>
  <c r="W70"/>
  <c r="W66"/>
  <c r="W62"/>
  <c r="W58"/>
  <c r="F66" i="5"/>
  <c r="S66" s="1"/>
  <c r="F73"/>
  <c r="S73" s="1"/>
  <c r="F77"/>
  <c r="S77" s="1"/>
  <c r="F59"/>
  <c r="S59" s="1"/>
  <c r="F63"/>
  <c r="S63" s="1"/>
  <c r="F67"/>
  <c r="S67" s="1"/>
  <c r="F71"/>
  <c r="S71" s="1"/>
  <c r="F75"/>
  <c r="S75" s="1"/>
  <c r="F61"/>
  <c r="S61" s="1"/>
  <c r="F60"/>
  <c r="S60" s="1"/>
  <c r="F64"/>
  <c r="S64" s="1"/>
  <c r="F68"/>
  <c r="S68" s="1"/>
  <c r="F72"/>
  <c r="S72" s="1"/>
  <c r="F76"/>
  <c r="S76" s="1"/>
  <c r="F58"/>
  <c r="S58" s="1"/>
  <c r="F62"/>
  <c r="S62" s="1"/>
  <c r="F70"/>
  <c r="S70" s="1"/>
  <c r="F74"/>
  <c r="S74" s="1"/>
  <c r="F57"/>
  <c r="S57" s="1"/>
  <c r="F65"/>
  <c r="S65" s="1"/>
  <c r="F69"/>
  <c r="S69" s="1"/>
  <c r="U2" i="8"/>
  <c r="T3"/>
  <c r="T7"/>
  <c r="T11"/>
  <c r="T15"/>
  <c r="T19"/>
  <c r="T23"/>
  <c r="T4"/>
  <c r="T8"/>
  <c r="T12"/>
  <c r="T16"/>
  <c r="T5"/>
  <c r="T9"/>
  <c r="T13"/>
  <c r="T17"/>
  <c r="T21"/>
  <c r="T6"/>
  <c r="T10"/>
  <c r="T14"/>
  <c r="T18"/>
  <c r="T22"/>
  <c r="T20"/>
  <c r="B29"/>
  <c r="C28"/>
  <c r="H17" i="3"/>
  <c r="W65" i="10" l="1"/>
  <c r="W70"/>
  <c r="W66"/>
  <c r="W63"/>
  <c r="W68"/>
  <c r="W60"/>
  <c r="W55"/>
  <c r="W71"/>
  <c r="W59"/>
  <c r="J59"/>
  <c r="W62"/>
  <c r="J62"/>
  <c r="W67"/>
  <c r="J67"/>
  <c r="W73"/>
  <c r="J73"/>
  <c r="W72"/>
  <c r="W56"/>
  <c r="W69"/>
  <c r="W57"/>
  <c r="W61"/>
  <c r="W58"/>
  <c r="W55" i="9"/>
  <c r="G57" i="5" a="1"/>
  <c r="G72" s="1"/>
  <c r="T72" s="1"/>
  <c r="V2" i="8"/>
  <c r="U4"/>
  <c r="U8"/>
  <c r="U12"/>
  <c r="U16"/>
  <c r="U20"/>
  <c r="U5"/>
  <c r="U9"/>
  <c r="U13"/>
  <c r="U17"/>
  <c r="U21"/>
  <c r="U6"/>
  <c r="U10"/>
  <c r="U14"/>
  <c r="U18"/>
  <c r="U22"/>
  <c r="U3"/>
  <c r="U7"/>
  <c r="U11"/>
  <c r="U15"/>
  <c r="U19"/>
  <c r="U23"/>
  <c r="C29"/>
  <c r="B30"/>
  <c r="H18" i="3"/>
  <c r="K55" i="10" l="1" a="1"/>
  <c r="K67" s="1"/>
  <c r="X67" s="1"/>
  <c r="X73" i="9"/>
  <c r="X69"/>
  <c r="X65"/>
  <c r="X61"/>
  <c r="X57"/>
  <c r="X70"/>
  <c r="X66"/>
  <c r="X62"/>
  <c r="X58"/>
  <c r="X71"/>
  <c r="X67"/>
  <c r="X63"/>
  <c r="X59"/>
  <c r="X55"/>
  <c r="X72"/>
  <c r="X68"/>
  <c r="X64"/>
  <c r="X60"/>
  <c r="X56"/>
  <c r="G60" i="5"/>
  <c r="T60" s="1"/>
  <c r="G76"/>
  <c r="T76" s="1"/>
  <c r="G70"/>
  <c r="T70" s="1"/>
  <c r="G73"/>
  <c r="T73" s="1"/>
  <c r="G67"/>
  <c r="T67" s="1"/>
  <c r="G58"/>
  <c r="T58" s="1"/>
  <c r="G64"/>
  <c r="T64" s="1"/>
  <c r="G71"/>
  <c r="T71" s="1"/>
  <c r="G61"/>
  <c r="T61" s="1"/>
  <c r="G74"/>
  <c r="T74" s="1"/>
  <c r="G66"/>
  <c r="T66" s="1"/>
  <c r="G75"/>
  <c r="T75" s="1"/>
  <c r="G59"/>
  <c r="T59" s="1"/>
  <c r="G65"/>
  <c r="T65" s="1"/>
  <c r="G62"/>
  <c r="T62" s="1"/>
  <c r="G68"/>
  <c r="T68" s="1"/>
  <c r="G57"/>
  <c r="T57" s="1"/>
  <c r="G63"/>
  <c r="T63" s="1"/>
  <c r="G77"/>
  <c r="T77" s="1"/>
  <c r="G69"/>
  <c r="T69" s="1"/>
  <c r="W2" i="8"/>
  <c r="V5"/>
  <c r="V9"/>
  <c r="V13"/>
  <c r="V17"/>
  <c r="V21"/>
  <c r="V6"/>
  <c r="V10"/>
  <c r="V14"/>
  <c r="V18"/>
  <c r="V3"/>
  <c r="V7"/>
  <c r="V11"/>
  <c r="V15"/>
  <c r="V19"/>
  <c r="V23"/>
  <c r="V4"/>
  <c r="V8"/>
  <c r="V12"/>
  <c r="V16"/>
  <c r="V20"/>
  <c r="V22"/>
  <c r="B31"/>
  <c r="C30"/>
  <c r="H19" i="3"/>
  <c r="K57" i="10" l="1"/>
  <c r="X57" s="1"/>
  <c r="K63"/>
  <c r="X63" s="1"/>
  <c r="K62"/>
  <c r="X62" s="1"/>
  <c r="K59"/>
  <c r="X59" s="1"/>
  <c r="K61"/>
  <c r="X61" s="1"/>
  <c r="K64"/>
  <c r="X64" s="1"/>
  <c r="K70"/>
  <c r="X70" s="1"/>
  <c r="K69"/>
  <c r="X69" s="1"/>
  <c r="K68"/>
  <c r="X68" s="1"/>
  <c r="K73"/>
  <c r="X73" s="1"/>
  <c r="K66"/>
  <c r="X66" s="1"/>
  <c r="K60"/>
  <c r="X60" s="1"/>
  <c r="K55"/>
  <c r="X55" s="1"/>
  <c r="K71"/>
  <c r="X71" s="1"/>
  <c r="K65"/>
  <c r="X65" s="1"/>
  <c r="K58"/>
  <c r="X58" s="1"/>
  <c r="K56"/>
  <c r="X56" s="1"/>
  <c r="K72"/>
  <c r="X72" s="1"/>
  <c r="X2" i="8"/>
  <c r="W6"/>
  <c r="W10"/>
  <c r="W14"/>
  <c r="W18"/>
  <c r="W22"/>
  <c r="W3"/>
  <c r="W7"/>
  <c r="W11"/>
  <c r="W15"/>
  <c r="W23"/>
  <c r="W4"/>
  <c r="W8"/>
  <c r="W12"/>
  <c r="W16"/>
  <c r="W20"/>
  <c r="W5"/>
  <c r="W9"/>
  <c r="W13"/>
  <c r="W17"/>
  <c r="W21"/>
  <c r="W19"/>
  <c r="C31"/>
  <c r="B32"/>
  <c r="H20" i="3"/>
  <c r="Y2" i="8" l="1"/>
  <c r="X3"/>
  <c r="X7"/>
  <c r="X11"/>
  <c r="X15"/>
  <c r="X19"/>
  <c r="X23"/>
  <c r="X4"/>
  <c r="X8"/>
  <c r="X12"/>
  <c r="X16"/>
  <c r="X20"/>
  <c r="X5"/>
  <c r="X9"/>
  <c r="X13"/>
  <c r="X17"/>
  <c r="X21"/>
  <c r="X6"/>
  <c r="X10"/>
  <c r="X14"/>
  <c r="X18"/>
  <c r="X22"/>
  <c r="B33"/>
  <c r="C32"/>
  <c r="H21" i="3"/>
  <c r="Z2" i="8" l="1"/>
  <c r="Y4"/>
  <c r="Y8"/>
  <c r="Y12"/>
  <c r="Y16"/>
  <c r="Y20"/>
  <c r="Y5"/>
  <c r="Y9"/>
  <c r="Y13"/>
  <c r="Y17"/>
  <c r="Y6"/>
  <c r="Y10"/>
  <c r="Y14"/>
  <c r="Y18"/>
  <c r="Y22"/>
  <c r="Y3"/>
  <c r="Y7"/>
  <c r="Y11"/>
  <c r="Y15"/>
  <c r="Y19"/>
  <c r="Y23"/>
  <c r="Y21"/>
  <c r="C33"/>
  <c r="B34"/>
  <c r="H22" i="3"/>
  <c r="AA2" i="8" l="1"/>
  <c r="Z5"/>
  <c r="Z9"/>
  <c r="Z13"/>
  <c r="Z17"/>
  <c r="Z21"/>
  <c r="Z6"/>
  <c r="Z10"/>
  <c r="Z14"/>
  <c r="Z22"/>
  <c r="Z3"/>
  <c r="Z7"/>
  <c r="Z11"/>
  <c r="Z15"/>
  <c r="Z19"/>
  <c r="Z23"/>
  <c r="Z4"/>
  <c r="Z8"/>
  <c r="Z12"/>
  <c r="Z16"/>
  <c r="Z20"/>
  <c r="Z18"/>
  <c r="B35"/>
  <c r="C34"/>
  <c r="H23" i="3"/>
  <c r="C36" s="1"/>
  <c r="AB2" i="8" l="1"/>
  <c r="AA6"/>
  <c r="AA10"/>
  <c r="AA14"/>
  <c r="AA18"/>
  <c r="AA22"/>
  <c r="AA3"/>
  <c r="AA7"/>
  <c r="AA11"/>
  <c r="AA15"/>
  <c r="AA19"/>
  <c r="AA4"/>
  <c r="AA8"/>
  <c r="AA12"/>
  <c r="AA16"/>
  <c r="AA20"/>
  <c r="AA5"/>
  <c r="AA9"/>
  <c r="AA13"/>
  <c r="AA17"/>
  <c r="AA21"/>
  <c r="AA23"/>
  <c r="B36"/>
  <c r="C35"/>
  <c r="AB3" l="1"/>
  <c r="AB7"/>
  <c r="AB11"/>
  <c r="AB15"/>
  <c r="AB19"/>
  <c r="AB23"/>
  <c r="AB4"/>
  <c r="AB8"/>
  <c r="AB12"/>
  <c r="AB16"/>
  <c r="AB5"/>
  <c r="AB9"/>
  <c r="AB13"/>
  <c r="AB17"/>
  <c r="AB21"/>
  <c r="AB6"/>
  <c r="AB10"/>
  <c r="AB14"/>
  <c r="AB18"/>
  <c r="AB22"/>
  <c r="AB20"/>
  <c r="X74" i="9"/>
  <c r="D73"/>
  <c r="U74"/>
  <c r="V74"/>
  <c r="W74"/>
</calcChain>
</file>

<file path=xl/sharedStrings.xml><?xml version="1.0" encoding="utf-8"?>
<sst xmlns="http://schemas.openxmlformats.org/spreadsheetml/2006/main" count="196" uniqueCount="47">
  <si>
    <t>b</t>
  </si>
  <si>
    <t>a</t>
  </si>
  <si>
    <t>c</t>
  </si>
  <si>
    <t>A</t>
  </si>
  <si>
    <t>k</t>
  </si>
  <si>
    <t>h</t>
  </si>
  <si>
    <t>D</t>
  </si>
  <si>
    <t>H</t>
  </si>
  <si>
    <t>u</t>
  </si>
  <si>
    <t>kt</t>
  </si>
  <si>
    <t>B</t>
  </si>
  <si>
    <t>Xn+1</t>
  </si>
  <si>
    <t>A^-1</t>
  </si>
  <si>
    <t>t</t>
  </si>
  <si>
    <t>x</t>
  </si>
  <si>
    <t>phi 0</t>
  </si>
  <si>
    <t>B da analitica</t>
  </si>
  <si>
    <t>Coeficientes</t>
  </si>
  <si>
    <t>Condição de contorno</t>
  </si>
  <si>
    <t>[0.0]]</t>
  </si>
  <si>
    <t>[[0.5877852521970427]]</t>
  </si>
  <si>
    <t>[[0.9510565162222512]]</t>
  </si>
  <si>
    <t>[[0.9510565164045072]]</t>
  </si>
  <si>
    <t>[[0.587785252674195]]</t>
  </si>
  <si>
    <t>[[5.897932257097086e-10]]</t>
  </si>
  <si>
    <t>[[-0.5877852517198896]]</t>
  </si>
  <si>
    <t>[[-0.9510565160399947]]</t>
  </si>
  <si>
    <t>[[-0.9510565165867635]]</t>
  </si>
  <si>
    <t>[[-0.5877852531513484]]</t>
  </si>
  <si>
    <t>[[-1.179587339597837e-09]]</t>
  </si>
  <si>
    <t>[[0.5877852512427361]]</t>
  </si>
  <si>
    <t>[[0.9510565158577386]]</t>
  </si>
  <si>
    <t>[[0.9510565167690193]]</t>
  </si>
  <si>
    <t>[[0.5877852536285005]]</t>
  </si>
  <si>
    <t>[[1.7693779007722865e-09]]</t>
  </si>
  <si>
    <t>[[-0.5877852507655855]]</t>
  </si>
  <si>
    <t>[[-0.9510565156754837]]</t>
  </si>
  <si>
    <t>[[-0.9510565169512749]]</t>
  </si>
  <si>
    <t>[[-0.5877852541056504]]</t>
  </si>
  <si>
    <t>Xn+2</t>
  </si>
  <si>
    <t>n</t>
  </si>
  <si>
    <t>erro</t>
  </si>
  <si>
    <t>Xn+3</t>
  </si>
  <si>
    <t>Xn+4</t>
  </si>
  <si>
    <t>Xn+5</t>
  </si>
  <si>
    <t>Bn+1</t>
  </si>
  <si>
    <t>A3=((1/kt)+(2*D)/(h**2))*kt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</si>
</sst>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1" xfId="0" applyNumberFormat="1" applyBorder="1"/>
    <xf numFmtId="0" fontId="1" fillId="0" borderId="1" xfId="0" applyFont="1" applyBorder="1"/>
    <xf numFmtId="11" fontId="0" fillId="0" borderId="0" xfId="0" applyNumberFormat="1"/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0" fillId="0" borderId="6" xfId="0" applyBorder="1"/>
    <xf numFmtId="0" fontId="0" fillId="0" borderId="10" xfId="0" applyBorder="1"/>
    <xf numFmtId="11" fontId="0" fillId="0" borderId="10" xfId="0" applyNumberFormat="1" applyBorder="1"/>
    <xf numFmtId="0" fontId="0" fillId="0" borderId="7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B!$C$16:$C$35</c:f>
              <c:numCache>
                <c:formatCode>General</c:formatCode>
                <c:ptCount val="20"/>
                <c:pt idx="0">
                  <c:v>0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</c:numCache>
            </c:numRef>
          </c:yVal>
          <c:smooth val="1"/>
        </c:ser>
        <c:axId val="103221888"/>
        <c:axId val="48472448"/>
      </c:scatterChart>
      <c:valAx>
        <c:axId val="103221888"/>
        <c:scaling>
          <c:orientation val="minMax"/>
        </c:scaling>
        <c:axPos val="b"/>
        <c:tickLblPos val="nextTo"/>
        <c:crossAx val="48472448"/>
        <c:crosses val="autoZero"/>
        <c:crossBetween val="midCat"/>
      </c:valAx>
      <c:valAx>
        <c:axId val="48472448"/>
        <c:scaling>
          <c:orientation val="minMax"/>
        </c:scaling>
        <c:axPos val="l"/>
        <c:majorGridlines/>
        <c:numFmt formatCode="General" sourceLinked="1"/>
        <c:tickLblPos val="nextTo"/>
        <c:crossAx val="1032218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B!$C$17:$C$36</c:f>
              <c:numCache>
                <c:formatCode>General</c:formatCode>
                <c:ptCount val="20"/>
                <c:pt idx="0">
                  <c:v>0.58778525229247314</c:v>
                </c:pt>
                <c:pt idx="1">
                  <c:v>0.95105651629515353</c:v>
                </c:pt>
                <c:pt idx="2">
                  <c:v>0.95105651629515353</c:v>
                </c:pt>
                <c:pt idx="3">
                  <c:v>0.58778525229247325</c:v>
                </c:pt>
                <c:pt idx="4">
                  <c:v>1.22514845490862E-16</c:v>
                </c:pt>
                <c:pt idx="5">
                  <c:v>-0.58778525229247303</c:v>
                </c:pt>
                <c:pt idx="6">
                  <c:v>-0.95105651629515353</c:v>
                </c:pt>
                <c:pt idx="7">
                  <c:v>-0.95105651629515364</c:v>
                </c:pt>
                <c:pt idx="8">
                  <c:v>-0.58778525229247403</c:v>
                </c:pt>
                <c:pt idx="9">
                  <c:v>-1.1332081106818492E-15</c:v>
                </c:pt>
                <c:pt idx="10">
                  <c:v>0.58778525229247214</c:v>
                </c:pt>
                <c:pt idx="11">
                  <c:v>0.95105651629515353</c:v>
                </c:pt>
                <c:pt idx="12">
                  <c:v>0.95105651629515364</c:v>
                </c:pt>
                <c:pt idx="13">
                  <c:v>0.58778525229247336</c:v>
                </c:pt>
                <c:pt idx="14">
                  <c:v>-1.4088123029276645E-15</c:v>
                </c:pt>
                <c:pt idx="15">
                  <c:v>-0.58778525229247425</c:v>
                </c:pt>
                <c:pt idx="16">
                  <c:v>-0.95105651629515398</c:v>
                </c:pt>
                <c:pt idx="17">
                  <c:v>-0.95105651629515264</c:v>
                </c:pt>
                <c:pt idx="18">
                  <c:v>-0.58778525229247058</c:v>
                </c:pt>
                <c:pt idx="19">
                  <c:v>3.0626542968370529E-15</c:v>
                </c:pt>
              </c:numCache>
            </c:numRef>
          </c:yVal>
          <c:smooth val="1"/>
        </c:ser>
        <c:axId val="48434560"/>
        <c:axId val="48485504"/>
      </c:scatterChart>
      <c:valAx>
        <c:axId val="48434560"/>
        <c:scaling>
          <c:orientation val="minMax"/>
        </c:scaling>
        <c:axPos val="b"/>
        <c:tickLblPos val="nextTo"/>
        <c:crossAx val="48485504"/>
        <c:crosses val="autoZero"/>
        <c:crossBetween val="midCat"/>
      </c:valAx>
      <c:valAx>
        <c:axId val="48485504"/>
        <c:scaling>
          <c:orientation val="minMax"/>
        </c:scaling>
        <c:axPos val="l"/>
        <c:majorGridlines/>
        <c:numFmt formatCode="General" sourceLinked="1"/>
        <c:tickLblPos val="nextTo"/>
        <c:crossAx val="48434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B!$J$3:$J$23</c:f>
              <c:numCache>
                <c:formatCode>General</c:formatCode>
                <c:ptCount val="21"/>
                <c:pt idx="0">
                  <c:v>0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  <c:pt idx="20">
                  <c:v>3.0626542968370529E-15</c:v>
                </c:pt>
              </c:numCache>
            </c:numRef>
          </c:yVal>
          <c:smooth val="1"/>
        </c:ser>
        <c:axId val="50142592"/>
        <c:axId val="50141056"/>
      </c:scatterChart>
      <c:valAx>
        <c:axId val="50142592"/>
        <c:scaling>
          <c:orientation val="minMax"/>
        </c:scaling>
        <c:axPos val="b"/>
        <c:tickLblPos val="nextTo"/>
        <c:crossAx val="50141056"/>
        <c:crosses val="autoZero"/>
        <c:crossBetween val="midCat"/>
      </c:valAx>
      <c:valAx>
        <c:axId val="50141056"/>
        <c:scaling>
          <c:orientation val="minMax"/>
        </c:scaling>
        <c:axPos val="l"/>
        <c:majorGridlines/>
        <c:numFmt formatCode="General" sourceLinked="1"/>
        <c:tickLblPos val="nextTo"/>
        <c:crossAx val="50142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Axb!$X$9:$X$29</c:f>
              <c:numCache>
                <c:formatCode>General</c:formatCode>
                <c:ptCount val="21"/>
                <c:pt idx="0">
                  <c:v>2</c:v>
                </c:pt>
                <c:pt idx="1">
                  <c:v>1.5977659703428451</c:v>
                </c:pt>
                <c:pt idx="2">
                  <c:v>2.5852396460826794</c:v>
                </c:pt>
                <c:pt idx="3">
                  <c:v>2.5852396460826794</c:v>
                </c:pt>
                <c:pt idx="4">
                  <c:v>1.5977659703428453</c:v>
                </c:pt>
                <c:pt idx="5">
                  <c:v>3.3302987821427774E-16</c:v>
                </c:pt>
                <c:pt idx="6">
                  <c:v>-1.5977659703428446</c:v>
                </c:pt>
                <c:pt idx="7">
                  <c:v>-2.5852396460826794</c:v>
                </c:pt>
                <c:pt idx="8">
                  <c:v>-2.5852396460826799</c:v>
                </c:pt>
                <c:pt idx="9">
                  <c:v>-1.5977659703428475</c:v>
                </c:pt>
                <c:pt idx="10">
                  <c:v>-3.0803790151288769E-15</c:v>
                </c:pt>
                <c:pt idx="11">
                  <c:v>1.5977659703428422</c:v>
                </c:pt>
                <c:pt idx="12">
                  <c:v>2.5852396460826794</c:v>
                </c:pt>
                <c:pt idx="13">
                  <c:v>2.5852396460826799</c:v>
                </c:pt>
                <c:pt idx="14">
                  <c:v>1.5977659703428455</c:v>
                </c:pt>
                <c:pt idx="15">
                  <c:v>-3.8295488827578099E-15</c:v>
                </c:pt>
                <c:pt idx="16">
                  <c:v>-1.597765970342848</c:v>
                </c:pt>
                <c:pt idx="17">
                  <c:v>-2.5852396460826808</c:v>
                </c:pt>
                <c:pt idx="18">
                  <c:v>-2.5852396460826772</c:v>
                </c:pt>
                <c:pt idx="19">
                  <c:v>-1.597765970342838</c:v>
                </c:pt>
                <c:pt idx="20">
                  <c:v>8.3251575219441747E-15</c:v>
                </c:pt>
              </c:numCache>
            </c:numRef>
          </c:yVal>
          <c:smooth val="1"/>
        </c:ser>
        <c:axId val="48597632"/>
        <c:axId val="48632192"/>
      </c:scatterChart>
      <c:valAx>
        <c:axId val="48597632"/>
        <c:scaling>
          <c:orientation val="minMax"/>
        </c:scaling>
        <c:axPos val="b"/>
        <c:tickLblPos val="nextTo"/>
        <c:crossAx val="48632192"/>
        <c:crosses val="autoZero"/>
        <c:crossBetween val="midCat"/>
      </c:valAx>
      <c:valAx>
        <c:axId val="48632192"/>
        <c:scaling>
          <c:orientation val="minMax"/>
        </c:scaling>
        <c:axPos val="l"/>
        <c:majorGridlines/>
        <c:numFmt formatCode="General" sourceLinked="1"/>
        <c:tickLblPos val="nextTo"/>
        <c:crossAx val="48597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xVal>
            <c:numRef>
              <c:f>Axb!$B$57:$B$77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Axb!$C$57:$C$77</c:f>
              <c:numCache>
                <c:formatCode>General</c:formatCode>
                <c:ptCount val="21"/>
                <c:pt idx="0">
                  <c:v>0.66666666666666663</c:v>
                </c:pt>
                <c:pt idx="1">
                  <c:v>0.97703310122539277</c:v>
                </c:pt>
                <c:pt idx="2">
                  <c:v>1.5131019495111548</c:v>
                </c:pt>
                <c:pt idx="3">
                  <c:v>1.8704811817016631</c:v>
                </c:pt>
                <c:pt idx="4">
                  <c:v>1.7795761112487236</c:v>
                </c:pt>
                <c:pt idx="5">
                  <c:v>1.186384074165816</c:v>
                </c:pt>
                <c:pt idx="6">
                  <c:v>0.25833405932959586</c:v>
                </c:pt>
                <c:pt idx="7">
                  <c:v>-0.68952384247449583</c:v>
                </c:pt>
                <c:pt idx="8">
                  <c:v>-1.3214291103438904</c:v>
                </c:pt>
                <c:pt idx="9">
                  <c:v>-1.4135413970102095</c:v>
                </c:pt>
                <c:pt idx="10">
                  <c:v>-0.94236093134014076</c:v>
                </c:pt>
                <c:pt idx="11">
                  <c:v>-9.5651964112479781E-2</c:v>
                </c:pt>
                <c:pt idx="12">
                  <c:v>0.79797857261923988</c:v>
                </c:pt>
                <c:pt idx="13">
                  <c:v>1.3937322637737197</c:v>
                </c:pt>
                <c:pt idx="14">
                  <c:v>1.4617434992967617</c:v>
                </c:pt>
                <c:pt idx="15">
                  <c:v>0.97449566619784</c:v>
                </c:pt>
                <c:pt idx="16">
                  <c:v>0.11707512068427739</c:v>
                </c:pt>
                <c:pt idx="17">
                  <c:v>-0.78369646823804207</c:v>
                </c:pt>
                <c:pt idx="18">
                  <c:v>-1.3842108608529204</c:v>
                </c:pt>
                <c:pt idx="19">
                  <c:v>-1.4553958973495595</c:v>
                </c:pt>
                <c:pt idx="20">
                  <c:v>-0.97026393156637025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Axb!$B$57:$B$77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Axb!$D$57:$D$77</c:f>
              <c:numCache>
                <c:formatCode>General</c:formatCode>
                <c:ptCount val="21"/>
                <c:pt idx="0">
                  <c:v>0.22222222222222221</c:v>
                </c:pt>
                <c:pt idx="1">
                  <c:v>0.47382584855661236</c:v>
                </c:pt>
                <c:pt idx="2">
                  <c:v>0.82025121554145985</c:v>
                </c:pt>
                <c:pt idx="3">
                  <c:v>1.1703278709281941</c:v>
                </c:pt>
                <c:pt idx="4">
                  <c:v>1.373410617701704</c:v>
                </c:pt>
                <c:pt idx="5">
                  <c:v>1.3110684365230747</c:v>
                </c:pt>
                <c:pt idx="6">
                  <c:v>0.96015697745858175</c:v>
                </c:pt>
                <c:pt idx="7">
                  <c:v>0.41026337081422248</c:v>
                </c:pt>
                <c:pt idx="8">
                  <c:v>-0.16696745623848186</c:v>
                </c:pt>
                <c:pt idx="9">
                  <c:v>-0.58249210316239108</c:v>
                </c:pt>
                <c:pt idx="10">
                  <c:v>-0.70244837922164094</c:v>
                </c:pt>
                <c:pt idx="11">
                  <c:v>-0.50018290751858718</c:v>
                </c:pt>
                <c:pt idx="12">
                  <c:v>-6.7462414139311533E-2</c:v>
                </c:pt>
                <c:pt idx="13">
                  <c:v>0.41960247849836557</c:v>
                </c:pt>
                <c:pt idx="14">
                  <c:v>0.76698281876449759</c:v>
                </c:pt>
                <c:pt idx="15">
                  <c:v>0.83615376790894502</c:v>
                </c:pt>
                <c:pt idx="16">
                  <c:v>0.59646088550072252</c:v>
                </c:pt>
                <c:pt idx="17">
                  <c:v>0.13640843425446764</c:v>
                </c:pt>
                <c:pt idx="18">
                  <c:v>-0.37046466411466172</c:v>
                </c:pt>
                <c:pt idx="19">
                  <c:v>-0.73210840852629433</c:v>
                </c:pt>
                <c:pt idx="20">
                  <c:v>-0.81149358287298623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Axb!$B$57:$B$77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Axb!$E$57:$E$77</c:f>
              <c:numCache>
                <c:formatCode>General</c:formatCode>
                <c:ptCount val="21"/>
                <c:pt idx="0">
                  <c:v>7.407407407407407E-2</c:v>
                </c:pt>
                <c:pt idx="1">
                  <c:v>0.20732466556825349</c:v>
                </c:pt>
                <c:pt idx="2">
                  <c:v>0.41163351555932226</c:v>
                </c:pt>
                <c:pt idx="3">
                  <c:v>0.66453163401561288</c:v>
                </c:pt>
                <c:pt idx="4">
                  <c:v>0.90082462857764323</c:v>
                </c:pt>
                <c:pt idx="5">
                  <c:v>1.0375725645594538</c:v>
                </c:pt>
                <c:pt idx="6">
                  <c:v>1.0117673688591631</c:v>
                </c:pt>
                <c:pt idx="7">
                  <c:v>0.81126603617751614</c:v>
                </c:pt>
                <c:pt idx="8">
                  <c:v>0.48518820537218349</c:v>
                </c:pt>
                <c:pt idx="9">
                  <c:v>0.12929476919399199</c:v>
                </c:pt>
                <c:pt idx="10">
                  <c:v>-0.14795294694455233</c:v>
                </c:pt>
                <c:pt idx="11">
                  <c:v>-0.26536293380256393</c:v>
                </c:pt>
                <c:pt idx="12">
                  <c:v>-0.19939609391481314</c:v>
                </c:pt>
                <c:pt idx="13">
                  <c:v>6.9367635562464225E-3</c:v>
                </c:pt>
                <c:pt idx="14">
                  <c:v>0.26028544862566344</c:v>
                </c:pt>
                <c:pt idx="15">
                  <c:v>0.452241555053424</c:v>
                </c:pt>
                <c:pt idx="16">
                  <c:v>0.50031466520252343</c:v>
                </c:pt>
                <c:pt idx="17">
                  <c:v>0.37901258821983824</c:v>
                </c:pt>
                <c:pt idx="18">
                  <c:v>0.12918683744167153</c:v>
                </c:pt>
                <c:pt idx="19">
                  <c:v>-0.15791157788098376</c:v>
                </c:pt>
                <c:pt idx="20">
                  <c:v>-0.37577224621165117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Axb!$B$57:$B$77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Axb!$F$57:$F$77</c:f>
              <c:numCache>
                <c:formatCode>General</c:formatCode>
                <c:ptCount val="21"/>
                <c:pt idx="0">
                  <c:v>2.4691358024691357E-2</c:v>
                </c:pt>
                <c:pt idx="1">
                  <c:v>8.5569127205878726E-2</c:v>
                </c:pt>
                <c:pt idx="2">
                  <c:v>0.19425725665702656</c:v>
                </c:pt>
                <c:pt idx="3">
                  <c:v>0.351015382443222</c:v>
                </c:pt>
                <c:pt idx="4">
                  <c:v>0.53428513115469567</c:v>
                </c:pt>
                <c:pt idx="5">
                  <c:v>0.70204760895628171</c:v>
                </c:pt>
                <c:pt idx="6">
                  <c:v>0.80528752892390887</c:v>
                </c:pt>
                <c:pt idx="7">
                  <c:v>0.80728036467511122</c:v>
                </c:pt>
                <c:pt idx="8">
                  <c:v>0.69991631157413536</c:v>
                </c:pt>
                <c:pt idx="9">
                  <c:v>0.50970913078075419</c:v>
                </c:pt>
                <c:pt idx="10">
                  <c:v>0.29048843820565196</c:v>
                </c:pt>
                <c:pt idx="11">
                  <c:v>0.10520464753624668</c:v>
                </c:pt>
                <c:pt idx="12">
                  <c:v>3.6710670525600675E-3</c:v>
                </c:pt>
                <c:pt idx="13">
                  <c:v>4.7596325537888617E-3</c:v>
                </c:pt>
                <c:pt idx="14">
                  <c:v>8.9934904577747041E-2</c:v>
                </c:pt>
                <c:pt idx="15">
                  <c:v>0.21070378806963935</c:v>
                </c:pt>
                <c:pt idx="16">
                  <c:v>0.30724074711393401</c:v>
                </c:pt>
                <c:pt idx="17">
                  <c:v>0.33116469414923544</c:v>
                </c:pt>
                <c:pt idx="18">
                  <c:v>0.26383874191338075</c:v>
                </c:pt>
                <c:pt idx="19">
                  <c:v>0.12325530198192595</c:v>
                </c:pt>
                <c:pt idx="20">
                  <c:v>-4.3087214082599745E-2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Axb!$B$57:$B$77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Axb!$G$57:$G$77</c:f>
              <c:numCache>
                <c:formatCode>General</c:formatCode>
                <c:ptCount val="21"/>
                <c:pt idx="0">
                  <c:v>8.2304526748971183E-3</c:v>
                </c:pt>
                <c:pt idx="1">
                  <c:v>3.4010010851890989E-2</c:v>
                </c:pt>
                <c:pt idx="2">
                  <c:v>8.7425759453602842E-2</c:v>
                </c:pt>
                <c:pt idx="3">
                  <c:v>0.17528896711680922</c:v>
                </c:pt>
                <c:pt idx="4">
                  <c:v>0.29495435512943802</c:v>
                </c:pt>
                <c:pt idx="5">
                  <c:v>0.43065210640505258</c:v>
                </c:pt>
                <c:pt idx="6">
                  <c:v>0.55553058057800464</c:v>
                </c:pt>
                <c:pt idx="7">
                  <c:v>0.63944717527704009</c:v>
                </c:pt>
                <c:pt idx="8">
                  <c:v>0.65960355404273852</c:v>
                </c:pt>
                <c:pt idx="9">
                  <c:v>0.60963874628874382</c:v>
                </c:pt>
                <c:pt idx="10">
                  <c:v>0.50325531026104653</c:v>
                </c:pt>
                <c:pt idx="11">
                  <c:v>0.37057175601944647</c:v>
                </c:pt>
                <c:pt idx="12">
                  <c:v>0.24827152636381772</c:v>
                </c:pt>
                <c:pt idx="13">
                  <c:v>0.16710089509380807</c:v>
                </c:pt>
                <c:pt idx="14">
                  <c:v>0.14137889825512107</c:v>
                </c:pt>
                <c:pt idx="15">
                  <c:v>0.16448719485996049</c:v>
                </c:pt>
                <c:pt idx="16">
                  <c:v>0.21207171227795163</c:v>
                </c:pt>
                <c:pt idx="17">
                  <c:v>0.25176937290171292</c:v>
                </c:pt>
                <c:pt idx="18">
                  <c:v>0.25579249590560216</c:v>
                </c:pt>
                <c:pt idx="19">
                  <c:v>0.21161343126437676</c:v>
                </c:pt>
                <c:pt idx="20">
                  <c:v>0.12671321614871794</c:v>
                </c:pt>
              </c:numCache>
            </c:numRef>
          </c:yVal>
          <c:smooth val="1"/>
        </c:ser>
        <c:axId val="85378560"/>
        <c:axId val="85377024"/>
      </c:scatterChart>
      <c:valAx>
        <c:axId val="85378560"/>
        <c:scaling>
          <c:orientation val="minMax"/>
        </c:scaling>
        <c:axPos val="b"/>
        <c:numFmt formatCode="General" sourceLinked="1"/>
        <c:tickLblPos val="nextTo"/>
        <c:crossAx val="85377024"/>
        <c:crosses val="autoZero"/>
        <c:crossBetween val="midCat"/>
      </c:valAx>
      <c:valAx>
        <c:axId val="85377024"/>
        <c:scaling>
          <c:orientation val="minMax"/>
        </c:scaling>
        <c:axPos val="l"/>
        <c:majorGridlines/>
        <c:numFmt formatCode="General" sourceLinked="1"/>
        <c:tickLblPos val="nextTo"/>
        <c:crossAx val="853785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xVal>
            <c:numRef>
              <c:f>Axb!$I$57:$I$77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Axb!$J$57:$J$77</c:f>
              <c:numCache>
                <c:formatCode>General</c:formatCode>
                <c:ptCount val="21"/>
                <c:pt idx="0">
                  <c:v>-2.5852396460826794</c:v>
                </c:pt>
                <c:pt idx="1">
                  <c:v>-1.5977659703428451</c:v>
                </c:pt>
                <c:pt idx="2">
                  <c:v>0</c:v>
                </c:pt>
                <c:pt idx="3">
                  <c:v>1.5977659703428453</c:v>
                </c:pt>
                <c:pt idx="4">
                  <c:v>2.5852396460826794</c:v>
                </c:pt>
                <c:pt idx="5">
                  <c:v>2.5852396460826799</c:v>
                </c:pt>
                <c:pt idx="6">
                  <c:v>1.5977659703428453</c:v>
                </c:pt>
                <c:pt idx="7">
                  <c:v>1.5401895075644385E-15</c:v>
                </c:pt>
                <c:pt idx="8">
                  <c:v>-1.5977659703428426</c:v>
                </c:pt>
                <c:pt idx="9">
                  <c:v>-2.5852396460826794</c:v>
                </c:pt>
                <c:pt idx="10">
                  <c:v>-2.5852396460826803</c:v>
                </c:pt>
                <c:pt idx="11">
                  <c:v>-1.5977659703428475</c:v>
                </c:pt>
                <c:pt idx="12">
                  <c:v>-6.6605975642855548E-16</c:v>
                </c:pt>
                <c:pt idx="13">
                  <c:v>1.5977659703428462</c:v>
                </c:pt>
                <c:pt idx="14">
                  <c:v>2.5852396460826803</c:v>
                </c:pt>
                <c:pt idx="15">
                  <c:v>2.5852396460826785</c:v>
                </c:pt>
                <c:pt idx="16">
                  <c:v>1.5977659703428417</c:v>
                </c:pt>
                <c:pt idx="17">
                  <c:v>-8.658187400158453E-15</c:v>
                </c:pt>
                <c:pt idx="18">
                  <c:v>-1.5977659703428519</c:v>
                </c:pt>
                <c:pt idx="19">
                  <c:v>-2.5852396460826821</c:v>
                </c:pt>
                <c:pt idx="20">
                  <c:v>-2.5852396460826772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Axb!$I$57:$I$77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Axb!$K$57:$K$77</c:f>
              <c:numCache>
                <c:formatCode>General</c:formatCode>
                <c:ptCount val="21"/>
                <c:pt idx="0">
                  <c:v>-1.5977659703428453</c:v>
                </c:pt>
                <c:pt idx="1">
                  <c:v>-2.5852396460826794</c:v>
                </c:pt>
                <c:pt idx="2">
                  <c:v>-2.5852396460826794</c:v>
                </c:pt>
                <c:pt idx="3">
                  <c:v>-1.5977659703428446</c:v>
                </c:pt>
                <c:pt idx="4">
                  <c:v>0</c:v>
                </c:pt>
                <c:pt idx="5">
                  <c:v>1.5977659703428446</c:v>
                </c:pt>
                <c:pt idx="6">
                  <c:v>2.5852396460826794</c:v>
                </c:pt>
                <c:pt idx="7">
                  <c:v>2.5852396460826803</c:v>
                </c:pt>
                <c:pt idx="8">
                  <c:v>1.5977659703428462</c:v>
                </c:pt>
                <c:pt idx="9">
                  <c:v>2.7473491369145995E-15</c:v>
                </c:pt>
                <c:pt idx="10">
                  <c:v>-1.5977659703428426</c:v>
                </c:pt>
                <c:pt idx="11">
                  <c:v>-2.5852396460826785</c:v>
                </c:pt>
                <c:pt idx="12">
                  <c:v>-2.5852396460826799</c:v>
                </c:pt>
                <c:pt idx="13">
                  <c:v>-1.5977659703428455</c:v>
                </c:pt>
                <c:pt idx="14">
                  <c:v>-6.6605975642855548E-16</c:v>
                </c:pt>
                <c:pt idx="15">
                  <c:v>1.5977659703428462</c:v>
                </c:pt>
                <c:pt idx="16">
                  <c:v>2.5852396460826803</c:v>
                </c:pt>
                <c:pt idx="17">
                  <c:v>2.5852396460826785</c:v>
                </c:pt>
                <c:pt idx="18">
                  <c:v>1.5977659703428417</c:v>
                </c:pt>
                <c:pt idx="19">
                  <c:v>-8.658187400158453E-15</c:v>
                </c:pt>
                <c:pt idx="20">
                  <c:v>-1.5977659703428519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Axb!$I$57:$I$77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Axb!$L$57:$L$77</c:f>
              <c:numCache>
                <c:formatCode>General</c:formatCode>
                <c:ptCount val="21"/>
                <c:pt idx="0">
                  <c:v>1.5977659703428455</c:v>
                </c:pt>
                <c:pt idx="1">
                  <c:v>2.0812893804860437E-15</c:v>
                </c:pt>
                <c:pt idx="2">
                  <c:v>-1.5977659703428442</c:v>
                </c:pt>
                <c:pt idx="3">
                  <c:v>-2.5852396460826794</c:v>
                </c:pt>
                <c:pt idx="4">
                  <c:v>-2.5852396460826799</c:v>
                </c:pt>
                <c:pt idx="5">
                  <c:v>-1.5977659703428462</c:v>
                </c:pt>
                <c:pt idx="6">
                  <c:v>-1.8962019116383213E-15</c:v>
                </c:pt>
                <c:pt idx="7">
                  <c:v>1.5977659703428428</c:v>
                </c:pt>
                <c:pt idx="8">
                  <c:v>2.585239646082679</c:v>
                </c:pt>
                <c:pt idx="9">
                  <c:v>2.5852396460826808</c:v>
                </c:pt>
                <c:pt idx="10">
                  <c:v>1.597765970342848</c:v>
                </c:pt>
                <c:pt idx="11">
                  <c:v>3.95450876626476E-15</c:v>
                </c:pt>
                <c:pt idx="12">
                  <c:v>-1.5977659703428426</c:v>
                </c:pt>
                <c:pt idx="13">
                  <c:v>-2.5852396460826794</c:v>
                </c:pt>
                <c:pt idx="14">
                  <c:v>-2.5852396460826799</c:v>
                </c:pt>
                <c:pt idx="15">
                  <c:v>-1.5977659703428435</c:v>
                </c:pt>
                <c:pt idx="16">
                  <c:v>4.1625787609720874E-15</c:v>
                </c:pt>
                <c:pt idx="17">
                  <c:v>1.5977659703428484</c:v>
                </c:pt>
                <c:pt idx="18">
                  <c:v>2.5852396460826816</c:v>
                </c:pt>
                <c:pt idx="19">
                  <c:v>2.5852396460826768</c:v>
                </c:pt>
                <c:pt idx="20">
                  <c:v>1.5977659703428417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Axb!$I$57:$I$77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Axb!$M$57:$M$77</c:f>
              <c:numCache>
                <c:formatCode>General</c:formatCode>
                <c:ptCount val="21"/>
                <c:pt idx="0">
                  <c:v>2.5852396460826799</c:v>
                </c:pt>
                <c:pt idx="1">
                  <c:v>2.5852396460826794</c:v>
                </c:pt>
                <c:pt idx="2">
                  <c:v>1.5977659703428455</c:v>
                </c:pt>
                <c:pt idx="3">
                  <c:v>-3.3302987821427774E-16</c:v>
                </c:pt>
                <c:pt idx="4">
                  <c:v>-1.5977659703428453</c:v>
                </c:pt>
                <c:pt idx="5">
                  <c:v>-2.5852396460826794</c:v>
                </c:pt>
                <c:pt idx="6">
                  <c:v>-2.5852396460826799</c:v>
                </c:pt>
                <c:pt idx="7">
                  <c:v>-1.5977659703428462</c:v>
                </c:pt>
                <c:pt idx="8">
                  <c:v>-1.8962019116383213E-15</c:v>
                </c:pt>
                <c:pt idx="9">
                  <c:v>1.5977659703428428</c:v>
                </c:pt>
                <c:pt idx="10">
                  <c:v>2.585239646082679</c:v>
                </c:pt>
                <c:pt idx="11">
                  <c:v>2.5852396460826808</c:v>
                </c:pt>
                <c:pt idx="12">
                  <c:v>1.5977659703428462</c:v>
                </c:pt>
                <c:pt idx="13">
                  <c:v>3.3302987821427774E-16</c:v>
                </c:pt>
                <c:pt idx="14">
                  <c:v>-1.5977659703428455</c:v>
                </c:pt>
                <c:pt idx="15">
                  <c:v>-2.5852396460826803</c:v>
                </c:pt>
                <c:pt idx="16">
                  <c:v>-2.5852396460826785</c:v>
                </c:pt>
                <c:pt idx="17">
                  <c:v>-1.5977659703428395</c:v>
                </c:pt>
                <c:pt idx="18">
                  <c:v>6.5768980196724093E-15</c:v>
                </c:pt>
                <c:pt idx="19">
                  <c:v>1.5977659703428522</c:v>
                </c:pt>
                <c:pt idx="20">
                  <c:v>2.5852396460826816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Axb!$I$57:$I$77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Axb!$N$57:$N$77</c:f>
              <c:numCache>
                <c:formatCode>General</c:formatCode>
                <c:ptCount val="21"/>
                <c:pt idx="0">
                  <c:v>6.6605975642855548E-16</c:v>
                </c:pt>
                <c:pt idx="1">
                  <c:v>1.5977659703428455</c:v>
                </c:pt>
                <c:pt idx="2">
                  <c:v>2.5852396460826799</c:v>
                </c:pt>
                <c:pt idx="3">
                  <c:v>2.5852396460826794</c:v>
                </c:pt>
                <c:pt idx="4">
                  <c:v>1.5977659703428446</c:v>
                </c:pt>
                <c:pt idx="5">
                  <c:v>-3.3302987821427774E-16</c:v>
                </c:pt>
                <c:pt idx="6">
                  <c:v>-1.5977659703428453</c:v>
                </c:pt>
                <c:pt idx="7">
                  <c:v>-2.5852396460826794</c:v>
                </c:pt>
                <c:pt idx="8">
                  <c:v>-2.5852396460826799</c:v>
                </c:pt>
                <c:pt idx="9">
                  <c:v>-1.5977659703428462</c:v>
                </c:pt>
                <c:pt idx="10">
                  <c:v>-1.8962019116383213E-15</c:v>
                </c:pt>
                <c:pt idx="11">
                  <c:v>1.5977659703428428</c:v>
                </c:pt>
                <c:pt idx="12">
                  <c:v>2.5852396460826794</c:v>
                </c:pt>
                <c:pt idx="13">
                  <c:v>2.5852396460826794</c:v>
                </c:pt>
                <c:pt idx="14">
                  <c:v>1.5977659703428433</c:v>
                </c:pt>
                <c:pt idx="15">
                  <c:v>-3.2884490098362047E-15</c:v>
                </c:pt>
                <c:pt idx="16">
                  <c:v>-1.5977659703428486</c:v>
                </c:pt>
                <c:pt idx="17">
                  <c:v>-2.5852396460826816</c:v>
                </c:pt>
                <c:pt idx="18">
                  <c:v>-2.5852396460826776</c:v>
                </c:pt>
                <c:pt idx="19">
                  <c:v>-1.5977659703428377</c:v>
                </c:pt>
                <c:pt idx="20">
                  <c:v>6.5768980196724093E-15</c:v>
                </c:pt>
              </c:numCache>
            </c:numRef>
          </c:yVal>
          <c:smooth val="1"/>
        </c:ser>
        <c:axId val="156391680"/>
        <c:axId val="156231936"/>
      </c:scatterChart>
      <c:valAx>
        <c:axId val="156391680"/>
        <c:scaling>
          <c:orientation val="minMax"/>
        </c:scaling>
        <c:axPos val="b"/>
        <c:numFmt formatCode="General" sourceLinked="1"/>
        <c:tickLblPos val="nextTo"/>
        <c:crossAx val="156231936"/>
        <c:crosses val="autoZero"/>
        <c:crossBetween val="midCat"/>
      </c:valAx>
      <c:valAx>
        <c:axId val="156231936"/>
        <c:scaling>
          <c:orientation val="minMax"/>
        </c:scaling>
        <c:axPos val="l"/>
        <c:majorGridlines/>
        <c:numFmt formatCode="General" sourceLinked="1"/>
        <c:tickLblPos val="nextTo"/>
        <c:crossAx val="1563916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Erro!$B$1</c:f>
              <c:strCache>
                <c:ptCount val="1"/>
                <c:pt idx="0">
                  <c:v>erro</c:v>
                </c:pt>
              </c:strCache>
            </c:strRef>
          </c:tx>
          <c:xVal>
            <c:numRef>
              <c:f>Erro!$A$2:$A$9</c:f>
              <c:numCache>
                <c:formatCode>General</c:formatCode>
                <c:ptCount val="8"/>
                <c:pt idx="0">
                  <c:v>11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161</c:v>
                </c:pt>
              </c:numCache>
            </c:numRef>
          </c:xVal>
          <c:yVal>
            <c:numRef>
              <c:f>Erro!$B$2:$B$9</c:f>
              <c:numCache>
                <c:formatCode>0.00E+00</c:formatCode>
                <c:ptCount val="8"/>
                <c:pt idx="0">
                  <c:v>1.03348207870299E+16</c:v>
                </c:pt>
                <c:pt idx="1">
                  <c:v>0.18504333183514601</c:v>
                </c:pt>
                <c:pt idx="2">
                  <c:v>5.6556692855588304E-3</c:v>
                </c:pt>
                <c:pt idx="3">
                  <c:v>3.4057611129178197E-48</c:v>
                </c:pt>
                <c:pt idx="4">
                  <c:v>4.7825912762201403E-49</c:v>
                </c:pt>
                <c:pt idx="5">
                  <c:v>7.8545990079728204E-50</c:v>
                </c:pt>
                <c:pt idx="6">
                  <c:v>1.3522399290097599E-50</c:v>
                </c:pt>
                <c:pt idx="7">
                  <c:v>8.1827763688799194E-49</c:v>
                </c:pt>
              </c:numCache>
            </c:numRef>
          </c:yVal>
          <c:smooth val="1"/>
        </c:ser>
        <c:axId val="81550720"/>
        <c:axId val="81547648"/>
      </c:scatterChart>
      <c:valAx>
        <c:axId val="81550720"/>
        <c:scaling>
          <c:logBase val="10"/>
          <c:orientation val="minMax"/>
        </c:scaling>
        <c:axPos val="b"/>
        <c:minorGridlines/>
        <c:numFmt formatCode="General" sourceLinked="1"/>
        <c:tickLblPos val="nextTo"/>
        <c:crossAx val="81547648"/>
        <c:crosses val="autoZero"/>
        <c:crossBetween val="midCat"/>
      </c:valAx>
      <c:valAx>
        <c:axId val="81547648"/>
        <c:scaling>
          <c:orientation val="minMax"/>
        </c:scaling>
        <c:axPos val="l"/>
        <c:majorGridlines/>
        <c:numFmt formatCode="0.00E+00" sourceLinked="1"/>
        <c:tickLblPos val="nextTo"/>
        <c:crossAx val="81550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'Sol. Absoluta (2)'!$C$16:$C$35</c:f>
              <c:numCache>
                <c:formatCode>General</c:formatCode>
                <c:ptCount val="20"/>
                <c:pt idx="0">
                  <c:v>-0.64084608623917705</c:v>
                </c:pt>
                <c:pt idx="1">
                  <c:v>0.58778525229247314</c:v>
                </c:pt>
                <c:pt idx="2">
                  <c:v>0.95105651629515353</c:v>
                </c:pt>
                <c:pt idx="3">
                  <c:v>0.95105651629515353</c:v>
                </c:pt>
                <c:pt idx="4">
                  <c:v>0.58778525229247325</c:v>
                </c:pt>
                <c:pt idx="5">
                  <c:v>1.22514845490862E-16</c:v>
                </c:pt>
                <c:pt idx="6">
                  <c:v>-0.58778525229247303</c:v>
                </c:pt>
                <c:pt idx="7">
                  <c:v>-0.95105651629515353</c:v>
                </c:pt>
                <c:pt idx="8">
                  <c:v>-0.95105651629515364</c:v>
                </c:pt>
                <c:pt idx="9">
                  <c:v>-0.58778525229247403</c:v>
                </c:pt>
                <c:pt idx="10">
                  <c:v>-1.1332081106818492E-15</c:v>
                </c:pt>
                <c:pt idx="11">
                  <c:v>0.58778525229247214</c:v>
                </c:pt>
                <c:pt idx="12">
                  <c:v>0.95105651629515353</c:v>
                </c:pt>
                <c:pt idx="13">
                  <c:v>0.95105651629515364</c:v>
                </c:pt>
                <c:pt idx="14">
                  <c:v>0.58778525229247336</c:v>
                </c:pt>
                <c:pt idx="15">
                  <c:v>-1.4088123029276645E-15</c:v>
                </c:pt>
                <c:pt idx="16">
                  <c:v>-0.58778525229247425</c:v>
                </c:pt>
                <c:pt idx="17">
                  <c:v>-0.95105651629515398</c:v>
                </c:pt>
                <c:pt idx="18">
                  <c:v>-0.95105651629515264</c:v>
                </c:pt>
                <c:pt idx="19">
                  <c:v>-0.58778525229247058</c:v>
                </c:pt>
              </c:numCache>
            </c:numRef>
          </c:yVal>
          <c:smooth val="1"/>
        </c:ser>
        <c:axId val="154954368"/>
        <c:axId val="154960256"/>
      </c:scatterChart>
      <c:valAx>
        <c:axId val="154954368"/>
        <c:scaling>
          <c:orientation val="minMax"/>
        </c:scaling>
        <c:axPos val="b"/>
        <c:tickLblPos val="nextTo"/>
        <c:crossAx val="154960256"/>
        <c:crosses val="autoZero"/>
        <c:crossBetween val="midCat"/>
      </c:valAx>
      <c:valAx>
        <c:axId val="154960256"/>
        <c:scaling>
          <c:orientation val="minMax"/>
        </c:scaling>
        <c:axPos val="l"/>
        <c:majorGridlines/>
        <c:numFmt formatCode="General" sourceLinked="1"/>
        <c:tickLblPos val="nextTo"/>
        <c:crossAx val="154954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'Sol. Absoluta (2)'!$C$17:$C$36</c:f>
              <c:numCache>
                <c:formatCode>General</c:formatCode>
                <c:ptCount val="20"/>
                <c:pt idx="0">
                  <c:v>0.58778525229247314</c:v>
                </c:pt>
                <c:pt idx="1">
                  <c:v>0.95105651629515353</c:v>
                </c:pt>
                <c:pt idx="2">
                  <c:v>0.95105651629515353</c:v>
                </c:pt>
                <c:pt idx="3">
                  <c:v>0.58778525229247325</c:v>
                </c:pt>
                <c:pt idx="4">
                  <c:v>1.22514845490862E-16</c:v>
                </c:pt>
                <c:pt idx="5">
                  <c:v>-0.58778525229247303</c:v>
                </c:pt>
                <c:pt idx="6">
                  <c:v>-0.95105651629515353</c:v>
                </c:pt>
                <c:pt idx="7">
                  <c:v>-0.95105651629515364</c:v>
                </c:pt>
                <c:pt idx="8">
                  <c:v>-0.58778525229247403</c:v>
                </c:pt>
                <c:pt idx="9">
                  <c:v>-1.1332081106818492E-15</c:v>
                </c:pt>
                <c:pt idx="10">
                  <c:v>0.58778525229247214</c:v>
                </c:pt>
                <c:pt idx="11">
                  <c:v>0.95105651629515353</c:v>
                </c:pt>
                <c:pt idx="12">
                  <c:v>0.95105651629515364</c:v>
                </c:pt>
                <c:pt idx="13">
                  <c:v>0.58778525229247336</c:v>
                </c:pt>
                <c:pt idx="14">
                  <c:v>-1.4088123029276645E-15</c:v>
                </c:pt>
                <c:pt idx="15">
                  <c:v>-0.58778525229247425</c:v>
                </c:pt>
                <c:pt idx="16">
                  <c:v>-0.95105651629515398</c:v>
                </c:pt>
                <c:pt idx="17">
                  <c:v>-0.95105651629515264</c:v>
                </c:pt>
                <c:pt idx="18">
                  <c:v>-0.58778525229247058</c:v>
                </c:pt>
                <c:pt idx="19">
                  <c:v>-0.64084608623917649</c:v>
                </c:pt>
              </c:numCache>
            </c:numRef>
          </c:yVal>
          <c:smooth val="1"/>
        </c:ser>
        <c:axId val="154987904"/>
        <c:axId val="155006080"/>
      </c:scatterChart>
      <c:valAx>
        <c:axId val="154987904"/>
        <c:scaling>
          <c:orientation val="minMax"/>
        </c:scaling>
        <c:axPos val="b"/>
        <c:tickLblPos val="nextTo"/>
        <c:crossAx val="155006080"/>
        <c:crosses val="autoZero"/>
        <c:crossBetween val="midCat"/>
      </c:valAx>
      <c:valAx>
        <c:axId val="155006080"/>
        <c:scaling>
          <c:orientation val="minMax"/>
        </c:scaling>
        <c:axPos val="l"/>
        <c:majorGridlines/>
        <c:numFmt formatCode="General" sourceLinked="1"/>
        <c:tickLblPos val="nextTo"/>
        <c:crossAx val="154987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'Sol. Absoluta (2)'!$I$3:$I$23</c:f>
              <c:numCache>
                <c:formatCode>0.00E+00</c:formatCode>
                <c:ptCount val="21"/>
                <c:pt idx="0">
                  <c:v>-0.64084608623917705</c:v>
                </c:pt>
                <c:pt idx="1">
                  <c:v>-0.39606466285315772</c:v>
                </c:pt>
                <c:pt idx="2">
                  <c:v>0</c:v>
                </c:pt>
                <c:pt idx="3">
                  <c:v>0.39606466285315778</c:v>
                </c:pt>
                <c:pt idx="4">
                  <c:v>0.64084608623917705</c:v>
                </c:pt>
                <c:pt idx="5">
                  <c:v>0.64084608623917716</c:v>
                </c:pt>
                <c:pt idx="6">
                  <c:v>0.39606466285315778</c:v>
                </c:pt>
                <c:pt idx="7">
                  <c:v>3.8179223325965868E-16</c:v>
                </c:pt>
                <c:pt idx="8">
                  <c:v>-0.39606466285315711</c:v>
                </c:pt>
                <c:pt idx="9">
                  <c:v>-0.64084608623917705</c:v>
                </c:pt>
                <c:pt idx="10">
                  <c:v>-0.64084608623917727</c:v>
                </c:pt>
                <c:pt idx="11">
                  <c:v>-0.39606466285315833</c:v>
                </c:pt>
                <c:pt idx="12">
                  <c:v>-1.6510724209085891E-16</c:v>
                </c:pt>
                <c:pt idx="13">
                  <c:v>0.396064662853158</c:v>
                </c:pt>
                <c:pt idx="14">
                  <c:v>0.64084608623917727</c:v>
                </c:pt>
                <c:pt idx="15">
                  <c:v>0.64084608623917683</c:v>
                </c:pt>
                <c:pt idx="16">
                  <c:v>0.39606466285315689</c:v>
                </c:pt>
                <c:pt idx="17">
                  <c:v>-2.1462480345775453E-15</c:v>
                </c:pt>
                <c:pt idx="18">
                  <c:v>-0.39606466285315944</c:v>
                </c:pt>
                <c:pt idx="19">
                  <c:v>-0.64084608623917771</c:v>
                </c:pt>
                <c:pt idx="20">
                  <c:v>-0.64084608623917649</c:v>
                </c:pt>
              </c:numCache>
            </c:numRef>
          </c:yVal>
          <c:smooth val="1"/>
        </c:ser>
        <c:axId val="155046656"/>
        <c:axId val="155048192"/>
      </c:scatterChart>
      <c:valAx>
        <c:axId val="155046656"/>
        <c:scaling>
          <c:orientation val="minMax"/>
        </c:scaling>
        <c:axPos val="b"/>
        <c:tickLblPos val="nextTo"/>
        <c:crossAx val="155048192"/>
        <c:crosses val="autoZero"/>
        <c:crossBetween val="midCat"/>
      </c:valAx>
      <c:valAx>
        <c:axId val="155048192"/>
        <c:scaling>
          <c:orientation val="minMax"/>
        </c:scaling>
        <c:axPos val="l"/>
        <c:majorGridlines/>
        <c:numFmt formatCode="0.00E+00" sourceLinked="1"/>
        <c:tickLblPos val="nextTo"/>
        <c:crossAx val="1550466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xVal>
            <c:numRef>
              <c:f>'Sol. Absoluta (2)'!$H$3:$H$23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'Sol. Absoluta (2)'!$I$3:$I$23</c:f>
              <c:numCache>
                <c:formatCode>0.00E+00</c:formatCode>
                <c:ptCount val="21"/>
                <c:pt idx="0">
                  <c:v>-0.64084608623917705</c:v>
                </c:pt>
                <c:pt idx="1">
                  <c:v>-0.39606466285315772</c:v>
                </c:pt>
                <c:pt idx="2">
                  <c:v>0</c:v>
                </c:pt>
                <c:pt idx="3">
                  <c:v>0.39606466285315778</c:v>
                </c:pt>
                <c:pt idx="4">
                  <c:v>0.64084608623917705</c:v>
                </c:pt>
                <c:pt idx="5">
                  <c:v>0.64084608623917716</c:v>
                </c:pt>
                <c:pt idx="6">
                  <c:v>0.39606466285315778</c:v>
                </c:pt>
                <c:pt idx="7">
                  <c:v>3.8179223325965868E-16</c:v>
                </c:pt>
                <c:pt idx="8">
                  <c:v>-0.39606466285315711</c:v>
                </c:pt>
                <c:pt idx="9">
                  <c:v>-0.64084608623917705</c:v>
                </c:pt>
                <c:pt idx="10">
                  <c:v>-0.64084608623917727</c:v>
                </c:pt>
                <c:pt idx="11">
                  <c:v>-0.39606466285315833</c:v>
                </c:pt>
                <c:pt idx="12">
                  <c:v>-1.6510724209085891E-16</c:v>
                </c:pt>
                <c:pt idx="13">
                  <c:v>0.396064662853158</c:v>
                </c:pt>
                <c:pt idx="14">
                  <c:v>0.64084608623917727</c:v>
                </c:pt>
                <c:pt idx="15">
                  <c:v>0.64084608623917683</c:v>
                </c:pt>
                <c:pt idx="16">
                  <c:v>0.39606466285315689</c:v>
                </c:pt>
                <c:pt idx="17">
                  <c:v>-2.1462480345775453E-15</c:v>
                </c:pt>
                <c:pt idx="18">
                  <c:v>-0.39606466285315944</c:v>
                </c:pt>
                <c:pt idx="19">
                  <c:v>-0.64084608623917771</c:v>
                </c:pt>
                <c:pt idx="20">
                  <c:v>-0.64084608623917649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'Sol. Absoluta (2)'!$H$3:$H$23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'Sol. Absoluta (2)'!$J$3:$J$23</c:f>
              <c:numCache>
                <c:formatCode>0.00E+00</c:formatCode>
                <c:ptCount val="21"/>
                <c:pt idx="0">
                  <c:v>-0.26687845016385464</c:v>
                </c:pt>
                <c:pt idx="1">
                  <c:v>-0.43181840323001169</c:v>
                </c:pt>
                <c:pt idx="2">
                  <c:v>-0.43181840323001169</c:v>
                </c:pt>
                <c:pt idx="3">
                  <c:v>-0.26687845016385453</c:v>
                </c:pt>
                <c:pt idx="4">
                  <c:v>0</c:v>
                </c:pt>
                <c:pt idx="5">
                  <c:v>0.26687845016385453</c:v>
                </c:pt>
                <c:pt idx="6">
                  <c:v>0.43181840323001169</c:v>
                </c:pt>
                <c:pt idx="7">
                  <c:v>0.43181840323001175</c:v>
                </c:pt>
                <c:pt idx="8">
                  <c:v>0.26687845016385481</c:v>
                </c:pt>
                <c:pt idx="9">
                  <c:v>4.5889591675396721E-16</c:v>
                </c:pt>
                <c:pt idx="10">
                  <c:v>-0.2668784501638542</c:v>
                </c:pt>
                <c:pt idx="11">
                  <c:v>-0.43181840323001153</c:v>
                </c:pt>
                <c:pt idx="12">
                  <c:v>-0.43181840323001169</c:v>
                </c:pt>
                <c:pt idx="13">
                  <c:v>-0.2668784501638547</c:v>
                </c:pt>
                <c:pt idx="14">
                  <c:v>-1.1125346190345054E-16</c:v>
                </c:pt>
                <c:pt idx="15">
                  <c:v>0.26687845016385481</c:v>
                </c:pt>
                <c:pt idx="16">
                  <c:v>0.43181840323001175</c:v>
                </c:pt>
                <c:pt idx="17">
                  <c:v>0.43181840323001147</c:v>
                </c:pt>
                <c:pt idx="18">
                  <c:v>0.26687845016385403</c:v>
                </c:pt>
                <c:pt idx="19">
                  <c:v>-1.446196550353792E-15</c:v>
                </c:pt>
                <c:pt idx="20">
                  <c:v>-0.26687845016385575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'Sol. Absoluta (2)'!$H$3:$H$23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'Sol. Absoluta (2)'!$K$3:$K$23</c:f>
              <c:numCache>
                <c:formatCode>0.00E+00</c:formatCode>
                <c:ptCount val="21"/>
                <c:pt idx="0">
                  <c:v>0.179829492105605</c:v>
                </c:pt>
                <c:pt idx="1">
                  <c:v>2.3425033400685262E-16</c:v>
                </c:pt>
                <c:pt idx="2">
                  <c:v>-0.17982949210560484</c:v>
                </c:pt>
                <c:pt idx="3">
                  <c:v>-0.29097023040649966</c:v>
                </c:pt>
                <c:pt idx="4">
                  <c:v>-0.29097023040649972</c:v>
                </c:pt>
                <c:pt idx="5">
                  <c:v>-0.17982949210560509</c:v>
                </c:pt>
                <c:pt idx="6">
                  <c:v>-2.1341863140721855E-16</c:v>
                </c:pt>
                <c:pt idx="7">
                  <c:v>0.1798294921056047</c:v>
                </c:pt>
                <c:pt idx="8">
                  <c:v>0.29097023040649961</c:v>
                </c:pt>
                <c:pt idx="9">
                  <c:v>0.29097023040649983</c:v>
                </c:pt>
                <c:pt idx="10">
                  <c:v>0.17982949210560528</c:v>
                </c:pt>
                <c:pt idx="11">
                  <c:v>4.4508226872046851E-16</c:v>
                </c:pt>
                <c:pt idx="12">
                  <c:v>-0.17982949210560467</c:v>
                </c:pt>
                <c:pt idx="13">
                  <c:v>-0.29097023040649966</c:v>
                </c:pt>
                <c:pt idx="14">
                  <c:v>-0.29097023040649972</c:v>
                </c:pt>
                <c:pt idx="15">
                  <c:v>-0.17982949210560478</c:v>
                </c:pt>
                <c:pt idx="16">
                  <c:v>4.6850066801370523E-16</c:v>
                </c:pt>
                <c:pt idx="17">
                  <c:v>0.17982949210560531</c:v>
                </c:pt>
                <c:pt idx="18">
                  <c:v>0.29097023040649989</c:v>
                </c:pt>
                <c:pt idx="19">
                  <c:v>0.29097023040649939</c:v>
                </c:pt>
                <c:pt idx="20">
                  <c:v>0.17982949210560456</c:v>
                </c:pt>
              </c:numCache>
            </c:numRef>
          </c:yVal>
          <c:smooth val="1"/>
        </c:ser>
        <c:axId val="153316736"/>
        <c:axId val="153314048"/>
      </c:scatterChart>
      <c:valAx>
        <c:axId val="153316736"/>
        <c:scaling>
          <c:orientation val="minMax"/>
        </c:scaling>
        <c:axPos val="b"/>
        <c:numFmt formatCode="General" sourceLinked="1"/>
        <c:tickLblPos val="nextTo"/>
        <c:crossAx val="153314048"/>
        <c:crosses val="autoZero"/>
        <c:crossBetween val="midCat"/>
      </c:valAx>
      <c:valAx>
        <c:axId val="153314048"/>
        <c:scaling>
          <c:orientation val="minMax"/>
        </c:scaling>
        <c:axPos val="l"/>
        <c:majorGridlines/>
        <c:numFmt formatCode="0.00E+00" sourceLinked="1"/>
        <c:tickLblPos val="nextTo"/>
        <c:crossAx val="153316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'Axb (2)'!$V$9:$V$27</c:f>
              <c:numCache>
                <c:formatCode>General</c:formatCode>
                <c:ptCount val="19"/>
                <c:pt idx="0">
                  <c:v>-3.5727133218225089</c:v>
                </c:pt>
                <c:pt idx="1">
                  <c:v>2.5852396460826794</c:v>
                </c:pt>
                <c:pt idx="2">
                  <c:v>2.5852396460826794</c:v>
                </c:pt>
                <c:pt idx="3">
                  <c:v>1.5977659703428453</c:v>
                </c:pt>
                <c:pt idx="4">
                  <c:v>3.3302987821427774E-16</c:v>
                </c:pt>
                <c:pt idx="5">
                  <c:v>-1.5977659703428446</c:v>
                </c:pt>
                <c:pt idx="6">
                  <c:v>-2.5852396460826794</c:v>
                </c:pt>
                <c:pt idx="7">
                  <c:v>-2.5852396460826799</c:v>
                </c:pt>
                <c:pt idx="8">
                  <c:v>-1.5977659703428475</c:v>
                </c:pt>
                <c:pt idx="9">
                  <c:v>-3.0803790151288769E-15</c:v>
                </c:pt>
                <c:pt idx="10">
                  <c:v>1.5977659703428422</c:v>
                </c:pt>
                <c:pt idx="11">
                  <c:v>2.5852396460826794</c:v>
                </c:pt>
                <c:pt idx="12">
                  <c:v>2.5852396460826799</c:v>
                </c:pt>
                <c:pt idx="13">
                  <c:v>1.5977659703428455</c:v>
                </c:pt>
                <c:pt idx="14">
                  <c:v>-3.8295488827578099E-15</c:v>
                </c:pt>
                <c:pt idx="15">
                  <c:v>-1.597765970342848</c:v>
                </c:pt>
                <c:pt idx="16">
                  <c:v>-2.5852396460826808</c:v>
                </c:pt>
                <c:pt idx="17">
                  <c:v>-2.5852396460826772</c:v>
                </c:pt>
                <c:pt idx="18">
                  <c:v>-1.59776597034284</c:v>
                </c:pt>
              </c:numCache>
            </c:numRef>
          </c:yVal>
          <c:smooth val="1"/>
        </c:ser>
        <c:axId val="157103232"/>
        <c:axId val="157104768"/>
      </c:scatterChart>
      <c:valAx>
        <c:axId val="157103232"/>
        <c:scaling>
          <c:orientation val="minMax"/>
        </c:scaling>
        <c:axPos val="b"/>
        <c:tickLblPos val="nextTo"/>
        <c:crossAx val="157104768"/>
        <c:crosses val="autoZero"/>
        <c:crossBetween val="midCat"/>
      </c:valAx>
      <c:valAx>
        <c:axId val="157104768"/>
        <c:scaling>
          <c:orientation val="minMax"/>
        </c:scaling>
        <c:axPos val="l"/>
        <c:majorGridlines/>
        <c:numFmt formatCode="General" sourceLinked="1"/>
        <c:tickLblPos val="nextTo"/>
        <c:crossAx val="1571032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'Axb (2)'!$E$54:$E$74</c:f>
              <c:numCache>
                <c:formatCode>General</c:formatCode>
                <c:ptCount val="21"/>
                <c:pt idx="0" formatCode="0.00E+00">
                  <c:v>-1.5977659703428453</c:v>
                </c:pt>
                <c:pt idx="1">
                  <c:v>-1.4621454604310644</c:v>
                </c:pt>
                <c:pt idx="2">
                  <c:v>-0.95216022196874595</c:v>
                </c:pt>
                <c:pt idx="3">
                  <c:v>-0.3324556862020015</c:v>
                </c:pt>
                <c:pt idx="4">
                  <c:v>0.15743762486597887</c:v>
                </c:pt>
                <c:pt idx="5">
                  <c:v>0.3576749159110838</c:v>
                </c:pt>
                <c:pt idx="6">
                  <c:v>0.22939805790291606</c:v>
                </c:pt>
                <c:pt idx="7">
                  <c:v>-0.14035140165466892</c:v>
                </c:pt>
                <c:pt idx="8">
                  <c:v>-0.57633874417226361</c:v>
                </c:pt>
                <c:pt idx="9">
                  <c:v>-0.88360281042125932</c:v>
                </c:pt>
                <c:pt idx="10">
                  <c:v>-0.92198652759622901</c:v>
                </c:pt>
                <c:pt idx="11">
                  <c:v>-0.6590734576807632</c:v>
                </c:pt>
                <c:pt idx="12">
                  <c:v>-0.18174397063350706</c:v>
                </c:pt>
                <c:pt idx="13">
                  <c:v>0.3378450921337387</c:v>
                </c:pt>
                <c:pt idx="14">
                  <c:v>0.70876477316463748</c:v>
                </c:pt>
                <c:pt idx="15">
                  <c:v>0.794866323271188</c:v>
                </c:pt>
                <c:pt idx="16">
                  <c:v>0.56728564625031752</c:v>
                </c:pt>
                <c:pt idx="17">
                  <c:v>0.11585809064848646</c:v>
                </c:pt>
                <c:pt idx="18">
                  <c:v>-0.38489834925579003</c:v>
                </c:pt>
                <c:pt idx="19">
                  <c:v>-0.74221983600069608</c:v>
                </c:pt>
                <c:pt idx="20">
                  <c:v>-1.5977659703428519</c:v>
                </c:pt>
              </c:numCache>
            </c:numRef>
          </c:yVal>
          <c:smooth val="1"/>
        </c:ser>
        <c:ser>
          <c:idx val="1"/>
          <c:order val="1"/>
          <c:yVal>
            <c:numRef>
              <c:f>'Axb (2)'!$C$54:$C$74</c:f>
              <c:numCache>
                <c:formatCode>General</c:formatCode>
                <c:ptCount val="21"/>
                <c:pt idx="0">
                  <c:v>-2.5852396460826794</c:v>
                </c:pt>
                <c:pt idx="1">
                  <c:v>-1.1909044406075029</c:v>
                </c:pt>
                <c:pt idx="2">
                  <c:v>6.7810254955891103E-2</c:v>
                </c:pt>
                <c:pt idx="3">
                  <c:v>0.90695338533148717</c:v>
                </c:pt>
                <c:pt idx="4">
                  <c:v>1.1372242470019398</c:v>
                </c:pt>
                <c:pt idx="5">
                  <c:v>0.75814949800129339</c:v>
                </c:pt>
                <c:pt idx="6">
                  <c:v>-2.7155658113419134E-2</c:v>
                </c:pt>
                <c:pt idx="7">
                  <c:v>-0.87985032076983916</c:v>
                </c:pt>
                <c:pt idx="8">
                  <c:v>-1.4483134292074529</c:v>
                </c:pt>
                <c:pt idx="9">
                  <c:v>-1.4981309429192509</c:v>
                </c:pt>
                <c:pt idx="10">
                  <c:v>-0.99875396194616839</c:v>
                </c:pt>
                <c:pt idx="11">
                  <c:v>-0.13324731784983157</c:v>
                </c:pt>
                <c:pt idx="12">
                  <c:v>0.77291500346100528</c:v>
                </c:pt>
                <c:pt idx="13">
                  <c:v>1.3770232176682302</c:v>
                </c:pt>
                <c:pt idx="14">
                  <c:v>1.4506041352264352</c:v>
                </c:pt>
                <c:pt idx="15">
                  <c:v>0.96706942348428904</c:v>
                </c:pt>
                <c:pt idx="16">
                  <c:v>0.11212429220857667</c:v>
                </c:pt>
                <c:pt idx="17">
                  <c:v>-0.78699702055517573</c:v>
                </c:pt>
                <c:pt idx="18">
                  <c:v>-1.3864112290643429</c:v>
                </c:pt>
                <c:pt idx="19">
                  <c:v>-1.4568628094905085</c:v>
                </c:pt>
                <c:pt idx="20">
                  <c:v>-2.5852396460826772</c:v>
                </c:pt>
              </c:numCache>
            </c:numRef>
          </c:yVal>
          <c:smooth val="1"/>
        </c:ser>
        <c:ser>
          <c:idx val="2"/>
          <c:order val="2"/>
          <c:yVal>
            <c:numRef>
              <c:f>'Axb (2)'!$K$54:$K$74</c:f>
              <c:numCache>
                <c:formatCode>General</c:formatCode>
                <c:ptCount val="21"/>
                <c:pt idx="0" formatCode="0.00E+00">
                  <c:v>6.6605975642855548E-16</c:v>
                </c:pt>
                <c:pt idx="1">
                  <c:v>0.63869719839817463</c:v>
                </c:pt>
                <c:pt idx="2">
                  <c:v>0.85913073730377598</c:v>
                </c:pt>
                <c:pt idx="3">
                  <c:v>0.85435203651361546</c:v>
                </c:pt>
                <c:pt idx="4">
                  <c:v>0.75827106077224726</c:v>
                </c:pt>
                <c:pt idx="5">
                  <c:v>0.64521054746490702</c:v>
                </c:pt>
                <c:pt idx="6">
                  <c:v>0.54103058241910795</c:v>
                </c:pt>
                <c:pt idx="7">
                  <c:v>0.44125514171920321</c:v>
                </c:pt>
                <c:pt idx="8">
                  <c:v>0.33096378967763257</c:v>
                </c:pt>
                <c:pt idx="9">
                  <c:v>0.20116671813453513</c:v>
                </c:pt>
                <c:pt idx="10">
                  <c:v>5.7642998408426682E-2</c:v>
                </c:pt>
                <c:pt idx="11">
                  <c:v>-7.9283077001775032E-2</c:v>
                </c:pt>
                <c:pt idx="12">
                  <c:v>-0.18254978986505327</c:v>
                </c:pt>
                <c:pt idx="13">
                  <c:v>-0.22979662226843789</c:v>
                </c:pt>
                <c:pt idx="14">
                  <c:v>-0.21343425963715895</c:v>
                </c:pt>
                <c:pt idx="15">
                  <c:v>-0.14512235608859472</c:v>
                </c:pt>
                <c:pt idx="16">
                  <c:v>-5.2743007916428802E-2</c:v>
                </c:pt>
                <c:pt idx="17">
                  <c:v>2.906171871309142E-2</c:v>
                </c:pt>
                <c:pt idx="18">
                  <c:v>7.1192736945697277E-2</c:v>
                </c:pt>
                <c:pt idx="19">
                  <c:v>6.0519334150527251E-2</c:v>
                </c:pt>
                <c:pt idx="20">
                  <c:v>6.5768980196724093E-15</c:v>
                </c:pt>
              </c:numCache>
            </c:numRef>
          </c:yVal>
          <c:smooth val="1"/>
        </c:ser>
        <c:axId val="157876608"/>
        <c:axId val="157809280"/>
      </c:scatterChart>
      <c:valAx>
        <c:axId val="157876608"/>
        <c:scaling>
          <c:orientation val="minMax"/>
        </c:scaling>
        <c:axPos val="b"/>
        <c:tickLblPos val="nextTo"/>
        <c:crossAx val="157809280"/>
        <c:crosses val="autoZero"/>
        <c:crossBetween val="midCat"/>
      </c:valAx>
      <c:valAx>
        <c:axId val="157809280"/>
        <c:scaling>
          <c:orientation val="minMax"/>
        </c:scaling>
        <c:axPos val="l"/>
        <c:majorGridlines/>
        <c:numFmt formatCode="0.00E+00" sourceLinked="1"/>
        <c:tickLblPos val="nextTo"/>
        <c:crossAx val="1578766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'Axb (3)'!$V$9:$V$27</c:f>
              <c:numCache>
                <c:formatCode>General</c:formatCode>
                <c:ptCount val="19"/>
                <c:pt idx="0">
                  <c:v>0.2673622091728845</c:v>
                </c:pt>
                <c:pt idx="1">
                  <c:v>0.95105651629515353</c:v>
                </c:pt>
                <c:pt idx="2">
                  <c:v>0.95105651629515353</c:v>
                </c:pt>
                <c:pt idx="3">
                  <c:v>0.58778525229247325</c:v>
                </c:pt>
                <c:pt idx="4">
                  <c:v>1.22514845490862E-16</c:v>
                </c:pt>
                <c:pt idx="5">
                  <c:v>-0.58778525229247303</c:v>
                </c:pt>
                <c:pt idx="6">
                  <c:v>-0.95105651629515353</c:v>
                </c:pt>
                <c:pt idx="7">
                  <c:v>-0.95105651629515364</c:v>
                </c:pt>
                <c:pt idx="8">
                  <c:v>-0.58778525229247403</c:v>
                </c:pt>
                <c:pt idx="9">
                  <c:v>-1.1332081106818492E-15</c:v>
                </c:pt>
                <c:pt idx="10">
                  <c:v>0.58778525229247214</c:v>
                </c:pt>
                <c:pt idx="11">
                  <c:v>0.95105651629515353</c:v>
                </c:pt>
                <c:pt idx="12">
                  <c:v>0.95105651629515364</c:v>
                </c:pt>
                <c:pt idx="13">
                  <c:v>0.58778525229247336</c:v>
                </c:pt>
                <c:pt idx="14">
                  <c:v>-1.4088123029276645E-15</c:v>
                </c:pt>
                <c:pt idx="15">
                  <c:v>-0.58778525229247425</c:v>
                </c:pt>
                <c:pt idx="16">
                  <c:v>-0.95105651629515398</c:v>
                </c:pt>
                <c:pt idx="17">
                  <c:v>-0.95105651629515264</c:v>
                </c:pt>
                <c:pt idx="18">
                  <c:v>-0.90820829541205927</c:v>
                </c:pt>
              </c:numCache>
            </c:numRef>
          </c:yVal>
          <c:smooth val="1"/>
        </c:ser>
        <c:axId val="159057408"/>
        <c:axId val="159063040"/>
      </c:scatterChart>
      <c:valAx>
        <c:axId val="159057408"/>
        <c:scaling>
          <c:orientation val="minMax"/>
        </c:scaling>
        <c:axPos val="b"/>
        <c:tickLblPos val="nextTo"/>
        <c:crossAx val="159063040"/>
        <c:crosses val="autoZero"/>
        <c:crossBetween val="midCat"/>
      </c:valAx>
      <c:valAx>
        <c:axId val="159063040"/>
        <c:scaling>
          <c:orientation val="minMax"/>
        </c:scaling>
        <c:axPos val="l"/>
        <c:majorGridlines/>
        <c:numFmt formatCode="General" sourceLinked="1"/>
        <c:tickLblPos val="nextTo"/>
        <c:crossAx val="1590574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smoothMarker"/>
        <c:ser>
          <c:idx val="0"/>
          <c:order val="0"/>
          <c:yVal>
            <c:numRef>
              <c:f>'Axb (3)'!$E$54:$E$74</c:f>
              <c:numCache>
                <c:formatCode>General</c:formatCode>
                <c:ptCount val="21"/>
                <c:pt idx="0" formatCode="0.00E+00">
                  <c:v>-0.26687845016385497</c:v>
                </c:pt>
                <c:pt idx="1">
                  <c:v>0.9101956497278848</c:v>
                </c:pt>
                <c:pt idx="2">
                  <c:v>1.7857266419400468</c:v>
                </c:pt>
                <c:pt idx="3">
                  <c:v>1.8812168405614056</c:v>
                </c:pt>
                <c:pt idx="4">
                  <c:v>1.1765863957396989</c:v>
                </c:pt>
                <c:pt idx="5">
                  <c:v>-2.5476604644258188E-2</c:v>
                </c:pt>
                <c:pt idx="6">
                  <c:v>-1.2425945704039583</c:v>
                </c:pt>
                <c:pt idx="7">
                  <c:v>-1.99702323746012</c:v>
                </c:pt>
                <c:pt idx="8">
                  <c:v>-1.9941861830923209</c:v>
                </c:pt>
                <c:pt idx="9">
                  <c:v>-1.2321783694527084</c:v>
                </c:pt>
                <c:pt idx="10">
                  <c:v>-7.9312223809966569E-4</c:v>
                </c:pt>
                <c:pt idx="11">
                  <c:v>1.2299684602874945</c:v>
                </c:pt>
                <c:pt idx="12">
                  <c:v>1.9896510727201275</c:v>
                </c:pt>
                <c:pt idx="13">
                  <c:v>1.9868140183523277</c:v>
                </c:pt>
                <c:pt idx="14">
                  <c:v>1.2195522593362429</c:v>
                </c:pt>
                <c:pt idx="15">
                  <c:v>-2.5476604644260468E-2</c:v>
                </c:pt>
                <c:pt idx="16">
                  <c:v>-1.285560434000506</c:v>
                </c:pt>
                <c:pt idx="17">
                  <c:v>-2.1026204152510433</c:v>
                </c:pt>
                <c:pt idx="18">
                  <c:v>-2.1981106138724011</c:v>
                </c:pt>
                <c:pt idx="19">
                  <c:v>-1.5519511800123171</c:v>
                </c:pt>
                <c:pt idx="20">
                  <c:v>-0.26687845016385597</c:v>
                </c:pt>
              </c:numCache>
            </c:numRef>
          </c:yVal>
          <c:smooth val="1"/>
        </c:ser>
        <c:ser>
          <c:idx val="1"/>
          <c:order val="1"/>
          <c:yVal>
            <c:numRef>
              <c:f>'Axb (3)'!$C$54:$C$74</c:f>
              <c:numCache>
                <c:formatCode>General</c:formatCode>
                <c:ptCount val="21"/>
                <c:pt idx="0">
                  <c:v>-0.64084608623917705</c:v>
                </c:pt>
                <c:pt idx="1">
                  <c:v>0.60586937870373136</c:v>
                </c:pt>
                <c:pt idx="2">
                  <c:v>1.2828837177654244</c:v>
                </c:pt>
                <c:pt idx="3">
                  <c:v>1.3406687420022356</c:v>
                </c:pt>
                <c:pt idx="4">
                  <c:v>0.83700947565097461</c:v>
                </c:pt>
                <c:pt idx="5">
                  <c:v>-5.2108196342576987E-3</c:v>
                </c:pt>
                <c:pt idx="6">
                  <c:v>-0.85264193455374782</c:v>
                </c:pt>
                <c:pt idx="7">
                  <c:v>-1.3771444794420404</c:v>
                </c:pt>
                <c:pt idx="8">
                  <c:v>-1.376678471182067</c:v>
                </c:pt>
                <c:pt idx="9">
                  <c:v>-0.85077790151385213</c:v>
                </c:pt>
                <c:pt idx="10">
                  <c:v>-8.472877454245641E-5</c:v>
                </c:pt>
                <c:pt idx="11">
                  <c:v>0.85052371519022751</c:v>
                </c:pt>
                <c:pt idx="12">
                  <c:v>1.3760853697602804</c:v>
                </c:pt>
                <c:pt idx="13">
                  <c:v>1.3756193615003061</c:v>
                </c:pt>
                <c:pt idx="14">
                  <c:v>0.84865968215033127</c:v>
                </c:pt>
                <c:pt idx="15">
                  <c:v>-5.2108196342594143E-3</c:v>
                </c:pt>
                <c:pt idx="16">
                  <c:v>-0.86429214105310681</c:v>
                </c:pt>
                <c:pt idx="17">
                  <c:v>-1.412095098940112</c:v>
                </c:pt>
                <c:pt idx="18">
                  <c:v>-1.4698801231769214</c:v>
                </c:pt>
                <c:pt idx="19">
                  <c:v>-1.0954322380003467</c:v>
                </c:pt>
                <c:pt idx="20">
                  <c:v>-0.64084608623917649</c:v>
                </c:pt>
              </c:numCache>
            </c:numRef>
          </c:yVal>
          <c:smooth val="1"/>
        </c:ser>
        <c:ser>
          <c:idx val="2"/>
          <c:order val="2"/>
          <c:yVal>
            <c:numRef>
              <c:f>'Axb (3)'!$K$54:$K$74</c:f>
              <c:numCache>
                <c:formatCode>General</c:formatCode>
                <c:ptCount val="21"/>
                <c:pt idx="0" formatCode="0.00E+00">
                  <c:v>3.4037352027901499E-3</c:v>
                </c:pt>
                <c:pt idx="1">
                  <c:v>3.3826558632655979</c:v>
                </c:pt>
                <c:pt idx="2">
                  <c:v>5.4563612810081423</c:v>
                </c:pt>
                <c:pt idx="3">
                  <c:v>5.4333918838975199</c:v>
                </c:pt>
                <c:pt idx="4">
                  <c:v>3.2303614843382515</c:v>
                </c:pt>
                <c:pt idx="5">
                  <c:v>-0.3625299779237508</c:v>
                </c:pt>
                <c:pt idx="6">
                  <c:v>-3.9710536766208873</c:v>
                </c:pt>
                <c:pt idx="7">
                  <c:v>-6.1871689736895901</c:v>
                </c:pt>
                <c:pt idx="8">
                  <c:v>-6.1296254900724394</c:v>
                </c:pt>
                <c:pt idx="9">
                  <c:v>-3.7924582718132274</c:v>
                </c:pt>
                <c:pt idx="10">
                  <c:v>-5.1298647521934568E-2</c:v>
                </c:pt>
                <c:pt idx="11">
                  <c:v>3.6705188372018105</c:v>
                </c:pt>
                <c:pt idx="12">
                  <c:v>5.9457313000884362</c:v>
                </c:pt>
                <c:pt idx="13">
                  <c:v>5.8882101415938264</c:v>
                </c:pt>
                <c:pt idx="14">
                  <c:v>3.4920127328843393</c:v>
                </c:pt>
                <c:pt idx="15">
                  <c:v>-0.36228440157572228</c:v>
                </c:pt>
                <c:pt idx="16">
                  <c:v>-4.2319681961228799</c:v>
                </c:pt>
                <c:pt idx="17">
                  <c:v>-6.6402681969496529</c:v>
                </c:pt>
                <c:pt idx="18">
                  <c:v>-6.6145751348880797</c:v>
                </c:pt>
                <c:pt idx="19">
                  <c:v>-4.0687791573917309</c:v>
                </c:pt>
                <c:pt idx="20" formatCode="0.00E+00">
                  <c:v>3.3609626011267699E-2</c:v>
                </c:pt>
              </c:numCache>
            </c:numRef>
          </c:yVal>
          <c:smooth val="1"/>
        </c:ser>
        <c:ser>
          <c:idx val="3"/>
          <c:order val="3"/>
          <c:yVal>
            <c:numRef>
              <c:f>'Axb (3)'!$G$54:$G$74</c:f>
              <c:numCache>
                <c:formatCode>General</c:formatCode>
                <c:ptCount val="21"/>
                <c:pt idx="0" formatCode="0.00E+00">
                  <c:v>0.179829492105605</c:v>
                </c:pt>
                <c:pt idx="1">
                  <c:v>1.5298613328247828</c:v>
                </c:pt>
                <c:pt idx="2">
                  <c:v>2.5893632069129748</c:v>
                </c:pt>
                <c:pt idx="3">
                  <c:v>2.6667750040340472</c:v>
                </c:pt>
                <c:pt idx="4">
                  <c:v>1.6485281240663547</c:v>
                </c:pt>
                <c:pt idx="5">
                  <c:v>-7.436342331437884E-2</c:v>
                </c:pt>
                <c:pt idx="6">
                  <c:v>-1.8206651847209758</c:v>
                </c:pt>
                <c:pt idx="7">
                  <c:v>-2.902442990040631</c:v>
                </c:pt>
                <c:pt idx="8">
                  <c:v>-2.8926173104806798</c:v>
                </c:pt>
                <c:pt idx="9">
                  <c:v>-1.7870365752167634</c:v>
                </c:pt>
                <c:pt idx="10">
                  <c:v>-4.1356762641949927E-3</c:v>
                </c:pt>
                <c:pt idx="11">
                  <c:v>1.7762157909003782</c:v>
                </c:pt>
                <c:pt idx="12">
                  <c:v>2.8728461283903397</c:v>
                </c:pt>
                <c:pt idx="13">
                  <c:v>2.8630204488303868</c:v>
                </c:pt>
                <c:pt idx="14">
                  <c:v>1.7425871813961629</c:v>
                </c:pt>
                <c:pt idx="15">
                  <c:v>-7.4363423314382171E-2</c:v>
                </c:pt>
                <c:pt idx="16">
                  <c:v>-1.9147242420507895</c:v>
                </c:pt>
                <c:pt idx="17">
                  <c:v>-3.0986884348369732</c:v>
                </c:pt>
                <c:pt idx="18">
                  <c:v>-3.1761002319580447</c:v>
                </c:pt>
                <c:pt idx="19">
                  <c:v>-2.0333910332923582</c:v>
                </c:pt>
                <c:pt idx="20">
                  <c:v>0.179829492105605</c:v>
                </c:pt>
              </c:numCache>
            </c:numRef>
          </c:yVal>
          <c:smooth val="1"/>
        </c:ser>
        <c:ser>
          <c:idx val="4"/>
          <c:order val="4"/>
          <c:yVal>
            <c:numRef>
              <c:f>'Axb (3)'!$I$54:$I$74</c:f>
              <c:numCache>
                <c:formatCode>General</c:formatCode>
                <c:ptCount val="21"/>
                <c:pt idx="0" formatCode="0.00E+00">
                  <c:v>0.19606314679857401</c:v>
                </c:pt>
                <c:pt idx="1">
                  <c:v>2.3441012867929314</c:v>
                </c:pt>
                <c:pt idx="2">
                  <c:v>3.7765180479306553</c:v>
                </c:pt>
                <c:pt idx="3">
                  <c:v>3.8067264431730803</c:v>
                </c:pt>
                <c:pt idx="4">
                  <c:v>2.3101112735204947</c:v>
                </c:pt>
                <c:pt idx="5">
                  <c:v>-0.17344887074430815</c:v>
                </c:pt>
                <c:pt idx="6">
                  <c:v>-2.6817310391246614</c:v>
                </c:pt>
                <c:pt idx="7">
                  <c:v>-4.2304138771877238</c:v>
                </c:pt>
                <c:pt idx="8">
                  <c:v>-4.2046246123572475</c:v>
                </c:pt>
                <c:pt idx="9">
                  <c:v>-2.5982253389226551</c:v>
                </c:pt>
                <c:pt idx="10">
                  <c:v>-1.5978253977193435E-2</c:v>
                </c:pt>
                <c:pt idx="11">
                  <c:v>2.5585619295194655</c:v>
                </c:pt>
                <c:pt idx="12">
                  <c:v>4.1392324607348332</c:v>
                </c:pt>
                <c:pt idx="13">
                  <c:v>4.1134431959043543</c:v>
                </c:pt>
                <c:pt idx="14">
                  <c:v>2.4750562293174552</c:v>
                </c:pt>
                <c:pt idx="15">
                  <c:v>-0.17344887074431328</c:v>
                </c:pt>
                <c:pt idx="16">
                  <c:v>-2.8466759949216311</c:v>
                </c:pt>
                <c:pt idx="17">
                  <c:v>-4.5371306299190008</c:v>
                </c:pt>
                <c:pt idx="18">
                  <c:v>-4.5673390251614272</c:v>
                </c:pt>
                <c:pt idx="19">
                  <c:v>-2.81268598164919</c:v>
                </c:pt>
                <c:pt idx="20">
                  <c:v>0.19606314679857401</c:v>
                </c:pt>
              </c:numCache>
            </c:numRef>
          </c:yVal>
          <c:smooth val="1"/>
        </c:ser>
        <c:axId val="159123712"/>
        <c:axId val="159146368"/>
      </c:scatterChart>
      <c:valAx>
        <c:axId val="159123712"/>
        <c:scaling>
          <c:orientation val="minMax"/>
        </c:scaling>
        <c:axPos val="b"/>
        <c:tickLblPos val="nextTo"/>
        <c:crossAx val="159146368"/>
        <c:crosses val="autoZero"/>
        <c:crossBetween val="midCat"/>
      </c:valAx>
      <c:valAx>
        <c:axId val="159146368"/>
        <c:scaling>
          <c:orientation val="minMax"/>
        </c:scaling>
        <c:axPos val="l"/>
        <c:majorGridlines/>
        <c:numFmt formatCode="0.00E+00" sourceLinked="1"/>
        <c:tickLblPos val="nextTo"/>
        <c:crossAx val="1591237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95250</xdr:rowOff>
    </xdr:from>
    <xdr:to>
      <xdr:col>7</xdr:col>
      <xdr:colOff>114300</xdr:colOff>
      <xdr:row>59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390525</xdr:colOff>
      <xdr:row>24</xdr:row>
      <xdr:rowOff>114300</xdr:rowOff>
    </xdr:from>
    <xdr:to>
      <xdr:col>17</xdr:col>
      <xdr:colOff>85725</xdr:colOff>
      <xdr:row>39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447675</xdr:colOff>
      <xdr:row>8</xdr:row>
      <xdr:rowOff>123825</xdr:rowOff>
    </xdr:from>
    <xdr:to>
      <xdr:col>18</xdr:col>
      <xdr:colOff>142875</xdr:colOff>
      <xdr:row>23</xdr:row>
      <xdr:rowOff>9525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276225</xdr:colOff>
      <xdr:row>8</xdr:row>
      <xdr:rowOff>19050</xdr:rowOff>
    </xdr:from>
    <xdr:to>
      <xdr:col>31</xdr:col>
      <xdr:colOff>581025</xdr:colOff>
      <xdr:row>22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62</xdr:row>
      <xdr:rowOff>9525</xdr:rowOff>
    </xdr:from>
    <xdr:to>
      <xdr:col>8</xdr:col>
      <xdr:colOff>457200</xdr:colOff>
      <xdr:row>76</xdr:row>
      <xdr:rowOff>85725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504825</xdr:colOff>
      <xdr:row>63</xdr:row>
      <xdr:rowOff>76200</xdr:rowOff>
    </xdr:from>
    <xdr:to>
      <xdr:col>18</xdr:col>
      <xdr:colOff>200025</xdr:colOff>
      <xdr:row>77</xdr:row>
      <xdr:rowOff>152400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5</xdr:row>
      <xdr:rowOff>161925</xdr:rowOff>
    </xdr:from>
    <xdr:to>
      <xdr:col>14</xdr:col>
      <xdr:colOff>238125</xdr:colOff>
      <xdr:row>20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95250</xdr:rowOff>
    </xdr:from>
    <xdr:to>
      <xdr:col>7</xdr:col>
      <xdr:colOff>114300</xdr:colOff>
      <xdr:row>59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390525</xdr:colOff>
      <xdr:row>24</xdr:row>
      <xdr:rowOff>114300</xdr:rowOff>
    </xdr:from>
    <xdr:to>
      <xdr:col>16</xdr:col>
      <xdr:colOff>85725</xdr:colOff>
      <xdr:row>39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552450</xdr:colOff>
      <xdr:row>24</xdr:row>
      <xdr:rowOff>38100</xdr:rowOff>
    </xdr:from>
    <xdr:to>
      <xdr:col>24</xdr:col>
      <xdr:colOff>247650</xdr:colOff>
      <xdr:row>38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238125</xdr:colOff>
      <xdr:row>5</xdr:row>
      <xdr:rowOff>161925</xdr:rowOff>
    </xdr:from>
    <xdr:to>
      <xdr:col>19</xdr:col>
      <xdr:colOff>476250</xdr:colOff>
      <xdr:row>20</xdr:row>
      <xdr:rowOff>47625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276225</xdr:colOff>
      <xdr:row>8</xdr:row>
      <xdr:rowOff>0</xdr:rowOff>
    </xdr:from>
    <xdr:to>
      <xdr:col>29</xdr:col>
      <xdr:colOff>581025</xdr:colOff>
      <xdr:row>21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52</xdr:row>
      <xdr:rowOff>133350</xdr:rowOff>
    </xdr:from>
    <xdr:to>
      <xdr:col>19</xdr:col>
      <xdr:colOff>304800</xdr:colOff>
      <xdr:row>67</xdr:row>
      <xdr:rowOff>19050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276225</xdr:colOff>
      <xdr:row>8</xdr:row>
      <xdr:rowOff>0</xdr:rowOff>
    </xdr:from>
    <xdr:to>
      <xdr:col>29</xdr:col>
      <xdr:colOff>581025</xdr:colOff>
      <xdr:row>21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276225</xdr:colOff>
      <xdr:row>50</xdr:row>
      <xdr:rowOff>38100</xdr:rowOff>
    </xdr:from>
    <xdr:to>
      <xdr:col>25</xdr:col>
      <xdr:colOff>581025</xdr:colOff>
      <xdr:row>64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L1" sqref="L1"/>
    </sheetView>
  </sheetViews>
  <sheetFormatPr defaultRowHeight="15"/>
  <sheetData>
    <row r="1" spans="1:19">
      <c r="A1" s="1" t="s">
        <v>0</v>
      </c>
      <c r="B1" s="1" t="s">
        <v>2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>
      <c r="A2" s="1" t="s">
        <v>1</v>
      </c>
      <c r="B2" s="1" t="s">
        <v>0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>
      <c r="A3" s="1">
        <v>0</v>
      </c>
      <c r="B3" s="1" t="s">
        <v>1</v>
      </c>
      <c r="C3" s="1" t="s">
        <v>0</v>
      </c>
      <c r="D3" s="1" t="s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>
      <c r="A4" s="1">
        <v>0</v>
      </c>
      <c r="B4" s="1">
        <v>0</v>
      </c>
      <c r="C4" s="1" t="s">
        <v>1</v>
      </c>
      <c r="D4" s="1" t="s">
        <v>0</v>
      </c>
      <c r="E4" s="1" t="s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>
      <c r="A5" s="1">
        <v>0</v>
      </c>
      <c r="B5" s="1">
        <v>0</v>
      </c>
      <c r="C5" s="1">
        <v>0</v>
      </c>
      <c r="D5" s="1" t="s">
        <v>1</v>
      </c>
      <c r="E5" s="1" t="s">
        <v>0</v>
      </c>
      <c r="F5" s="1" t="s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0</v>
      </c>
      <c r="B6" s="1">
        <v>0</v>
      </c>
      <c r="C6" s="1">
        <v>0</v>
      </c>
      <c r="D6" s="1">
        <v>0</v>
      </c>
      <c r="E6" s="1" t="s">
        <v>1</v>
      </c>
      <c r="F6" s="1" t="s">
        <v>0</v>
      </c>
      <c r="G6" s="1" t="s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 t="s">
        <v>1</v>
      </c>
      <c r="G7" s="1" t="s">
        <v>0</v>
      </c>
      <c r="H7" s="1" t="s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 t="s">
        <v>1</v>
      </c>
      <c r="H8" s="1" t="s">
        <v>0</v>
      </c>
      <c r="I8" s="1" t="s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 t="s">
        <v>1</v>
      </c>
      <c r="I9" s="1" t="s">
        <v>0</v>
      </c>
      <c r="J9" s="1" t="s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</v>
      </c>
      <c r="J10" s="1" t="s">
        <v>0</v>
      </c>
      <c r="K10" s="1" t="s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1</v>
      </c>
      <c r="K11" s="1" t="s">
        <v>0</v>
      </c>
      <c r="L11" s="1" t="s">
        <v>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1</v>
      </c>
      <c r="L12" s="1" t="s">
        <v>0</v>
      </c>
      <c r="M12" s="1" t="s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</v>
      </c>
      <c r="M13" s="1" t="s">
        <v>0</v>
      </c>
      <c r="N13" s="1" t="s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</v>
      </c>
      <c r="N14" s="1" t="s">
        <v>0</v>
      </c>
      <c r="O14" s="1" t="s">
        <v>2</v>
      </c>
      <c r="P14" s="1">
        <v>0</v>
      </c>
      <c r="Q14" s="1">
        <v>0</v>
      </c>
      <c r="R14" s="1">
        <v>0</v>
      </c>
      <c r="S14" s="1">
        <v>0</v>
      </c>
    </row>
    <row r="15" spans="1:1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</v>
      </c>
      <c r="O15" s="1" t="s">
        <v>0</v>
      </c>
      <c r="P15" s="1" t="s">
        <v>2</v>
      </c>
      <c r="Q15" s="1">
        <v>0</v>
      </c>
      <c r="R15" s="1">
        <v>0</v>
      </c>
      <c r="S15" s="1">
        <v>0</v>
      </c>
    </row>
    <row r="16" spans="1:19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</v>
      </c>
      <c r="P16" s="1" t="s">
        <v>0</v>
      </c>
      <c r="Q16" s="1" t="s">
        <v>2</v>
      </c>
      <c r="R16" s="1">
        <v>0</v>
      </c>
      <c r="S16" s="1">
        <v>0</v>
      </c>
    </row>
    <row r="17" spans="1:19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1</v>
      </c>
      <c r="Q17" s="1" t="s">
        <v>0</v>
      </c>
      <c r="R17" s="1" t="s">
        <v>2</v>
      </c>
      <c r="S17" s="1">
        <v>0</v>
      </c>
    </row>
    <row r="18" spans="1:1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 t="s">
        <v>1</v>
      </c>
      <c r="R18" s="1" t="s">
        <v>0</v>
      </c>
      <c r="S18" s="1" t="s">
        <v>2</v>
      </c>
    </row>
    <row r="19" spans="1:1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1</v>
      </c>
      <c r="S19" s="1" t="s">
        <v>0</v>
      </c>
    </row>
    <row r="20" spans="1:1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J3" sqref="J3:J23"/>
    </sheetView>
  </sheetViews>
  <sheetFormatPr defaultRowHeight="15"/>
  <cols>
    <col min="3" max="3" width="12" bestFit="1" customWidth="1"/>
    <col min="4" max="4" width="15" customWidth="1"/>
    <col min="5" max="5" width="21" customWidth="1"/>
    <col min="10" max="10" width="12" bestFit="1" customWidth="1"/>
  </cols>
  <sheetData>
    <row r="1" spans="1:20">
      <c r="B1" t="s">
        <v>9</v>
      </c>
      <c r="C1">
        <v>0.2</v>
      </c>
      <c r="D1" t="s">
        <v>4</v>
      </c>
      <c r="E1">
        <v>1</v>
      </c>
      <c r="F1" t="s">
        <v>15</v>
      </c>
    </row>
    <row r="2" spans="1:20">
      <c r="B2" t="s">
        <v>6</v>
      </c>
      <c r="C2">
        <v>0.05</v>
      </c>
      <c r="D2" t="s">
        <v>13</v>
      </c>
      <c r="E2">
        <v>0</v>
      </c>
      <c r="H2" t="s">
        <v>14</v>
      </c>
      <c r="J2" s="4" t="s">
        <v>16</v>
      </c>
    </row>
    <row r="3" spans="1:20">
      <c r="B3" t="s">
        <v>5</v>
      </c>
      <c r="C3" s="3">
        <f>2/20</f>
        <v>0.1</v>
      </c>
      <c r="G3">
        <v>1</v>
      </c>
      <c r="H3">
        <v>0</v>
      </c>
      <c r="J3">
        <f>EXP(-4*(PI()^2)*$C$2*$E$1^2*$E$2)*SIN(2*PI()*$E$1*(H3-$C$4*$E$2))</f>
        <v>0</v>
      </c>
      <c r="L3">
        <v>0</v>
      </c>
      <c r="M3">
        <v>0</v>
      </c>
    </row>
    <row r="4" spans="1:20">
      <c r="B4" s="2" t="s">
        <v>8</v>
      </c>
      <c r="C4">
        <v>1</v>
      </c>
      <c r="G4">
        <v>2</v>
      </c>
      <c r="H4">
        <f>H3+$E$14</f>
        <v>0.1</v>
      </c>
      <c r="J4">
        <f t="shared" ref="J4:J23" si="0">EXP(-4*(PI()^2)*$C$2*$E$1^2*$E$2)*SIN(2*PI()*$E$1*(H4-$C$4*$E$2))</f>
        <v>0.58778525229247314</v>
      </c>
      <c r="L4">
        <v>0.2</v>
      </c>
      <c r="M4">
        <v>0.05</v>
      </c>
    </row>
    <row r="5" spans="1:20">
      <c r="B5" t="s">
        <v>2</v>
      </c>
      <c r="C5">
        <f>($C$4/2*$C$3-$C$2/$C$3^2)</f>
        <v>-4.9499999999999993</v>
      </c>
      <c r="G5">
        <v>3</v>
      </c>
      <c r="H5">
        <f>H4+$E$14</f>
        <v>0.2</v>
      </c>
      <c r="J5">
        <f t="shared" si="0"/>
        <v>0.95105651629515353</v>
      </c>
      <c r="L5">
        <v>0.4</v>
      </c>
      <c r="O5">
        <v>0</v>
      </c>
      <c r="P5">
        <v>0.39185682999999999</v>
      </c>
      <c r="Q5">
        <v>0.76465662000000001</v>
      </c>
      <c r="R5">
        <v>0.88892322000000001</v>
      </c>
      <c r="S5">
        <v>0.68816456999999998</v>
      </c>
      <c r="T5">
        <v>0.22938818999999999</v>
      </c>
    </row>
    <row r="6" spans="1:20">
      <c r="B6" t="s">
        <v>1</v>
      </c>
      <c r="C6">
        <f>-($C$4/2*$C$3+$C$2/$C$3^2)</f>
        <v>-5.0499999999999989</v>
      </c>
      <c r="G6">
        <v>4</v>
      </c>
      <c r="H6">
        <f t="shared" ref="H6:H22" si="1">H5+$E$14</f>
        <v>0.30000000000000004</v>
      </c>
      <c r="J6">
        <f t="shared" si="0"/>
        <v>0.95105651629515353</v>
      </c>
      <c r="L6">
        <v>0.6</v>
      </c>
      <c r="O6">
        <v>-0.31539410000000001</v>
      </c>
      <c r="P6">
        <v>-0.73916904999999999</v>
      </c>
      <c r="Q6">
        <v>-0.88042735999999999</v>
      </c>
      <c r="R6">
        <v>-0.68533261999999995</v>
      </c>
      <c r="S6">
        <v>-0.22844421000000001</v>
      </c>
      <c r="T6">
        <v>0.31570875999999998</v>
      </c>
    </row>
    <row r="7" spans="1:20">
      <c r="B7" t="s">
        <v>0</v>
      </c>
      <c r="C7">
        <f>(1/$C$1)+2*$C$2/$C$3^2</f>
        <v>14.999999999999998</v>
      </c>
      <c r="G7">
        <v>5</v>
      </c>
      <c r="H7">
        <f t="shared" si="1"/>
        <v>0.4</v>
      </c>
      <c r="J7">
        <f t="shared" si="0"/>
        <v>0.58778525229247325</v>
      </c>
      <c r="L7">
        <v>0.8</v>
      </c>
      <c r="O7">
        <v>0.73927392999999997</v>
      </c>
      <c r="P7">
        <v>0.88046232000000002</v>
      </c>
      <c r="Q7">
        <v>0.68534428000000003</v>
      </c>
      <c r="R7">
        <v>0.22844808999999999</v>
      </c>
      <c r="S7">
        <v>-0.31570746999999999</v>
      </c>
      <c r="T7">
        <v>-0.73927350000000003</v>
      </c>
    </row>
    <row r="8" spans="1:20">
      <c r="G8">
        <v>6</v>
      </c>
      <c r="H8">
        <f t="shared" si="1"/>
        <v>0.5</v>
      </c>
      <c r="J8">
        <f t="shared" si="0"/>
        <v>1.22514845490862E-16</v>
      </c>
      <c r="L8">
        <v>1</v>
      </c>
      <c r="O8">
        <v>-0.88046217999999998</v>
      </c>
      <c r="P8">
        <v>-0.68534423</v>
      </c>
      <c r="Q8">
        <v>-0.22844808</v>
      </c>
    </row>
    <row r="9" spans="1:20">
      <c r="G9">
        <v>7</v>
      </c>
      <c r="H9">
        <f t="shared" si="1"/>
        <v>0.6</v>
      </c>
      <c r="J9">
        <f t="shared" si="0"/>
        <v>-0.58778525229247303</v>
      </c>
      <c r="L9">
        <v>1.2</v>
      </c>
    </row>
    <row r="10" spans="1:20">
      <c r="G10">
        <v>8</v>
      </c>
      <c r="H10">
        <f t="shared" si="1"/>
        <v>0.7</v>
      </c>
      <c r="J10">
        <f t="shared" si="0"/>
        <v>-0.95105651629515353</v>
      </c>
      <c r="L10">
        <v>1.4</v>
      </c>
    </row>
    <row r="11" spans="1:20">
      <c r="G11">
        <v>9</v>
      </c>
      <c r="H11">
        <f t="shared" si="1"/>
        <v>0.79999999999999993</v>
      </c>
      <c r="J11">
        <f t="shared" si="0"/>
        <v>-0.95105651629515364</v>
      </c>
      <c r="L11">
        <v>1.6</v>
      </c>
    </row>
    <row r="12" spans="1:20">
      <c r="G12">
        <v>10</v>
      </c>
      <c r="H12">
        <f t="shared" si="1"/>
        <v>0.89999999999999991</v>
      </c>
      <c r="J12">
        <f t="shared" si="0"/>
        <v>-0.58778525229247403</v>
      </c>
      <c r="L12">
        <v>1.8</v>
      </c>
      <c r="N12">
        <f>0.05+0.05</f>
        <v>0.1</v>
      </c>
    </row>
    <row r="13" spans="1:20">
      <c r="G13">
        <v>11</v>
      </c>
      <c r="H13">
        <f t="shared" si="1"/>
        <v>0.99999999999999989</v>
      </c>
      <c r="J13">
        <f t="shared" si="0"/>
        <v>-1.1332081106818492E-15</v>
      </c>
      <c r="L13">
        <v>2</v>
      </c>
    </row>
    <row r="14" spans="1:20">
      <c r="B14" t="s">
        <v>3</v>
      </c>
      <c r="C14">
        <v>1</v>
      </c>
      <c r="D14" t="s">
        <v>5</v>
      </c>
      <c r="E14">
        <f>2/20</f>
        <v>0.1</v>
      </c>
      <c r="G14">
        <v>12</v>
      </c>
      <c r="H14">
        <f t="shared" si="1"/>
        <v>1.0999999999999999</v>
      </c>
      <c r="J14">
        <f t="shared" si="0"/>
        <v>0.58778525229247214</v>
      </c>
    </row>
    <row r="15" spans="1:20">
      <c r="B15" t="s">
        <v>4</v>
      </c>
      <c r="C15">
        <v>1</v>
      </c>
      <c r="G15">
        <v>13</v>
      </c>
      <c r="H15">
        <f t="shared" si="1"/>
        <v>1.2</v>
      </c>
      <c r="J15">
        <f t="shared" si="0"/>
        <v>0.95105651629515353</v>
      </c>
    </row>
    <row r="16" spans="1:20">
      <c r="A16">
        <v>1</v>
      </c>
      <c r="B16">
        <v>0</v>
      </c>
      <c r="C16" s="1">
        <f>J3</f>
        <v>0</v>
      </c>
      <c r="D16" t="s">
        <v>19</v>
      </c>
      <c r="G16">
        <v>14</v>
      </c>
      <c r="H16">
        <f t="shared" si="1"/>
        <v>1.3</v>
      </c>
      <c r="J16">
        <f t="shared" si="0"/>
        <v>0.95105651629515364</v>
      </c>
    </row>
    <row r="17" spans="1:10">
      <c r="A17">
        <v>2</v>
      </c>
      <c r="B17">
        <f>B16+$E$14</f>
        <v>0.1</v>
      </c>
      <c r="C17" s="1">
        <f t="shared" ref="C17:C35" si="2">$C$14*SIN(2*PI()*$C$15*B17)</f>
        <v>0.58778525229247314</v>
      </c>
      <c r="D17" t="s">
        <v>20</v>
      </c>
      <c r="G17">
        <v>15</v>
      </c>
      <c r="H17">
        <f t="shared" si="1"/>
        <v>1.4000000000000001</v>
      </c>
      <c r="J17">
        <f t="shared" si="0"/>
        <v>0.58778525229247336</v>
      </c>
    </row>
    <row r="18" spans="1:10">
      <c r="A18">
        <v>3</v>
      </c>
      <c r="B18">
        <f t="shared" ref="B18:B35" si="3">B17+$E$14</f>
        <v>0.2</v>
      </c>
      <c r="C18" s="1">
        <f t="shared" si="2"/>
        <v>0.95105651629515353</v>
      </c>
      <c r="D18" t="s">
        <v>21</v>
      </c>
      <c r="G18">
        <v>16</v>
      </c>
      <c r="H18">
        <f t="shared" si="1"/>
        <v>1.5000000000000002</v>
      </c>
      <c r="J18">
        <f t="shared" si="0"/>
        <v>-1.4088123029276645E-15</v>
      </c>
    </row>
    <row r="19" spans="1:10">
      <c r="A19">
        <v>4</v>
      </c>
      <c r="B19">
        <f t="shared" si="3"/>
        <v>0.30000000000000004</v>
      </c>
      <c r="C19" s="1">
        <f t="shared" si="2"/>
        <v>0.95105651629515353</v>
      </c>
      <c r="D19" t="s">
        <v>22</v>
      </c>
      <c r="G19">
        <v>17</v>
      </c>
      <c r="H19">
        <f t="shared" si="1"/>
        <v>1.6000000000000003</v>
      </c>
      <c r="J19">
        <f t="shared" si="0"/>
        <v>-0.58778525229247425</v>
      </c>
    </row>
    <row r="20" spans="1:10">
      <c r="A20">
        <v>5</v>
      </c>
      <c r="B20">
        <f t="shared" si="3"/>
        <v>0.4</v>
      </c>
      <c r="C20" s="1">
        <f t="shared" si="2"/>
        <v>0.58778525229247325</v>
      </c>
      <c r="D20" s="8" t="s">
        <v>23</v>
      </c>
      <c r="G20">
        <v>18</v>
      </c>
      <c r="H20">
        <f t="shared" si="1"/>
        <v>1.7000000000000004</v>
      </c>
      <c r="J20">
        <f t="shared" si="0"/>
        <v>-0.95105651629515398</v>
      </c>
    </row>
    <row r="21" spans="1:10">
      <c r="A21">
        <v>6</v>
      </c>
      <c r="B21">
        <f t="shared" si="3"/>
        <v>0.5</v>
      </c>
      <c r="C21" s="1">
        <f t="shared" si="2"/>
        <v>1.22514845490862E-16</v>
      </c>
      <c r="D21" t="s">
        <v>24</v>
      </c>
      <c r="E21" s="8"/>
      <c r="F21" s="8"/>
      <c r="G21">
        <v>19</v>
      </c>
      <c r="H21">
        <f t="shared" si="1"/>
        <v>1.8000000000000005</v>
      </c>
      <c r="J21">
        <f t="shared" si="0"/>
        <v>-0.95105651629515264</v>
      </c>
    </row>
    <row r="22" spans="1:10">
      <c r="A22">
        <v>7</v>
      </c>
      <c r="B22">
        <f t="shared" si="3"/>
        <v>0.6</v>
      </c>
      <c r="C22" s="1">
        <f t="shared" si="2"/>
        <v>-0.58778525229247303</v>
      </c>
      <c r="D22" t="s">
        <v>25</v>
      </c>
      <c r="G22">
        <v>20</v>
      </c>
      <c r="H22">
        <f t="shared" si="1"/>
        <v>1.9000000000000006</v>
      </c>
      <c r="J22">
        <f t="shared" si="0"/>
        <v>-0.58778525229247058</v>
      </c>
    </row>
    <row r="23" spans="1:10">
      <c r="A23">
        <v>8</v>
      </c>
      <c r="B23">
        <f t="shared" si="3"/>
        <v>0.7</v>
      </c>
      <c r="C23" s="1">
        <f t="shared" si="2"/>
        <v>-0.95105651629515353</v>
      </c>
      <c r="D23" t="s">
        <v>26</v>
      </c>
      <c r="G23">
        <v>21</v>
      </c>
      <c r="H23">
        <f t="shared" ref="H23" si="4">H22+$E$14</f>
        <v>2.0000000000000004</v>
      </c>
      <c r="J23">
        <f t="shared" si="0"/>
        <v>3.0626542968370529E-15</v>
      </c>
    </row>
    <row r="24" spans="1:10">
      <c r="A24">
        <v>9</v>
      </c>
      <c r="B24">
        <f t="shared" si="3"/>
        <v>0.79999999999999993</v>
      </c>
      <c r="C24" s="1">
        <f t="shared" si="2"/>
        <v>-0.95105651629515364</v>
      </c>
      <c r="D24" t="s">
        <v>27</v>
      </c>
    </row>
    <row r="25" spans="1:10">
      <c r="A25">
        <v>10</v>
      </c>
      <c r="B25">
        <f t="shared" si="3"/>
        <v>0.89999999999999991</v>
      </c>
      <c r="C25" s="1">
        <f t="shared" si="2"/>
        <v>-0.58778525229247403</v>
      </c>
      <c r="D25" s="8" t="s">
        <v>28</v>
      </c>
    </row>
    <row r="26" spans="1:10">
      <c r="A26">
        <v>11</v>
      </c>
      <c r="B26">
        <f t="shared" si="3"/>
        <v>0.99999999999999989</v>
      </c>
      <c r="C26" s="1">
        <f t="shared" si="2"/>
        <v>-1.1332081106818492E-15</v>
      </c>
      <c r="D26" t="s">
        <v>29</v>
      </c>
      <c r="E26" s="8"/>
      <c r="F26" s="8"/>
    </row>
    <row r="27" spans="1:10">
      <c r="A27">
        <v>12</v>
      </c>
      <c r="B27">
        <f t="shared" si="3"/>
        <v>1.0999999999999999</v>
      </c>
      <c r="C27" s="1">
        <f t="shared" si="2"/>
        <v>0.58778525229247214</v>
      </c>
      <c r="D27" t="s">
        <v>30</v>
      </c>
    </row>
    <row r="28" spans="1:10">
      <c r="A28">
        <v>13</v>
      </c>
      <c r="B28">
        <f t="shared" si="3"/>
        <v>1.2</v>
      </c>
      <c r="C28" s="1">
        <f t="shared" si="2"/>
        <v>0.95105651629515353</v>
      </c>
      <c r="D28" t="s">
        <v>31</v>
      </c>
    </row>
    <row r="29" spans="1:10">
      <c r="A29">
        <v>14</v>
      </c>
      <c r="B29">
        <f t="shared" si="3"/>
        <v>1.3</v>
      </c>
      <c r="C29" s="1">
        <f t="shared" si="2"/>
        <v>0.95105651629515364</v>
      </c>
      <c r="D29" t="s">
        <v>32</v>
      </c>
    </row>
    <row r="30" spans="1:10">
      <c r="A30">
        <v>15</v>
      </c>
      <c r="B30">
        <f t="shared" si="3"/>
        <v>1.4000000000000001</v>
      </c>
      <c r="C30" s="1">
        <f t="shared" si="2"/>
        <v>0.58778525229247336</v>
      </c>
      <c r="D30" s="8" t="s">
        <v>33</v>
      </c>
    </row>
    <row r="31" spans="1:10">
      <c r="A31">
        <v>16</v>
      </c>
      <c r="B31">
        <f t="shared" si="3"/>
        <v>1.5000000000000002</v>
      </c>
      <c r="C31" s="1">
        <f t="shared" si="2"/>
        <v>-1.4088123029276645E-15</v>
      </c>
      <c r="D31" t="s">
        <v>34</v>
      </c>
      <c r="E31" s="8"/>
      <c r="F31" s="8"/>
    </row>
    <row r="32" spans="1:10">
      <c r="A32">
        <v>17</v>
      </c>
      <c r="B32">
        <f t="shared" si="3"/>
        <v>1.6000000000000003</v>
      </c>
      <c r="C32" s="1">
        <f t="shared" si="2"/>
        <v>-0.58778525229247425</v>
      </c>
      <c r="D32" t="s">
        <v>35</v>
      </c>
    </row>
    <row r="33" spans="1:6">
      <c r="A33">
        <v>18</v>
      </c>
      <c r="B33">
        <f t="shared" si="3"/>
        <v>1.7000000000000004</v>
      </c>
      <c r="C33" s="1">
        <f t="shared" si="2"/>
        <v>-0.95105651629515398</v>
      </c>
      <c r="D33" t="s">
        <v>36</v>
      </c>
    </row>
    <row r="34" spans="1:6">
      <c r="A34">
        <v>19</v>
      </c>
      <c r="B34">
        <f t="shared" si="3"/>
        <v>1.8000000000000005</v>
      </c>
      <c r="C34" s="1">
        <f t="shared" si="2"/>
        <v>-0.95105651629515264</v>
      </c>
      <c r="D34" t="s">
        <v>37</v>
      </c>
    </row>
    <row r="35" spans="1:6">
      <c r="A35">
        <v>20</v>
      </c>
      <c r="B35">
        <f t="shared" si="3"/>
        <v>1.9000000000000006</v>
      </c>
      <c r="C35" s="1">
        <f t="shared" si="2"/>
        <v>-0.58778525229247058</v>
      </c>
      <c r="D35" s="8" t="s">
        <v>38</v>
      </c>
    </row>
    <row r="36" spans="1:6">
      <c r="A36">
        <v>21</v>
      </c>
      <c r="B36">
        <f>B35+$E$14</f>
        <v>2.0000000000000004</v>
      </c>
      <c r="C36" s="1">
        <f>J23</f>
        <v>3.0626542968370529E-15</v>
      </c>
      <c r="E36" s="8"/>
      <c r="F36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topLeftCell="E1" zoomScaleNormal="100" workbookViewId="0">
      <selection activeCell="X8" sqref="X8"/>
    </sheetView>
  </sheetViews>
  <sheetFormatPr defaultRowHeight="15"/>
  <sheetData>
    <row r="1" spans="1:24">
      <c r="A1" s="9" t="s">
        <v>17</v>
      </c>
      <c r="B1" s="1" t="s">
        <v>9</v>
      </c>
      <c r="C1" s="1">
        <v>0.2</v>
      </c>
      <c r="D1" s="12" t="s">
        <v>18</v>
      </c>
      <c r="E1" s="12"/>
      <c r="F1" s="12"/>
      <c r="G1" s="12"/>
    </row>
    <row r="2" spans="1:24">
      <c r="A2" s="10"/>
      <c r="B2" s="1" t="s">
        <v>6</v>
      </c>
      <c r="C2" s="1">
        <v>0.05</v>
      </c>
      <c r="D2" s="1" t="s">
        <v>4</v>
      </c>
      <c r="E2" s="1">
        <v>1</v>
      </c>
      <c r="F2" s="1" t="s">
        <v>15</v>
      </c>
      <c r="G2" s="1">
        <f>EXP(-$C$2*$E$2^2*$E$3)*SIN(2*PI()*$E$2*($E$4-$C$4*$E$3))</f>
        <v>0</v>
      </c>
    </row>
    <row r="3" spans="1:24">
      <c r="A3" s="10"/>
      <c r="B3" s="1" t="s">
        <v>5</v>
      </c>
      <c r="C3" s="6">
        <f>2/20</f>
        <v>0.1</v>
      </c>
      <c r="D3" s="1" t="s">
        <v>13</v>
      </c>
      <c r="E3" s="1">
        <v>0</v>
      </c>
      <c r="F3" s="13"/>
      <c r="G3" s="14"/>
    </row>
    <row r="4" spans="1:24">
      <c r="A4" s="10"/>
      <c r="B4" s="1" t="s">
        <v>8</v>
      </c>
      <c r="C4" s="1">
        <v>1</v>
      </c>
      <c r="D4" s="1" t="s">
        <v>14</v>
      </c>
      <c r="E4" s="1">
        <v>0</v>
      </c>
      <c r="F4" s="15"/>
      <c r="G4" s="16"/>
      <c r="I4">
        <f>(C4*C1)</f>
        <v>0.2</v>
      </c>
      <c r="J4">
        <f>(2*C3)</f>
        <v>0.2</v>
      </c>
      <c r="K4">
        <f>(C2*C1)</f>
        <v>1.0000000000000002E-2</v>
      </c>
      <c r="L4">
        <f>(C3^2)</f>
        <v>1.0000000000000002E-2</v>
      </c>
    </row>
    <row r="5" spans="1:24">
      <c r="A5" s="10"/>
      <c r="B5" s="7" t="s">
        <v>2</v>
      </c>
      <c r="C5" s="7">
        <f>-((C4*C1)/(2*C3)-(C2*C1)/(C3^2))</f>
        <v>0</v>
      </c>
      <c r="I5">
        <f>(C4*C1)/(2*C3)</f>
        <v>1</v>
      </c>
      <c r="K5">
        <f>(C2*C1)/(C3^2)</f>
        <v>1</v>
      </c>
    </row>
    <row r="6" spans="1:24">
      <c r="A6" s="10"/>
      <c r="B6" s="7" t="s">
        <v>1</v>
      </c>
      <c r="C6" s="7">
        <f>-((C4*C1)/(2*C3)+(C2*C1)/(C3^2))</f>
        <v>-2</v>
      </c>
    </row>
    <row r="7" spans="1:24">
      <c r="A7" s="11"/>
      <c r="B7" s="7" t="s">
        <v>0</v>
      </c>
      <c r="C7" s="7">
        <f>(C1/$C$1)+(2*$C$2*C1)/($C$3^2)</f>
        <v>3</v>
      </c>
      <c r="X7" s="5" t="s">
        <v>10</v>
      </c>
    </row>
    <row r="8" spans="1:24">
      <c r="A8" s="4" t="s">
        <v>3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  <c r="T8" s="4">
        <v>19</v>
      </c>
      <c r="U8" s="4">
        <v>20</v>
      </c>
      <c r="V8" s="4"/>
    </row>
    <row r="9" spans="1:24">
      <c r="A9" s="4">
        <v>1</v>
      </c>
      <c r="B9" s="1">
        <f>$C$7</f>
        <v>3</v>
      </c>
      <c r="C9" s="1">
        <f>$C$5</f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X9">
        <f>0-C6</f>
        <v>2</v>
      </c>
    </row>
    <row r="10" spans="1:24">
      <c r="A10" s="4">
        <v>2</v>
      </c>
      <c r="B10" s="1">
        <f>$C$6</f>
        <v>-2</v>
      </c>
      <c r="C10" s="1">
        <f>$C$7</f>
        <v>3</v>
      </c>
      <c r="D10" s="1">
        <f>$C$5</f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X10">
        <v>1.5977659703428451</v>
      </c>
    </row>
    <row r="11" spans="1:24">
      <c r="A11" s="4">
        <v>3</v>
      </c>
      <c r="B11" s="1">
        <v>0</v>
      </c>
      <c r="C11" s="1">
        <f>B10</f>
        <v>-2</v>
      </c>
      <c r="D11" s="1">
        <f>C10</f>
        <v>3</v>
      </c>
      <c r="E11" s="1">
        <f>D10</f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X11">
        <v>2.5852396460826794</v>
      </c>
    </row>
    <row r="12" spans="1:24">
      <c r="A12" s="4">
        <v>4</v>
      </c>
      <c r="B12" s="1">
        <v>0</v>
      </c>
      <c r="C12" s="1">
        <v>0</v>
      </c>
      <c r="D12" s="1">
        <f>C11</f>
        <v>-2</v>
      </c>
      <c r="E12" s="1">
        <f>D11</f>
        <v>3</v>
      </c>
      <c r="F12" s="1">
        <f>E11</f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X12">
        <v>2.5852396460826794</v>
      </c>
    </row>
    <row r="13" spans="1:24">
      <c r="A13" s="4">
        <v>5</v>
      </c>
      <c r="B13" s="1">
        <v>0</v>
      </c>
      <c r="C13" s="1">
        <v>0</v>
      </c>
      <c r="D13" s="1">
        <v>0</v>
      </c>
      <c r="E13" s="1">
        <f>D12</f>
        <v>-2</v>
      </c>
      <c r="F13" s="1">
        <f>E12</f>
        <v>3</v>
      </c>
      <c r="G13" s="1">
        <f>F12</f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X13">
        <v>1.5977659703428453</v>
      </c>
    </row>
    <row r="14" spans="1:24">
      <c r="A14" s="4">
        <v>6</v>
      </c>
      <c r="B14" s="1">
        <v>0</v>
      </c>
      <c r="C14" s="1">
        <v>0</v>
      </c>
      <c r="D14" s="1">
        <v>0</v>
      </c>
      <c r="E14" s="1">
        <v>0</v>
      </c>
      <c r="F14" s="1">
        <f>E13</f>
        <v>-2</v>
      </c>
      <c r="G14" s="1">
        <f>F13</f>
        <v>3</v>
      </c>
      <c r="H14" s="1">
        <f>G13</f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X14">
        <v>3.3302987821427774E-16</v>
      </c>
    </row>
    <row r="15" spans="1:24">
      <c r="A15" s="4">
        <v>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f>F14</f>
        <v>-2</v>
      </c>
      <c r="H15" s="1">
        <f>G14</f>
        <v>3</v>
      </c>
      <c r="I15" s="1">
        <f>H14</f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X15">
        <v>-1.5977659703428446</v>
      </c>
    </row>
    <row r="16" spans="1:24">
      <c r="A16" s="4">
        <v>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f>G15</f>
        <v>-2</v>
      </c>
      <c r="I16" s="1">
        <f>H15</f>
        <v>3</v>
      </c>
      <c r="J16" s="1">
        <f>I15</f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X16">
        <v>-2.5852396460826794</v>
      </c>
    </row>
    <row r="17" spans="1:24">
      <c r="A17" s="4">
        <v>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f>H16</f>
        <v>-2</v>
      </c>
      <c r="J17" s="1">
        <f>I16</f>
        <v>3</v>
      </c>
      <c r="K17" s="1">
        <f>J16</f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X17">
        <v>-2.5852396460826799</v>
      </c>
    </row>
    <row r="18" spans="1:24">
      <c r="A18" s="4">
        <v>10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>I17</f>
        <v>-2</v>
      </c>
      <c r="K18" s="1">
        <f>J17</f>
        <v>3</v>
      </c>
      <c r="L18" s="1">
        <f>K17</f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X18">
        <v>-1.5977659703428475</v>
      </c>
    </row>
    <row r="19" spans="1:24">
      <c r="A19" s="4">
        <v>11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f>J18</f>
        <v>-2</v>
      </c>
      <c r="L19" s="1">
        <f>K18</f>
        <v>3</v>
      </c>
      <c r="M19" s="1">
        <f>L18</f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X19">
        <v>-3.0803790151288769E-15</v>
      </c>
    </row>
    <row r="20" spans="1:24">
      <c r="A20" s="4">
        <v>12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f>K19</f>
        <v>-2</v>
      </c>
      <c r="M20" s="1">
        <f>L19</f>
        <v>3</v>
      </c>
      <c r="N20" s="1">
        <f>M19</f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X20">
        <v>1.5977659703428422</v>
      </c>
    </row>
    <row r="21" spans="1:24">
      <c r="A21" s="4">
        <v>13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f>L20</f>
        <v>-2</v>
      </c>
      <c r="N21" s="1">
        <f>M20</f>
        <v>3</v>
      </c>
      <c r="O21" s="1">
        <f>N20</f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X21">
        <v>2.5852396460826794</v>
      </c>
    </row>
    <row r="22" spans="1:24">
      <c r="A22" s="4">
        <v>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f>M21</f>
        <v>-2</v>
      </c>
      <c r="O22" s="1">
        <f>N21</f>
        <v>3</v>
      </c>
      <c r="P22" s="1">
        <f>O21</f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X22">
        <v>2.5852396460826799</v>
      </c>
    </row>
    <row r="23" spans="1:24">
      <c r="A23" s="4">
        <v>15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f>N22</f>
        <v>-2</v>
      </c>
      <c r="P23" s="1">
        <f>O22</f>
        <v>3</v>
      </c>
      <c r="Q23" s="1">
        <f>P22</f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X23">
        <v>1.5977659703428455</v>
      </c>
    </row>
    <row r="24" spans="1:24">
      <c r="A24" s="4">
        <v>16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f>O23</f>
        <v>-2</v>
      </c>
      <c r="Q24" s="1">
        <f>P23</f>
        <v>3</v>
      </c>
      <c r="R24" s="1">
        <f>Q23</f>
        <v>0</v>
      </c>
      <c r="S24" s="1">
        <v>0</v>
      </c>
      <c r="T24" s="1">
        <v>0</v>
      </c>
      <c r="U24" s="1">
        <v>0</v>
      </c>
      <c r="V24" s="1">
        <v>0</v>
      </c>
      <c r="X24">
        <v>-3.8295488827578099E-15</v>
      </c>
    </row>
    <row r="25" spans="1:24">
      <c r="A25" s="4">
        <v>17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>P24</f>
        <v>-2</v>
      </c>
      <c r="R25" s="1">
        <f>Q24</f>
        <v>3</v>
      </c>
      <c r="S25" s="1">
        <f>R24</f>
        <v>0</v>
      </c>
      <c r="T25" s="1">
        <v>0</v>
      </c>
      <c r="U25" s="1">
        <v>0</v>
      </c>
      <c r="V25" s="1">
        <v>0</v>
      </c>
      <c r="X25">
        <v>-1.597765970342848</v>
      </c>
    </row>
    <row r="26" spans="1:24">
      <c r="A26" s="4">
        <v>18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f>Q25</f>
        <v>-2</v>
      </c>
      <c r="S26" s="1">
        <f>R25</f>
        <v>3</v>
      </c>
      <c r="T26" s="1">
        <f>S25</f>
        <v>0</v>
      </c>
      <c r="U26" s="1">
        <v>0</v>
      </c>
      <c r="V26" s="1">
        <v>0</v>
      </c>
      <c r="X26">
        <v>-2.5852396460826808</v>
      </c>
    </row>
    <row r="27" spans="1:24">
      <c r="A27" s="4">
        <v>19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f>R26</f>
        <v>-2</v>
      </c>
      <c r="T27" s="1">
        <f>S26</f>
        <v>3</v>
      </c>
      <c r="U27" s="1">
        <f>T26</f>
        <v>0</v>
      </c>
      <c r="V27" s="1">
        <f>U26</f>
        <v>0</v>
      </c>
      <c r="X27">
        <v>-2.5852396460826772</v>
      </c>
    </row>
    <row r="28" spans="1:24">
      <c r="A28" s="4">
        <v>20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f t="shared" ref="T28:V29" si="0">S27</f>
        <v>-2</v>
      </c>
      <c r="U28" s="1">
        <f t="shared" si="0"/>
        <v>3</v>
      </c>
      <c r="V28" s="1">
        <f t="shared" si="0"/>
        <v>0</v>
      </c>
      <c r="X28">
        <v>-1.597765970342838</v>
      </c>
    </row>
    <row r="29" spans="1:24">
      <c r="A29" s="4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f t="shared" si="0"/>
        <v>0</v>
      </c>
      <c r="U29" s="1">
        <f t="shared" si="0"/>
        <v>-2</v>
      </c>
      <c r="V29" s="1">
        <f t="shared" si="0"/>
        <v>3</v>
      </c>
      <c r="X29">
        <v>8.3251575219441747E-15</v>
      </c>
    </row>
    <row r="32" spans="1:24" ht="18" customHeight="1">
      <c r="A32" s="4" t="s">
        <v>12</v>
      </c>
    </row>
    <row r="33" spans="1:22">
      <c r="A33">
        <v>1</v>
      </c>
      <c r="B33">
        <f t="array" ref="B33:V53">MINVERSE(B9:V29)</f>
        <v>0.33333333333333331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2</v>
      </c>
      <c r="B34">
        <v>0.22222222222222221</v>
      </c>
      <c r="C34">
        <v>0.33333333333333331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3</v>
      </c>
      <c r="B35">
        <v>0.14814814814814814</v>
      </c>
      <c r="C35">
        <v>0.22222222222222221</v>
      </c>
      <c r="D35">
        <v>0.33333333333333331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4</v>
      </c>
      <c r="B36">
        <v>9.8765432098765427E-2</v>
      </c>
      <c r="C36">
        <v>0.14814814814814814</v>
      </c>
      <c r="D36">
        <v>0.22222222222222221</v>
      </c>
      <c r="E36">
        <v>0.33333333333333331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5</v>
      </c>
      <c r="B37">
        <v>6.5843621399176946E-2</v>
      </c>
      <c r="C37">
        <v>9.8765432098765427E-2</v>
      </c>
      <c r="D37">
        <v>0.14814814814814814</v>
      </c>
      <c r="E37">
        <v>0.22222222222222221</v>
      </c>
      <c r="F37">
        <v>0.33333333333333331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6</v>
      </c>
      <c r="B38">
        <v>4.38957475994513E-2</v>
      </c>
      <c r="C38">
        <v>6.5843621399176946E-2</v>
      </c>
      <c r="D38">
        <v>9.8765432098765427E-2</v>
      </c>
      <c r="E38">
        <v>0.14814814814814814</v>
      </c>
      <c r="F38">
        <v>0.22222222222222221</v>
      </c>
      <c r="G38">
        <v>0.33333333333333331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7</v>
      </c>
      <c r="B39">
        <v>2.9263831732967528E-2</v>
      </c>
      <c r="C39">
        <v>4.38957475994513E-2</v>
      </c>
      <c r="D39">
        <v>6.5843621399176946E-2</v>
      </c>
      <c r="E39">
        <v>9.8765432098765427E-2</v>
      </c>
      <c r="F39">
        <v>0.14814814814814814</v>
      </c>
      <c r="G39">
        <v>0.22222222222222221</v>
      </c>
      <c r="H39">
        <v>0.33333333333333331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8</v>
      </c>
      <c r="B40">
        <v>1.9509221155311684E-2</v>
      </c>
      <c r="C40">
        <v>2.9263831732967528E-2</v>
      </c>
      <c r="D40">
        <v>4.38957475994513E-2</v>
      </c>
      <c r="E40">
        <v>6.5843621399176946E-2</v>
      </c>
      <c r="F40">
        <v>9.8765432098765427E-2</v>
      </c>
      <c r="G40">
        <v>0.14814814814814814</v>
      </c>
      <c r="H40">
        <v>0.22222222222222221</v>
      </c>
      <c r="I40">
        <v>0.33333333333333331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9</v>
      </c>
      <c r="B41">
        <v>1.3006147436874456E-2</v>
      </c>
      <c r="C41">
        <v>1.9509221155311684E-2</v>
      </c>
      <c r="D41">
        <v>2.9263831732967528E-2</v>
      </c>
      <c r="E41">
        <v>4.38957475994513E-2</v>
      </c>
      <c r="F41">
        <v>6.5843621399176946E-2</v>
      </c>
      <c r="G41">
        <v>9.8765432098765427E-2</v>
      </c>
      <c r="H41">
        <v>0.14814814814814814</v>
      </c>
      <c r="I41">
        <v>0.22222222222222221</v>
      </c>
      <c r="J41">
        <v>0.33333333333333331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10</v>
      </c>
      <c r="B42">
        <v>8.6707649579163045E-3</v>
      </c>
      <c r="C42">
        <v>1.3006147436874456E-2</v>
      </c>
      <c r="D42">
        <v>1.9509221155311684E-2</v>
      </c>
      <c r="E42">
        <v>2.9263831732967528E-2</v>
      </c>
      <c r="F42">
        <v>4.38957475994513E-2</v>
      </c>
      <c r="G42">
        <v>6.5843621399176946E-2</v>
      </c>
      <c r="H42">
        <v>9.8765432098765427E-2</v>
      </c>
      <c r="I42">
        <v>0.14814814814814814</v>
      </c>
      <c r="J42">
        <v>0.22222222222222221</v>
      </c>
      <c r="K42">
        <v>0.33333333333333331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11</v>
      </c>
      <c r="B43">
        <v>5.7805099719442019E-3</v>
      </c>
      <c r="C43">
        <v>8.6707649579163045E-3</v>
      </c>
      <c r="D43">
        <v>1.3006147436874456E-2</v>
      </c>
      <c r="E43">
        <v>1.9509221155311684E-2</v>
      </c>
      <c r="F43">
        <v>2.9263831732967528E-2</v>
      </c>
      <c r="G43">
        <v>4.38957475994513E-2</v>
      </c>
      <c r="H43">
        <v>6.5843621399176946E-2</v>
      </c>
      <c r="I43">
        <v>9.8765432098765427E-2</v>
      </c>
      <c r="J43">
        <v>0.14814814814814814</v>
      </c>
      <c r="K43">
        <v>0.22222222222222221</v>
      </c>
      <c r="L43">
        <v>0.33333333333333331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12</v>
      </c>
      <c r="B44">
        <v>3.853673314629468E-3</v>
      </c>
      <c r="C44">
        <v>5.7805099719442019E-3</v>
      </c>
      <c r="D44">
        <v>8.6707649579163045E-3</v>
      </c>
      <c r="E44">
        <v>1.3006147436874456E-2</v>
      </c>
      <c r="F44">
        <v>1.9509221155311684E-2</v>
      </c>
      <c r="G44">
        <v>2.9263831732967528E-2</v>
      </c>
      <c r="H44">
        <v>4.38957475994513E-2</v>
      </c>
      <c r="I44">
        <v>6.5843621399176946E-2</v>
      </c>
      <c r="J44">
        <v>9.8765432098765427E-2</v>
      </c>
      <c r="K44">
        <v>0.14814814814814814</v>
      </c>
      <c r="L44">
        <v>0.22222222222222221</v>
      </c>
      <c r="M44">
        <v>0.33333333333333331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13</v>
      </c>
      <c r="B45">
        <v>2.5691155430863119E-3</v>
      </c>
      <c r="C45">
        <v>3.853673314629468E-3</v>
      </c>
      <c r="D45">
        <v>5.7805099719442019E-3</v>
      </c>
      <c r="E45">
        <v>8.6707649579163045E-3</v>
      </c>
      <c r="F45">
        <v>1.3006147436874456E-2</v>
      </c>
      <c r="G45">
        <v>1.9509221155311684E-2</v>
      </c>
      <c r="H45">
        <v>2.9263831732967528E-2</v>
      </c>
      <c r="I45">
        <v>4.38957475994513E-2</v>
      </c>
      <c r="J45">
        <v>6.5843621399176946E-2</v>
      </c>
      <c r="K45">
        <v>9.8765432098765427E-2</v>
      </c>
      <c r="L45">
        <v>0.14814814814814814</v>
      </c>
      <c r="M45">
        <v>0.22222222222222221</v>
      </c>
      <c r="N45">
        <v>0.33333333333333331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14</v>
      </c>
      <c r="B46">
        <v>1.7127436953908743E-3</v>
      </c>
      <c r="C46">
        <v>2.5691155430863119E-3</v>
      </c>
      <c r="D46">
        <v>3.853673314629468E-3</v>
      </c>
      <c r="E46">
        <v>5.7805099719442019E-3</v>
      </c>
      <c r="F46">
        <v>8.6707649579163045E-3</v>
      </c>
      <c r="G46">
        <v>1.3006147436874456E-2</v>
      </c>
      <c r="H46">
        <v>1.9509221155311684E-2</v>
      </c>
      <c r="I46">
        <v>2.9263831732967528E-2</v>
      </c>
      <c r="J46">
        <v>4.38957475994513E-2</v>
      </c>
      <c r="K46">
        <v>6.5843621399176946E-2</v>
      </c>
      <c r="L46">
        <v>9.8765432098765427E-2</v>
      </c>
      <c r="M46">
        <v>0.14814814814814814</v>
      </c>
      <c r="N46">
        <v>0.22222222222222221</v>
      </c>
      <c r="O46">
        <v>0.33333333333333331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15</v>
      </c>
      <c r="B47">
        <v>1.1418291302605829E-3</v>
      </c>
      <c r="C47">
        <v>1.7127436953908743E-3</v>
      </c>
      <c r="D47">
        <v>2.5691155430863119E-3</v>
      </c>
      <c r="E47">
        <v>3.853673314629468E-3</v>
      </c>
      <c r="F47">
        <v>5.7805099719442019E-3</v>
      </c>
      <c r="G47">
        <v>8.6707649579163045E-3</v>
      </c>
      <c r="H47">
        <v>1.3006147436874456E-2</v>
      </c>
      <c r="I47">
        <v>1.9509221155311684E-2</v>
      </c>
      <c r="J47">
        <v>2.9263831732967528E-2</v>
      </c>
      <c r="K47">
        <v>4.38957475994513E-2</v>
      </c>
      <c r="L47">
        <v>6.5843621399176946E-2</v>
      </c>
      <c r="M47">
        <v>9.8765432098765427E-2</v>
      </c>
      <c r="N47">
        <v>0.14814814814814814</v>
      </c>
      <c r="O47">
        <v>0.22222222222222221</v>
      </c>
      <c r="P47">
        <v>0.33333333333333331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16</v>
      </c>
      <c r="B48">
        <v>7.6121942017372182E-4</v>
      </c>
      <c r="C48">
        <v>1.1418291302605829E-3</v>
      </c>
      <c r="D48">
        <v>1.7127436953908743E-3</v>
      </c>
      <c r="E48">
        <v>2.5691155430863119E-3</v>
      </c>
      <c r="F48">
        <v>3.853673314629468E-3</v>
      </c>
      <c r="G48">
        <v>5.7805099719442019E-3</v>
      </c>
      <c r="H48">
        <v>8.6707649579163045E-3</v>
      </c>
      <c r="I48">
        <v>1.3006147436874456E-2</v>
      </c>
      <c r="J48">
        <v>1.9509221155311684E-2</v>
      </c>
      <c r="K48">
        <v>2.9263831732967528E-2</v>
      </c>
      <c r="L48">
        <v>4.38957475994513E-2</v>
      </c>
      <c r="M48">
        <v>6.5843621399176946E-2</v>
      </c>
      <c r="N48">
        <v>9.8765432098765427E-2</v>
      </c>
      <c r="O48">
        <v>0.14814814814814814</v>
      </c>
      <c r="P48">
        <v>0.22222222222222221</v>
      </c>
      <c r="Q48">
        <v>0.33333333333333331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17</v>
      </c>
      <c r="B49">
        <v>5.0747961344914784E-4</v>
      </c>
      <c r="C49">
        <v>7.6121942017372182E-4</v>
      </c>
      <c r="D49">
        <v>1.1418291302605829E-3</v>
      </c>
      <c r="E49">
        <v>1.7127436953908743E-3</v>
      </c>
      <c r="F49">
        <v>2.5691155430863119E-3</v>
      </c>
      <c r="G49">
        <v>3.853673314629468E-3</v>
      </c>
      <c r="H49">
        <v>5.7805099719442019E-3</v>
      </c>
      <c r="I49">
        <v>8.6707649579163045E-3</v>
      </c>
      <c r="J49">
        <v>1.3006147436874456E-2</v>
      </c>
      <c r="K49">
        <v>1.9509221155311684E-2</v>
      </c>
      <c r="L49">
        <v>2.9263831732967528E-2</v>
      </c>
      <c r="M49">
        <v>4.38957475994513E-2</v>
      </c>
      <c r="N49">
        <v>6.5843621399176946E-2</v>
      </c>
      <c r="O49">
        <v>9.8765432098765427E-2</v>
      </c>
      <c r="P49">
        <v>0.14814814814814814</v>
      </c>
      <c r="Q49">
        <v>0.22222222222222221</v>
      </c>
      <c r="R49">
        <v>0.33333333333333331</v>
      </c>
      <c r="S49">
        <v>0</v>
      </c>
      <c r="T49">
        <v>0</v>
      </c>
      <c r="U49">
        <v>0</v>
      </c>
      <c r="V49">
        <v>0</v>
      </c>
    </row>
    <row r="50" spans="1:22">
      <c r="A50">
        <v>18</v>
      </c>
      <c r="B50">
        <v>3.3831974229943189E-4</v>
      </c>
      <c r="C50">
        <v>5.0747961344914784E-4</v>
      </c>
      <c r="D50">
        <v>7.6121942017372182E-4</v>
      </c>
      <c r="E50">
        <v>1.1418291302605829E-3</v>
      </c>
      <c r="F50">
        <v>1.7127436953908743E-3</v>
      </c>
      <c r="G50">
        <v>2.5691155430863119E-3</v>
      </c>
      <c r="H50">
        <v>3.853673314629468E-3</v>
      </c>
      <c r="I50">
        <v>5.7805099719442019E-3</v>
      </c>
      <c r="J50">
        <v>8.6707649579163045E-3</v>
      </c>
      <c r="K50">
        <v>1.3006147436874456E-2</v>
      </c>
      <c r="L50">
        <v>1.9509221155311684E-2</v>
      </c>
      <c r="M50">
        <v>2.9263831732967528E-2</v>
      </c>
      <c r="N50">
        <v>4.38957475994513E-2</v>
      </c>
      <c r="O50">
        <v>6.5843621399176946E-2</v>
      </c>
      <c r="P50">
        <v>9.8765432098765427E-2</v>
      </c>
      <c r="Q50">
        <v>0.14814814814814814</v>
      </c>
      <c r="R50">
        <v>0.22222222222222221</v>
      </c>
      <c r="S50">
        <v>0.33333333333333331</v>
      </c>
      <c r="T50">
        <v>0</v>
      </c>
      <c r="U50">
        <v>0</v>
      </c>
      <c r="V50">
        <v>0</v>
      </c>
    </row>
    <row r="51" spans="1:22">
      <c r="A51">
        <v>19</v>
      </c>
      <c r="B51">
        <v>2.2554649486628792E-4</v>
      </c>
      <c r="C51">
        <v>3.3831974229943189E-4</v>
      </c>
      <c r="D51">
        <v>5.0747961344914784E-4</v>
      </c>
      <c r="E51">
        <v>7.6121942017372182E-4</v>
      </c>
      <c r="F51">
        <v>1.1418291302605829E-3</v>
      </c>
      <c r="G51">
        <v>1.7127436953908743E-3</v>
      </c>
      <c r="H51">
        <v>2.5691155430863119E-3</v>
      </c>
      <c r="I51">
        <v>3.853673314629468E-3</v>
      </c>
      <c r="J51">
        <v>5.7805099719442019E-3</v>
      </c>
      <c r="K51">
        <v>8.6707649579163045E-3</v>
      </c>
      <c r="L51">
        <v>1.3006147436874456E-2</v>
      </c>
      <c r="M51">
        <v>1.9509221155311684E-2</v>
      </c>
      <c r="N51">
        <v>2.9263831732967528E-2</v>
      </c>
      <c r="O51">
        <v>4.38957475994513E-2</v>
      </c>
      <c r="P51">
        <v>6.5843621399176946E-2</v>
      </c>
      <c r="Q51">
        <v>9.8765432098765427E-2</v>
      </c>
      <c r="R51">
        <v>0.14814814814814814</v>
      </c>
      <c r="S51">
        <v>0.22222222222222221</v>
      </c>
      <c r="T51">
        <v>0.33333333333333331</v>
      </c>
      <c r="U51">
        <v>0</v>
      </c>
      <c r="V51">
        <v>0</v>
      </c>
    </row>
    <row r="52" spans="1:22">
      <c r="A52">
        <v>20</v>
      </c>
      <c r="B52">
        <v>1.5036432991085861E-4</v>
      </c>
      <c r="C52">
        <v>2.2554649486628792E-4</v>
      </c>
      <c r="D52">
        <v>3.3831974229943189E-4</v>
      </c>
      <c r="E52">
        <v>5.0747961344914784E-4</v>
      </c>
      <c r="F52">
        <v>7.6121942017372182E-4</v>
      </c>
      <c r="G52">
        <v>1.1418291302605829E-3</v>
      </c>
      <c r="H52">
        <v>1.7127436953908743E-3</v>
      </c>
      <c r="I52">
        <v>2.5691155430863119E-3</v>
      </c>
      <c r="J52">
        <v>3.853673314629468E-3</v>
      </c>
      <c r="K52">
        <v>5.7805099719442019E-3</v>
      </c>
      <c r="L52">
        <v>8.6707649579163045E-3</v>
      </c>
      <c r="M52">
        <v>1.3006147436874456E-2</v>
      </c>
      <c r="N52">
        <v>1.9509221155311684E-2</v>
      </c>
      <c r="O52">
        <v>2.9263831732967528E-2</v>
      </c>
      <c r="P52">
        <v>4.38957475994513E-2</v>
      </c>
      <c r="Q52">
        <v>6.5843621399176946E-2</v>
      </c>
      <c r="R52">
        <v>9.8765432098765427E-2</v>
      </c>
      <c r="S52">
        <v>0.14814814814814814</v>
      </c>
      <c r="T52">
        <v>0.22222222222222221</v>
      </c>
      <c r="U52">
        <v>0.33333333333333331</v>
      </c>
      <c r="V52">
        <v>0</v>
      </c>
    </row>
    <row r="53" spans="1:22">
      <c r="A53">
        <v>21</v>
      </c>
      <c r="B53">
        <v>1.0024288660723908E-4</v>
      </c>
      <c r="C53">
        <v>1.5036432991085861E-4</v>
      </c>
      <c r="D53">
        <v>2.2554649486628792E-4</v>
      </c>
      <c r="E53">
        <v>3.3831974229943189E-4</v>
      </c>
      <c r="F53">
        <v>5.0747961344914784E-4</v>
      </c>
      <c r="G53">
        <v>7.6121942017372182E-4</v>
      </c>
      <c r="H53">
        <v>1.1418291302605829E-3</v>
      </c>
      <c r="I53">
        <v>1.7127436953908743E-3</v>
      </c>
      <c r="J53">
        <v>2.5691155430863119E-3</v>
      </c>
      <c r="K53">
        <v>3.853673314629468E-3</v>
      </c>
      <c r="L53">
        <v>5.7805099719442019E-3</v>
      </c>
      <c r="M53">
        <v>8.6707649579163045E-3</v>
      </c>
      <c r="N53">
        <v>1.3006147436874456E-2</v>
      </c>
      <c r="O53">
        <v>1.9509221155311684E-2</v>
      </c>
      <c r="P53">
        <v>2.9263831732967528E-2</v>
      </c>
      <c r="Q53">
        <v>4.38957475994513E-2</v>
      </c>
      <c r="R53">
        <v>6.5843621399176946E-2</v>
      </c>
      <c r="S53">
        <v>9.8765432098765427E-2</v>
      </c>
      <c r="T53">
        <v>0.14814814814814814</v>
      </c>
      <c r="U53">
        <v>0.22222222222222221</v>
      </c>
      <c r="V53">
        <v>0.33333333333333331</v>
      </c>
    </row>
    <row r="56" spans="1:22">
      <c r="C56" s="5" t="s">
        <v>11</v>
      </c>
      <c r="D56" s="5" t="s">
        <v>39</v>
      </c>
      <c r="E56" s="5" t="s">
        <v>42</v>
      </c>
      <c r="F56" s="5" t="s">
        <v>43</v>
      </c>
      <c r="G56" s="5" t="s">
        <v>44</v>
      </c>
    </row>
    <row r="57" spans="1:22">
      <c r="A57">
        <v>1</v>
      </c>
      <c r="B57">
        <v>0</v>
      </c>
      <c r="C57">
        <f t="array" ref="C57:C77">MMULT(B33:V53,X9:X29)</f>
        <v>0.66666666666666663</v>
      </c>
      <c r="D57">
        <f t="array" ref="D57:D77">MMULT(B33:V53,C57:C77)</f>
        <v>0.22222222222222221</v>
      </c>
      <c r="E57">
        <f t="array" ref="E57:E77">MMULT(B33:V53,D57:D77)</f>
        <v>7.407407407407407E-2</v>
      </c>
      <c r="F57">
        <f t="array" ref="F57:F77">MMULT(B33:V53,E57:E77)</f>
        <v>2.4691358024691357E-2</v>
      </c>
      <c r="G57">
        <f t="array" ref="G57:G77">MMULT(B33:V53,F57:F77)</f>
        <v>8.2304526748971183E-3</v>
      </c>
      <c r="I57">
        <v>0</v>
      </c>
      <c r="J57">
        <v>-2.5852396460826794</v>
      </c>
      <c r="K57">
        <v>-1.5977659703428453</v>
      </c>
      <c r="L57">
        <v>1.5977659703428455</v>
      </c>
      <c r="M57">
        <v>2.5852396460826799</v>
      </c>
      <c r="N57">
        <v>6.6605975642855548E-16</v>
      </c>
      <c r="P57">
        <f>C57-J57</f>
        <v>3.2519063127493459</v>
      </c>
      <c r="Q57">
        <f>D57-K57</f>
        <v>1.8199881925650674</v>
      </c>
      <c r="R57">
        <f>E57-L57</f>
        <v>-1.5236918962687716</v>
      </c>
      <c r="S57">
        <f>F57-M57</f>
        <v>-2.5605482880579884</v>
      </c>
      <c r="T57">
        <f>G57-N57</f>
        <v>8.2304526748964522E-3</v>
      </c>
    </row>
    <row r="58" spans="1:22">
      <c r="A58">
        <v>2</v>
      </c>
      <c r="B58">
        <v>0.1</v>
      </c>
      <c r="C58">
        <v>0.97703310122539277</v>
      </c>
      <c r="D58">
        <v>0.47382584855661236</v>
      </c>
      <c r="E58">
        <v>0.20732466556825349</v>
      </c>
      <c r="F58">
        <v>8.5569127205878726E-2</v>
      </c>
      <c r="G58">
        <v>3.4010010851890989E-2</v>
      </c>
      <c r="I58">
        <v>0.1</v>
      </c>
      <c r="J58">
        <v>-1.5977659703428451</v>
      </c>
      <c r="K58">
        <v>-2.5852396460826794</v>
      </c>
      <c r="L58">
        <v>2.0812893804860437E-15</v>
      </c>
      <c r="M58">
        <v>2.5852396460826794</v>
      </c>
      <c r="N58">
        <v>1.5977659703428455</v>
      </c>
      <c r="P58">
        <f>C58-J58</f>
        <v>2.5747990715682381</v>
      </c>
      <c r="Q58">
        <f>D58-K58</f>
        <v>3.0590654946392917</v>
      </c>
      <c r="R58">
        <f>E58-L58</f>
        <v>0.20732466556825141</v>
      </c>
      <c r="S58">
        <f>F58-M58</f>
        <v>-2.4996705188768007</v>
      </c>
      <c r="T58">
        <f>G58-N58</f>
        <v>-1.5637559594909545</v>
      </c>
    </row>
    <row r="59" spans="1:22">
      <c r="A59">
        <v>3</v>
      </c>
      <c r="B59">
        <v>0.2</v>
      </c>
      <c r="C59">
        <v>1.5131019495111548</v>
      </c>
      <c r="D59">
        <v>0.82025121554145985</v>
      </c>
      <c r="E59">
        <v>0.41163351555932226</v>
      </c>
      <c r="F59">
        <v>0.19425725665702656</v>
      </c>
      <c r="G59">
        <v>8.7425759453602842E-2</v>
      </c>
      <c r="I59">
        <v>0.2</v>
      </c>
      <c r="J59">
        <v>0</v>
      </c>
      <c r="K59">
        <v>-2.5852396460826794</v>
      </c>
      <c r="L59">
        <v>-1.5977659703428442</v>
      </c>
      <c r="M59">
        <v>1.5977659703428455</v>
      </c>
      <c r="N59">
        <v>2.5852396460826799</v>
      </c>
      <c r="P59">
        <f>C59-J59</f>
        <v>1.5131019495111548</v>
      </c>
      <c r="Q59">
        <f>D59-K59</f>
        <v>3.4054908616241395</v>
      </c>
      <c r="R59">
        <f>E59-L59</f>
        <v>2.0093994859021667</v>
      </c>
      <c r="S59">
        <f>F59-M59</f>
        <v>-1.4035087136858189</v>
      </c>
      <c r="T59">
        <f>G59-N59</f>
        <v>-2.4978138866290771</v>
      </c>
    </row>
    <row r="60" spans="1:22">
      <c r="A60">
        <v>4</v>
      </c>
      <c r="B60">
        <v>0.30000000000000004</v>
      </c>
      <c r="C60">
        <v>1.8704811817016631</v>
      </c>
      <c r="D60">
        <v>1.1703278709281941</v>
      </c>
      <c r="E60">
        <v>0.66453163401561288</v>
      </c>
      <c r="F60">
        <v>0.351015382443222</v>
      </c>
      <c r="G60">
        <v>0.17528896711680922</v>
      </c>
      <c r="I60">
        <v>0.30000000000000004</v>
      </c>
      <c r="J60">
        <v>1.5977659703428453</v>
      </c>
      <c r="K60">
        <v>-1.5977659703428446</v>
      </c>
      <c r="L60">
        <v>-2.5852396460826794</v>
      </c>
      <c r="M60">
        <v>-3.3302987821427774E-16</v>
      </c>
      <c r="N60">
        <v>2.5852396460826794</v>
      </c>
      <c r="P60">
        <f>C60-J60</f>
        <v>0.27271521135881782</v>
      </c>
      <c r="Q60">
        <f>D60-K60</f>
        <v>2.768093841271039</v>
      </c>
      <c r="R60">
        <f>E60-L60</f>
        <v>3.2497712800982921</v>
      </c>
      <c r="S60">
        <f>F60-M60</f>
        <v>0.35101538244322233</v>
      </c>
      <c r="T60">
        <f>G60-N60</f>
        <v>-2.40995067896587</v>
      </c>
    </row>
    <row r="61" spans="1:22">
      <c r="A61">
        <v>5</v>
      </c>
      <c r="B61">
        <v>0.4</v>
      </c>
      <c r="C61">
        <v>1.7795761112487236</v>
      </c>
      <c r="D61">
        <v>1.373410617701704</v>
      </c>
      <c r="E61">
        <v>0.90082462857764323</v>
      </c>
      <c r="F61">
        <v>0.53428513115469567</v>
      </c>
      <c r="G61">
        <v>0.29495435512943802</v>
      </c>
      <c r="I61">
        <v>0.4</v>
      </c>
      <c r="J61">
        <v>2.5852396460826794</v>
      </c>
      <c r="K61">
        <v>0</v>
      </c>
      <c r="L61">
        <v>-2.5852396460826799</v>
      </c>
      <c r="M61">
        <v>-1.5977659703428453</v>
      </c>
      <c r="N61">
        <v>1.5977659703428446</v>
      </c>
      <c r="P61">
        <f>C61-J61</f>
        <v>-0.80566353483395581</v>
      </c>
      <c r="Q61">
        <f>D61-K61</f>
        <v>1.373410617701704</v>
      </c>
      <c r="R61">
        <f>E61-L61</f>
        <v>3.4860642746603232</v>
      </c>
      <c r="S61">
        <f>F61-M61</f>
        <v>2.1320511014975407</v>
      </c>
      <c r="T61">
        <f>G61-N61</f>
        <v>-1.3028116152134066</v>
      </c>
    </row>
    <row r="62" spans="1:22">
      <c r="A62">
        <v>6</v>
      </c>
      <c r="B62">
        <v>0.5</v>
      </c>
      <c r="C62">
        <v>1.186384074165816</v>
      </c>
      <c r="D62">
        <v>1.3110684365230747</v>
      </c>
      <c r="E62">
        <v>1.0375725645594538</v>
      </c>
      <c r="F62">
        <v>0.70204760895628171</v>
      </c>
      <c r="G62">
        <v>0.43065210640505258</v>
      </c>
      <c r="I62">
        <v>0.5</v>
      </c>
      <c r="J62">
        <v>2.5852396460826799</v>
      </c>
      <c r="K62">
        <v>1.5977659703428446</v>
      </c>
      <c r="L62">
        <v>-1.5977659703428462</v>
      </c>
      <c r="M62">
        <v>-2.5852396460826794</v>
      </c>
      <c r="N62">
        <v>-3.3302987821427774E-16</v>
      </c>
      <c r="P62">
        <f>C62-J62</f>
        <v>-1.3988555719168638</v>
      </c>
      <c r="Q62">
        <f>D62-K62</f>
        <v>-0.28669753381976992</v>
      </c>
      <c r="R62">
        <f>E62-L62</f>
        <v>2.6353385349023002</v>
      </c>
      <c r="S62">
        <f>F62-M62</f>
        <v>3.2872872550389611</v>
      </c>
      <c r="T62">
        <f>G62-N62</f>
        <v>0.43065210640505291</v>
      </c>
    </row>
    <row r="63" spans="1:22">
      <c r="A63">
        <v>7</v>
      </c>
      <c r="B63">
        <v>0.6</v>
      </c>
      <c r="C63">
        <v>0.25833405932959586</v>
      </c>
      <c r="D63">
        <v>0.96015697745858175</v>
      </c>
      <c r="E63">
        <v>1.0117673688591631</v>
      </c>
      <c r="F63">
        <v>0.80528752892390887</v>
      </c>
      <c r="G63">
        <v>0.55553058057800464</v>
      </c>
      <c r="I63">
        <v>0.6</v>
      </c>
      <c r="J63">
        <v>1.5977659703428453</v>
      </c>
      <c r="K63">
        <v>2.5852396460826794</v>
      </c>
      <c r="L63">
        <v>-1.8962019116383213E-15</v>
      </c>
      <c r="M63">
        <v>-2.5852396460826799</v>
      </c>
      <c r="N63">
        <v>-1.5977659703428453</v>
      </c>
      <c r="P63">
        <f>C63-J63</f>
        <v>-1.3394319110132495</v>
      </c>
      <c r="Q63">
        <f>D63-K63</f>
        <v>-1.6250826686240978</v>
      </c>
      <c r="R63">
        <f>E63-L63</f>
        <v>1.0117673688591651</v>
      </c>
      <c r="S63">
        <f>F63-M63</f>
        <v>3.3905271750065888</v>
      </c>
      <c r="T63">
        <f>G63-N63</f>
        <v>2.1532965509208499</v>
      </c>
    </row>
    <row r="64" spans="1:22">
      <c r="A64">
        <v>8</v>
      </c>
      <c r="B64">
        <v>0.7</v>
      </c>
      <c r="C64">
        <v>-0.68952384247449583</v>
      </c>
      <c r="D64">
        <v>0.41026337081422248</v>
      </c>
      <c r="E64">
        <v>0.81126603617751614</v>
      </c>
      <c r="F64">
        <v>0.80728036467511122</v>
      </c>
      <c r="G64">
        <v>0.63944717527704009</v>
      </c>
      <c r="I64">
        <v>0.7</v>
      </c>
      <c r="J64">
        <v>1.5401895075644385E-15</v>
      </c>
      <c r="K64">
        <v>2.5852396460826803</v>
      </c>
      <c r="L64">
        <v>1.5977659703428428</v>
      </c>
      <c r="M64">
        <v>-1.5977659703428462</v>
      </c>
      <c r="N64">
        <v>-2.5852396460826794</v>
      </c>
      <c r="P64">
        <f>C64-J64</f>
        <v>-0.68952384247449738</v>
      </c>
      <c r="Q64">
        <f>D64-K64</f>
        <v>-2.1749762752684578</v>
      </c>
      <c r="R64">
        <f>E64-L64</f>
        <v>-0.78649993416532671</v>
      </c>
      <c r="S64">
        <f>F64-M64</f>
        <v>2.4050463350179574</v>
      </c>
      <c r="T64">
        <f>G64-N64</f>
        <v>3.2246868213597195</v>
      </c>
    </row>
    <row r="65" spans="1:20">
      <c r="A65">
        <v>9</v>
      </c>
      <c r="B65">
        <v>0.79999999999999993</v>
      </c>
      <c r="C65">
        <v>-1.3214291103438904</v>
      </c>
      <c r="D65">
        <v>-0.16696745623848186</v>
      </c>
      <c r="E65">
        <v>0.48518820537218349</v>
      </c>
      <c r="F65">
        <v>0.69991631157413536</v>
      </c>
      <c r="G65">
        <v>0.65960355404273852</v>
      </c>
      <c r="I65">
        <v>0.79999999999999993</v>
      </c>
      <c r="J65">
        <v>-1.5977659703428426</v>
      </c>
      <c r="K65">
        <v>1.5977659703428462</v>
      </c>
      <c r="L65">
        <v>2.585239646082679</v>
      </c>
      <c r="M65">
        <v>-1.8962019116383213E-15</v>
      </c>
      <c r="N65">
        <v>-2.5852396460826799</v>
      </c>
      <c r="P65">
        <f>C65-J65</f>
        <v>0.27633685999895219</v>
      </c>
      <c r="Q65">
        <f>D65-K65</f>
        <v>-1.7647334265813281</v>
      </c>
      <c r="R65">
        <f>E65-L65</f>
        <v>-2.1000514407104953</v>
      </c>
      <c r="S65">
        <f>F65-M65</f>
        <v>0.69991631157413725</v>
      </c>
      <c r="T65">
        <f>G65-N65</f>
        <v>3.2448432001254184</v>
      </c>
    </row>
    <row r="66" spans="1:20">
      <c r="A66">
        <v>10</v>
      </c>
      <c r="B66">
        <v>0.89999999999999991</v>
      </c>
      <c r="C66">
        <v>-1.4135413970102095</v>
      </c>
      <c r="D66">
        <v>-0.58249210316239108</v>
      </c>
      <c r="E66">
        <v>0.12929476919399199</v>
      </c>
      <c r="F66">
        <v>0.50970913078075419</v>
      </c>
      <c r="G66">
        <v>0.60963874628874382</v>
      </c>
      <c r="I66">
        <v>0.89999999999999991</v>
      </c>
      <c r="J66">
        <v>-2.5852396460826794</v>
      </c>
      <c r="K66">
        <v>2.7473491369145995E-15</v>
      </c>
      <c r="L66">
        <v>2.5852396460826808</v>
      </c>
      <c r="M66">
        <v>1.5977659703428428</v>
      </c>
      <c r="N66">
        <v>-1.5977659703428462</v>
      </c>
      <c r="P66">
        <f>C66-J66</f>
        <v>1.1716982490724699</v>
      </c>
      <c r="Q66">
        <f>D66-K66</f>
        <v>-0.58249210316239386</v>
      </c>
      <c r="R66">
        <f>E66-L66</f>
        <v>-2.4559448768886889</v>
      </c>
      <c r="S66">
        <f>F66-M66</f>
        <v>-1.0880568395620887</v>
      </c>
      <c r="T66">
        <f>G66-N66</f>
        <v>2.20740471663159</v>
      </c>
    </row>
    <row r="67" spans="1:20">
      <c r="A67">
        <v>11</v>
      </c>
      <c r="B67">
        <v>0.99999999999999989</v>
      </c>
      <c r="C67">
        <v>-0.94236093134014076</v>
      </c>
      <c r="D67">
        <v>-0.70244837922164094</v>
      </c>
      <c r="E67">
        <v>-0.14795294694455233</v>
      </c>
      <c r="F67">
        <v>0.29048843820565196</v>
      </c>
      <c r="G67">
        <v>0.50325531026104653</v>
      </c>
      <c r="I67">
        <v>0.99999999999999989</v>
      </c>
      <c r="J67">
        <v>-2.5852396460826803</v>
      </c>
      <c r="K67">
        <v>-1.5977659703428426</v>
      </c>
      <c r="L67">
        <v>1.597765970342848</v>
      </c>
      <c r="M67">
        <v>2.585239646082679</v>
      </c>
      <c r="N67">
        <v>-1.8962019116383213E-15</v>
      </c>
      <c r="P67">
        <f>C67-J67</f>
        <v>1.6428787147425394</v>
      </c>
      <c r="Q67">
        <f>D67-K67</f>
        <v>0.89531759112120168</v>
      </c>
      <c r="R67">
        <f>E67-L67</f>
        <v>-1.7457189172874004</v>
      </c>
      <c r="S67">
        <f>F67-M67</f>
        <v>-2.2947512078770269</v>
      </c>
      <c r="T67">
        <f>G67-N67</f>
        <v>0.50325531026104842</v>
      </c>
    </row>
    <row r="68" spans="1:20">
      <c r="A68">
        <v>12</v>
      </c>
      <c r="B68">
        <v>1.0999999999999999</v>
      </c>
      <c r="C68">
        <v>-9.5651964112479781E-2</v>
      </c>
      <c r="D68">
        <v>-0.50018290751858718</v>
      </c>
      <c r="E68">
        <v>-0.26536293380256393</v>
      </c>
      <c r="F68">
        <v>0.10520464753624668</v>
      </c>
      <c r="G68">
        <v>0.37057175601944647</v>
      </c>
      <c r="I68">
        <v>1.0999999999999999</v>
      </c>
      <c r="J68">
        <v>-1.5977659703428475</v>
      </c>
      <c r="K68">
        <v>-2.5852396460826785</v>
      </c>
      <c r="L68">
        <v>3.95450876626476E-15</v>
      </c>
      <c r="M68">
        <v>2.5852396460826808</v>
      </c>
      <c r="N68">
        <v>1.5977659703428428</v>
      </c>
      <c r="P68">
        <f>C68-J68</f>
        <v>1.5021140062303677</v>
      </c>
      <c r="Q68">
        <f>D68-K68</f>
        <v>2.0850567385640915</v>
      </c>
      <c r="R68">
        <f>E68-L68</f>
        <v>-0.26536293380256787</v>
      </c>
      <c r="S68">
        <f>F68-M68</f>
        <v>-2.4800349985464343</v>
      </c>
      <c r="T68">
        <f>G68-N68</f>
        <v>-1.2271942143233963</v>
      </c>
    </row>
    <row r="69" spans="1:20">
      <c r="A69">
        <v>13</v>
      </c>
      <c r="B69">
        <v>1.2</v>
      </c>
      <c r="C69">
        <v>0.79797857261923988</v>
      </c>
      <c r="D69">
        <v>-6.7462414139311533E-2</v>
      </c>
      <c r="E69">
        <v>-0.19939609391481314</v>
      </c>
      <c r="F69">
        <v>3.6710670525600675E-3</v>
      </c>
      <c r="G69">
        <v>0.24827152636381772</v>
      </c>
      <c r="I69">
        <v>1.2</v>
      </c>
      <c r="J69">
        <v>-6.6605975642855548E-16</v>
      </c>
      <c r="K69">
        <v>-2.5852396460826799</v>
      </c>
      <c r="L69">
        <v>-1.5977659703428426</v>
      </c>
      <c r="M69">
        <v>1.5977659703428462</v>
      </c>
      <c r="N69">
        <v>2.5852396460826794</v>
      </c>
      <c r="P69">
        <f>C69-J69</f>
        <v>0.79797857261924054</v>
      </c>
      <c r="Q69">
        <f>D69-K69</f>
        <v>2.5177772319433682</v>
      </c>
      <c r="R69">
        <f>E69-L69</f>
        <v>1.3983698764280295</v>
      </c>
      <c r="S69">
        <f>F69-M69</f>
        <v>-1.594094903290286</v>
      </c>
      <c r="T69">
        <f>G69-N69</f>
        <v>-2.3369681197188616</v>
      </c>
    </row>
    <row r="70" spans="1:20">
      <c r="A70">
        <v>14</v>
      </c>
      <c r="B70">
        <v>1.3</v>
      </c>
      <c r="C70">
        <v>1.3937322637737197</v>
      </c>
      <c r="D70">
        <v>0.41960247849836557</v>
      </c>
      <c r="E70">
        <v>6.9367635562464225E-3</v>
      </c>
      <c r="F70">
        <v>4.7596325537888617E-3</v>
      </c>
      <c r="G70">
        <v>0.16710089509380807</v>
      </c>
      <c r="I70">
        <v>1.3</v>
      </c>
      <c r="J70">
        <v>1.5977659703428462</v>
      </c>
      <c r="K70">
        <v>-1.5977659703428455</v>
      </c>
      <c r="L70">
        <v>-2.5852396460826794</v>
      </c>
      <c r="M70">
        <v>3.3302987821427774E-16</v>
      </c>
      <c r="N70">
        <v>2.5852396460826794</v>
      </c>
      <c r="P70">
        <f>C70-J70</f>
        <v>-0.20403370656912645</v>
      </c>
      <c r="Q70">
        <f>D70-K70</f>
        <v>2.0173684488412111</v>
      </c>
      <c r="R70">
        <f>E70-L70</f>
        <v>2.5921764096389257</v>
      </c>
      <c r="S70">
        <f>F70-M70</f>
        <v>4.7596325537885287E-3</v>
      </c>
      <c r="T70">
        <f>G70-N70</f>
        <v>-2.4181387509888714</v>
      </c>
    </row>
    <row r="71" spans="1:20">
      <c r="A71">
        <v>15</v>
      </c>
      <c r="B71">
        <v>1.4000000000000001</v>
      </c>
      <c r="C71">
        <v>1.4617434992967617</v>
      </c>
      <c r="D71">
        <v>0.76698281876449759</v>
      </c>
      <c r="E71">
        <v>0.26028544862566344</v>
      </c>
      <c r="F71">
        <v>8.9934904577747041E-2</v>
      </c>
      <c r="G71">
        <v>0.14137889825512107</v>
      </c>
      <c r="I71">
        <v>1.4000000000000001</v>
      </c>
      <c r="J71">
        <v>2.5852396460826803</v>
      </c>
      <c r="K71">
        <v>-6.6605975642855548E-16</v>
      </c>
      <c r="L71">
        <v>-2.5852396460826799</v>
      </c>
      <c r="M71">
        <v>-1.5977659703428455</v>
      </c>
      <c r="N71">
        <v>1.5977659703428433</v>
      </c>
      <c r="P71">
        <f>C71-J71</f>
        <v>-1.1234961467859186</v>
      </c>
      <c r="Q71">
        <f>D71-K71</f>
        <v>0.76698281876449825</v>
      </c>
      <c r="R71">
        <f>E71-L71</f>
        <v>2.8455250947083433</v>
      </c>
      <c r="S71">
        <f>F71-M71</f>
        <v>1.6877008749205926</v>
      </c>
      <c r="T71">
        <f>G71-N71</f>
        <v>-1.4563870720877223</v>
      </c>
    </row>
    <row r="72" spans="1:20">
      <c r="A72">
        <v>16</v>
      </c>
      <c r="B72">
        <v>1.5000000000000002</v>
      </c>
      <c r="C72">
        <v>0.97449566619784</v>
      </c>
      <c r="D72">
        <v>0.83615376790894502</v>
      </c>
      <c r="E72">
        <v>0.452241555053424</v>
      </c>
      <c r="F72">
        <v>0.21070378806963935</v>
      </c>
      <c r="G72">
        <v>0.16448719485996049</v>
      </c>
      <c r="I72">
        <v>1.5000000000000002</v>
      </c>
      <c r="J72">
        <v>2.5852396460826785</v>
      </c>
      <c r="K72">
        <v>1.5977659703428462</v>
      </c>
      <c r="L72">
        <v>-1.5977659703428435</v>
      </c>
      <c r="M72">
        <v>-2.5852396460826803</v>
      </c>
      <c r="N72">
        <v>-3.2884490098362047E-15</v>
      </c>
      <c r="P72">
        <f>C72-J72</f>
        <v>-1.6107439798848384</v>
      </c>
      <c r="Q72">
        <f>D72-K72</f>
        <v>-0.76161220243390115</v>
      </c>
      <c r="R72">
        <f>E72-L72</f>
        <v>2.0500075253962677</v>
      </c>
      <c r="S72">
        <f>F72-M72</f>
        <v>2.7959434341523197</v>
      </c>
      <c r="T72">
        <f>G72-N72</f>
        <v>0.16448719485996377</v>
      </c>
    </row>
    <row r="73" spans="1:20">
      <c r="A73">
        <v>17</v>
      </c>
      <c r="B73">
        <v>1.6000000000000003</v>
      </c>
      <c r="C73">
        <v>0.11707512068427739</v>
      </c>
      <c r="D73">
        <v>0.59646088550072252</v>
      </c>
      <c r="E73">
        <v>0.50031466520252343</v>
      </c>
      <c r="F73">
        <v>0.30724074711393401</v>
      </c>
      <c r="G73">
        <v>0.21207171227795163</v>
      </c>
      <c r="I73">
        <v>1.6000000000000003</v>
      </c>
      <c r="J73">
        <v>1.5977659703428417</v>
      </c>
      <c r="K73">
        <v>2.5852396460826803</v>
      </c>
      <c r="L73">
        <v>4.1625787609720874E-15</v>
      </c>
      <c r="M73">
        <v>-2.5852396460826785</v>
      </c>
      <c r="N73">
        <v>-1.5977659703428486</v>
      </c>
      <c r="P73">
        <f>C73-J73</f>
        <v>-1.4806908496585645</v>
      </c>
      <c r="Q73">
        <f>D73-K73</f>
        <v>-1.9887787605819578</v>
      </c>
      <c r="R73">
        <f>E73-L73</f>
        <v>0.50031466520251933</v>
      </c>
      <c r="S73">
        <f>F73-M73</f>
        <v>2.8924803931966125</v>
      </c>
      <c r="T73">
        <f>G73-N73</f>
        <v>1.8098376826208002</v>
      </c>
    </row>
    <row r="74" spans="1:20">
      <c r="A74">
        <v>18</v>
      </c>
      <c r="B74">
        <v>1.7000000000000004</v>
      </c>
      <c r="C74">
        <v>-0.78369646823804207</v>
      </c>
      <c r="D74">
        <v>0.13640843425446764</v>
      </c>
      <c r="E74">
        <v>0.37901258821983824</v>
      </c>
      <c r="F74">
        <v>0.33116469414923544</v>
      </c>
      <c r="G74">
        <v>0.25176937290171292</v>
      </c>
      <c r="I74">
        <v>1.7000000000000004</v>
      </c>
      <c r="J74">
        <v>-8.658187400158453E-15</v>
      </c>
      <c r="K74">
        <v>2.5852396460826785</v>
      </c>
      <c r="L74">
        <v>1.5977659703428484</v>
      </c>
      <c r="M74">
        <v>-1.5977659703428395</v>
      </c>
      <c r="N74">
        <v>-2.5852396460826816</v>
      </c>
      <c r="P74">
        <f>C74-J74</f>
        <v>-0.78369646823803341</v>
      </c>
      <c r="Q74">
        <f>D74-K74</f>
        <v>-2.4488312118282107</v>
      </c>
      <c r="R74">
        <f>E74-L74</f>
        <v>-1.2187533821230101</v>
      </c>
      <c r="S74">
        <f>F74-M74</f>
        <v>1.928930664492075</v>
      </c>
      <c r="T74">
        <f>G74-N74</f>
        <v>2.8370090189843946</v>
      </c>
    </row>
    <row r="75" spans="1:20">
      <c r="A75">
        <v>19</v>
      </c>
      <c r="B75">
        <v>1.8000000000000005</v>
      </c>
      <c r="C75">
        <v>-1.3842108608529204</v>
      </c>
      <c r="D75">
        <v>-0.37046466411466172</v>
      </c>
      <c r="E75">
        <v>0.12918683744167153</v>
      </c>
      <c r="F75">
        <v>0.26383874191338075</v>
      </c>
      <c r="G75">
        <v>0.25579249590560216</v>
      </c>
      <c r="I75">
        <v>1.8000000000000005</v>
      </c>
      <c r="J75">
        <v>-1.5977659703428519</v>
      </c>
      <c r="K75">
        <v>1.5977659703428417</v>
      </c>
      <c r="L75">
        <v>2.5852396460826816</v>
      </c>
      <c r="M75">
        <v>6.5768980196724093E-15</v>
      </c>
      <c r="N75">
        <v>-2.5852396460826776</v>
      </c>
      <c r="P75">
        <f>C75-J75</f>
        <v>0.2135551094899315</v>
      </c>
      <c r="Q75">
        <f>D75-K75</f>
        <v>-1.9682306344575036</v>
      </c>
      <c r="R75">
        <f>E75-L75</f>
        <v>-2.4560528086410103</v>
      </c>
      <c r="S75">
        <f>F75-M75</f>
        <v>0.2638387419133742</v>
      </c>
      <c r="T75">
        <f>G75-N75</f>
        <v>2.84103214198828</v>
      </c>
    </row>
    <row r="76" spans="1:20">
      <c r="A76">
        <v>20</v>
      </c>
      <c r="B76">
        <v>1.9000000000000006</v>
      </c>
      <c r="C76">
        <v>-1.4553958973495595</v>
      </c>
      <c r="D76">
        <v>-0.73210840852629433</v>
      </c>
      <c r="E76">
        <v>-0.15791157788098376</v>
      </c>
      <c r="F76">
        <v>0.12325530198192595</v>
      </c>
      <c r="G76">
        <v>0.21161343126437676</v>
      </c>
      <c r="I76">
        <v>1.9000000000000006</v>
      </c>
      <c r="J76">
        <v>-2.5852396460826821</v>
      </c>
      <c r="K76">
        <v>-8.658187400158453E-15</v>
      </c>
      <c r="L76">
        <v>2.5852396460826768</v>
      </c>
      <c r="M76">
        <v>1.5977659703428522</v>
      </c>
      <c r="N76">
        <v>-1.5977659703428377</v>
      </c>
      <c r="P76">
        <f>C76-J76</f>
        <v>1.1298437487331225</v>
      </c>
      <c r="Q76">
        <f>D76-K76</f>
        <v>-0.73210840852628567</v>
      </c>
      <c r="R76">
        <f>E76-L76</f>
        <v>-2.7431512239636606</v>
      </c>
      <c r="S76">
        <f>F76-M76</f>
        <v>-1.4745106683609261</v>
      </c>
      <c r="T76">
        <f>G76-N76</f>
        <v>1.8093794016072144</v>
      </c>
    </row>
    <row r="77" spans="1:20">
      <c r="A77">
        <v>21</v>
      </c>
      <c r="B77">
        <v>2.0000000000000004</v>
      </c>
      <c r="C77">
        <v>-0.97026393156637025</v>
      </c>
      <c r="D77">
        <v>-0.81149358287298623</v>
      </c>
      <c r="E77">
        <v>-0.37577224621165117</v>
      </c>
      <c r="F77">
        <v>-4.3087214082599745E-2</v>
      </c>
      <c r="G77">
        <v>0.12671321614871794</v>
      </c>
      <c r="I77">
        <v>2.0000000000000004</v>
      </c>
      <c r="J77">
        <v>-2.5852396460826772</v>
      </c>
      <c r="K77">
        <v>-1.5977659703428519</v>
      </c>
      <c r="L77">
        <v>1.5977659703428417</v>
      </c>
      <c r="M77">
        <v>2.5852396460826816</v>
      </c>
      <c r="N77">
        <v>6.5768980196724093E-15</v>
      </c>
      <c r="P77">
        <f>C77-J77</f>
        <v>1.6149757145163068</v>
      </c>
      <c r="Q77">
        <f>D77-K77</f>
        <v>0.78627238746986572</v>
      </c>
      <c r="R77">
        <f>E77-L77</f>
        <v>-1.973538216554493</v>
      </c>
      <c r="S77">
        <f>F77-M77</f>
        <v>-2.6283268601652816</v>
      </c>
      <c r="T77">
        <f>G77-N77</f>
        <v>0.12671321614871137</v>
      </c>
    </row>
    <row r="81" spans="7:12">
      <c r="G81" s="8"/>
      <c r="H81" s="8"/>
      <c r="I81" s="8"/>
      <c r="J81" s="8"/>
      <c r="K81" s="8"/>
      <c r="L81" s="8"/>
    </row>
    <row r="82" spans="7:12">
      <c r="G82" s="8"/>
      <c r="H82" s="8"/>
      <c r="I82" s="8"/>
      <c r="J82" s="8"/>
      <c r="K82" s="8"/>
      <c r="L82" s="8"/>
    </row>
    <row r="83" spans="7:12">
      <c r="G83" s="8"/>
      <c r="H83" s="8"/>
      <c r="I83" s="8"/>
      <c r="J83" s="8"/>
      <c r="K83" s="8"/>
      <c r="L83" s="8"/>
    </row>
    <row r="84" spans="7:12">
      <c r="G84" s="8"/>
      <c r="H84" s="8"/>
      <c r="I84" s="8"/>
      <c r="J84" s="8"/>
      <c r="K84" s="8"/>
      <c r="L84" s="8"/>
    </row>
    <row r="85" spans="7:12">
      <c r="G85" s="8"/>
      <c r="H85" s="8"/>
      <c r="I85" s="8"/>
      <c r="J85" s="8"/>
      <c r="K85" s="8"/>
      <c r="L85" s="8"/>
    </row>
    <row r="86" spans="7:12">
      <c r="G86" s="8"/>
      <c r="H86" s="8"/>
      <c r="I86" s="8"/>
      <c r="J86" s="8"/>
      <c r="K86" s="8"/>
      <c r="L86" s="8"/>
    </row>
    <row r="87" spans="7:12">
      <c r="G87" s="8"/>
      <c r="H87" s="8"/>
      <c r="I87" s="8"/>
      <c r="J87" s="8"/>
      <c r="K87" s="8"/>
      <c r="L87" s="8"/>
    </row>
    <row r="88" spans="7:12">
      <c r="G88" s="8"/>
      <c r="H88" s="8"/>
      <c r="I88" s="8"/>
      <c r="J88" s="8"/>
      <c r="K88" s="8"/>
      <c r="L88" s="8"/>
    </row>
    <row r="89" spans="7:12">
      <c r="G89" s="8"/>
      <c r="H89" s="8"/>
      <c r="I89" s="8"/>
      <c r="J89" s="8"/>
      <c r="K89" s="8"/>
      <c r="L89" s="8"/>
    </row>
    <row r="90" spans="7:12">
      <c r="G90" s="8"/>
      <c r="H90" s="8"/>
      <c r="I90" s="8"/>
      <c r="J90" s="8"/>
      <c r="K90" s="8"/>
      <c r="L90" s="8"/>
    </row>
    <row r="91" spans="7:12">
      <c r="G91" s="8"/>
      <c r="H91" s="8"/>
      <c r="I91" s="8"/>
      <c r="J91" s="8"/>
      <c r="K91" s="8"/>
      <c r="L91" s="8"/>
    </row>
    <row r="92" spans="7:12">
      <c r="G92" s="8"/>
      <c r="H92" s="8"/>
      <c r="I92" s="8"/>
      <c r="J92" s="8"/>
      <c r="K92" s="8"/>
      <c r="L92" s="8"/>
    </row>
    <row r="93" spans="7:12">
      <c r="G93" s="8"/>
      <c r="H93" s="8"/>
      <c r="I93" s="8"/>
      <c r="J93" s="8"/>
      <c r="K93" s="8"/>
      <c r="L93" s="8"/>
    </row>
    <row r="94" spans="7:12">
      <c r="G94" s="8"/>
      <c r="H94" s="8"/>
      <c r="I94" s="8"/>
      <c r="J94" s="8"/>
      <c r="K94" s="8"/>
      <c r="L94" s="8"/>
    </row>
    <row r="95" spans="7:12">
      <c r="G95" s="8"/>
      <c r="H95" s="8"/>
      <c r="I95" s="8"/>
      <c r="J95" s="8"/>
      <c r="K95" s="8"/>
      <c r="L95" s="8"/>
    </row>
    <row r="96" spans="7:12">
      <c r="G96" s="8"/>
      <c r="H96" s="8"/>
      <c r="I96" s="8"/>
      <c r="J96" s="8"/>
      <c r="K96" s="8"/>
      <c r="L96" s="8"/>
    </row>
    <row r="97" spans="7:12">
      <c r="G97" s="8"/>
      <c r="H97" s="8"/>
      <c r="I97" s="8"/>
      <c r="J97" s="8"/>
      <c r="K97" s="8"/>
      <c r="L97" s="8"/>
    </row>
    <row r="98" spans="7:12">
      <c r="G98" s="8"/>
      <c r="H98" s="8"/>
      <c r="I98" s="8"/>
      <c r="J98" s="8"/>
      <c r="K98" s="8"/>
      <c r="L98" s="8"/>
    </row>
    <row r="99" spans="7:12">
      <c r="G99" s="8"/>
      <c r="H99" s="8"/>
      <c r="I99" s="8"/>
      <c r="J99" s="8"/>
      <c r="K99" s="8"/>
      <c r="L99" s="8"/>
    </row>
    <row r="100" spans="7:12">
      <c r="G100" s="8"/>
      <c r="H100" s="8"/>
      <c r="I100" s="8"/>
      <c r="J100" s="8"/>
      <c r="K100" s="8"/>
      <c r="L100" s="8"/>
    </row>
    <row r="101" spans="7:12">
      <c r="G101" s="8"/>
      <c r="H101" s="8"/>
      <c r="I101" s="8"/>
      <c r="J101" s="8"/>
      <c r="K101" s="8"/>
      <c r="L101" s="8"/>
    </row>
  </sheetData>
  <mergeCells count="3">
    <mergeCell ref="A1:A7"/>
    <mergeCell ref="D1:G1"/>
    <mergeCell ref="F3:G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7" sqref="D17"/>
    </sheetView>
  </sheetViews>
  <sheetFormatPr defaultRowHeight="15"/>
  <cols>
    <col min="2" max="2" width="21.140625" bestFit="1" customWidth="1"/>
  </cols>
  <sheetData>
    <row r="1" spans="1:2">
      <c r="A1" t="s">
        <v>40</v>
      </c>
      <c r="B1" t="s">
        <v>41</v>
      </c>
    </row>
    <row r="2" spans="1:2">
      <c r="A2">
        <v>11</v>
      </c>
      <c r="B2" s="8">
        <v>1.03348207870299E+16</v>
      </c>
    </row>
    <row r="3" spans="1:2">
      <c r="A3">
        <v>21</v>
      </c>
      <c r="B3" s="8">
        <v>0.18504333183514601</v>
      </c>
    </row>
    <row r="4" spans="1:2">
      <c r="A4">
        <v>41</v>
      </c>
      <c r="B4" s="8">
        <v>5.6556692855588304E-3</v>
      </c>
    </row>
    <row r="5" spans="1:2">
      <c r="A5">
        <v>61</v>
      </c>
      <c r="B5" s="8">
        <v>3.4057611129178197E-48</v>
      </c>
    </row>
    <row r="6" spans="1:2">
      <c r="A6">
        <v>81</v>
      </c>
      <c r="B6" s="8">
        <v>4.7825912762201403E-49</v>
      </c>
    </row>
    <row r="7" spans="1:2">
      <c r="A7">
        <v>101</v>
      </c>
      <c r="B7" s="8">
        <v>7.8545990079728204E-50</v>
      </c>
    </row>
    <row r="8" spans="1:2">
      <c r="A8">
        <v>121</v>
      </c>
      <c r="B8" s="8">
        <v>1.3522399290097599E-50</v>
      </c>
    </row>
    <row r="9" spans="1:2">
      <c r="A9">
        <v>161</v>
      </c>
      <c r="B9" s="8">
        <v>8.1827763688799194E-49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87"/>
  <sheetViews>
    <sheetView workbookViewId="0">
      <selection activeCell="E7" sqref="E7"/>
    </sheetView>
  </sheetViews>
  <sheetFormatPr defaultRowHeight="15"/>
  <cols>
    <col min="3" max="3" width="12" bestFit="1" customWidth="1"/>
    <col min="4" max="4" width="15" customWidth="1"/>
    <col min="5" max="5" width="21" customWidth="1"/>
    <col min="8" max="8" width="12" bestFit="1" customWidth="1"/>
    <col min="9" max="9" width="12.140625" bestFit="1" customWidth="1"/>
    <col min="10" max="28" width="9.28515625" bestFit="1" customWidth="1"/>
  </cols>
  <sheetData>
    <row r="1" spans="1:28">
      <c r="B1" t="s">
        <v>9</v>
      </c>
      <c r="C1">
        <v>0.2</v>
      </c>
      <c r="D1" t="s">
        <v>4</v>
      </c>
      <c r="E1">
        <v>1</v>
      </c>
      <c r="F1" t="s">
        <v>15</v>
      </c>
      <c r="I1" s="4" t="s">
        <v>16</v>
      </c>
    </row>
    <row r="2" spans="1:28">
      <c r="B2" t="s">
        <v>6</v>
      </c>
      <c r="C2">
        <v>0.05</v>
      </c>
      <c r="D2" t="s">
        <v>13</v>
      </c>
      <c r="H2" t="s">
        <v>14</v>
      </c>
      <c r="I2" s="5">
        <f>1*C1</f>
        <v>0.2</v>
      </c>
      <c r="J2" s="5">
        <f>I2+$C$1</f>
        <v>0.4</v>
      </c>
      <c r="K2" s="5">
        <f t="shared" ref="K2:AB2" si="0">J2+$C$1</f>
        <v>0.60000000000000009</v>
      </c>
      <c r="L2" s="5">
        <f t="shared" si="0"/>
        <v>0.8</v>
      </c>
      <c r="M2" s="5">
        <f t="shared" si="0"/>
        <v>1</v>
      </c>
      <c r="N2" s="5">
        <f t="shared" si="0"/>
        <v>1.2</v>
      </c>
      <c r="O2" s="5">
        <f t="shared" si="0"/>
        <v>1.4</v>
      </c>
      <c r="P2" s="5">
        <f t="shared" si="0"/>
        <v>1.5999999999999999</v>
      </c>
      <c r="Q2" s="5">
        <f t="shared" si="0"/>
        <v>1.7999999999999998</v>
      </c>
      <c r="R2" s="5">
        <f t="shared" si="0"/>
        <v>1.9999999999999998</v>
      </c>
      <c r="S2" s="5">
        <f t="shared" si="0"/>
        <v>2.1999999999999997</v>
      </c>
      <c r="T2" s="5">
        <f t="shared" si="0"/>
        <v>2.4</v>
      </c>
      <c r="U2" s="5">
        <f t="shared" si="0"/>
        <v>2.6</v>
      </c>
      <c r="V2" s="5">
        <f t="shared" si="0"/>
        <v>2.8000000000000003</v>
      </c>
      <c r="W2" s="5">
        <f t="shared" si="0"/>
        <v>3.0000000000000004</v>
      </c>
      <c r="X2" s="5">
        <f t="shared" si="0"/>
        <v>3.2000000000000006</v>
      </c>
      <c r="Y2" s="5">
        <f t="shared" si="0"/>
        <v>3.4000000000000008</v>
      </c>
      <c r="Z2" s="5">
        <f t="shared" si="0"/>
        <v>3.600000000000001</v>
      </c>
      <c r="AA2" s="5">
        <f t="shared" si="0"/>
        <v>3.8000000000000012</v>
      </c>
      <c r="AB2" s="5">
        <f t="shared" si="0"/>
        <v>4.0000000000000009</v>
      </c>
    </row>
    <row r="3" spans="1:28">
      <c r="B3" t="s">
        <v>7</v>
      </c>
      <c r="C3" s="3">
        <f>2/20</f>
        <v>0.1</v>
      </c>
      <c r="G3">
        <v>1</v>
      </c>
      <c r="H3">
        <v>0</v>
      </c>
      <c r="I3" s="8">
        <f>EXP(-4*(PI()^2)*$C$2*$E$1^2*I$2)*SIN(2*PI()*$E$1*($H3-$E$1*I$2))</f>
        <v>-0.64084608623917705</v>
      </c>
      <c r="J3" s="8">
        <f t="shared" ref="J3:M3" si="1">EXP(-4*(PI()^2)*$C$2*$E$1^2*J$2)*SIN(2*PI()*$E$1*($H3-$E$1*J$2))</f>
        <v>-0.26687845016385464</v>
      </c>
      <c r="K3" s="8">
        <f t="shared" si="1"/>
        <v>0.179829492105605</v>
      </c>
      <c r="L3" s="8">
        <f t="shared" si="1"/>
        <v>0.1960631467985739</v>
      </c>
      <c r="M3" s="8">
        <f t="shared" si="1"/>
        <v>3.4037352027901467E-17</v>
      </c>
      <c r="N3" s="8">
        <f t="shared" ref="J3:AB17" si="2">EXP(1)*SIN(2*PI()*$E$1*($H3-$C$4*N$2))</f>
        <v>-2.5852396460826794</v>
      </c>
      <c r="O3" s="8">
        <f t="shared" si="2"/>
        <v>-1.5977659703428455</v>
      </c>
      <c r="P3" s="8">
        <f t="shared" si="2"/>
        <v>1.5977659703428442</v>
      </c>
      <c r="Q3" s="8">
        <f t="shared" si="2"/>
        <v>2.5852396460826816</v>
      </c>
      <c r="R3" s="8">
        <f t="shared" si="2"/>
        <v>6.1607580302577539E-15</v>
      </c>
      <c r="S3" s="8">
        <f t="shared" si="2"/>
        <v>-2.5852396460826776</v>
      </c>
      <c r="T3" s="8">
        <f t="shared" si="2"/>
        <v>-1.5977659703428462</v>
      </c>
      <c r="U3" s="8">
        <f t="shared" si="2"/>
        <v>1.5977659703428435</v>
      </c>
      <c r="V3" s="8">
        <f t="shared" si="2"/>
        <v>2.5852396460826803</v>
      </c>
      <c r="W3" s="8">
        <f t="shared" si="2"/>
        <v>-7.6590977655156198E-15</v>
      </c>
      <c r="X3" s="8">
        <f t="shared" si="2"/>
        <v>-2.5852396460826821</v>
      </c>
      <c r="Y3" s="8">
        <f t="shared" si="2"/>
        <v>-1.5977659703428391</v>
      </c>
      <c r="Z3" s="8">
        <f t="shared" si="2"/>
        <v>1.5977659703428586</v>
      </c>
      <c r="AA3" s="8">
        <f t="shared" si="2"/>
        <v>2.5852396460826745</v>
      </c>
      <c r="AB3" s="8">
        <f t="shared" si="2"/>
        <v>-1.6650315043888349E-14</v>
      </c>
    </row>
    <row r="4" spans="1:28">
      <c r="B4" s="2" t="s">
        <v>8</v>
      </c>
      <c r="C4">
        <v>1</v>
      </c>
      <c r="G4">
        <v>2</v>
      </c>
      <c r="H4">
        <f>H3+$E$14</f>
        <v>0.1</v>
      </c>
      <c r="I4" s="8">
        <f t="shared" ref="I4:M23" si="3">EXP(-4*(PI()^2)*$C$2*$E$1^2*I$2)*SIN(2*PI()*$E$1*($H4-$E$1*I$2))</f>
        <v>-0.39606466285315772</v>
      </c>
      <c r="J4" s="8">
        <f t="shared" si="3"/>
        <v>-0.43181840323001169</v>
      </c>
      <c r="K4" s="8">
        <f t="shared" si="3"/>
        <v>2.3425033400685262E-16</v>
      </c>
      <c r="L4" s="8">
        <f t="shared" si="3"/>
        <v>0.19606314679857387</v>
      </c>
      <c r="M4" s="8">
        <f t="shared" si="3"/>
        <v>8.1649915440574206E-2</v>
      </c>
      <c r="N4" s="8">
        <f t="shared" ref="I4:X23" si="4">EXP(1)*SIN(2*PI()*$E$1*($H4-$C$4*N$2))</f>
        <v>-1.5977659703428422</v>
      </c>
      <c r="O4" s="8">
        <f t="shared" si="4"/>
        <v>-2.5852396460826812</v>
      </c>
      <c r="P4" s="8">
        <f t="shared" si="4"/>
        <v>-5.8277281520434764E-15</v>
      </c>
      <c r="Q4" s="8">
        <f t="shared" si="4"/>
        <v>2.5852396460826776</v>
      </c>
      <c r="R4" s="8">
        <f t="shared" si="4"/>
        <v>1.5977659703428497</v>
      </c>
      <c r="S4" s="8">
        <f t="shared" si="4"/>
        <v>-1.59776597034284</v>
      </c>
      <c r="T4" s="8">
        <f t="shared" si="4"/>
        <v>-2.5852396460826816</v>
      </c>
      <c r="U4" s="8">
        <f t="shared" si="4"/>
        <v>-1.6651493910713888E-15</v>
      </c>
      <c r="V4" s="8">
        <f t="shared" si="4"/>
        <v>2.5852396460826794</v>
      </c>
      <c r="W4" s="8">
        <f t="shared" si="4"/>
        <v>1.5977659703428386</v>
      </c>
      <c r="X4" s="8">
        <f t="shared" si="4"/>
        <v>-1.5977659703428511</v>
      </c>
      <c r="Y4" s="8">
        <f t="shared" si="2"/>
        <v>-2.5852396460826776</v>
      </c>
      <c r="Z4" s="8">
        <f t="shared" si="2"/>
        <v>1.6983344922102628E-14</v>
      </c>
      <c r="AA4" s="8">
        <f t="shared" si="2"/>
        <v>2.5852396460826852</v>
      </c>
      <c r="AB4" s="8">
        <f t="shared" si="2"/>
        <v>1.5977659703428393</v>
      </c>
    </row>
    <row r="5" spans="1:28">
      <c r="B5" t="s">
        <v>2</v>
      </c>
      <c r="C5">
        <f>($C$4/2*$C$3-$C$2/$C$3^2)</f>
        <v>-4.9499999999999993</v>
      </c>
      <c r="G5">
        <v>3</v>
      </c>
      <c r="H5">
        <f>H4+$E$14</f>
        <v>0.2</v>
      </c>
      <c r="I5" s="8">
        <f t="shared" si="3"/>
        <v>0</v>
      </c>
      <c r="J5" s="8">
        <f t="shared" si="3"/>
        <v>-0.43181840323001169</v>
      </c>
      <c r="K5" s="8">
        <f t="shared" si="3"/>
        <v>-0.17982949210560484</v>
      </c>
      <c r="L5" s="8">
        <f t="shared" si="3"/>
        <v>0.12117368866277883</v>
      </c>
      <c r="M5" s="8">
        <f t="shared" si="3"/>
        <v>0.13211233836140387</v>
      </c>
      <c r="N5" s="8">
        <f t="shared" si="2"/>
        <v>6.6605975642855548E-16</v>
      </c>
      <c r="O5" s="8">
        <f t="shared" si="2"/>
        <v>-2.5852396460826794</v>
      </c>
      <c r="P5" s="8">
        <f t="shared" si="2"/>
        <v>-1.5977659703428455</v>
      </c>
      <c r="Q5" s="8">
        <f t="shared" si="2"/>
        <v>1.5977659703428442</v>
      </c>
      <c r="R5" s="8">
        <f t="shared" si="2"/>
        <v>2.5852396460826816</v>
      </c>
      <c r="S5" s="8">
        <f t="shared" si="2"/>
        <v>6.1607580302577539E-15</v>
      </c>
      <c r="T5" s="8">
        <f t="shared" si="2"/>
        <v>-2.5852396460826776</v>
      </c>
      <c r="U5" s="8">
        <f t="shared" si="2"/>
        <v>-1.5977659703428462</v>
      </c>
      <c r="V5" s="8">
        <f t="shared" si="2"/>
        <v>1.5977659703428435</v>
      </c>
      <c r="W5" s="8">
        <f t="shared" si="2"/>
        <v>2.5852396460826803</v>
      </c>
      <c r="X5" s="8">
        <f t="shared" si="2"/>
        <v>-7.6590977655156198E-15</v>
      </c>
      <c r="Y5" s="8">
        <f t="shared" si="2"/>
        <v>-2.5852396460826821</v>
      </c>
      <c r="Z5" s="8">
        <f t="shared" si="2"/>
        <v>-1.5977659703428391</v>
      </c>
      <c r="AA5" s="8">
        <f t="shared" si="2"/>
        <v>1.5977659703428586</v>
      </c>
      <c r="AB5" s="8">
        <f t="shared" si="2"/>
        <v>2.5852396460826776</v>
      </c>
    </row>
    <row r="6" spans="1:28">
      <c r="B6" t="s">
        <v>1</v>
      </c>
      <c r="C6">
        <f>-($C$4/2*$C$3+$C$2/$C$3^2)</f>
        <v>-5.0499999999999989</v>
      </c>
      <c r="G6">
        <v>4</v>
      </c>
      <c r="H6">
        <f t="shared" ref="H6:H23" si="5">H5+$E$14</f>
        <v>0.30000000000000004</v>
      </c>
      <c r="I6" s="8">
        <f t="shared" si="3"/>
        <v>0.39606466285315778</v>
      </c>
      <c r="J6" s="8">
        <f t="shared" si="3"/>
        <v>-0.26687845016385453</v>
      </c>
      <c r="K6" s="8">
        <f t="shared" si="3"/>
        <v>-0.29097023040649966</v>
      </c>
      <c r="L6" s="8">
        <f t="shared" si="3"/>
        <v>-2.5256802014303045E-17</v>
      </c>
      <c r="M6" s="8">
        <f t="shared" si="3"/>
        <v>0.13211233836140385</v>
      </c>
      <c r="N6" s="8">
        <f t="shared" si="2"/>
        <v>1.5977659703428475</v>
      </c>
      <c r="O6" s="8">
        <f t="shared" si="2"/>
        <v>-1.5977659703428422</v>
      </c>
      <c r="P6" s="8">
        <f t="shared" si="2"/>
        <v>-2.5852396460826812</v>
      </c>
      <c r="Q6" s="8">
        <f t="shared" si="2"/>
        <v>-5.8277281520434764E-15</v>
      </c>
      <c r="R6" s="8">
        <f t="shared" si="2"/>
        <v>2.5852396460826776</v>
      </c>
      <c r="S6" s="8">
        <f t="shared" si="2"/>
        <v>1.5977659703428497</v>
      </c>
      <c r="T6" s="8">
        <f t="shared" si="2"/>
        <v>-1.59776597034284</v>
      </c>
      <c r="U6" s="8">
        <f t="shared" si="2"/>
        <v>-2.5852396460826816</v>
      </c>
      <c r="V6" s="8">
        <f t="shared" si="2"/>
        <v>-1.6651493910713888E-15</v>
      </c>
      <c r="W6" s="8">
        <f t="shared" si="2"/>
        <v>2.5852396460826794</v>
      </c>
      <c r="X6" s="8">
        <f t="shared" si="2"/>
        <v>1.5977659703428386</v>
      </c>
      <c r="Y6" s="8">
        <f t="shared" si="2"/>
        <v>-1.5977659703428511</v>
      </c>
      <c r="Z6" s="8">
        <f t="shared" si="2"/>
        <v>-2.5852396460826776</v>
      </c>
      <c r="AA6" s="8">
        <f t="shared" si="2"/>
        <v>1.6983344922102628E-14</v>
      </c>
      <c r="AB6" s="8">
        <f t="shared" si="2"/>
        <v>2.5852396460826852</v>
      </c>
    </row>
    <row r="7" spans="1:28">
      <c r="B7" t="s">
        <v>0</v>
      </c>
      <c r="C7">
        <f>(1/$C$1)+2*$C$2/$C$3^2</f>
        <v>14.999999999999998</v>
      </c>
      <c r="G7">
        <v>5</v>
      </c>
      <c r="H7">
        <f t="shared" si="5"/>
        <v>0.4</v>
      </c>
      <c r="I7" s="8">
        <f t="shared" si="3"/>
        <v>0.64084608623917705</v>
      </c>
      <c r="J7" s="8">
        <f t="shared" si="3"/>
        <v>0</v>
      </c>
      <c r="K7" s="8">
        <f t="shared" si="3"/>
        <v>-0.29097023040649972</v>
      </c>
      <c r="L7" s="8">
        <f t="shared" si="3"/>
        <v>-0.12117368866277881</v>
      </c>
      <c r="M7" s="8">
        <f t="shared" si="3"/>
        <v>8.1649915440574164E-2</v>
      </c>
      <c r="N7" s="8">
        <f t="shared" si="2"/>
        <v>2.5852396460826799</v>
      </c>
      <c r="O7" s="8">
        <f t="shared" si="2"/>
        <v>3.0803790151288769E-15</v>
      </c>
      <c r="P7" s="8">
        <f t="shared" si="2"/>
        <v>-2.5852396460826781</v>
      </c>
      <c r="Q7" s="8">
        <f t="shared" si="2"/>
        <v>-1.5977659703428455</v>
      </c>
      <c r="R7" s="8">
        <f t="shared" si="2"/>
        <v>1.5977659703428402</v>
      </c>
      <c r="S7" s="8">
        <f t="shared" si="2"/>
        <v>2.5852396460826816</v>
      </c>
      <c r="T7" s="8">
        <f t="shared" si="2"/>
        <v>1.332119512857111E-15</v>
      </c>
      <c r="U7" s="8">
        <f t="shared" si="2"/>
        <v>-2.5852396460826808</v>
      </c>
      <c r="V7" s="8">
        <f t="shared" si="2"/>
        <v>-1.5977659703428422</v>
      </c>
      <c r="W7" s="8">
        <f t="shared" si="2"/>
        <v>1.5977659703428513</v>
      </c>
      <c r="X7" s="8">
        <f t="shared" si="2"/>
        <v>2.5852396460826772</v>
      </c>
      <c r="Y7" s="8">
        <f t="shared" si="2"/>
        <v>-1.7316374800316906E-14</v>
      </c>
      <c r="Z7" s="8">
        <f t="shared" si="2"/>
        <v>-2.5852396460826852</v>
      </c>
      <c r="AA7" s="8">
        <f t="shared" si="2"/>
        <v>-1.5977659703428311</v>
      </c>
      <c r="AB7" s="8">
        <f t="shared" si="2"/>
        <v>1.5977659703428586</v>
      </c>
    </row>
    <row r="8" spans="1:28">
      <c r="G8">
        <v>6</v>
      </c>
      <c r="H8">
        <f t="shared" si="5"/>
        <v>0.5</v>
      </c>
      <c r="I8" s="8">
        <f t="shared" si="3"/>
        <v>0.64084608623917716</v>
      </c>
      <c r="J8" s="8">
        <f t="shared" si="3"/>
        <v>0.26687845016385453</v>
      </c>
      <c r="K8" s="8">
        <f t="shared" si="3"/>
        <v>-0.17982949210560509</v>
      </c>
      <c r="L8" s="8">
        <f t="shared" si="3"/>
        <v>-0.19606314679857387</v>
      </c>
      <c r="M8" s="8">
        <f t="shared" si="3"/>
        <v>-1.7018676013950734E-17</v>
      </c>
      <c r="N8" s="8">
        <f t="shared" si="2"/>
        <v>2.5852396460826794</v>
      </c>
      <c r="O8" s="8">
        <f t="shared" si="2"/>
        <v>1.5977659703428475</v>
      </c>
      <c r="P8" s="8">
        <f t="shared" si="2"/>
        <v>-1.5977659703428422</v>
      </c>
      <c r="Q8" s="8">
        <f t="shared" si="2"/>
        <v>-2.5852396460826812</v>
      </c>
      <c r="R8" s="8">
        <f t="shared" si="2"/>
        <v>-5.8277281520434764E-15</v>
      </c>
      <c r="S8" s="8">
        <f t="shared" si="2"/>
        <v>2.5852396460826776</v>
      </c>
      <c r="T8" s="8">
        <f t="shared" si="2"/>
        <v>1.597765970342846</v>
      </c>
      <c r="U8" s="8">
        <f t="shared" si="2"/>
        <v>-1.5977659703428437</v>
      </c>
      <c r="V8" s="8">
        <f t="shared" si="2"/>
        <v>-2.5852396460826785</v>
      </c>
      <c r="W8" s="8">
        <f t="shared" si="2"/>
        <v>7.992127643729898E-15</v>
      </c>
      <c r="X8" s="8">
        <f t="shared" si="2"/>
        <v>2.5852396460826821</v>
      </c>
      <c r="Y8" s="8">
        <f t="shared" si="2"/>
        <v>1.5977659703428386</v>
      </c>
      <c r="Z8" s="8">
        <f t="shared" si="2"/>
        <v>-1.5977659703428588</v>
      </c>
      <c r="AA8" s="8">
        <f t="shared" si="2"/>
        <v>-2.5852396460826745</v>
      </c>
      <c r="AB8" s="8">
        <f t="shared" si="2"/>
        <v>1.6983344922102628E-14</v>
      </c>
    </row>
    <row r="9" spans="1:28">
      <c r="G9">
        <v>7</v>
      </c>
      <c r="H9">
        <f t="shared" si="5"/>
        <v>0.6</v>
      </c>
      <c r="I9" s="8">
        <f t="shared" si="3"/>
        <v>0.39606466285315778</v>
      </c>
      <c r="J9" s="8">
        <f t="shared" si="3"/>
        <v>0.43181840323001169</v>
      </c>
      <c r="K9" s="8">
        <f t="shared" si="3"/>
        <v>-2.1341863140721855E-16</v>
      </c>
      <c r="L9" s="8">
        <f t="shared" si="3"/>
        <v>-0.1960631467985739</v>
      </c>
      <c r="M9" s="8">
        <f t="shared" si="3"/>
        <v>-8.1649915440574192E-2</v>
      </c>
      <c r="N9" s="8">
        <f t="shared" si="2"/>
        <v>1.5977659703428446</v>
      </c>
      <c r="O9" s="8">
        <f t="shared" si="2"/>
        <v>2.5852396460826799</v>
      </c>
      <c r="P9" s="8">
        <f t="shared" si="2"/>
        <v>3.0803790151288769E-15</v>
      </c>
      <c r="Q9" s="8">
        <f t="shared" si="2"/>
        <v>-2.5852396460826781</v>
      </c>
      <c r="R9" s="8">
        <f t="shared" si="2"/>
        <v>-1.5977659703428455</v>
      </c>
      <c r="S9" s="8">
        <f t="shared" si="2"/>
        <v>1.5977659703428402</v>
      </c>
      <c r="T9" s="8">
        <f t="shared" si="2"/>
        <v>2.5852396460826816</v>
      </c>
      <c r="U9" s="8">
        <f t="shared" si="2"/>
        <v>1.332119512857111E-15</v>
      </c>
      <c r="V9" s="8">
        <f t="shared" si="2"/>
        <v>-2.5852396460826808</v>
      </c>
      <c r="W9" s="8">
        <f t="shared" si="2"/>
        <v>-1.5977659703428422</v>
      </c>
      <c r="X9" s="8">
        <f t="shared" si="2"/>
        <v>1.5977659703428513</v>
      </c>
      <c r="Y9" s="8">
        <f t="shared" si="2"/>
        <v>2.5852396460826772</v>
      </c>
      <c r="Z9" s="8">
        <f t="shared" si="2"/>
        <v>-1.7316374800316906E-14</v>
      </c>
      <c r="AA9" s="8">
        <f t="shared" si="2"/>
        <v>-2.5852396460826852</v>
      </c>
      <c r="AB9" s="8">
        <f t="shared" si="2"/>
        <v>-1.5977659703428391</v>
      </c>
    </row>
    <row r="10" spans="1:28">
      <c r="G10">
        <v>8</v>
      </c>
      <c r="H10">
        <f t="shared" si="5"/>
        <v>0.7</v>
      </c>
      <c r="I10" s="8">
        <f t="shared" si="3"/>
        <v>3.8179223325965868E-16</v>
      </c>
      <c r="J10" s="8">
        <f t="shared" si="3"/>
        <v>0.43181840323001175</v>
      </c>
      <c r="K10" s="8">
        <f t="shared" si="3"/>
        <v>0.1798294921056047</v>
      </c>
      <c r="L10" s="8">
        <f t="shared" si="3"/>
        <v>-0.12117368866277888</v>
      </c>
      <c r="M10" s="8">
        <f t="shared" si="3"/>
        <v>-0.13211233836140385</v>
      </c>
      <c r="N10" s="8">
        <f t="shared" si="2"/>
        <v>-3.3302987821427774E-16</v>
      </c>
      <c r="O10" s="8">
        <f t="shared" si="2"/>
        <v>2.5852396460826794</v>
      </c>
      <c r="P10" s="8">
        <f t="shared" si="2"/>
        <v>1.5977659703428475</v>
      </c>
      <c r="Q10" s="8">
        <f t="shared" si="2"/>
        <v>-1.5977659703428422</v>
      </c>
      <c r="R10" s="8">
        <f t="shared" si="2"/>
        <v>-2.5852396460826812</v>
      </c>
      <c r="S10" s="8">
        <f t="shared" si="2"/>
        <v>-5.8277281520434764E-15</v>
      </c>
      <c r="T10" s="8">
        <f t="shared" si="2"/>
        <v>2.5852396460826794</v>
      </c>
      <c r="U10" s="8">
        <f t="shared" si="2"/>
        <v>1.597765970342846</v>
      </c>
      <c r="V10" s="8">
        <f t="shared" si="2"/>
        <v>-1.5977659703428517</v>
      </c>
      <c r="W10" s="8">
        <f t="shared" si="2"/>
        <v>-2.5852396460826754</v>
      </c>
      <c r="X10" s="8">
        <f t="shared" si="2"/>
        <v>1.282076616113054E-14</v>
      </c>
      <c r="Y10" s="8">
        <f t="shared" si="2"/>
        <v>2.5852396460826852</v>
      </c>
      <c r="Z10" s="8">
        <f t="shared" si="2"/>
        <v>1.5977659703428309</v>
      </c>
      <c r="AA10" s="8">
        <f t="shared" si="2"/>
        <v>-1.5977659703428668</v>
      </c>
      <c r="AB10" s="8">
        <f t="shared" si="2"/>
        <v>-2.5852396460826776</v>
      </c>
    </row>
    <row r="11" spans="1:28">
      <c r="G11">
        <v>9</v>
      </c>
      <c r="H11">
        <f t="shared" si="5"/>
        <v>0.79999999999999993</v>
      </c>
      <c r="I11" s="8">
        <f t="shared" si="3"/>
        <v>-0.39606466285315711</v>
      </c>
      <c r="J11" s="8">
        <f t="shared" si="3"/>
        <v>0.26687845016385481</v>
      </c>
      <c r="K11" s="8">
        <f t="shared" si="3"/>
        <v>0.29097023040649961</v>
      </c>
      <c r="L11" s="8">
        <f t="shared" si="3"/>
        <v>-1.4380690560916406E-16</v>
      </c>
      <c r="M11" s="8">
        <f t="shared" si="3"/>
        <v>-0.13211233836140387</v>
      </c>
      <c r="N11" s="8">
        <f t="shared" si="2"/>
        <v>-1.5977659703428453</v>
      </c>
      <c r="O11" s="8">
        <f t="shared" si="2"/>
        <v>1.5977659703428446</v>
      </c>
      <c r="P11" s="8">
        <f t="shared" si="2"/>
        <v>2.5852396460826799</v>
      </c>
      <c r="Q11" s="8">
        <f t="shared" si="2"/>
        <v>3.0803790151288769E-15</v>
      </c>
      <c r="R11" s="8">
        <f t="shared" si="2"/>
        <v>-2.5852396460826781</v>
      </c>
      <c r="S11" s="8">
        <f t="shared" si="2"/>
        <v>-1.5977659703428455</v>
      </c>
      <c r="T11" s="8">
        <f t="shared" si="2"/>
        <v>1.5977659703428442</v>
      </c>
      <c r="U11" s="8">
        <f t="shared" si="2"/>
        <v>2.5852396460826785</v>
      </c>
      <c r="V11" s="8">
        <f t="shared" si="2"/>
        <v>-8.3251575219441747E-15</v>
      </c>
      <c r="W11" s="8">
        <f t="shared" si="2"/>
        <v>-2.5852396460826821</v>
      </c>
      <c r="X11" s="8">
        <f t="shared" si="2"/>
        <v>-1.5977659703428344</v>
      </c>
      <c r="Y11" s="8">
        <f t="shared" si="2"/>
        <v>1.5977659703428593</v>
      </c>
      <c r="Z11" s="8">
        <f t="shared" si="2"/>
        <v>2.5852396460826745</v>
      </c>
      <c r="AA11" s="8">
        <f t="shared" si="2"/>
        <v>-1.7316374800316906E-14</v>
      </c>
      <c r="AB11" s="8">
        <f t="shared" si="2"/>
        <v>-2.5852396460826852</v>
      </c>
    </row>
    <row r="12" spans="1:28">
      <c r="G12">
        <v>10</v>
      </c>
      <c r="H12">
        <f t="shared" si="5"/>
        <v>0.89999999999999991</v>
      </c>
      <c r="I12" s="8">
        <f t="shared" si="3"/>
        <v>-0.64084608623917705</v>
      </c>
      <c r="J12" s="8">
        <f t="shared" si="3"/>
        <v>4.5889591675396721E-16</v>
      </c>
      <c r="K12" s="8">
        <f t="shared" si="3"/>
        <v>0.29097023040649983</v>
      </c>
      <c r="L12" s="8">
        <f t="shared" si="3"/>
        <v>0.12117368866277863</v>
      </c>
      <c r="M12" s="8">
        <f t="shared" si="3"/>
        <v>-8.1649915440574247E-2</v>
      </c>
      <c r="N12" s="8">
        <f t="shared" si="2"/>
        <v>-2.5852396460826794</v>
      </c>
      <c r="O12" s="8">
        <f t="shared" si="2"/>
        <v>-3.3302987821427774E-16</v>
      </c>
      <c r="P12" s="8">
        <f t="shared" si="2"/>
        <v>2.5852396460826794</v>
      </c>
      <c r="Q12" s="8">
        <f t="shared" si="2"/>
        <v>1.5977659703428475</v>
      </c>
      <c r="R12" s="8">
        <f t="shared" si="2"/>
        <v>-1.5977659703428422</v>
      </c>
      <c r="S12" s="8">
        <f t="shared" si="2"/>
        <v>-2.5852396460826812</v>
      </c>
      <c r="T12" s="8">
        <f t="shared" si="2"/>
        <v>-9.9908963464283326E-16</v>
      </c>
      <c r="U12" s="8">
        <f t="shared" si="2"/>
        <v>2.5852396460826808</v>
      </c>
      <c r="V12" s="8">
        <f t="shared" si="2"/>
        <v>1.597765970342842</v>
      </c>
      <c r="W12" s="8">
        <f t="shared" si="2"/>
        <v>-1.5977659703428517</v>
      </c>
      <c r="X12" s="8">
        <f t="shared" si="2"/>
        <v>-2.5852396460826754</v>
      </c>
      <c r="Y12" s="8">
        <f t="shared" si="2"/>
        <v>1.282076616113054E-14</v>
      </c>
      <c r="Z12" s="8">
        <f t="shared" si="2"/>
        <v>2.5852396460826852</v>
      </c>
      <c r="AA12" s="8">
        <f t="shared" si="2"/>
        <v>1.5977659703428309</v>
      </c>
      <c r="AB12" s="8">
        <f t="shared" si="2"/>
        <v>-1.5977659703428588</v>
      </c>
    </row>
    <row r="13" spans="1:28">
      <c r="G13">
        <v>11</v>
      </c>
      <c r="H13">
        <f t="shared" si="5"/>
        <v>0.99999999999999989</v>
      </c>
      <c r="I13" s="8">
        <f t="shared" si="3"/>
        <v>-0.64084608623917727</v>
      </c>
      <c r="J13" s="8">
        <f t="shared" si="3"/>
        <v>-0.2668784501638542</v>
      </c>
      <c r="K13" s="8">
        <f t="shared" si="3"/>
        <v>0.17982949210560528</v>
      </c>
      <c r="L13" s="8">
        <f t="shared" si="3"/>
        <v>0.19606314679857381</v>
      </c>
      <c r="M13" s="8">
        <f t="shared" si="3"/>
        <v>-9.6900753062291161E-17</v>
      </c>
      <c r="N13" s="8">
        <f t="shared" si="2"/>
        <v>-2.5852396460826799</v>
      </c>
      <c r="O13" s="8">
        <f t="shared" si="2"/>
        <v>-1.5977659703428453</v>
      </c>
      <c r="P13" s="8">
        <f t="shared" si="2"/>
        <v>1.5977659703428446</v>
      </c>
      <c r="Q13" s="8">
        <f t="shared" si="2"/>
        <v>2.5852396460826799</v>
      </c>
      <c r="R13" s="8">
        <f t="shared" si="2"/>
        <v>3.0803790151288769E-15</v>
      </c>
      <c r="S13" s="8">
        <f t="shared" si="2"/>
        <v>-2.5852396460826781</v>
      </c>
      <c r="T13" s="8">
        <f t="shared" si="2"/>
        <v>-1.5977659703428455</v>
      </c>
      <c r="U13" s="8">
        <f t="shared" si="2"/>
        <v>1.5977659703428442</v>
      </c>
      <c r="V13" s="8">
        <f t="shared" si="2"/>
        <v>2.5852396460826785</v>
      </c>
      <c r="W13" s="8">
        <f t="shared" si="2"/>
        <v>-8.3251575219441747E-15</v>
      </c>
      <c r="X13" s="8">
        <f t="shared" si="2"/>
        <v>-2.5852396460826821</v>
      </c>
      <c r="Y13" s="8">
        <f t="shared" si="2"/>
        <v>-1.5977659703428344</v>
      </c>
      <c r="Z13" s="8">
        <f t="shared" si="2"/>
        <v>1.5977659703428593</v>
      </c>
      <c r="AA13" s="8">
        <f t="shared" si="2"/>
        <v>2.5852396460826745</v>
      </c>
      <c r="AB13" s="8">
        <f t="shared" si="2"/>
        <v>-1.7316374800316906E-14</v>
      </c>
    </row>
    <row r="14" spans="1:28">
      <c r="B14" t="s">
        <v>3</v>
      </c>
      <c r="C14">
        <v>1</v>
      </c>
      <c r="D14" t="s">
        <v>5</v>
      </c>
      <c r="E14">
        <f>2/20</f>
        <v>0.1</v>
      </c>
      <c r="G14">
        <v>12</v>
      </c>
      <c r="H14">
        <f t="shared" si="5"/>
        <v>1.0999999999999999</v>
      </c>
      <c r="I14" s="8">
        <f t="shared" si="3"/>
        <v>-0.39606466285315833</v>
      </c>
      <c r="J14" s="8">
        <f t="shared" si="3"/>
        <v>-0.43181840323001153</v>
      </c>
      <c r="K14" s="8">
        <f t="shared" si="3"/>
        <v>4.4508226872046851E-16</v>
      </c>
      <c r="L14" s="8">
        <f t="shared" si="3"/>
        <v>0.19606314679857395</v>
      </c>
      <c r="M14" s="8">
        <f t="shared" si="3"/>
        <v>8.1649915440574067E-2</v>
      </c>
      <c r="N14" s="8">
        <f t="shared" si="2"/>
        <v>-1.5977659703428462</v>
      </c>
      <c r="O14" s="8">
        <f t="shared" si="2"/>
        <v>-2.5852396460826794</v>
      </c>
      <c r="P14" s="8">
        <f t="shared" si="2"/>
        <v>-3.3302987821427774E-16</v>
      </c>
      <c r="Q14" s="8">
        <f t="shared" si="2"/>
        <v>2.5852396460826794</v>
      </c>
      <c r="R14" s="8">
        <f t="shared" si="2"/>
        <v>1.5977659703428475</v>
      </c>
      <c r="S14" s="8">
        <f t="shared" si="2"/>
        <v>-1.5977659703428422</v>
      </c>
      <c r="T14" s="8">
        <f t="shared" si="2"/>
        <v>-2.5852396460826799</v>
      </c>
      <c r="U14" s="8">
        <f t="shared" si="2"/>
        <v>3.8295488827578099E-15</v>
      </c>
      <c r="V14" s="8">
        <f t="shared" si="2"/>
        <v>2.5852396460826808</v>
      </c>
      <c r="W14" s="8">
        <f t="shared" si="2"/>
        <v>1.597765970342838</v>
      </c>
      <c r="X14" s="8">
        <f t="shared" si="2"/>
        <v>-1.5977659703428517</v>
      </c>
      <c r="Y14" s="8">
        <f t="shared" si="2"/>
        <v>-2.5852396460826754</v>
      </c>
      <c r="Z14" s="8">
        <f t="shared" si="2"/>
        <v>1.282076616113054E-14</v>
      </c>
      <c r="AA14" s="8">
        <f t="shared" si="2"/>
        <v>2.5852396460826852</v>
      </c>
      <c r="AB14" s="8">
        <f t="shared" si="2"/>
        <v>1.5977659703428309</v>
      </c>
    </row>
    <row r="15" spans="1:28">
      <c r="B15" t="s">
        <v>4</v>
      </c>
      <c r="C15">
        <v>1</v>
      </c>
      <c r="G15">
        <v>13</v>
      </c>
      <c r="H15">
        <f t="shared" si="5"/>
        <v>1.2</v>
      </c>
      <c r="I15" s="8">
        <f t="shared" si="3"/>
        <v>-1.6510724209085891E-16</v>
      </c>
      <c r="J15" s="8">
        <f t="shared" si="3"/>
        <v>-0.43181840323001169</v>
      </c>
      <c r="K15" s="8">
        <f t="shared" si="3"/>
        <v>-0.17982949210560467</v>
      </c>
      <c r="L15" s="8">
        <f t="shared" si="3"/>
        <v>0.12117368866277888</v>
      </c>
      <c r="M15" s="8">
        <f t="shared" si="3"/>
        <v>0.13211233836140385</v>
      </c>
      <c r="N15" s="8">
        <f t="shared" si="2"/>
        <v>0</v>
      </c>
      <c r="O15" s="8">
        <f t="shared" si="2"/>
        <v>-2.5852396460826794</v>
      </c>
      <c r="P15" s="8">
        <f t="shared" si="2"/>
        <v>-1.5977659703428462</v>
      </c>
      <c r="Q15" s="8">
        <f t="shared" si="2"/>
        <v>1.5977659703428426</v>
      </c>
      <c r="R15" s="8">
        <f t="shared" si="2"/>
        <v>2.5852396460826803</v>
      </c>
      <c r="S15" s="8">
        <f t="shared" si="2"/>
        <v>5.4946982738291989E-15</v>
      </c>
      <c r="T15" s="8">
        <f t="shared" si="2"/>
        <v>-2.5852396460826794</v>
      </c>
      <c r="U15" s="8">
        <f t="shared" si="2"/>
        <v>-1.5977659703428455</v>
      </c>
      <c r="V15" s="8">
        <f t="shared" si="2"/>
        <v>1.597765970342848</v>
      </c>
      <c r="W15" s="8">
        <f t="shared" si="2"/>
        <v>2.5852396460826772</v>
      </c>
      <c r="X15" s="8">
        <f t="shared" si="2"/>
        <v>-1.3153796039344819E-14</v>
      </c>
      <c r="Y15" s="8">
        <f t="shared" si="2"/>
        <v>-2.5852396460826852</v>
      </c>
      <c r="Z15" s="8">
        <f t="shared" si="2"/>
        <v>-1.5977659703428304</v>
      </c>
      <c r="AA15" s="8">
        <f t="shared" si="2"/>
        <v>1.597765970342867</v>
      </c>
      <c r="AB15" s="8">
        <f t="shared" si="2"/>
        <v>2.5852396460826772</v>
      </c>
    </row>
    <row r="16" spans="1:28">
      <c r="A16">
        <v>1</v>
      </c>
      <c r="B16">
        <v>0</v>
      </c>
      <c r="C16" s="1">
        <f>I3</f>
        <v>-0.64084608623917705</v>
      </c>
      <c r="D16" t="s">
        <v>19</v>
      </c>
      <c r="G16">
        <v>14</v>
      </c>
      <c r="H16">
        <f t="shared" si="5"/>
        <v>1.3</v>
      </c>
      <c r="I16" s="8">
        <f t="shared" si="3"/>
        <v>0.396064662853158</v>
      </c>
      <c r="J16" s="8">
        <f t="shared" si="3"/>
        <v>-0.2668784501638547</v>
      </c>
      <c r="K16" s="8">
        <f t="shared" si="3"/>
        <v>-0.29097023040649966</v>
      </c>
      <c r="L16" s="8">
        <f t="shared" si="3"/>
        <v>2.5256802014303045E-17</v>
      </c>
      <c r="M16" s="8">
        <f t="shared" si="3"/>
        <v>0.13211233836140385</v>
      </c>
      <c r="N16" s="8">
        <f t="shared" si="2"/>
        <v>1.5977659703428462</v>
      </c>
      <c r="O16" s="8">
        <f t="shared" si="2"/>
        <v>-1.5977659703428428</v>
      </c>
      <c r="P16" s="8">
        <f t="shared" si="2"/>
        <v>-2.5852396460826808</v>
      </c>
      <c r="Q16" s="8">
        <f t="shared" si="2"/>
        <v>-3.95450876626476E-15</v>
      </c>
      <c r="R16" s="8">
        <f t="shared" si="2"/>
        <v>2.5852396460826781</v>
      </c>
      <c r="S16" s="8">
        <f t="shared" si="2"/>
        <v>1.5977659703428493</v>
      </c>
      <c r="T16" s="8">
        <f t="shared" si="2"/>
        <v>-1.5977659703428422</v>
      </c>
      <c r="U16" s="8">
        <f t="shared" si="2"/>
        <v>-2.5852396460826799</v>
      </c>
      <c r="V16" s="8">
        <f t="shared" si="2"/>
        <v>3.8295488827578099E-15</v>
      </c>
      <c r="W16" s="8">
        <f t="shared" si="2"/>
        <v>2.5852396460826808</v>
      </c>
      <c r="X16" s="8">
        <f t="shared" si="2"/>
        <v>1.597765970342838</v>
      </c>
      <c r="Y16" s="8">
        <f t="shared" si="2"/>
        <v>-1.5977659703428517</v>
      </c>
      <c r="Z16" s="8">
        <f t="shared" si="2"/>
        <v>-2.5852396460826754</v>
      </c>
      <c r="AA16" s="8">
        <f t="shared" si="2"/>
        <v>1.282076616113054E-14</v>
      </c>
      <c r="AB16" s="8">
        <f t="shared" si="2"/>
        <v>2.5852396460826852</v>
      </c>
    </row>
    <row r="17" spans="1:28">
      <c r="A17">
        <v>2</v>
      </c>
      <c r="B17">
        <f>B16+$E$14</f>
        <v>0.1</v>
      </c>
      <c r="C17" s="1">
        <f t="shared" ref="C17:C35" si="6">$C$14*SIN(2*PI()*$C$15*B17)</f>
        <v>0.58778525229247314</v>
      </c>
      <c r="D17" t="s">
        <v>20</v>
      </c>
      <c r="G17">
        <v>15</v>
      </c>
      <c r="H17">
        <f t="shared" si="5"/>
        <v>1.4000000000000001</v>
      </c>
      <c r="I17" s="8">
        <f t="shared" si="3"/>
        <v>0.64084608623917727</v>
      </c>
      <c r="J17" s="8">
        <f t="shared" si="3"/>
        <v>-1.1125346190345054E-16</v>
      </c>
      <c r="K17" s="8">
        <f t="shared" si="3"/>
        <v>-0.29097023040649972</v>
      </c>
      <c r="L17" s="8">
        <f t="shared" si="3"/>
        <v>-0.12117368866277883</v>
      </c>
      <c r="M17" s="8">
        <f t="shared" si="3"/>
        <v>8.1649915440574081E-2</v>
      </c>
      <c r="N17" s="8">
        <f t="shared" ref="J17:AB23" si="7">EXP(1)*SIN(2*PI()*$E$1*($H17-$C$4*N$2))</f>
        <v>2.5852396460826803</v>
      </c>
      <c r="O17" s="8">
        <f t="shared" si="7"/>
        <v>3.7924038232766426E-15</v>
      </c>
      <c r="P17" s="8">
        <f t="shared" si="7"/>
        <v>-2.5852396460826781</v>
      </c>
      <c r="Q17" s="8">
        <f t="shared" si="7"/>
        <v>-1.5977659703428493</v>
      </c>
      <c r="R17" s="8">
        <f t="shared" si="7"/>
        <v>1.59776597034284</v>
      </c>
      <c r="S17" s="8">
        <f t="shared" si="7"/>
        <v>2.5852396460826821</v>
      </c>
      <c r="T17" s="8">
        <f t="shared" si="7"/>
        <v>5.4946982738291989E-15</v>
      </c>
      <c r="U17" s="8">
        <f t="shared" si="7"/>
        <v>-2.5852396460826794</v>
      </c>
      <c r="V17" s="8">
        <f t="shared" si="7"/>
        <v>-1.5977659703428455</v>
      </c>
      <c r="W17" s="8">
        <f t="shared" si="7"/>
        <v>1.597765970342848</v>
      </c>
      <c r="X17" s="8">
        <f t="shared" si="7"/>
        <v>2.5852396460826772</v>
      </c>
      <c r="Y17" s="8">
        <f t="shared" si="7"/>
        <v>-1.3153796039344819E-14</v>
      </c>
      <c r="Z17" s="8">
        <f t="shared" si="7"/>
        <v>-2.5852396460826852</v>
      </c>
      <c r="AA17" s="8">
        <f t="shared" si="7"/>
        <v>-1.5977659703428304</v>
      </c>
      <c r="AB17" s="8">
        <f t="shared" si="7"/>
        <v>1.5977659703428513</v>
      </c>
    </row>
    <row r="18" spans="1:28">
      <c r="A18">
        <v>3</v>
      </c>
      <c r="B18">
        <f t="shared" ref="B18:B35" si="8">B17+$E$14</f>
        <v>0.2</v>
      </c>
      <c r="C18" s="1">
        <f t="shared" si="6"/>
        <v>0.95105651629515353</v>
      </c>
      <c r="D18" t="s">
        <v>21</v>
      </c>
      <c r="G18">
        <v>16</v>
      </c>
      <c r="H18">
        <f t="shared" si="5"/>
        <v>1.5000000000000002</v>
      </c>
      <c r="I18" s="8">
        <f t="shared" si="3"/>
        <v>0.64084608623917683</v>
      </c>
      <c r="J18" s="8">
        <f t="shared" si="3"/>
        <v>0.26687845016385481</v>
      </c>
      <c r="K18" s="8">
        <f t="shared" si="3"/>
        <v>-0.17982949210560478</v>
      </c>
      <c r="L18" s="8">
        <f t="shared" si="3"/>
        <v>-0.19606314679857392</v>
      </c>
      <c r="M18" s="8">
        <f t="shared" si="3"/>
        <v>-1.6804813005633831E-16</v>
      </c>
      <c r="N18" s="8">
        <f t="shared" si="7"/>
        <v>2.5852396460826785</v>
      </c>
      <c r="O18" s="8">
        <f t="shared" si="7"/>
        <v>1.5977659703428493</v>
      </c>
      <c r="P18" s="8">
        <f t="shared" si="7"/>
        <v>-1.5977659703428402</v>
      </c>
      <c r="Q18" s="8">
        <f t="shared" si="7"/>
        <v>-2.5852396460826816</v>
      </c>
      <c r="R18" s="8">
        <f t="shared" si="7"/>
        <v>-7.5759876543152418E-15</v>
      </c>
      <c r="S18" s="8">
        <f t="shared" si="7"/>
        <v>2.5852396460826772</v>
      </c>
      <c r="T18" s="8">
        <f t="shared" si="7"/>
        <v>1.5977659703428493</v>
      </c>
      <c r="U18" s="8">
        <f t="shared" si="7"/>
        <v>-1.5977659703428422</v>
      </c>
      <c r="V18" s="8">
        <f t="shared" si="7"/>
        <v>-2.5852396460826799</v>
      </c>
      <c r="W18" s="8">
        <f t="shared" si="7"/>
        <v>3.8295488827578099E-15</v>
      </c>
      <c r="X18" s="8">
        <f t="shared" si="7"/>
        <v>2.5852396460826808</v>
      </c>
      <c r="Y18" s="8">
        <f t="shared" si="7"/>
        <v>1.597765970342838</v>
      </c>
      <c r="Z18" s="8">
        <f t="shared" si="7"/>
        <v>-1.5977659703428517</v>
      </c>
      <c r="AA18" s="8">
        <f t="shared" si="7"/>
        <v>-2.5852396460826754</v>
      </c>
      <c r="AB18" s="8">
        <f t="shared" si="7"/>
        <v>1.282076616113054E-14</v>
      </c>
    </row>
    <row r="19" spans="1:28">
      <c r="A19">
        <v>4</v>
      </c>
      <c r="B19">
        <f t="shared" si="8"/>
        <v>0.30000000000000004</v>
      </c>
      <c r="C19" s="1">
        <f t="shared" si="6"/>
        <v>0.95105651629515353</v>
      </c>
      <c r="D19" t="s">
        <v>22</v>
      </c>
      <c r="G19">
        <v>17</v>
      </c>
      <c r="H19">
        <f t="shared" si="5"/>
        <v>1.6000000000000003</v>
      </c>
      <c r="I19" s="8">
        <f t="shared" si="3"/>
        <v>0.39606466285315689</v>
      </c>
      <c r="J19" s="8">
        <f t="shared" si="3"/>
        <v>0.43181840323001175</v>
      </c>
      <c r="K19" s="8">
        <f t="shared" si="3"/>
        <v>4.6850066801370523E-16</v>
      </c>
      <c r="L19" s="8">
        <f t="shared" si="3"/>
        <v>-0.19606314679857378</v>
      </c>
      <c r="M19" s="8">
        <f t="shared" si="3"/>
        <v>-8.1649915440574358E-2</v>
      </c>
      <c r="N19" s="8">
        <f t="shared" si="7"/>
        <v>1.5977659703428402</v>
      </c>
      <c r="O19" s="8">
        <f t="shared" si="7"/>
        <v>2.5852396460826816</v>
      </c>
      <c r="P19" s="8">
        <f t="shared" si="7"/>
        <v>7.5848076465532852E-15</v>
      </c>
      <c r="Q19" s="8">
        <f t="shared" si="7"/>
        <v>-2.5852396460826772</v>
      </c>
      <c r="R19" s="8">
        <f t="shared" si="7"/>
        <v>-1.5977659703428531</v>
      </c>
      <c r="S19" s="8">
        <f t="shared" si="7"/>
        <v>1.5977659703428368</v>
      </c>
      <c r="T19" s="8">
        <f t="shared" si="7"/>
        <v>2.5852396460826821</v>
      </c>
      <c r="U19" s="8">
        <f t="shared" si="7"/>
        <v>5.4946982738291989E-15</v>
      </c>
      <c r="V19" s="8">
        <f t="shared" si="7"/>
        <v>-2.5852396460826794</v>
      </c>
      <c r="W19" s="8">
        <f t="shared" si="7"/>
        <v>-1.5977659703428455</v>
      </c>
      <c r="X19" s="8">
        <f t="shared" si="7"/>
        <v>1.597765970342848</v>
      </c>
      <c r="Y19" s="8">
        <f t="shared" si="7"/>
        <v>2.5852396460826772</v>
      </c>
      <c r="Z19" s="8">
        <f t="shared" si="7"/>
        <v>-1.3153796039344819E-14</v>
      </c>
      <c r="AA19" s="8">
        <f t="shared" si="7"/>
        <v>-2.5852396460826852</v>
      </c>
      <c r="AB19" s="8">
        <f t="shared" si="7"/>
        <v>-1.5977659703428422</v>
      </c>
    </row>
    <row r="20" spans="1:28">
      <c r="A20">
        <v>5</v>
      </c>
      <c r="B20">
        <f t="shared" si="8"/>
        <v>0.4</v>
      </c>
      <c r="C20" s="1">
        <f t="shared" si="6"/>
        <v>0.58778525229247325</v>
      </c>
      <c r="D20" s="8" t="s">
        <v>23</v>
      </c>
      <c r="G20">
        <v>18</v>
      </c>
      <c r="H20">
        <f t="shared" si="5"/>
        <v>1.7000000000000004</v>
      </c>
      <c r="I20" s="8">
        <f t="shared" si="3"/>
        <v>-2.1462480345775453E-15</v>
      </c>
      <c r="J20" s="8">
        <f t="shared" si="3"/>
        <v>0.43181840323001147</v>
      </c>
      <c r="K20" s="8">
        <f t="shared" si="3"/>
        <v>0.17982949210560531</v>
      </c>
      <c r="L20" s="8">
        <f t="shared" si="3"/>
        <v>-0.12117368866277838</v>
      </c>
      <c r="M20" s="8">
        <f t="shared" si="3"/>
        <v>-0.13211233836140396</v>
      </c>
      <c r="N20" s="8">
        <f t="shared" si="7"/>
        <v>-6.9099278978866868E-15</v>
      </c>
      <c r="O20" s="8">
        <f t="shared" si="7"/>
        <v>2.5852396460826772</v>
      </c>
      <c r="P20" s="8">
        <f t="shared" si="7"/>
        <v>1.5977659703428522</v>
      </c>
      <c r="Q20" s="8">
        <f t="shared" si="7"/>
        <v>-1.5977659703428368</v>
      </c>
      <c r="R20" s="8">
        <f t="shared" si="7"/>
        <v>-2.585239646082683</v>
      </c>
      <c r="S20" s="8">
        <f t="shared" si="7"/>
        <v>-1.1197466542365725E-14</v>
      </c>
      <c r="T20" s="8">
        <f t="shared" si="7"/>
        <v>2.5852396460826772</v>
      </c>
      <c r="U20" s="8">
        <f t="shared" si="7"/>
        <v>1.5977659703428493</v>
      </c>
      <c r="V20" s="8">
        <f t="shared" si="7"/>
        <v>-1.5977659703428422</v>
      </c>
      <c r="W20" s="8">
        <f t="shared" si="7"/>
        <v>-2.5852396460826799</v>
      </c>
      <c r="X20" s="8">
        <f t="shared" si="7"/>
        <v>3.8295488827578099E-15</v>
      </c>
      <c r="Y20" s="8">
        <f t="shared" si="7"/>
        <v>2.5852396460826808</v>
      </c>
      <c r="Z20" s="8">
        <f t="shared" si="7"/>
        <v>1.597765970342838</v>
      </c>
      <c r="AA20" s="8">
        <f t="shared" si="7"/>
        <v>-1.5977659703428517</v>
      </c>
      <c r="AB20" s="8">
        <f t="shared" si="7"/>
        <v>-2.5852396460826754</v>
      </c>
    </row>
    <row r="21" spans="1:28">
      <c r="A21">
        <v>6</v>
      </c>
      <c r="B21">
        <f t="shared" si="8"/>
        <v>0.5</v>
      </c>
      <c r="C21" s="1">
        <f t="shared" si="6"/>
        <v>1.22514845490862E-16</v>
      </c>
      <c r="D21" t="s">
        <v>24</v>
      </c>
      <c r="E21" s="8"/>
      <c r="F21" s="8"/>
      <c r="G21">
        <v>19</v>
      </c>
      <c r="H21">
        <f t="shared" si="5"/>
        <v>1.8000000000000005</v>
      </c>
      <c r="I21" s="8">
        <f t="shared" si="3"/>
        <v>-0.39606466285315944</v>
      </c>
      <c r="J21" s="8">
        <f t="shared" si="3"/>
        <v>0.26687845016385403</v>
      </c>
      <c r="K21" s="8">
        <f t="shared" si="3"/>
        <v>0.29097023040649989</v>
      </c>
      <c r="L21" s="8">
        <f t="shared" si="3"/>
        <v>4.9878831305414764E-16</v>
      </c>
      <c r="M21" s="8">
        <f t="shared" si="3"/>
        <v>-0.13211233836140376</v>
      </c>
      <c r="N21" s="8">
        <f t="shared" si="7"/>
        <v>-1.5977659703428526</v>
      </c>
      <c r="O21" s="8">
        <f t="shared" si="7"/>
        <v>1.5977659703428375</v>
      </c>
      <c r="P21" s="8">
        <f t="shared" si="7"/>
        <v>2.585239646082683</v>
      </c>
      <c r="Q21" s="8">
        <f t="shared" si="7"/>
        <v>1.1377211469829928E-14</v>
      </c>
      <c r="R21" s="8">
        <f t="shared" si="7"/>
        <v>-2.5852396460826759</v>
      </c>
      <c r="S21" s="8">
        <f t="shared" si="7"/>
        <v>-1.5977659703428559</v>
      </c>
      <c r="T21" s="8">
        <f t="shared" si="7"/>
        <v>1.5977659703428368</v>
      </c>
      <c r="U21" s="8">
        <f t="shared" si="7"/>
        <v>2.5852396460826821</v>
      </c>
      <c r="V21" s="8">
        <f t="shared" si="7"/>
        <v>5.4946982738291989E-15</v>
      </c>
      <c r="W21" s="8">
        <f t="shared" si="7"/>
        <v>-2.5852396460826794</v>
      </c>
      <c r="X21" s="8">
        <f t="shared" si="7"/>
        <v>-1.5977659703428455</v>
      </c>
      <c r="Y21" s="8">
        <f t="shared" si="7"/>
        <v>1.597765970342848</v>
      </c>
      <c r="Z21" s="8">
        <f t="shared" si="7"/>
        <v>2.5852396460826772</v>
      </c>
      <c r="AA21" s="8">
        <f t="shared" si="7"/>
        <v>-1.3153796039344819E-14</v>
      </c>
      <c r="AB21" s="8">
        <f t="shared" si="7"/>
        <v>-2.5852396460826808</v>
      </c>
    </row>
    <row r="22" spans="1:28">
      <c r="A22">
        <v>7</v>
      </c>
      <c r="B22">
        <f t="shared" si="8"/>
        <v>0.6</v>
      </c>
      <c r="C22" s="1">
        <f t="shared" si="6"/>
        <v>-0.58778525229247303</v>
      </c>
      <c r="D22" t="s">
        <v>25</v>
      </c>
      <c r="G22">
        <v>20</v>
      </c>
      <c r="H22">
        <f t="shared" si="5"/>
        <v>1.9000000000000006</v>
      </c>
      <c r="I22" s="8">
        <f t="shared" si="3"/>
        <v>-0.64084608623917771</v>
      </c>
      <c r="J22" s="8">
        <f t="shared" si="3"/>
        <v>-1.446196550353792E-15</v>
      </c>
      <c r="K22" s="8">
        <f t="shared" si="3"/>
        <v>0.29097023040649939</v>
      </c>
      <c r="L22" s="8">
        <f t="shared" si="3"/>
        <v>0.12117368866277933</v>
      </c>
      <c r="M22" s="8">
        <f t="shared" si="3"/>
        <v>-8.1649915440573803E-2</v>
      </c>
      <c r="N22" s="8">
        <f t="shared" si="7"/>
        <v>-2.5852396460826825</v>
      </c>
      <c r="O22" s="8">
        <f t="shared" si="7"/>
        <v>-1.0531406785937169E-14</v>
      </c>
      <c r="P22" s="8">
        <f t="shared" si="7"/>
        <v>2.5852396460826759</v>
      </c>
      <c r="Q22" s="8">
        <f t="shared" si="7"/>
        <v>1.5977659703428555</v>
      </c>
      <c r="R22" s="8">
        <f t="shared" si="7"/>
        <v>-1.5977659703428337</v>
      </c>
      <c r="S22" s="8">
        <f t="shared" si="7"/>
        <v>-2.5852396460826839</v>
      </c>
      <c r="T22" s="8">
        <f t="shared" si="7"/>
        <v>-1.1197466542365725E-14</v>
      </c>
      <c r="U22" s="8">
        <f t="shared" si="7"/>
        <v>2.5852396460826772</v>
      </c>
      <c r="V22" s="8">
        <f t="shared" si="7"/>
        <v>1.5977659703428493</v>
      </c>
      <c r="W22" s="8">
        <f t="shared" si="7"/>
        <v>-1.5977659703428422</v>
      </c>
      <c r="X22" s="8">
        <f t="shared" si="7"/>
        <v>-2.5852396460826799</v>
      </c>
      <c r="Y22" s="8">
        <f t="shared" si="7"/>
        <v>3.8295488827578099E-15</v>
      </c>
      <c r="Z22" s="8">
        <f t="shared" si="7"/>
        <v>2.5852396460826808</v>
      </c>
      <c r="AA22" s="8">
        <f t="shared" si="7"/>
        <v>1.597765970342838</v>
      </c>
      <c r="AB22" s="8">
        <f t="shared" si="7"/>
        <v>-1.5977659703428517</v>
      </c>
    </row>
    <row r="23" spans="1:28">
      <c r="A23">
        <v>8</v>
      </c>
      <c r="B23">
        <f t="shared" si="8"/>
        <v>0.7</v>
      </c>
      <c r="C23" s="1">
        <f t="shared" si="6"/>
        <v>-0.95105651629515353</v>
      </c>
      <c r="D23" t="s">
        <v>26</v>
      </c>
      <c r="G23">
        <v>21</v>
      </c>
      <c r="H23">
        <f t="shared" si="5"/>
        <v>2.0000000000000004</v>
      </c>
      <c r="I23" s="8">
        <f t="shared" si="3"/>
        <v>-0.64084608623917649</v>
      </c>
      <c r="J23" s="8">
        <f t="shared" si="3"/>
        <v>-0.26687845016385575</v>
      </c>
      <c r="K23" s="8">
        <f t="shared" si="3"/>
        <v>0.17982949210560456</v>
      </c>
      <c r="L23" s="8">
        <f t="shared" si="3"/>
        <v>0.19606314679857403</v>
      </c>
      <c r="M23" s="8">
        <f t="shared" si="3"/>
        <v>3.3609626011267661E-16</v>
      </c>
      <c r="N23" s="8">
        <f t="shared" si="7"/>
        <v>-2.5852396460826776</v>
      </c>
      <c r="O23" s="8">
        <f t="shared" si="7"/>
        <v>-1.5977659703428526</v>
      </c>
      <c r="P23" s="8">
        <f t="shared" si="7"/>
        <v>1.5977659703428375</v>
      </c>
      <c r="Q23" s="8">
        <f t="shared" si="7"/>
        <v>2.585239646082683</v>
      </c>
      <c r="R23" s="8">
        <f t="shared" si="7"/>
        <v>1.1377211469829928E-14</v>
      </c>
      <c r="S23" s="8">
        <f t="shared" si="7"/>
        <v>-2.5852396460826759</v>
      </c>
      <c r="T23" s="8">
        <f t="shared" si="7"/>
        <v>-1.5977659703428531</v>
      </c>
      <c r="U23" s="8">
        <f t="shared" si="7"/>
        <v>1.59776597034284</v>
      </c>
      <c r="V23" s="8">
        <f t="shared" si="7"/>
        <v>2.5852396460826803</v>
      </c>
      <c r="W23" s="8">
        <f t="shared" si="7"/>
        <v>6.6605975642855548E-16</v>
      </c>
      <c r="X23" s="8">
        <f t="shared" si="7"/>
        <v>-2.5852396460826803</v>
      </c>
      <c r="Y23" s="8">
        <f t="shared" si="7"/>
        <v>-1.5977659703428417</v>
      </c>
      <c r="Z23" s="8">
        <f t="shared" si="7"/>
        <v>1.5977659703428519</v>
      </c>
      <c r="AA23" s="8">
        <f t="shared" si="7"/>
        <v>2.5852396460826754</v>
      </c>
      <c r="AB23" s="8">
        <f t="shared" si="7"/>
        <v>-8.3251575219441747E-15</v>
      </c>
    </row>
    <row r="24" spans="1:28">
      <c r="A24">
        <v>9</v>
      </c>
      <c r="B24">
        <f t="shared" si="8"/>
        <v>0.79999999999999993</v>
      </c>
      <c r="C24" s="1">
        <f t="shared" si="6"/>
        <v>-0.95105651629515364</v>
      </c>
      <c r="D24" t="s">
        <v>27</v>
      </c>
    </row>
    <row r="25" spans="1:28">
      <c r="A25">
        <v>10</v>
      </c>
      <c r="B25">
        <f t="shared" si="8"/>
        <v>0.89999999999999991</v>
      </c>
      <c r="C25" s="1">
        <f t="shared" si="6"/>
        <v>-0.58778525229247403</v>
      </c>
      <c r="D25" s="8" t="s">
        <v>28</v>
      </c>
    </row>
    <row r="26" spans="1:28">
      <c r="A26">
        <v>11</v>
      </c>
      <c r="B26">
        <f t="shared" si="8"/>
        <v>0.99999999999999989</v>
      </c>
      <c r="C26" s="1">
        <f t="shared" si="6"/>
        <v>-1.1332081106818492E-15</v>
      </c>
      <c r="D26" t="s">
        <v>29</v>
      </c>
      <c r="E26" s="8"/>
      <c r="F26" s="8"/>
    </row>
    <row r="27" spans="1:28">
      <c r="A27">
        <v>12</v>
      </c>
      <c r="B27">
        <f t="shared" si="8"/>
        <v>1.0999999999999999</v>
      </c>
      <c r="C27" s="1">
        <f t="shared" si="6"/>
        <v>0.58778525229247214</v>
      </c>
      <c r="D27" t="s">
        <v>30</v>
      </c>
    </row>
    <row r="28" spans="1:28">
      <c r="A28">
        <v>13</v>
      </c>
      <c r="B28">
        <f t="shared" si="8"/>
        <v>1.2</v>
      </c>
      <c r="C28" s="1">
        <f t="shared" si="6"/>
        <v>0.95105651629515353</v>
      </c>
      <c r="D28" t="s">
        <v>31</v>
      </c>
    </row>
    <row r="29" spans="1:28">
      <c r="A29">
        <v>14</v>
      </c>
      <c r="B29">
        <f t="shared" si="8"/>
        <v>1.3</v>
      </c>
      <c r="C29" s="1">
        <f t="shared" si="6"/>
        <v>0.95105651629515364</v>
      </c>
      <c r="D29" t="s">
        <v>32</v>
      </c>
    </row>
    <row r="30" spans="1:28">
      <c r="A30">
        <v>15</v>
      </c>
      <c r="B30">
        <f t="shared" si="8"/>
        <v>1.4000000000000001</v>
      </c>
      <c r="C30" s="1">
        <f t="shared" si="6"/>
        <v>0.58778525229247336</v>
      </c>
      <c r="D30" s="8" t="s">
        <v>33</v>
      </c>
    </row>
    <row r="31" spans="1:28">
      <c r="A31">
        <v>16</v>
      </c>
      <c r="B31">
        <f t="shared" si="8"/>
        <v>1.5000000000000002</v>
      </c>
      <c r="C31" s="1">
        <f t="shared" si="6"/>
        <v>-1.4088123029276645E-15</v>
      </c>
      <c r="D31" t="s">
        <v>34</v>
      </c>
      <c r="E31" s="8"/>
      <c r="F31" s="8"/>
    </row>
    <row r="32" spans="1:28">
      <c r="A32">
        <v>17</v>
      </c>
      <c r="B32">
        <f t="shared" si="8"/>
        <v>1.6000000000000003</v>
      </c>
      <c r="C32" s="1">
        <f t="shared" si="6"/>
        <v>-0.58778525229247425</v>
      </c>
      <c r="D32" t="s">
        <v>35</v>
      </c>
    </row>
    <row r="33" spans="1:20">
      <c r="A33">
        <v>18</v>
      </c>
      <c r="B33">
        <f t="shared" si="8"/>
        <v>1.7000000000000004</v>
      </c>
      <c r="C33" s="1">
        <f t="shared" si="6"/>
        <v>-0.95105651629515398</v>
      </c>
      <c r="D33" t="s">
        <v>36</v>
      </c>
    </row>
    <row r="34" spans="1:20">
      <c r="A34">
        <v>19</v>
      </c>
      <c r="B34">
        <f t="shared" si="8"/>
        <v>1.8000000000000005</v>
      </c>
      <c r="C34" s="1">
        <f t="shared" si="6"/>
        <v>-0.95105651629515264</v>
      </c>
      <c r="D34" t="s">
        <v>37</v>
      </c>
    </row>
    <row r="35" spans="1:20">
      <c r="A35">
        <v>20</v>
      </c>
      <c r="B35">
        <f t="shared" si="8"/>
        <v>1.9000000000000006</v>
      </c>
      <c r="C35" s="1">
        <f t="shared" si="6"/>
        <v>-0.58778525229247058</v>
      </c>
      <c r="D35" s="8" t="s">
        <v>38</v>
      </c>
    </row>
    <row r="36" spans="1:20">
      <c r="A36">
        <v>21</v>
      </c>
      <c r="B36">
        <f>B35+$E$14</f>
        <v>2.0000000000000004</v>
      </c>
      <c r="C36" s="1">
        <f>I23</f>
        <v>-0.64084608623917649</v>
      </c>
      <c r="E36" s="8"/>
      <c r="F36" s="8"/>
    </row>
    <row r="44" spans="1:20"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/>
      <c r="Q45" s="8"/>
      <c r="R45" s="8"/>
      <c r="S45" s="8"/>
      <c r="T45" s="8"/>
    </row>
    <row r="46" spans="1:20">
      <c r="J46" s="8">
        <v>1.5977659703428401E+18</v>
      </c>
      <c r="K46" s="8">
        <v>5.3258865678094797E+17</v>
      </c>
      <c r="L46" s="8">
        <v>1.77529552260316E+17</v>
      </c>
      <c r="M46" s="8">
        <v>5.9176517420105296E+16</v>
      </c>
      <c r="N46" s="8">
        <v>1.97255058067017E+16</v>
      </c>
      <c r="O46" s="8">
        <v>6575168602233920</v>
      </c>
      <c r="P46" s="8"/>
      <c r="Q46" s="8"/>
      <c r="R46" s="8"/>
      <c r="S46" s="8"/>
      <c r="T46" s="8"/>
    </row>
    <row r="47" spans="1:20">
      <c r="J47" s="8">
        <v>2.5852396460826701E+18</v>
      </c>
      <c r="K47" s="8">
        <v>1.21680565321485E+18</v>
      </c>
      <c r="L47" s="8">
        <v>5.2395491924516301E+17</v>
      </c>
      <c r="M47" s="8">
        <v>2.1410265136179101E+17</v>
      </c>
      <c r="N47" s="8">
        <v>8.4517887658398304E+16</v>
      </c>
      <c r="O47" s="8">
        <v>3.25560749542887E+16</v>
      </c>
      <c r="P47" s="8"/>
      <c r="Q47" s="8"/>
      <c r="R47" s="8"/>
      <c r="S47" s="8"/>
      <c r="T47" s="8"/>
    </row>
    <row r="48" spans="1:20">
      <c r="J48" s="8">
        <v>2.5852396460826701E+18</v>
      </c>
      <c r="K48" s="8">
        <v>1.67295031750413E+18</v>
      </c>
      <c r="L48" s="8">
        <v>9.0695338533148595E+17</v>
      </c>
      <c r="M48" s="8">
        <v>4.4505289601835597E+17</v>
      </c>
      <c r="N48" s="8">
        <v>2.04696223778384E+17</v>
      </c>
      <c r="O48" s="8">
        <v>8.9936124562320608E+16</v>
      </c>
      <c r="P48" s="8"/>
      <c r="Q48" s="8"/>
      <c r="R48" s="8"/>
      <c r="S48" s="8"/>
      <c r="T48" s="8"/>
    </row>
    <row r="49" spans="10:20">
      <c r="J49" s="8">
        <v>1.5977659703428401E+18</v>
      </c>
      <c r="K49" s="8">
        <v>1.6478888684503601E+18</v>
      </c>
      <c r="L49" s="8">
        <v>1.1539318797044401E+18</v>
      </c>
      <c r="M49" s="8">
        <v>6.8134589058038605E+17</v>
      </c>
      <c r="N49" s="8">
        <v>3.6357944604571802E+17</v>
      </c>
      <c r="O49" s="8">
        <v>1.8115056505678598E+17</v>
      </c>
      <c r="P49" s="8"/>
      <c r="Q49" s="8"/>
      <c r="R49" s="8"/>
      <c r="S49" s="8"/>
      <c r="T49" s="8"/>
    </row>
    <row r="50" spans="10:20">
      <c r="J50" s="8">
        <v>332.89351404027798</v>
      </c>
      <c r="K50" s="8">
        <v>1.09859257896691E+18</v>
      </c>
      <c r="L50" s="8">
        <v>1.13548544612526E+18</v>
      </c>
      <c r="M50" s="8">
        <v>8.3272574242867994E+17</v>
      </c>
      <c r="N50" s="8">
        <v>5.1996154484003898E+17</v>
      </c>
      <c r="O50" s="8">
        <v>2.9408755831787002E+17</v>
      </c>
      <c r="P50" s="8"/>
      <c r="Q50" s="8"/>
      <c r="R50" s="8"/>
      <c r="S50" s="8"/>
      <c r="T50" s="8"/>
    </row>
    <row r="51" spans="10:20">
      <c r="J51" s="8">
        <v>-1.5977659703428401E+18</v>
      </c>
      <c r="K51" s="8">
        <v>1.9980639586366E+17</v>
      </c>
      <c r="L51" s="8">
        <v>8.2359242937139904E+17</v>
      </c>
      <c r="M51" s="8">
        <v>8.2968130474291994E+17</v>
      </c>
      <c r="N51" s="8">
        <v>6.2320146480766605E+17</v>
      </c>
      <c r="O51" s="8">
        <v>4.0379219381446899E+17</v>
      </c>
      <c r="P51" s="8"/>
      <c r="Q51" s="8"/>
      <c r="R51" s="8"/>
      <c r="S51" s="8"/>
      <c r="T51" s="8"/>
    </row>
    <row r="52" spans="10:20">
      <c r="J52" s="8">
        <v>-2.5852396460826701E+18</v>
      </c>
      <c r="K52" s="8">
        <v>-7.2854228478511898E+17</v>
      </c>
      <c r="L52" s="8">
        <v>3.0621419131922598E+17</v>
      </c>
      <c r="M52" s="8">
        <v>6.5519226693502195E+17</v>
      </c>
      <c r="N52" s="8">
        <v>6.3386506551678502E+17</v>
      </c>
      <c r="O52" s="8">
        <v>4.8048315104857402E+17</v>
      </c>
      <c r="P52" s="8"/>
      <c r="Q52" s="8"/>
      <c r="R52" s="8"/>
      <c r="S52" s="8"/>
      <c r="T52" s="8"/>
    </row>
    <row r="53" spans="10:20">
      <c r="J53" s="8">
        <v>-2.5852396460826701E+18</v>
      </c>
      <c r="K53" s="8">
        <v>-1.34744140521763E+18</v>
      </c>
      <c r="L53" s="8">
        <v>-2.45004340859728E+17</v>
      </c>
      <c r="M53" s="8">
        <v>3.5512673100343802E+17</v>
      </c>
      <c r="N53" s="8">
        <v>5.4095228734566899E+17</v>
      </c>
      <c r="O53" s="8">
        <v>5.00639529814272E+17</v>
      </c>
      <c r="P53" s="8"/>
      <c r="Q53" s="8"/>
      <c r="R53" s="8"/>
      <c r="S53" s="8"/>
      <c r="T53" s="8"/>
    </row>
    <row r="54" spans="10:20">
      <c r="J54" s="8">
        <v>-1.5977659703428401E+18</v>
      </c>
      <c r="K54" s="8">
        <v>-1.4308829269260401E+18</v>
      </c>
      <c r="L54" s="8">
        <v>-6.4029720288183296E+17</v>
      </c>
      <c r="M54" s="8">
        <v>2.33187530416813E+16</v>
      </c>
      <c r="N54" s="8">
        <v>3.6840777591100602E+17</v>
      </c>
      <c r="O54" s="8">
        <v>4.56562278513184E+17</v>
      </c>
      <c r="P54" s="8"/>
      <c r="Q54" s="8"/>
      <c r="R54" s="8"/>
      <c r="S54" s="8"/>
      <c r="T54" s="8"/>
    </row>
    <row r="55" spans="10:20">
      <c r="J55" s="8">
        <v>-665.78702808055596</v>
      </c>
      <c r="K55" s="8">
        <v>-9.5392195128402701E+17</v>
      </c>
      <c r="L55" s="8">
        <v>-7.4483878568256397E+17</v>
      </c>
      <c r="M55" s="8">
        <v>-2.327337598664E+17</v>
      </c>
      <c r="N55" s="8">
        <v>1.68027263985204E+17</v>
      </c>
      <c r="O55" s="8">
        <v>3.6038394033719002E+17</v>
      </c>
      <c r="P55" s="8"/>
      <c r="Q55" s="8"/>
      <c r="R55" s="8"/>
      <c r="S55" s="8"/>
      <c r="T55" s="8"/>
    </row>
    <row r="56" spans="10:20">
      <c r="J56" s="8">
        <v>1.5977659703428401E+18</v>
      </c>
      <c r="K56" s="8">
        <v>-1.03359310741736E+17</v>
      </c>
      <c r="L56" s="8">
        <v>-5.3101229403562099E+17</v>
      </c>
      <c r="M56" s="8">
        <v>-3.3215993792280698E+17</v>
      </c>
      <c r="N56" s="8">
        <v>1298196682533630</v>
      </c>
      <c r="O56" s="8">
        <v>2.4068869245230499E+17</v>
      </c>
      <c r="P56" s="8"/>
      <c r="Q56" s="8"/>
      <c r="R56" s="8"/>
      <c r="S56" s="8"/>
      <c r="T56" s="8"/>
    </row>
    <row r="57" spans="10:20">
      <c r="J57" s="8">
        <v>2.5852396460826798E+18</v>
      </c>
      <c r="K57" s="8">
        <v>7.9284034153306906E+17</v>
      </c>
      <c r="L57" s="8">
        <v>-8.9728082179391504E+16</v>
      </c>
      <c r="M57" s="8">
        <v>-2.51349319341668E+17</v>
      </c>
      <c r="N57" s="8">
        <v>-8.2917641992200496E+16</v>
      </c>
      <c r="O57" s="8">
        <v>1.32819914304136E+17</v>
      </c>
      <c r="P57" s="8"/>
      <c r="Q57" s="8"/>
      <c r="R57" s="8"/>
      <c r="S57" s="8"/>
      <c r="T57" s="8"/>
    </row>
    <row r="58" spans="10:20">
      <c r="J58" s="8">
        <v>2.5852396460826701E+18</v>
      </c>
      <c r="K58" s="8">
        <v>1.3903067763829299E+18</v>
      </c>
      <c r="L58" s="8">
        <v>4.0361687067471802E+17</v>
      </c>
      <c r="M58" s="8">
        <v>-3.3027256002873E+16</v>
      </c>
      <c r="N58" s="8">
        <v>-6.6287513329091296E+16</v>
      </c>
      <c r="O58" s="8">
        <v>6.6450771759727104E+16</v>
      </c>
      <c r="P58" s="8"/>
      <c r="Q58" s="8"/>
      <c r="R58" s="8"/>
      <c r="S58" s="8"/>
      <c r="T58" s="8"/>
    </row>
    <row r="59" spans="10:20">
      <c r="J59" s="8">
        <v>1.5977659703428401E+18</v>
      </c>
      <c r="K59" s="8">
        <v>1.4594598410362399E+18</v>
      </c>
      <c r="L59" s="8">
        <v>7.5556452746189197E+17</v>
      </c>
      <c r="M59" s="8">
        <v>2.2983667181871501E+17</v>
      </c>
      <c r="N59" s="8">
        <v>3.24205483868442E+16</v>
      </c>
      <c r="O59" s="8">
        <v>5.51073639687662E+16</v>
      </c>
      <c r="P59" s="8"/>
      <c r="Q59" s="8"/>
      <c r="R59" s="8"/>
      <c r="S59" s="8"/>
      <c r="T59" s="8"/>
    </row>
    <row r="60" spans="10:20">
      <c r="J60" s="8">
        <v>998.68054212083496</v>
      </c>
      <c r="K60" s="8">
        <v>9.7297322735749402E+17</v>
      </c>
      <c r="L60" s="8">
        <v>8.2803409409376E+17</v>
      </c>
      <c r="M60" s="8">
        <v>4.2923581257706298E+17</v>
      </c>
      <c r="N60" s="8">
        <v>1.6469230311691699E+17</v>
      </c>
      <c r="O60" s="8">
        <v>9.1635677018149904E+16</v>
      </c>
      <c r="P60" s="8"/>
      <c r="Q60" s="8"/>
      <c r="R60" s="8"/>
      <c r="S60" s="8"/>
      <c r="T60" s="8"/>
    </row>
    <row r="61" spans="10:20">
      <c r="J61" s="8">
        <v>-1.5977659703428401E+18</v>
      </c>
      <c r="K61" s="8">
        <v>1.1606016145738099E+17</v>
      </c>
      <c r="L61" s="8">
        <v>5.9070944988163302E+17</v>
      </c>
      <c r="M61" s="8">
        <v>4.8306035834525299E+17</v>
      </c>
      <c r="N61" s="8">
        <v>2.7081498819302899E+17</v>
      </c>
      <c r="O61" s="8">
        <v>1.5136211407644301E+17</v>
      </c>
      <c r="P61" s="8"/>
      <c r="Q61" s="8"/>
      <c r="R61" s="8"/>
      <c r="S61" s="8"/>
      <c r="T61" s="8"/>
    </row>
    <row r="62" spans="10:20">
      <c r="J62" s="8">
        <v>-2.5852396460826798E+18</v>
      </c>
      <c r="K62" s="8">
        <v>-7.8437310772263898E+17</v>
      </c>
      <c r="L62" s="8">
        <v>1.32348597346876E+17</v>
      </c>
      <c r="M62" s="8">
        <v>3.6615643801246099E+17</v>
      </c>
      <c r="N62" s="8">
        <v>3.0259547146617299E+17</v>
      </c>
      <c r="O62" s="8">
        <v>2.0177323320635299E+17</v>
      </c>
      <c r="P62" s="8"/>
      <c r="Q62" s="8"/>
      <c r="R62" s="8"/>
      <c r="S62" s="8"/>
      <c r="T62" s="8"/>
    </row>
    <row r="63" spans="10:20">
      <c r="J63" s="8">
        <v>-2.5852396460826798E+18</v>
      </c>
      <c r="K63" s="8">
        <v>-1.3846619538426501E+18</v>
      </c>
      <c r="L63" s="8">
        <v>-3.7332158638296602E+17</v>
      </c>
      <c r="M63" s="8">
        <v>1.1966376321398499E+17</v>
      </c>
      <c r="N63" s="8">
        <v>2.4161823538211002E+17</v>
      </c>
      <c r="O63" s="8">
        <v>2.15054900598272E+17</v>
      </c>
      <c r="P63" s="8"/>
      <c r="Q63" s="8"/>
      <c r="R63" s="8"/>
      <c r="S63" s="8"/>
      <c r="T63" s="8"/>
    </row>
    <row r="64" spans="10:20">
      <c r="J64" s="8">
        <v>-1.5977659703428401E+18</v>
      </c>
      <c r="K64" s="8">
        <v>-1.4556966260093801E+18</v>
      </c>
      <c r="L64" s="8">
        <v>-7.3411326625843904E+17</v>
      </c>
      <c r="M64" s="8">
        <v>-1.6492857994348899E+17</v>
      </c>
      <c r="N64" s="8">
        <v>1.0610263027357699E+17</v>
      </c>
      <c r="O64" s="8">
        <v>1.7873747715670701E+17</v>
      </c>
      <c r="P64" s="8"/>
      <c r="Q64" s="8"/>
      <c r="R64" s="8"/>
      <c r="S64" s="8"/>
      <c r="T64" s="8"/>
    </row>
    <row r="65" spans="10:15">
      <c r="J65" s="8">
        <v>-1331.5740561611101</v>
      </c>
      <c r="K65" s="8">
        <v>-9.7046441733958899E+17</v>
      </c>
      <c r="L65" s="8">
        <v>-8.1289698328548902E+17</v>
      </c>
      <c r="M65" s="8">
        <v>-3.8091804772415603E+17</v>
      </c>
      <c r="N65" s="8">
        <v>-5.6237595725667104E+16</v>
      </c>
      <c r="O65" s="8">
        <v>1.00412452862582E+17</v>
      </c>
    </row>
    <row r="67" spans="10:15">
      <c r="J67">
        <v>-2.5852396460826794</v>
      </c>
      <c r="K67">
        <v>-1.5977659703428453</v>
      </c>
      <c r="L67">
        <v>1.5977659703428455</v>
      </c>
      <c r="M67">
        <v>2.5852396460826799</v>
      </c>
      <c r="N67">
        <v>6.6605975642855548E-16</v>
      </c>
    </row>
    <row r="68" spans="10:15">
      <c r="J68">
        <v>-1.5977659703428451</v>
      </c>
      <c r="K68">
        <v>-2.5852396460826794</v>
      </c>
      <c r="L68">
        <v>2.0812893804860437E-15</v>
      </c>
      <c r="M68">
        <v>2.5852396460826794</v>
      </c>
      <c r="N68">
        <v>1.5977659703428455</v>
      </c>
    </row>
    <row r="69" spans="10:15">
      <c r="J69">
        <v>0</v>
      </c>
      <c r="K69">
        <v>-2.5852396460826794</v>
      </c>
      <c r="L69">
        <v>-1.5977659703428442</v>
      </c>
      <c r="M69">
        <v>1.5977659703428455</v>
      </c>
      <c r="N69">
        <v>2.5852396460826799</v>
      </c>
    </row>
    <row r="70" spans="10:15">
      <c r="J70">
        <v>1.5977659703428453</v>
      </c>
      <c r="K70">
        <v>-1.5977659703428446</v>
      </c>
      <c r="L70">
        <v>-2.5852396460826794</v>
      </c>
      <c r="M70">
        <v>-3.3302987821427774E-16</v>
      </c>
      <c r="N70">
        <v>2.5852396460826794</v>
      </c>
    </row>
    <row r="71" spans="10:15">
      <c r="J71">
        <v>2.5852396460826794</v>
      </c>
      <c r="K71">
        <v>0</v>
      </c>
      <c r="L71">
        <v>-2.5852396460826799</v>
      </c>
      <c r="M71">
        <v>-1.5977659703428453</v>
      </c>
      <c r="N71">
        <v>1.5977659703428446</v>
      </c>
    </row>
    <row r="72" spans="10:15">
      <c r="J72">
        <v>2.5852396460826799</v>
      </c>
      <c r="K72">
        <v>1.5977659703428446</v>
      </c>
      <c r="L72">
        <v>-1.5977659703428462</v>
      </c>
      <c r="M72">
        <v>-2.5852396460826794</v>
      </c>
      <c r="N72">
        <v>-3.3302987821427774E-16</v>
      </c>
    </row>
    <row r="73" spans="10:15">
      <c r="J73">
        <v>1.5977659703428453</v>
      </c>
      <c r="K73">
        <v>2.5852396460826794</v>
      </c>
      <c r="L73">
        <v>-1.8962019116383213E-15</v>
      </c>
      <c r="M73">
        <v>-2.5852396460826799</v>
      </c>
      <c r="N73">
        <v>-1.5977659703428453</v>
      </c>
    </row>
    <row r="74" spans="10:15">
      <c r="J74">
        <v>1.5401895075644385E-15</v>
      </c>
      <c r="K74">
        <v>2.5852396460826803</v>
      </c>
      <c r="L74">
        <v>1.5977659703428428</v>
      </c>
      <c r="M74">
        <v>-1.5977659703428462</v>
      </c>
      <c r="N74">
        <v>-2.5852396460826794</v>
      </c>
    </row>
    <row r="75" spans="10:15">
      <c r="J75">
        <v>-1.5977659703428426</v>
      </c>
      <c r="K75">
        <v>1.5977659703428462</v>
      </c>
      <c r="L75">
        <v>2.585239646082679</v>
      </c>
      <c r="M75">
        <v>-1.8962019116383213E-15</v>
      </c>
      <c r="N75">
        <v>-2.5852396460826799</v>
      </c>
    </row>
    <row r="76" spans="10:15">
      <c r="J76">
        <v>-2.5852396460826794</v>
      </c>
      <c r="K76">
        <v>2.7473491369145995E-15</v>
      </c>
      <c r="L76">
        <v>2.5852396460826808</v>
      </c>
      <c r="M76">
        <v>1.5977659703428428</v>
      </c>
      <c r="N76">
        <v>-1.5977659703428462</v>
      </c>
    </row>
    <row r="77" spans="10:15">
      <c r="J77">
        <v>-2.5852396460826803</v>
      </c>
      <c r="K77">
        <v>-1.5977659703428426</v>
      </c>
      <c r="L77">
        <v>1.597765970342848</v>
      </c>
      <c r="M77">
        <v>2.585239646082679</v>
      </c>
      <c r="N77">
        <v>-1.8962019116383213E-15</v>
      </c>
    </row>
    <row r="78" spans="10:15">
      <c r="J78">
        <v>-1.5977659703428475</v>
      </c>
      <c r="K78">
        <v>-2.5852396460826785</v>
      </c>
      <c r="L78">
        <v>3.95450876626476E-15</v>
      </c>
      <c r="M78">
        <v>2.5852396460826808</v>
      </c>
      <c r="N78">
        <v>1.5977659703428428</v>
      </c>
    </row>
    <row r="79" spans="10:15">
      <c r="J79">
        <v>-6.6605975642855548E-16</v>
      </c>
      <c r="K79">
        <v>-2.5852396460826799</v>
      </c>
      <c r="L79">
        <v>-1.5977659703428426</v>
      </c>
      <c r="M79">
        <v>1.5977659703428462</v>
      </c>
      <c r="N79">
        <v>2.5852396460826794</v>
      </c>
    </row>
    <row r="80" spans="10:15">
      <c r="J80">
        <v>1.5977659703428462</v>
      </c>
      <c r="K80">
        <v>-1.5977659703428455</v>
      </c>
      <c r="L80">
        <v>-2.5852396460826794</v>
      </c>
      <c r="M80">
        <v>3.3302987821427774E-16</v>
      </c>
      <c r="N80">
        <v>2.5852396460826794</v>
      </c>
    </row>
    <row r="81" spans="10:14">
      <c r="J81">
        <v>2.5852396460826803</v>
      </c>
      <c r="K81">
        <v>-6.6605975642855548E-16</v>
      </c>
      <c r="L81">
        <v>-2.5852396460826799</v>
      </c>
      <c r="M81">
        <v>-1.5977659703428455</v>
      </c>
      <c r="N81">
        <v>1.5977659703428433</v>
      </c>
    </row>
    <row r="82" spans="10:14">
      <c r="J82">
        <v>2.5852396460826785</v>
      </c>
      <c r="K82">
        <v>1.5977659703428462</v>
      </c>
      <c r="L82">
        <v>-1.5977659703428435</v>
      </c>
      <c r="M82">
        <v>-2.5852396460826803</v>
      </c>
      <c r="N82">
        <v>-3.2884490098362047E-15</v>
      </c>
    </row>
    <row r="83" spans="10:14">
      <c r="J83">
        <v>1.5977659703428417</v>
      </c>
      <c r="K83">
        <v>2.5852396460826803</v>
      </c>
      <c r="L83">
        <v>4.1625787609720874E-15</v>
      </c>
      <c r="M83">
        <v>-2.5852396460826785</v>
      </c>
      <c r="N83">
        <v>-1.5977659703428486</v>
      </c>
    </row>
    <row r="84" spans="10:14">
      <c r="J84">
        <v>-8.658187400158453E-15</v>
      </c>
      <c r="K84">
        <v>2.5852396460826785</v>
      </c>
      <c r="L84">
        <v>1.5977659703428484</v>
      </c>
      <c r="M84">
        <v>-1.5977659703428395</v>
      </c>
      <c r="N84">
        <v>-2.5852396460826816</v>
      </c>
    </row>
    <row r="85" spans="10:14">
      <c r="J85">
        <v>-1.5977659703428519</v>
      </c>
      <c r="K85">
        <v>1.5977659703428417</v>
      </c>
      <c r="L85">
        <v>2.5852396460826816</v>
      </c>
      <c r="M85">
        <v>6.5768980196724093E-15</v>
      </c>
      <c r="N85">
        <v>-2.5852396460826776</v>
      </c>
    </row>
    <row r="86" spans="10:14">
      <c r="J86">
        <v>-2.5852396460826821</v>
      </c>
      <c r="K86">
        <v>-8.658187400158453E-15</v>
      </c>
      <c r="L86">
        <v>2.5852396460826768</v>
      </c>
      <c r="M86">
        <v>1.5977659703428522</v>
      </c>
      <c r="N86">
        <v>-1.5977659703428377</v>
      </c>
    </row>
    <row r="87" spans="10:14">
      <c r="J87">
        <v>-2.5852396460826772</v>
      </c>
      <c r="K87">
        <v>-1.5977659703428519</v>
      </c>
      <c r="L87">
        <v>1.5977659703428417</v>
      </c>
      <c r="M87">
        <v>2.5852396460826816</v>
      </c>
      <c r="N87">
        <v>6.5768980196724093E-15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9"/>
  <sheetViews>
    <sheetView topLeftCell="A55" zoomScaleNormal="100" workbookViewId="0">
      <selection activeCell="I2" sqref="I2:L5"/>
    </sheetView>
  </sheetViews>
  <sheetFormatPr defaultRowHeight="15"/>
  <cols>
    <col min="3" max="3" width="12" bestFit="1" customWidth="1"/>
    <col min="4" max="4" width="9.28515625" bestFit="1" customWidth="1"/>
  </cols>
  <sheetData>
    <row r="1" spans="1:23">
      <c r="A1" s="9" t="s">
        <v>17</v>
      </c>
      <c r="B1" s="1" t="s">
        <v>9</v>
      </c>
      <c r="C1" s="1">
        <v>0.2</v>
      </c>
      <c r="D1" s="12" t="s">
        <v>18</v>
      </c>
      <c r="E1" s="12"/>
      <c r="F1" s="12"/>
      <c r="G1" s="12"/>
    </row>
    <row r="2" spans="1:23">
      <c r="A2" s="10"/>
      <c r="B2" s="1" t="s">
        <v>6</v>
      </c>
      <c r="C2" s="1">
        <v>0.05</v>
      </c>
      <c r="D2" s="1" t="s">
        <v>4</v>
      </c>
      <c r="E2" s="1">
        <v>1</v>
      </c>
      <c r="F2" s="1" t="s">
        <v>15</v>
      </c>
      <c r="G2" s="1">
        <f>EXP(-$C$2*$E$2^2*$E$3)*SIN(2*PI()*$E$2*($E$4-$C$4*$E$3))</f>
        <v>0</v>
      </c>
    </row>
    <row r="3" spans="1:23">
      <c r="A3" s="10"/>
      <c r="B3" s="1" t="s">
        <v>5</v>
      </c>
      <c r="C3" s="6">
        <f>2/20</f>
        <v>0.1</v>
      </c>
      <c r="D3" s="1" t="s">
        <v>13</v>
      </c>
      <c r="E3" s="1">
        <v>0</v>
      </c>
      <c r="F3" s="13"/>
      <c r="G3" s="14"/>
    </row>
    <row r="4" spans="1:23">
      <c r="A4" s="10"/>
      <c r="B4" s="1" t="s">
        <v>8</v>
      </c>
      <c r="C4" s="1">
        <v>1</v>
      </c>
      <c r="D4" s="1" t="s">
        <v>14</v>
      </c>
      <c r="E4" s="1">
        <v>0</v>
      </c>
      <c r="F4" s="15"/>
      <c r="G4" s="16"/>
    </row>
    <row r="5" spans="1:23">
      <c r="A5" s="10"/>
      <c r="B5" s="7" t="s">
        <v>2</v>
      </c>
      <c r="C5" s="7">
        <f>-((C4*C1)/(2*C3)-(C2*C1)/(C3^2))</f>
        <v>0</v>
      </c>
    </row>
    <row r="6" spans="1:23">
      <c r="A6" s="10"/>
      <c r="B6" s="7" t="s">
        <v>1</v>
      </c>
      <c r="C6" s="7">
        <f>-((C4*C1)/(2*C3)+(C2*C1)/(C3^2))</f>
        <v>-2</v>
      </c>
    </row>
    <row r="7" spans="1:23">
      <c r="A7" s="11"/>
      <c r="B7" s="7" t="s">
        <v>0</v>
      </c>
      <c r="C7" s="7">
        <f>(C1/$C$1)+(2*$C$2*C1)/($C$3^2)</f>
        <v>3</v>
      </c>
      <c r="V7" s="5" t="s">
        <v>10</v>
      </c>
      <c r="W7" t="s">
        <v>11</v>
      </c>
    </row>
    <row r="8" spans="1:23">
      <c r="A8" s="4" t="s">
        <v>3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V8">
        <v>0</v>
      </c>
      <c r="W8">
        <v>-2.5852396460826794</v>
      </c>
    </row>
    <row r="9" spans="1:23">
      <c r="A9" s="4">
        <v>2</v>
      </c>
      <c r="B9" s="1">
        <f>$C$7</f>
        <v>3</v>
      </c>
      <c r="C9" s="1">
        <f>$C$5</f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V9">
        <f>1.59776597034285-C6*W8</f>
        <v>-3.5727133218225089</v>
      </c>
    </row>
    <row r="10" spans="1:23">
      <c r="A10" s="4">
        <v>3</v>
      </c>
      <c r="B10" s="1">
        <f>$C$6</f>
        <v>-2</v>
      </c>
      <c r="C10" s="1">
        <f>B9</f>
        <v>3</v>
      </c>
      <c r="D10" s="1">
        <f>C9</f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V10">
        <v>2.5852396460826794</v>
      </c>
    </row>
    <row r="11" spans="1:23">
      <c r="A11" s="4">
        <v>4</v>
      </c>
      <c r="B11" s="1">
        <v>0</v>
      </c>
      <c r="C11" s="1">
        <f>B10</f>
        <v>-2</v>
      </c>
      <c r="D11" s="1">
        <f>C10</f>
        <v>3</v>
      </c>
      <c r="E11" s="1">
        <f>D10</f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V11">
        <v>2.5852396460826794</v>
      </c>
    </row>
    <row r="12" spans="1:23">
      <c r="A12" s="4">
        <v>5</v>
      </c>
      <c r="B12" s="1">
        <v>0</v>
      </c>
      <c r="C12" s="1">
        <v>0</v>
      </c>
      <c r="D12" s="1">
        <f>C11</f>
        <v>-2</v>
      </c>
      <c r="E12" s="1">
        <f>D11</f>
        <v>3</v>
      </c>
      <c r="F12" s="1">
        <f>E11</f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V12">
        <v>1.5977659703428453</v>
      </c>
    </row>
    <row r="13" spans="1:23">
      <c r="A13" s="4">
        <v>6</v>
      </c>
      <c r="B13" s="1">
        <v>0</v>
      </c>
      <c r="C13" s="1">
        <v>0</v>
      </c>
      <c r="D13" s="1">
        <v>0</v>
      </c>
      <c r="E13" s="1">
        <f>D12</f>
        <v>-2</v>
      </c>
      <c r="F13" s="1">
        <f>E12</f>
        <v>3</v>
      </c>
      <c r="G13" s="1">
        <f>F12</f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V13">
        <v>3.3302987821427774E-16</v>
      </c>
    </row>
    <row r="14" spans="1:23">
      <c r="A14" s="4">
        <v>7</v>
      </c>
      <c r="B14" s="1">
        <v>0</v>
      </c>
      <c r="C14" s="1">
        <v>0</v>
      </c>
      <c r="D14" s="1">
        <v>0</v>
      </c>
      <c r="E14" s="1">
        <v>0</v>
      </c>
      <c r="F14" s="1">
        <f>E13</f>
        <v>-2</v>
      </c>
      <c r="G14" s="1">
        <f>F13</f>
        <v>3</v>
      </c>
      <c r="H14" s="1">
        <f>G13</f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V14">
        <v>-1.5977659703428446</v>
      </c>
    </row>
    <row r="15" spans="1:23">
      <c r="A15" s="4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f>F14</f>
        <v>-2</v>
      </c>
      <c r="H15" s="1">
        <f>G14</f>
        <v>3</v>
      </c>
      <c r="I15" s="1">
        <f>H14</f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V15">
        <v>-2.5852396460826794</v>
      </c>
    </row>
    <row r="16" spans="1:23">
      <c r="A16" s="4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f>G15</f>
        <v>-2</v>
      </c>
      <c r="I16" s="1">
        <f>H15</f>
        <v>3</v>
      </c>
      <c r="J16" s="1">
        <f>I15</f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V16">
        <v>-2.5852396460826799</v>
      </c>
    </row>
    <row r="17" spans="1:23">
      <c r="A17" s="4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f>H16</f>
        <v>-2</v>
      </c>
      <c r="J17" s="1">
        <f>I16</f>
        <v>3</v>
      </c>
      <c r="K17" s="1">
        <f>J16</f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V17">
        <v>-1.5977659703428475</v>
      </c>
    </row>
    <row r="18" spans="1:23">
      <c r="A18" s="4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>I17</f>
        <v>-2</v>
      </c>
      <c r="K18" s="1">
        <f>J17</f>
        <v>3</v>
      </c>
      <c r="L18" s="1">
        <f>K17</f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V18">
        <v>-3.0803790151288769E-15</v>
      </c>
    </row>
    <row r="19" spans="1:23">
      <c r="A19" s="4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f>J18</f>
        <v>-2</v>
      </c>
      <c r="L19" s="1">
        <f>K18</f>
        <v>3</v>
      </c>
      <c r="M19" s="1">
        <f>L18</f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V19">
        <v>1.5977659703428422</v>
      </c>
    </row>
    <row r="20" spans="1:23">
      <c r="A20" s="4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f>K19</f>
        <v>-2</v>
      </c>
      <c r="M20" s="1">
        <f>L19</f>
        <v>3</v>
      </c>
      <c r="N20" s="1">
        <f>M19</f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V20">
        <v>2.5852396460826794</v>
      </c>
    </row>
    <row r="21" spans="1:23">
      <c r="A21" s="4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f>L20</f>
        <v>-2</v>
      </c>
      <c r="N21" s="1">
        <f>M20</f>
        <v>3</v>
      </c>
      <c r="O21" s="1">
        <f>N20</f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V21">
        <v>2.5852396460826799</v>
      </c>
    </row>
    <row r="22" spans="1:23">
      <c r="A22" s="4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f>M21</f>
        <v>-2</v>
      </c>
      <c r="O22" s="1">
        <f>N21</f>
        <v>3</v>
      </c>
      <c r="P22" s="1">
        <f>O21</f>
        <v>0</v>
      </c>
      <c r="Q22" s="1">
        <v>0</v>
      </c>
      <c r="R22" s="1">
        <v>0</v>
      </c>
      <c r="S22" s="1">
        <v>0</v>
      </c>
      <c r="T22" s="1">
        <v>0</v>
      </c>
      <c r="V22">
        <v>1.5977659703428455</v>
      </c>
    </row>
    <row r="23" spans="1:23">
      <c r="A23" s="4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f>N22</f>
        <v>-2</v>
      </c>
      <c r="P23" s="1">
        <f>O22</f>
        <v>3</v>
      </c>
      <c r="Q23" s="1">
        <f>P22</f>
        <v>0</v>
      </c>
      <c r="R23" s="1">
        <v>0</v>
      </c>
      <c r="S23" s="1">
        <v>0</v>
      </c>
      <c r="T23" s="1">
        <v>0</v>
      </c>
      <c r="V23">
        <v>-3.8295488827578099E-15</v>
      </c>
    </row>
    <row r="24" spans="1:23">
      <c r="A24" s="4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f>O23</f>
        <v>-2</v>
      </c>
      <c r="Q24" s="1">
        <f>P23</f>
        <v>3</v>
      </c>
      <c r="R24" s="1">
        <f>Q23</f>
        <v>0</v>
      </c>
      <c r="S24" s="1">
        <v>0</v>
      </c>
      <c r="T24" s="1">
        <v>0</v>
      </c>
      <c r="V24">
        <v>-1.597765970342848</v>
      </c>
    </row>
    <row r="25" spans="1:23">
      <c r="A25" s="4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>P24</f>
        <v>-2</v>
      </c>
      <c r="R25" s="1">
        <f>Q24</f>
        <v>3</v>
      </c>
      <c r="S25" s="1">
        <f>R24</f>
        <v>0</v>
      </c>
      <c r="T25" s="1">
        <v>0</v>
      </c>
      <c r="V25">
        <v>-2.5852396460826808</v>
      </c>
    </row>
    <row r="26" spans="1:23">
      <c r="A26" s="4">
        <v>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f>Q25</f>
        <v>-2</v>
      </c>
      <c r="S26" s="1">
        <f>R25</f>
        <v>3</v>
      </c>
      <c r="T26" s="1">
        <f>S25</f>
        <v>0</v>
      </c>
      <c r="V26">
        <v>-2.5852396460826772</v>
      </c>
    </row>
    <row r="27" spans="1:23">
      <c r="A27" s="4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f t="shared" ref="S27:T27" si="0">R26</f>
        <v>-2</v>
      </c>
      <c r="T27" s="1">
        <f t="shared" si="0"/>
        <v>3</v>
      </c>
      <c r="V27">
        <f>-1.59776597034284-C5*W28</f>
        <v>-1.59776597034284</v>
      </c>
    </row>
    <row r="28" spans="1:23">
      <c r="V28">
        <v>8.3251575219441747E-15</v>
      </c>
      <c r="W28">
        <v>-2.5852396460826772</v>
      </c>
    </row>
    <row r="30" spans="1:23" ht="18" customHeight="1">
      <c r="A30" s="4" t="s">
        <v>12</v>
      </c>
    </row>
    <row r="31" spans="1:23">
      <c r="A31">
        <v>1</v>
      </c>
    </row>
    <row r="32" spans="1:23">
      <c r="A32">
        <v>2</v>
      </c>
      <c r="B32">
        <f t="array" ref="B32:T50">MINVERSE(B9:T27)</f>
        <v>0.33333333333333331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3</v>
      </c>
      <c r="B33">
        <v>0.22222222222222221</v>
      </c>
      <c r="C33">
        <v>0.33333333333333331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4</v>
      </c>
      <c r="B34">
        <v>0.14814814814814814</v>
      </c>
      <c r="C34">
        <v>0.22222222222222221</v>
      </c>
      <c r="D34">
        <v>0.33333333333333331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5</v>
      </c>
      <c r="B35">
        <v>9.8765432098765427E-2</v>
      </c>
      <c r="C35">
        <v>0.14814814814814814</v>
      </c>
      <c r="D35">
        <v>0.22222222222222221</v>
      </c>
      <c r="E35">
        <v>0.33333333333333331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6</v>
      </c>
      <c r="B36">
        <v>6.5843621399176946E-2</v>
      </c>
      <c r="C36">
        <v>9.8765432098765427E-2</v>
      </c>
      <c r="D36">
        <v>0.14814814814814814</v>
      </c>
      <c r="E36">
        <v>0.22222222222222221</v>
      </c>
      <c r="F36">
        <v>0.33333333333333331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7</v>
      </c>
      <c r="B37">
        <v>4.38957475994513E-2</v>
      </c>
      <c r="C37">
        <v>6.5843621399176946E-2</v>
      </c>
      <c r="D37">
        <v>9.8765432098765427E-2</v>
      </c>
      <c r="E37">
        <v>0.14814814814814814</v>
      </c>
      <c r="F37">
        <v>0.22222222222222221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8</v>
      </c>
      <c r="B38">
        <v>2.9263831732967528E-2</v>
      </c>
      <c r="C38">
        <v>4.38957475994513E-2</v>
      </c>
      <c r="D38">
        <v>6.5843621399176946E-2</v>
      </c>
      <c r="E38">
        <v>9.8765432098765427E-2</v>
      </c>
      <c r="F38">
        <v>0.14814814814814814</v>
      </c>
      <c r="G38">
        <v>0.22222222222222221</v>
      </c>
      <c r="H38">
        <v>0.33333333333333331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9</v>
      </c>
      <c r="B39">
        <v>1.9509221155311684E-2</v>
      </c>
      <c r="C39">
        <v>2.9263831732967528E-2</v>
      </c>
      <c r="D39">
        <v>4.38957475994513E-2</v>
      </c>
      <c r="E39">
        <v>6.5843621399176946E-2</v>
      </c>
      <c r="F39">
        <v>9.8765432098765427E-2</v>
      </c>
      <c r="G39">
        <v>0.14814814814814814</v>
      </c>
      <c r="H39">
        <v>0.22222222222222221</v>
      </c>
      <c r="I39">
        <v>0.33333333333333331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10</v>
      </c>
      <c r="B40">
        <v>1.3006147436874456E-2</v>
      </c>
      <c r="C40">
        <v>1.9509221155311684E-2</v>
      </c>
      <c r="D40">
        <v>2.9263831732967528E-2</v>
      </c>
      <c r="E40">
        <v>4.38957475994513E-2</v>
      </c>
      <c r="F40">
        <v>6.5843621399176946E-2</v>
      </c>
      <c r="G40">
        <v>9.8765432098765427E-2</v>
      </c>
      <c r="H40">
        <v>0.14814814814814814</v>
      </c>
      <c r="I40">
        <v>0.22222222222222221</v>
      </c>
      <c r="J40">
        <v>0.33333333333333331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11</v>
      </c>
      <c r="B41">
        <v>8.6707649579163045E-3</v>
      </c>
      <c r="C41">
        <v>1.3006147436874456E-2</v>
      </c>
      <c r="D41">
        <v>1.9509221155311684E-2</v>
      </c>
      <c r="E41">
        <v>2.9263831732967528E-2</v>
      </c>
      <c r="F41">
        <v>4.38957475994513E-2</v>
      </c>
      <c r="G41">
        <v>6.5843621399176946E-2</v>
      </c>
      <c r="H41">
        <v>9.8765432098765427E-2</v>
      </c>
      <c r="I41">
        <v>0.14814814814814814</v>
      </c>
      <c r="J41">
        <v>0.22222222222222221</v>
      </c>
      <c r="K41">
        <v>0.33333333333333331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12</v>
      </c>
      <c r="B42">
        <v>5.7805099719442019E-3</v>
      </c>
      <c r="C42">
        <v>8.6707649579163045E-3</v>
      </c>
      <c r="D42">
        <v>1.3006147436874456E-2</v>
      </c>
      <c r="E42">
        <v>1.9509221155311684E-2</v>
      </c>
      <c r="F42">
        <v>2.9263831732967528E-2</v>
      </c>
      <c r="G42">
        <v>4.38957475994513E-2</v>
      </c>
      <c r="H42">
        <v>6.5843621399176946E-2</v>
      </c>
      <c r="I42">
        <v>9.8765432098765427E-2</v>
      </c>
      <c r="J42">
        <v>0.14814814814814814</v>
      </c>
      <c r="K42">
        <v>0.22222222222222221</v>
      </c>
      <c r="L42">
        <v>0.33333333333333331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13</v>
      </c>
      <c r="B43">
        <v>3.853673314629468E-3</v>
      </c>
      <c r="C43">
        <v>5.7805099719442019E-3</v>
      </c>
      <c r="D43">
        <v>8.6707649579163045E-3</v>
      </c>
      <c r="E43">
        <v>1.3006147436874456E-2</v>
      </c>
      <c r="F43">
        <v>1.9509221155311684E-2</v>
      </c>
      <c r="G43">
        <v>2.9263831732967528E-2</v>
      </c>
      <c r="H43">
        <v>4.38957475994513E-2</v>
      </c>
      <c r="I43">
        <v>6.5843621399176946E-2</v>
      </c>
      <c r="J43">
        <v>9.8765432098765427E-2</v>
      </c>
      <c r="K43">
        <v>0.14814814814814814</v>
      </c>
      <c r="L43">
        <v>0.22222222222222221</v>
      </c>
      <c r="M43">
        <v>0.33333333333333331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14</v>
      </c>
      <c r="B44">
        <v>2.5691155430863119E-3</v>
      </c>
      <c r="C44">
        <v>3.853673314629468E-3</v>
      </c>
      <c r="D44">
        <v>5.7805099719442019E-3</v>
      </c>
      <c r="E44">
        <v>8.6707649579163045E-3</v>
      </c>
      <c r="F44">
        <v>1.3006147436874456E-2</v>
      </c>
      <c r="G44">
        <v>1.9509221155311684E-2</v>
      </c>
      <c r="H44">
        <v>2.9263831732967528E-2</v>
      </c>
      <c r="I44">
        <v>4.38957475994513E-2</v>
      </c>
      <c r="J44">
        <v>6.5843621399176946E-2</v>
      </c>
      <c r="K44">
        <v>9.8765432098765427E-2</v>
      </c>
      <c r="L44">
        <v>0.14814814814814814</v>
      </c>
      <c r="M44">
        <v>0.22222222222222221</v>
      </c>
      <c r="N44">
        <v>0.33333333333333331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15</v>
      </c>
      <c r="B45">
        <v>1.7127436953908743E-3</v>
      </c>
      <c r="C45">
        <v>2.5691155430863119E-3</v>
      </c>
      <c r="D45">
        <v>3.853673314629468E-3</v>
      </c>
      <c r="E45">
        <v>5.7805099719442019E-3</v>
      </c>
      <c r="F45">
        <v>8.6707649579163045E-3</v>
      </c>
      <c r="G45">
        <v>1.3006147436874456E-2</v>
      </c>
      <c r="H45">
        <v>1.9509221155311684E-2</v>
      </c>
      <c r="I45">
        <v>2.9263831732967528E-2</v>
      </c>
      <c r="J45">
        <v>4.38957475994513E-2</v>
      </c>
      <c r="K45">
        <v>6.5843621399176946E-2</v>
      </c>
      <c r="L45">
        <v>9.8765432098765427E-2</v>
      </c>
      <c r="M45">
        <v>0.14814814814814814</v>
      </c>
      <c r="N45">
        <v>0.22222222222222221</v>
      </c>
      <c r="O45">
        <v>0.33333333333333331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16</v>
      </c>
      <c r="B46">
        <v>1.1418291302605829E-3</v>
      </c>
      <c r="C46">
        <v>1.7127436953908743E-3</v>
      </c>
      <c r="D46">
        <v>2.5691155430863119E-3</v>
      </c>
      <c r="E46">
        <v>3.853673314629468E-3</v>
      </c>
      <c r="F46">
        <v>5.7805099719442019E-3</v>
      </c>
      <c r="G46">
        <v>8.6707649579163045E-3</v>
      </c>
      <c r="H46">
        <v>1.3006147436874456E-2</v>
      </c>
      <c r="I46">
        <v>1.9509221155311684E-2</v>
      </c>
      <c r="J46">
        <v>2.9263831732967528E-2</v>
      </c>
      <c r="K46">
        <v>4.38957475994513E-2</v>
      </c>
      <c r="L46">
        <v>6.5843621399176946E-2</v>
      </c>
      <c r="M46">
        <v>9.8765432098765427E-2</v>
      </c>
      <c r="N46">
        <v>0.14814814814814814</v>
      </c>
      <c r="O46">
        <v>0.22222222222222221</v>
      </c>
      <c r="P46">
        <v>0.33333333333333331</v>
      </c>
      <c r="Q46">
        <v>0</v>
      </c>
      <c r="R46">
        <v>0</v>
      </c>
      <c r="S46">
        <v>0</v>
      </c>
      <c r="T46">
        <v>0</v>
      </c>
    </row>
    <row r="47" spans="1:20">
      <c r="A47">
        <v>17</v>
      </c>
      <c r="B47">
        <v>7.6121942017372182E-4</v>
      </c>
      <c r="C47">
        <v>1.1418291302605829E-3</v>
      </c>
      <c r="D47">
        <v>1.7127436953908743E-3</v>
      </c>
      <c r="E47">
        <v>2.5691155430863119E-3</v>
      </c>
      <c r="F47">
        <v>3.853673314629468E-3</v>
      </c>
      <c r="G47">
        <v>5.7805099719442019E-3</v>
      </c>
      <c r="H47">
        <v>8.6707649579163045E-3</v>
      </c>
      <c r="I47">
        <v>1.3006147436874456E-2</v>
      </c>
      <c r="J47">
        <v>1.9509221155311684E-2</v>
      </c>
      <c r="K47">
        <v>2.9263831732967528E-2</v>
      </c>
      <c r="L47">
        <v>4.38957475994513E-2</v>
      </c>
      <c r="M47">
        <v>6.5843621399176946E-2</v>
      </c>
      <c r="N47">
        <v>9.8765432098765427E-2</v>
      </c>
      <c r="O47">
        <v>0.14814814814814814</v>
      </c>
      <c r="P47">
        <v>0.22222222222222221</v>
      </c>
      <c r="Q47">
        <v>0.33333333333333331</v>
      </c>
      <c r="R47">
        <v>0</v>
      </c>
      <c r="S47">
        <v>0</v>
      </c>
      <c r="T47">
        <v>0</v>
      </c>
    </row>
    <row r="48" spans="1:20">
      <c r="A48">
        <v>18</v>
      </c>
      <c r="B48">
        <v>5.0747961344914784E-4</v>
      </c>
      <c r="C48">
        <v>7.6121942017372182E-4</v>
      </c>
      <c r="D48">
        <v>1.1418291302605829E-3</v>
      </c>
      <c r="E48">
        <v>1.7127436953908743E-3</v>
      </c>
      <c r="F48">
        <v>2.5691155430863119E-3</v>
      </c>
      <c r="G48">
        <v>3.853673314629468E-3</v>
      </c>
      <c r="H48">
        <v>5.7805099719442019E-3</v>
      </c>
      <c r="I48">
        <v>8.6707649579163045E-3</v>
      </c>
      <c r="J48">
        <v>1.3006147436874456E-2</v>
      </c>
      <c r="K48">
        <v>1.9509221155311684E-2</v>
      </c>
      <c r="L48">
        <v>2.9263831732967528E-2</v>
      </c>
      <c r="M48">
        <v>4.38957475994513E-2</v>
      </c>
      <c r="N48">
        <v>6.5843621399176946E-2</v>
      </c>
      <c r="O48">
        <v>9.8765432098765427E-2</v>
      </c>
      <c r="P48">
        <v>0.14814814814814814</v>
      </c>
      <c r="Q48">
        <v>0.22222222222222221</v>
      </c>
      <c r="R48">
        <v>0.33333333333333331</v>
      </c>
      <c r="S48">
        <v>0</v>
      </c>
      <c r="T48">
        <v>0</v>
      </c>
    </row>
    <row r="49" spans="1:24">
      <c r="A49">
        <v>19</v>
      </c>
      <c r="B49">
        <v>3.3831974229943189E-4</v>
      </c>
      <c r="C49">
        <v>5.0747961344914784E-4</v>
      </c>
      <c r="D49">
        <v>7.6121942017372182E-4</v>
      </c>
      <c r="E49">
        <v>1.1418291302605829E-3</v>
      </c>
      <c r="F49">
        <v>1.7127436953908743E-3</v>
      </c>
      <c r="G49">
        <v>2.5691155430863119E-3</v>
      </c>
      <c r="H49">
        <v>3.853673314629468E-3</v>
      </c>
      <c r="I49">
        <v>5.7805099719442019E-3</v>
      </c>
      <c r="J49">
        <v>8.6707649579163045E-3</v>
      </c>
      <c r="K49">
        <v>1.3006147436874456E-2</v>
      </c>
      <c r="L49">
        <v>1.9509221155311684E-2</v>
      </c>
      <c r="M49">
        <v>2.9263831732967528E-2</v>
      </c>
      <c r="N49">
        <v>4.38957475994513E-2</v>
      </c>
      <c r="O49">
        <v>6.5843621399176946E-2</v>
      </c>
      <c r="P49">
        <v>9.8765432098765427E-2</v>
      </c>
      <c r="Q49">
        <v>0.14814814814814814</v>
      </c>
      <c r="R49">
        <v>0.22222222222222221</v>
      </c>
      <c r="S49">
        <v>0.33333333333333331</v>
      </c>
      <c r="T49">
        <v>0</v>
      </c>
    </row>
    <row r="50" spans="1:24">
      <c r="A50">
        <v>20</v>
      </c>
      <c r="B50">
        <v>2.2554649486628792E-4</v>
      </c>
      <c r="C50">
        <v>3.3831974229943189E-4</v>
      </c>
      <c r="D50">
        <v>5.0747961344914784E-4</v>
      </c>
      <c r="E50">
        <v>7.6121942017372182E-4</v>
      </c>
      <c r="F50">
        <v>1.1418291302605829E-3</v>
      </c>
      <c r="G50">
        <v>1.7127436953908743E-3</v>
      </c>
      <c r="H50">
        <v>2.5691155430863119E-3</v>
      </c>
      <c r="I50">
        <v>3.853673314629468E-3</v>
      </c>
      <c r="J50">
        <v>5.7805099719442019E-3</v>
      </c>
      <c r="K50">
        <v>8.6707649579163045E-3</v>
      </c>
      <c r="L50">
        <v>1.3006147436874456E-2</v>
      </c>
      <c r="M50">
        <v>1.9509221155311684E-2</v>
      </c>
      <c r="N50">
        <v>2.9263831732967528E-2</v>
      </c>
      <c r="O50">
        <v>4.38957475994513E-2</v>
      </c>
      <c r="P50">
        <v>6.5843621399176946E-2</v>
      </c>
      <c r="Q50">
        <v>9.8765432098765427E-2</v>
      </c>
      <c r="R50">
        <v>0.14814814814814814</v>
      </c>
      <c r="S50">
        <v>0.22222222222222221</v>
      </c>
      <c r="T50">
        <v>0.33333333333333331</v>
      </c>
    </row>
    <row r="51" spans="1:24">
      <c r="A51">
        <v>21</v>
      </c>
    </row>
    <row r="53" spans="1:24">
      <c r="C53" s="5" t="s">
        <v>11</v>
      </c>
      <c r="D53" s="5" t="s">
        <v>45</v>
      </c>
      <c r="E53" s="5" t="s">
        <v>39</v>
      </c>
      <c r="F53" s="5"/>
      <c r="G53" s="5" t="s">
        <v>42</v>
      </c>
      <c r="H53" s="5"/>
      <c r="I53" s="5" t="s">
        <v>43</v>
      </c>
      <c r="J53" s="5"/>
      <c r="K53" s="5" t="s">
        <v>44</v>
      </c>
    </row>
    <row r="54" spans="1:24">
      <c r="A54">
        <v>1</v>
      </c>
      <c r="B54">
        <v>0</v>
      </c>
      <c r="C54">
        <f>W8</f>
        <v>-2.5852396460826794</v>
      </c>
      <c r="E54" s="8">
        <v>-1.5977659703428453</v>
      </c>
      <c r="F54" s="8"/>
      <c r="G54" s="8">
        <v>1.5977659703428455</v>
      </c>
      <c r="H54" s="8"/>
      <c r="I54" s="8">
        <v>2.5852396460826799</v>
      </c>
      <c r="J54" s="8"/>
      <c r="K54" s="8">
        <v>6.6605975642855548E-16</v>
      </c>
    </row>
    <row r="55" spans="1:24">
      <c r="A55">
        <v>2</v>
      </c>
      <c r="B55">
        <v>0.1</v>
      </c>
      <c r="C55">
        <f t="array" ref="C55:C73">MMULT(B32:T50,V9:V27)</f>
        <v>-1.1909044406075029</v>
      </c>
      <c r="D55" s="8">
        <f>C55-$C$6*E54</f>
        <v>-4.3864363812931932</v>
      </c>
      <c r="E55">
        <f t="array" ref="E55:E73">MMULT(B32:T50,D55:D73)</f>
        <v>-1.4621454604310644</v>
      </c>
      <c r="F55" s="8">
        <f>E55-$C$6*G54</f>
        <v>1.7333864802546266</v>
      </c>
      <c r="G55">
        <f t="array" ref="G55:G73">MMULT(B32:T50,F55:F73)</f>
        <v>0.57779549341820879</v>
      </c>
      <c r="H55" s="8">
        <f>G55-$C$6*I54</f>
        <v>5.7482747855835683</v>
      </c>
      <c r="I55">
        <f t="array" ref="I55:I73">MMULT(B32:T50,H55:H73)</f>
        <v>1.9160915951945228</v>
      </c>
      <c r="J55" s="8">
        <f>I55-$C$6*K54</f>
        <v>1.9160915951945241</v>
      </c>
      <c r="K55">
        <f t="array" ref="K55:K73">MMULT(B32:T50,J55:J73)</f>
        <v>0.63869719839817463</v>
      </c>
      <c r="M55">
        <v>0</v>
      </c>
      <c r="N55">
        <v>-2.5852396460826794</v>
      </c>
      <c r="O55">
        <v>-1.5977659703428453</v>
      </c>
      <c r="P55">
        <v>1.5977659703428455</v>
      </c>
      <c r="Q55">
        <v>2.5852396460826799</v>
      </c>
      <c r="R55">
        <v>6.6605975642855548E-16</v>
      </c>
      <c r="T55">
        <f>C55-N55</f>
        <v>1.3943352054751765</v>
      </c>
      <c r="U55" t="e">
        <f>#REF!-O55</f>
        <v>#REF!</v>
      </c>
      <c r="V55">
        <f>G55-P55</f>
        <v>-1.0199704769246367</v>
      </c>
      <c r="W55">
        <f>I55-Q55</f>
        <v>-0.6691480508881571</v>
      </c>
      <c r="X55">
        <f>K55-R55</f>
        <v>0.63869719839817396</v>
      </c>
    </row>
    <row r="56" spans="1:24">
      <c r="A56">
        <v>3</v>
      </c>
      <c r="B56">
        <v>0.2</v>
      </c>
      <c r="C56">
        <v>6.7810254955891103E-2</v>
      </c>
      <c r="D56">
        <f t="shared" ref="D56:F72" si="1">C56</f>
        <v>6.7810254955891103E-2</v>
      </c>
      <c r="E56">
        <v>-0.95216022196874595</v>
      </c>
      <c r="F56">
        <f>E56</f>
        <v>-0.95216022196874595</v>
      </c>
      <c r="G56">
        <v>6.7810254955890603E-2</v>
      </c>
      <c r="H56">
        <f>G56</f>
        <v>6.7810254955890603E-2</v>
      </c>
      <c r="I56">
        <v>1.2999978151149785</v>
      </c>
      <c r="J56">
        <f>I56</f>
        <v>1.2999978151149785</v>
      </c>
      <c r="K56">
        <v>0.85913073730377598</v>
      </c>
      <c r="M56">
        <v>0.1</v>
      </c>
      <c r="N56">
        <v>-1.5977659703428451</v>
      </c>
      <c r="O56">
        <v>-2.5852396460826794</v>
      </c>
      <c r="P56">
        <v>2.0812893804860437E-15</v>
      </c>
      <c r="Q56">
        <v>2.5852396460826794</v>
      </c>
      <c r="R56">
        <v>1.5977659703428455</v>
      </c>
      <c r="T56">
        <f>C56-N56</f>
        <v>1.6655762252987363</v>
      </c>
      <c r="U56">
        <f>E56-O56</f>
        <v>1.6330794241139335</v>
      </c>
      <c r="V56">
        <f>G56-P56</f>
        <v>6.7810254955888521E-2</v>
      </c>
      <c r="W56">
        <f>I56-Q56</f>
        <v>-1.2852418309677009</v>
      </c>
      <c r="X56">
        <f>K56-R56</f>
        <v>-0.73863523303906953</v>
      </c>
    </row>
    <row r="57" spans="1:24">
      <c r="A57">
        <v>4</v>
      </c>
      <c r="B57">
        <v>0.30000000000000004</v>
      </c>
      <c r="C57">
        <v>0.90695338533148717</v>
      </c>
      <c r="D57">
        <f t="shared" si="1"/>
        <v>0.90695338533148717</v>
      </c>
      <c r="E57">
        <v>-0.3324556862020015</v>
      </c>
      <c r="F57">
        <f t="shared" si="1"/>
        <v>-0.3324556862020015</v>
      </c>
      <c r="G57">
        <v>-6.5611725430073445E-2</v>
      </c>
      <c r="H57">
        <f t="shared" ref="H57" si="2">G57</f>
        <v>-6.5611725430073445E-2</v>
      </c>
      <c r="I57">
        <v>0.84479463493329465</v>
      </c>
      <c r="J57">
        <f t="shared" ref="J57" si="3">I57</f>
        <v>0.84479463493329465</v>
      </c>
      <c r="K57">
        <v>0.85435203651361546</v>
      </c>
      <c r="M57">
        <v>0.2</v>
      </c>
      <c r="N57">
        <v>0</v>
      </c>
      <c r="O57">
        <v>-2.5852396460826794</v>
      </c>
      <c r="P57">
        <v>-1.5977659703428442</v>
      </c>
      <c r="Q57">
        <v>1.5977659703428455</v>
      </c>
      <c r="R57">
        <v>2.5852396460826799</v>
      </c>
      <c r="T57">
        <f>C57-N57</f>
        <v>0.90695338533148717</v>
      </c>
      <c r="U57">
        <f>E57-O57</f>
        <v>2.252783959880678</v>
      </c>
      <c r="V57">
        <f>G57-P57</f>
        <v>1.5321542449127707</v>
      </c>
      <c r="W57">
        <f>I57-Q57</f>
        <v>-0.75297133540955086</v>
      </c>
      <c r="X57">
        <f>K57-R57</f>
        <v>-1.7308876095690644</v>
      </c>
    </row>
    <row r="58" spans="1:24">
      <c r="A58">
        <v>5</v>
      </c>
      <c r="B58">
        <v>0.4</v>
      </c>
      <c r="C58">
        <v>1.1372242470019398</v>
      </c>
      <c r="D58">
        <f t="shared" si="1"/>
        <v>1.1372242470019398</v>
      </c>
      <c r="E58">
        <v>0.15743762486597887</v>
      </c>
      <c r="F58">
        <f t="shared" si="1"/>
        <v>0.15743762486597887</v>
      </c>
      <c r="G58">
        <v>8.7380580019440074E-3</v>
      </c>
      <c r="H58">
        <f t="shared" ref="H58" si="4">G58</f>
        <v>8.7380580019440074E-3</v>
      </c>
      <c r="I58">
        <v>0.56610910928951097</v>
      </c>
      <c r="J58">
        <f t="shared" ref="J58" si="5">I58</f>
        <v>0.56610910928951097</v>
      </c>
      <c r="K58">
        <v>0.75827106077224726</v>
      </c>
      <c r="M58">
        <v>0.30000000000000004</v>
      </c>
      <c r="N58">
        <v>1.5977659703428453</v>
      </c>
      <c r="O58">
        <v>-1.5977659703428446</v>
      </c>
      <c r="P58">
        <v>-2.5852396460826794</v>
      </c>
      <c r="Q58">
        <v>-3.3302987821427774E-16</v>
      </c>
      <c r="R58">
        <v>2.5852396460826794</v>
      </c>
      <c r="T58">
        <f>C58-N58</f>
        <v>-0.46054172334090548</v>
      </c>
      <c r="U58">
        <f>E58-O58</f>
        <v>1.7552035952088234</v>
      </c>
      <c r="V58">
        <f>G58-P58</f>
        <v>2.5939777040846232</v>
      </c>
      <c r="W58">
        <f>I58-Q58</f>
        <v>0.5661091092895113</v>
      </c>
      <c r="X58">
        <f>K58-R58</f>
        <v>-1.826968585310432</v>
      </c>
    </row>
    <row r="59" spans="1:24">
      <c r="A59">
        <v>6</v>
      </c>
      <c r="B59">
        <v>0.5</v>
      </c>
      <c r="C59">
        <v>0.75814949800129339</v>
      </c>
      <c r="D59">
        <f t="shared" si="1"/>
        <v>0.75814949800129339</v>
      </c>
      <c r="E59">
        <v>0.3576749159110838</v>
      </c>
      <c r="F59">
        <f t="shared" si="1"/>
        <v>0.3576749159110838</v>
      </c>
      <c r="G59">
        <v>0.12505034397165726</v>
      </c>
      <c r="H59">
        <f t="shared" ref="H59" si="6">G59</f>
        <v>0.12505034397165726</v>
      </c>
      <c r="I59">
        <v>0.41908952085022644</v>
      </c>
      <c r="J59">
        <f t="shared" ref="J59" si="7">I59</f>
        <v>0.41908952085022644</v>
      </c>
      <c r="K59">
        <v>0.64521054746490702</v>
      </c>
      <c r="M59">
        <v>0.4</v>
      </c>
      <c r="N59">
        <v>2.5852396460826794</v>
      </c>
      <c r="O59">
        <v>0</v>
      </c>
      <c r="P59">
        <v>-2.5852396460826799</v>
      </c>
      <c r="Q59">
        <v>-1.5977659703428453</v>
      </c>
      <c r="R59">
        <v>1.5977659703428446</v>
      </c>
      <c r="T59">
        <f>C59-N59</f>
        <v>-1.8270901480813859</v>
      </c>
      <c r="U59">
        <f>E59-O59</f>
        <v>0.3576749159110838</v>
      </c>
      <c r="V59">
        <f>G59-P59</f>
        <v>2.7102899900543371</v>
      </c>
      <c r="W59">
        <f>I59-Q59</f>
        <v>2.0168554911930716</v>
      </c>
      <c r="X59">
        <f>K59-R59</f>
        <v>-0.9525554228779376</v>
      </c>
    </row>
    <row r="60" spans="1:24">
      <c r="A60">
        <v>7</v>
      </c>
      <c r="B60">
        <v>0.6</v>
      </c>
      <c r="C60">
        <v>-2.7155658113419134E-2</v>
      </c>
      <c r="D60">
        <f t="shared" si="1"/>
        <v>-2.7155658113419134E-2</v>
      </c>
      <c r="E60">
        <v>0.22939805790291606</v>
      </c>
      <c r="F60">
        <f t="shared" si="1"/>
        <v>0.22939805790291606</v>
      </c>
      <c r="G60">
        <v>0.15983291528207688</v>
      </c>
      <c r="H60">
        <f t="shared" ref="H60" si="8">G60</f>
        <v>0.15983291528207688</v>
      </c>
      <c r="I60">
        <v>0.33267065232750986</v>
      </c>
      <c r="J60">
        <f t="shared" ref="J60" si="9">I60</f>
        <v>0.33267065232750986</v>
      </c>
      <c r="K60">
        <v>0.54103058241910795</v>
      </c>
      <c r="M60">
        <v>0.5</v>
      </c>
      <c r="N60">
        <v>2.5852396460826799</v>
      </c>
      <c r="O60">
        <v>1.5977659703428446</v>
      </c>
      <c r="P60">
        <v>-1.5977659703428462</v>
      </c>
      <c r="Q60">
        <v>-2.5852396460826794</v>
      </c>
      <c r="R60">
        <v>-3.3302987821427774E-16</v>
      </c>
      <c r="T60">
        <f>C60-N60</f>
        <v>-2.6123953041960988</v>
      </c>
      <c r="U60">
        <f>E60-O60</f>
        <v>-1.3683679124399286</v>
      </c>
      <c r="V60">
        <f>G60-P60</f>
        <v>1.7575988856249229</v>
      </c>
      <c r="W60">
        <f>I60-Q60</f>
        <v>2.9179102984101895</v>
      </c>
      <c r="X60">
        <f>K60-R60</f>
        <v>0.54103058241910829</v>
      </c>
    </row>
    <row r="61" spans="1:24">
      <c r="A61">
        <v>8</v>
      </c>
      <c r="B61">
        <v>0.7</v>
      </c>
      <c r="C61">
        <v>-0.87985032076983916</v>
      </c>
      <c r="D61">
        <f t="shared" si="1"/>
        <v>-0.87985032076983916</v>
      </c>
      <c r="E61">
        <v>-0.14035140165466892</v>
      </c>
      <c r="F61">
        <f t="shared" si="1"/>
        <v>-0.14035140165466892</v>
      </c>
      <c r="G61">
        <v>5.9771476303161583E-2</v>
      </c>
      <c r="H61">
        <f t="shared" ref="H61" si="10">G61</f>
        <v>5.9771476303161583E-2</v>
      </c>
      <c r="I61">
        <v>0.24170426031939379</v>
      </c>
      <c r="J61">
        <f t="shared" ref="J61" si="11">I61</f>
        <v>0.24170426031939379</v>
      </c>
      <c r="K61">
        <v>0.44125514171920321</v>
      </c>
      <c r="M61">
        <v>0.6</v>
      </c>
      <c r="N61">
        <v>1.5977659703428453</v>
      </c>
      <c r="O61">
        <v>2.5852396460826794</v>
      </c>
      <c r="P61">
        <v>-1.8962019116383213E-15</v>
      </c>
      <c r="Q61">
        <v>-2.5852396460826799</v>
      </c>
      <c r="R61">
        <v>-1.5977659703428453</v>
      </c>
      <c r="T61">
        <f>C61-N61</f>
        <v>-2.4776162911126844</v>
      </c>
      <c r="U61">
        <f>E61-O61</f>
        <v>-2.7255910477373484</v>
      </c>
      <c r="V61">
        <f>G61-P61</f>
        <v>5.9771476303163477E-2</v>
      </c>
      <c r="W61">
        <f>I61-Q61</f>
        <v>2.8269439064020738</v>
      </c>
      <c r="X61">
        <f>K61-R61</f>
        <v>2.0390211120620485</v>
      </c>
    </row>
    <row r="62" spans="1:24">
      <c r="A62">
        <v>9</v>
      </c>
      <c r="B62">
        <v>0.79999999999999993</v>
      </c>
      <c r="C62">
        <v>-1.4483134292074529</v>
      </c>
      <c r="D62">
        <f t="shared" si="1"/>
        <v>-1.4483134292074529</v>
      </c>
      <c r="E62">
        <v>-0.57633874417226361</v>
      </c>
      <c r="F62">
        <f t="shared" si="1"/>
        <v>-0.57633874417226361</v>
      </c>
      <c r="G62">
        <v>-0.15226526385531347</v>
      </c>
      <c r="H62">
        <f t="shared" ref="H62" si="12">G62</f>
        <v>-0.15226526385531347</v>
      </c>
      <c r="I62">
        <v>0.11038108559449138</v>
      </c>
      <c r="J62">
        <f t="shared" ref="J62" si="13">I62</f>
        <v>0.11038108559449138</v>
      </c>
      <c r="K62">
        <v>0.33096378967763257</v>
      </c>
      <c r="M62">
        <v>0.7</v>
      </c>
      <c r="N62">
        <v>1.5401895075644385E-15</v>
      </c>
      <c r="O62">
        <v>2.5852396460826803</v>
      </c>
      <c r="P62">
        <v>1.5977659703428428</v>
      </c>
      <c r="Q62">
        <v>-1.5977659703428462</v>
      </c>
      <c r="R62">
        <v>-2.5852396460826794</v>
      </c>
      <c r="T62">
        <f>C62-N62</f>
        <v>-1.4483134292074544</v>
      </c>
      <c r="U62">
        <f>E62-O62</f>
        <v>-3.1615783902549439</v>
      </c>
      <c r="V62">
        <f>G62-P62</f>
        <v>-1.7500312341981563</v>
      </c>
      <c r="W62">
        <f>I62-Q62</f>
        <v>1.7081470559373375</v>
      </c>
      <c r="X62">
        <f>K62-R62</f>
        <v>2.9162034357603122</v>
      </c>
    </row>
    <row r="63" spans="1:24">
      <c r="A63">
        <v>10</v>
      </c>
      <c r="B63">
        <v>0.89999999999999991</v>
      </c>
      <c r="C63">
        <v>-1.4981309429192509</v>
      </c>
      <c r="D63">
        <f t="shared" si="1"/>
        <v>-1.4981309429192509</v>
      </c>
      <c r="E63">
        <v>-0.88360281042125932</v>
      </c>
      <c r="F63">
        <f t="shared" si="1"/>
        <v>-0.88360281042125932</v>
      </c>
      <c r="G63">
        <v>-0.39604444604396205</v>
      </c>
      <c r="H63">
        <f t="shared" ref="H63" si="14">G63</f>
        <v>-0.39604444604396205</v>
      </c>
      <c r="I63">
        <v>-5.842742495165977E-2</v>
      </c>
      <c r="J63">
        <f t="shared" ref="J63" si="15">I63</f>
        <v>-5.842742495165977E-2</v>
      </c>
      <c r="K63">
        <v>0.20116671813453513</v>
      </c>
      <c r="M63">
        <v>0.79999999999999993</v>
      </c>
      <c r="N63">
        <v>-1.5977659703428426</v>
      </c>
      <c r="O63">
        <v>1.5977659703428462</v>
      </c>
      <c r="P63">
        <v>2.585239646082679</v>
      </c>
      <c r="Q63">
        <v>-1.8962019116383213E-15</v>
      </c>
      <c r="R63">
        <v>-2.5852396460826799</v>
      </c>
      <c r="T63">
        <f>C63-N63</f>
        <v>9.963502742359176E-2</v>
      </c>
      <c r="U63">
        <f>E63-O63</f>
        <v>-2.4813687807641056</v>
      </c>
      <c r="V63">
        <f>G63-P63</f>
        <v>-2.981284092126641</v>
      </c>
      <c r="W63">
        <f>I63-Q63</f>
        <v>-5.8427424951657876E-2</v>
      </c>
      <c r="X63">
        <f>K63-R63</f>
        <v>2.786406364217215</v>
      </c>
    </row>
    <row r="64" spans="1:24">
      <c r="A64">
        <v>11</v>
      </c>
      <c r="B64">
        <v>0.99999999999999989</v>
      </c>
      <c r="C64">
        <v>-0.99875396194616839</v>
      </c>
      <c r="D64">
        <f t="shared" si="1"/>
        <v>-0.99875396194616839</v>
      </c>
      <c r="E64">
        <v>-0.92198652759622901</v>
      </c>
      <c r="F64">
        <f t="shared" si="1"/>
        <v>-0.92198652759622901</v>
      </c>
      <c r="G64">
        <v>-0.571358473228051</v>
      </c>
      <c r="H64">
        <f t="shared" ref="H64" si="16">G64</f>
        <v>-0.571358473228051</v>
      </c>
      <c r="I64">
        <v>-0.22940444104379018</v>
      </c>
      <c r="J64">
        <f t="shared" ref="J64" si="17">I64</f>
        <v>-0.22940444104379018</v>
      </c>
      <c r="K64">
        <v>5.7642998408426682E-2</v>
      </c>
      <c r="M64">
        <v>0.89999999999999991</v>
      </c>
      <c r="N64">
        <v>-2.5852396460826794</v>
      </c>
      <c r="O64">
        <v>2.7473491369145995E-15</v>
      </c>
      <c r="P64">
        <v>2.5852396460826808</v>
      </c>
      <c r="Q64">
        <v>1.5977659703428428</v>
      </c>
      <c r="R64">
        <v>-1.5977659703428462</v>
      </c>
      <c r="T64">
        <f>C64-N64</f>
        <v>1.5864856841365111</v>
      </c>
      <c r="U64">
        <f>E64-O64</f>
        <v>-0.92198652759623179</v>
      </c>
      <c r="V64">
        <f>G64-P64</f>
        <v>-3.1565981193107318</v>
      </c>
      <c r="W64">
        <f>I64-Q64</f>
        <v>-1.8271704113866329</v>
      </c>
      <c r="X64">
        <f>K64-R64</f>
        <v>1.655408968751273</v>
      </c>
    </row>
    <row r="65" spans="1:24">
      <c r="A65">
        <v>12</v>
      </c>
      <c r="B65">
        <v>1.0999999999999999</v>
      </c>
      <c r="C65">
        <v>-0.13324731784983157</v>
      </c>
      <c r="D65">
        <f t="shared" si="1"/>
        <v>-0.13324731784983157</v>
      </c>
      <c r="E65">
        <v>-0.6590734576807632</v>
      </c>
      <c r="F65">
        <f t="shared" si="1"/>
        <v>-0.6590734576807632</v>
      </c>
      <c r="G65">
        <v>-0.6005968013789551</v>
      </c>
      <c r="H65">
        <f t="shared" ref="H65" si="18">G65</f>
        <v>-0.6005968013789551</v>
      </c>
      <c r="I65">
        <v>-0.35313522782217849</v>
      </c>
      <c r="J65">
        <f t="shared" ref="J65" si="19">I65</f>
        <v>-0.35313522782217849</v>
      </c>
      <c r="K65">
        <v>-7.9283077001775032E-2</v>
      </c>
      <c r="M65">
        <v>0.99999999999999989</v>
      </c>
      <c r="N65">
        <v>-2.5852396460826803</v>
      </c>
      <c r="O65">
        <v>-1.5977659703428426</v>
      </c>
      <c r="P65">
        <v>1.597765970342848</v>
      </c>
      <c r="Q65">
        <v>2.585239646082679</v>
      </c>
      <c r="R65">
        <v>-1.8962019116383213E-15</v>
      </c>
      <c r="T65">
        <f>C65-N65</f>
        <v>2.4519923282328486</v>
      </c>
      <c r="U65">
        <f>E65-O65</f>
        <v>0.93869251266207943</v>
      </c>
      <c r="V65">
        <f>G65-P65</f>
        <v>-2.1983627717218033</v>
      </c>
      <c r="W65">
        <f>I65-Q65</f>
        <v>-2.9383748739048574</v>
      </c>
      <c r="X65">
        <f>K65-R65</f>
        <v>-7.9283077001773131E-2</v>
      </c>
    </row>
    <row r="66" spans="1:24">
      <c r="A66">
        <v>13</v>
      </c>
      <c r="B66">
        <v>1.2</v>
      </c>
      <c r="C66">
        <v>0.77291500346100528</v>
      </c>
      <c r="D66">
        <f t="shared" si="1"/>
        <v>0.77291500346100528</v>
      </c>
      <c r="E66">
        <v>-0.18174397063350706</v>
      </c>
      <c r="F66">
        <f t="shared" si="1"/>
        <v>-0.18174397063350706</v>
      </c>
      <c r="G66">
        <v>-0.46097919113047237</v>
      </c>
      <c r="H66">
        <f t="shared" ref="H66" si="20">G66</f>
        <v>-0.46097919113047237</v>
      </c>
      <c r="I66">
        <v>-0.38908321559160974</v>
      </c>
      <c r="J66">
        <f t="shared" ref="J66" si="21">I66</f>
        <v>-0.38908321559160974</v>
      </c>
      <c r="K66">
        <v>-0.18254978986505327</v>
      </c>
      <c r="M66">
        <v>1.0999999999999999</v>
      </c>
      <c r="N66">
        <v>-1.5977659703428475</v>
      </c>
      <c r="O66">
        <v>-2.5852396460826785</v>
      </c>
      <c r="P66">
        <v>3.95450876626476E-15</v>
      </c>
      <c r="Q66">
        <v>2.5852396460826808</v>
      </c>
      <c r="R66">
        <v>1.5977659703428428</v>
      </c>
      <c r="T66">
        <f>C66-N66</f>
        <v>2.3706809738038528</v>
      </c>
      <c r="U66">
        <f>E66-O66</f>
        <v>2.4034956754491716</v>
      </c>
      <c r="V66">
        <f>G66-P66</f>
        <v>-0.46097919113047631</v>
      </c>
      <c r="W66">
        <f>I66-Q66</f>
        <v>-2.9743228616742905</v>
      </c>
      <c r="X66">
        <f>K66-R66</f>
        <v>-1.7803157602078961</v>
      </c>
    </row>
    <row r="67" spans="1:24">
      <c r="A67">
        <v>14</v>
      </c>
      <c r="B67">
        <v>1.3</v>
      </c>
      <c r="C67">
        <v>1.3770232176682302</v>
      </c>
      <c r="D67">
        <f t="shared" si="1"/>
        <v>1.3770232176682302</v>
      </c>
      <c r="E67">
        <v>0.3378450921337387</v>
      </c>
      <c r="F67">
        <f t="shared" si="1"/>
        <v>0.3378450921337387</v>
      </c>
      <c r="G67">
        <v>-0.19470443004240201</v>
      </c>
      <c r="H67">
        <f t="shared" ref="H67" si="22">G67</f>
        <v>-0.19470443004240201</v>
      </c>
      <c r="I67">
        <v>-0.32429028707520718</v>
      </c>
      <c r="J67">
        <f t="shared" ref="J67" si="23">I67</f>
        <v>-0.32429028707520718</v>
      </c>
      <c r="K67">
        <v>-0.22979662226843789</v>
      </c>
      <c r="M67">
        <v>1.2</v>
      </c>
      <c r="N67">
        <v>-6.6605975642855548E-16</v>
      </c>
      <c r="O67">
        <v>-2.5852396460826799</v>
      </c>
      <c r="P67">
        <v>-1.5977659703428426</v>
      </c>
      <c r="Q67">
        <v>1.5977659703428462</v>
      </c>
      <c r="R67">
        <v>2.5852396460826794</v>
      </c>
      <c r="T67">
        <f>C67-N67</f>
        <v>1.3770232176682309</v>
      </c>
      <c r="U67">
        <f>E67-O67</f>
        <v>2.9230847382164185</v>
      </c>
      <c r="V67">
        <f>G67-P67</f>
        <v>1.4030615403004405</v>
      </c>
      <c r="W67">
        <f>I67-Q67</f>
        <v>-1.9220562574180533</v>
      </c>
      <c r="X67">
        <f>K67-R67</f>
        <v>-2.8150362683511174</v>
      </c>
    </row>
    <row r="68" spans="1:24">
      <c r="A68">
        <v>15</v>
      </c>
      <c r="B68">
        <v>1.4000000000000001</v>
      </c>
      <c r="C68">
        <v>1.4506041352264352</v>
      </c>
      <c r="D68">
        <f t="shared" si="1"/>
        <v>1.4506041352264352</v>
      </c>
      <c r="E68">
        <v>0.70876477316463748</v>
      </c>
      <c r="F68">
        <f t="shared" si="1"/>
        <v>0.70876477316463748</v>
      </c>
      <c r="G68">
        <v>0.10645197102661116</v>
      </c>
      <c r="H68">
        <f t="shared" ref="H68" si="24">G68</f>
        <v>0.10645197102661116</v>
      </c>
      <c r="I68">
        <v>-0.18070953437460108</v>
      </c>
      <c r="J68">
        <f t="shared" ref="J68" si="25">I68</f>
        <v>-0.18070953437460108</v>
      </c>
      <c r="K68">
        <v>-0.21343425963715895</v>
      </c>
      <c r="M68">
        <v>1.3</v>
      </c>
      <c r="N68">
        <v>1.5977659703428462</v>
      </c>
      <c r="O68">
        <v>-1.5977659703428455</v>
      </c>
      <c r="P68">
        <v>-2.5852396460826794</v>
      </c>
      <c r="Q68">
        <v>3.3302987821427774E-16</v>
      </c>
      <c r="R68">
        <v>2.5852396460826794</v>
      </c>
      <c r="T68">
        <f>C68-N68</f>
        <v>-0.14716183511641101</v>
      </c>
      <c r="U68">
        <f>E68-O68</f>
        <v>2.3065307435074831</v>
      </c>
      <c r="V68">
        <f>G68-P68</f>
        <v>2.6916916171092904</v>
      </c>
      <c r="W68">
        <f>I68-Q68</f>
        <v>-0.18070953437460141</v>
      </c>
      <c r="X68">
        <f>K68-R68</f>
        <v>-2.7986739057198382</v>
      </c>
    </row>
    <row r="69" spans="1:24">
      <c r="A69">
        <v>16</v>
      </c>
      <c r="B69">
        <v>1.5000000000000002</v>
      </c>
      <c r="C69">
        <v>0.96706942348428904</v>
      </c>
      <c r="D69">
        <f t="shared" si="1"/>
        <v>0.96706942348428904</v>
      </c>
      <c r="E69">
        <v>0.794866323271188</v>
      </c>
      <c r="F69">
        <f t="shared" si="1"/>
        <v>0.794866323271188</v>
      </c>
      <c r="G69">
        <v>0.33592342177480339</v>
      </c>
      <c r="H69">
        <f t="shared" ref="H69" si="26">G69</f>
        <v>0.33592342177480339</v>
      </c>
      <c r="I69">
        <v>-8.498548991466251E-3</v>
      </c>
      <c r="J69">
        <f t="shared" ref="J69" si="27">I69</f>
        <v>-8.498548991466251E-3</v>
      </c>
      <c r="K69">
        <v>-0.14512235608859472</v>
      </c>
      <c r="M69">
        <v>1.4000000000000001</v>
      </c>
      <c r="N69">
        <v>2.5852396460826803</v>
      </c>
      <c r="O69">
        <v>-6.6605975642855548E-16</v>
      </c>
      <c r="P69">
        <v>-2.5852396460826799</v>
      </c>
      <c r="Q69">
        <v>-1.5977659703428455</v>
      </c>
      <c r="R69">
        <v>1.5977659703428433</v>
      </c>
      <c r="T69">
        <f>C69-N69</f>
        <v>-1.6181702225983914</v>
      </c>
      <c r="U69">
        <f>E69-O69</f>
        <v>0.79486632327118867</v>
      </c>
      <c r="V69">
        <f>G69-P69</f>
        <v>2.9211630678574831</v>
      </c>
      <c r="W69">
        <f>I69-Q69</f>
        <v>1.5892674213513793</v>
      </c>
      <c r="X69">
        <f>K69-R69</f>
        <v>-1.7428883264314381</v>
      </c>
    </row>
    <row r="70" spans="1:24">
      <c r="A70">
        <v>17</v>
      </c>
      <c r="B70">
        <v>1.6000000000000003</v>
      </c>
      <c r="C70">
        <v>0.11212429220857667</v>
      </c>
      <c r="D70">
        <f t="shared" si="1"/>
        <v>0.11212429220857667</v>
      </c>
      <c r="E70">
        <v>0.56728564625031752</v>
      </c>
      <c r="F70">
        <f t="shared" si="1"/>
        <v>0.56728564625031752</v>
      </c>
      <c r="G70">
        <v>0.41304416326664145</v>
      </c>
      <c r="H70">
        <f t="shared" ref="H70" si="28">G70</f>
        <v>0.41304416326664145</v>
      </c>
      <c r="I70">
        <v>0.13201568842790298</v>
      </c>
      <c r="J70">
        <f t="shared" ref="J70" si="29">I70</f>
        <v>0.13201568842790298</v>
      </c>
      <c r="K70">
        <v>-5.2743007916428802E-2</v>
      </c>
      <c r="M70">
        <v>1.5000000000000002</v>
      </c>
      <c r="N70">
        <v>2.5852396460826785</v>
      </c>
      <c r="O70">
        <v>1.5977659703428462</v>
      </c>
      <c r="P70">
        <v>-1.5977659703428435</v>
      </c>
      <c r="Q70">
        <v>-2.5852396460826803</v>
      </c>
      <c r="R70">
        <v>-3.2884490098362047E-15</v>
      </c>
      <c r="T70">
        <f>C70-N70</f>
        <v>-2.473115353874102</v>
      </c>
      <c r="U70">
        <f>E70-O70</f>
        <v>-1.0304803240925287</v>
      </c>
      <c r="V70">
        <f>G70-P70</f>
        <v>2.010810133609485</v>
      </c>
      <c r="W70">
        <f>I70-Q70</f>
        <v>2.7172553345105834</v>
      </c>
      <c r="X70">
        <f>K70-R70</f>
        <v>-5.2743007916425513E-2</v>
      </c>
    </row>
    <row r="71" spans="1:24">
      <c r="A71">
        <v>18</v>
      </c>
      <c r="B71">
        <v>1.7000000000000004</v>
      </c>
      <c r="C71">
        <v>-0.78699702055517573</v>
      </c>
      <c r="D71">
        <f t="shared" si="1"/>
        <v>-0.78699702055517573</v>
      </c>
      <c r="E71">
        <v>0.11585809064848646</v>
      </c>
      <c r="F71">
        <f t="shared" si="1"/>
        <v>0.11585809064848646</v>
      </c>
      <c r="G71">
        <v>0.3139821390605898</v>
      </c>
      <c r="H71">
        <f t="shared" ref="H71" si="30">G71</f>
        <v>0.3139821390605898</v>
      </c>
      <c r="I71">
        <v>0.1926711719721319</v>
      </c>
      <c r="J71">
        <f t="shared" ref="J71" si="31">I71</f>
        <v>0.1926711719721319</v>
      </c>
      <c r="K71">
        <v>2.906171871309142E-2</v>
      </c>
      <c r="M71">
        <v>1.6000000000000003</v>
      </c>
      <c r="N71">
        <v>1.5977659703428417</v>
      </c>
      <c r="O71">
        <v>2.5852396460826803</v>
      </c>
      <c r="P71">
        <v>4.1625787609720874E-15</v>
      </c>
      <c r="Q71">
        <v>-2.5852396460826785</v>
      </c>
      <c r="R71">
        <v>-1.5977659703428486</v>
      </c>
      <c r="T71">
        <f>C71-N71</f>
        <v>-2.3847629908980172</v>
      </c>
      <c r="U71">
        <f>E71-O71</f>
        <v>-2.469381555434194</v>
      </c>
      <c r="V71">
        <f>G71-P71</f>
        <v>0.31398213906058564</v>
      </c>
      <c r="W71">
        <f>I71-Q71</f>
        <v>2.7779108180548104</v>
      </c>
      <c r="X71">
        <f>K71-R71</f>
        <v>1.6268276890559401</v>
      </c>
    </row>
    <row r="72" spans="1:24">
      <c r="A72">
        <v>19</v>
      </c>
      <c r="B72">
        <v>1.8000000000000005</v>
      </c>
      <c r="C72">
        <v>-1.3864112290643429</v>
      </c>
      <c r="D72">
        <f t="shared" si="1"/>
        <v>-1.3864112290643429</v>
      </c>
      <c r="E72">
        <v>-0.38489834925579003</v>
      </c>
      <c r="F72">
        <f t="shared" si="1"/>
        <v>-0.38489834925579003</v>
      </c>
      <c r="G72">
        <v>8.1021976288463193E-2</v>
      </c>
      <c r="H72">
        <f t="shared" ref="H72" si="32">G72</f>
        <v>8.1021976288463193E-2</v>
      </c>
      <c r="I72">
        <v>0.15545477341090899</v>
      </c>
      <c r="J72">
        <f t="shared" ref="J72" si="33">I72</f>
        <v>0.15545477341090899</v>
      </c>
      <c r="K72">
        <v>7.1192736945697277E-2</v>
      </c>
      <c r="M72">
        <v>1.7000000000000004</v>
      </c>
      <c r="N72">
        <v>-8.658187400158453E-15</v>
      </c>
      <c r="O72">
        <v>2.5852396460826785</v>
      </c>
      <c r="P72">
        <v>1.5977659703428484</v>
      </c>
      <c r="Q72">
        <v>-1.5977659703428395</v>
      </c>
      <c r="R72">
        <v>-2.5852396460826816</v>
      </c>
      <c r="T72">
        <f>C72-N72</f>
        <v>-1.3864112290643342</v>
      </c>
      <c r="U72">
        <f>E72-O72</f>
        <v>-2.9701379953384688</v>
      </c>
      <c r="V72">
        <f>G72-P72</f>
        <v>-1.5167439940543852</v>
      </c>
      <c r="W72">
        <f>I72-Q72</f>
        <v>1.7532207437537486</v>
      </c>
      <c r="X72">
        <f>K72-R72</f>
        <v>2.6564323830283789</v>
      </c>
    </row>
    <row r="73" spans="1:24">
      <c r="A73">
        <v>20</v>
      </c>
      <c r="B73">
        <v>1.9000000000000006</v>
      </c>
      <c r="C73">
        <v>-1.4568628094905085</v>
      </c>
      <c r="D73">
        <f>C73-C5*E74</f>
        <v>-1.4568628094905085</v>
      </c>
      <c r="E73">
        <v>-0.74221983600069608</v>
      </c>
      <c r="F73">
        <f>E73-E5*G74</f>
        <v>-0.74221983600069608</v>
      </c>
      <c r="G73">
        <v>-0.19339196114125656</v>
      </c>
      <c r="H73">
        <f>G73-G5*I74</f>
        <v>-0.19339196114125656</v>
      </c>
      <c r="I73">
        <v>3.9172528560187173E-2</v>
      </c>
      <c r="J73">
        <f>I73-I5*K74</f>
        <v>3.9172528560187173E-2</v>
      </c>
      <c r="K73">
        <v>6.0519334150527251E-2</v>
      </c>
      <c r="M73">
        <v>1.8000000000000005</v>
      </c>
      <c r="N73">
        <v>-1.5977659703428519</v>
      </c>
      <c r="O73">
        <v>1.5977659703428417</v>
      </c>
      <c r="P73">
        <v>2.5852396460826816</v>
      </c>
      <c r="Q73">
        <v>6.5768980196724093E-15</v>
      </c>
      <c r="R73">
        <v>-2.5852396460826776</v>
      </c>
      <c r="T73">
        <f>C73-N73</f>
        <v>0.14090316085234345</v>
      </c>
      <c r="U73">
        <f>E73-O73</f>
        <v>-2.3399858063435377</v>
      </c>
      <c r="V73">
        <f>G73-P73</f>
        <v>-2.7786316072239381</v>
      </c>
      <c r="W73">
        <f>I73-Q73</f>
        <v>3.9172528560180594E-2</v>
      </c>
      <c r="X73">
        <f>K73-R73</f>
        <v>2.6457589802332051</v>
      </c>
    </row>
    <row r="74" spans="1:24">
      <c r="A74">
        <v>21</v>
      </c>
      <c r="B74">
        <v>2.0000000000000004</v>
      </c>
      <c r="C74">
        <f>W28</f>
        <v>-2.5852396460826772</v>
      </c>
      <c r="E74">
        <v>-1.5977659703428519</v>
      </c>
      <c r="G74">
        <v>1.5977659703428417</v>
      </c>
      <c r="I74">
        <v>2.5852396460826816</v>
      </c>
      <c r="K74">
        <v>6.5768980196724093E-15</v>
      </c>
      <c r="M74">
        <v>1.9000000000000006</v>
      </c>
      <c r="N74">
        <v>-2.5852396460826821</v>
      </c>
      <c r="O74">
        <v>-8.658187400158453E-15</v>
      </c>
      <c r="P74">
        <v>2.5852396460826768</v>
      </c>
      <c r="Q74">
        <v>1.5977659703428522</v>
      </c>
      <c r="R74">
        <v>-1.5977659703428377</v>
      </c>
      <c r="T74">
        <f>C74-N74</f>
        <v>4.8849813083506888E-15</v>
      </c>
      <c r="U74">
        <f>E74-O74</f>
        <v>-1.5977659703428433</v>
      </c>
      <c r="V74">
        <f>G74-P74</f>
        <v>-0.98747367573983502</v>
      </c>
      <c r="W74">
        <f>I74-Q74</f>
        <v>0.98747367573982947</v>
      </c>
      <c r="X74">
        <f>K74-R74</f>
        <v>1.5977659703428444</v>
      </c>
    </row>
    <row r="79" spans="1:24">
      <c r="G79" s="8"/>
      <c r="H79" s="8"/>
      <c r="I79" s="8"/>
      <c r="J79" s="8"/>
      <c r="K79" s="8"/>
      <c r="L79" s="8"/>
    </row>
    <row r="80" spans="1:24">
      <c r="G80" s="8"/>
      <c r="H80" s="8"/>
      <c r="I80" s="8"/>
      <c r="J80" s="8"/>
      <c r="K80" s="8"/>
      <c r="L80" s="8"/>
    </row>
    <row r="81" spans="7:12">
      <c r="G81" s="8"/>
      <c r="H81" s="8"/>
      <c r="I81" s="8"/>
      <c r="J81" s="8"/>
      <c r="K81" s="8"/>
      <c r="L81" s="8"/>
    </row>
    <row r="82" spans="7:12">
      <c r="G82" s="8"/>
      <c r="H82" s="8"/>
      <c r="I82" s="8"/>
      <c r="J82" s="8"/>
      <c r="K82" s="8"/>
      <c r="L82" s="8"/>
    </row>
    <row r="83" spans="7:12">
      <c r="G83" s="8"/>
      <c r="H83" s="8"/>
      <c r="I83" s="8"/>
      <c r="J83" s="8"/>
      <c r="K83" s="8"/>
      <c r="L83" s="8"/>
    </row>
    <row r="84" spans="7:12">
      <c r="G84" s="8"/>
      <c r="H84" s="8"/>
      <c r="I84" s="8"/>
      <c r="J84" s="8"/>
      <c r="K84" s="8"/>
      <c r="L84" s="8"/>
    </row>
    <row r="85" spans="7:12">
      <c r="G85" s="8"/>
      <c r="H85" s="8"/>
      <c r="I85" s="8"/>
      <c r="J85" s="8"/>
      <c r="K85" s="8"/>
      <c r="L85" s="8"/>
    </row>
    <row r="86" spans="7:12">
      <c r="G86" s="8"/>
      <c r="H86" s="8"/>
      <c r="I86" s="8"/>
      <c r="J86" s="8"/>
      <c r="K86" s="8"/>
      <c r="L86" s="8"/>
    </row>
    <row r="87" spans="7:12">
      <c r="G87" s="8"/>
      <c r="H87" s="8"/>
      <c r="I87" s="8"/>
      <c r="J87" s="8"/>
      <c r="K87" s="8"/>
      <c r="L87" s="8"/>
    </row>
    <row r="88" spans="7:12">
      <c r="G88" s="8"/>
      <c r="H88" s="8"/>
      <c r="I88" s="8"/>
      <c r="J88" s="8"/>
      <c r="K88" s="8"/>
      <c r="L88" s="8"/>
    </row>
    <row r="89" spans="7:12">
      <c r="G89" s="8"/>
      <c r="H89" s="8"/>
      <c r="I89" s="8"/>
      <c r="J89" s="8"/>
      <c r="K89" s="8"/>
      <c r="L89" s="8"/>
    </row>
    <row r="90" spans="7:12">
      <c r="G90" s="8"/>
      <c r="H90" s="8"/>
      <c r="I90" s="8"/>
      <c r="J90" s="8"/>
      <c r="K90" s="8"/>
      <c r="L90" s="8"/>
    </row>
    <row r="91" spans="7:12">
      <c r="G91" s="8"/>
      <c r="H91" s="8"/>
      <c r="I91" s="8"/>
      <c r="J91" s="8"/>
      <c r="K91" s="8"/>
      <c r="L91" s="8"/>
    </row>
    <row r="92" spans="7:12">
      <c r="G92" s="8"/>
      <c r="H92" s="8"/>
      <c r="I92" s="8"/>
      <c r="J92" s="8"/>
      <c r="K92" s="8"/>
      <c r="L92" s="8"/>
    </row>
    <row r="93" spans="7:12">
      <c r="G93" s="8"/>
      <c r="H93" s="8"/>
      <c r="I93" s="8"/>
      <c r="J93" s="8"/>
      <c r="K93" s="8"/>
      <c r="L93" s="8"/>
    </row>
    <row r="94" spans="7:12">
      <c r="G94" s="8"/>
      <c r="H94" s="8"/>
      <c r="I94" s="8"/>
      <c r="J94" s="8"/>
      <c r="K94" s="8"/>
      <c r="L94" s="8"/>
    </row>
    <row r="95" spans="7:12">
      <c r="G95" s="8"/>
      <c r="H95" s="8"/>
      <c r="I95" s="8"/>
      <c r="J95" s="8"/>
      <c r="K95" s="8"/>
      <c r="L95" s="8"/>
    </row>
    <row r="96" spans="7:12">
      <c r="G96" s="8"/>
      <c r="H96" s="8"/>
      <c r="I96" s="8"/>
      <c r="J96" s="8"/>
      <c r="K96" s="8"/>
      <c r="L96" s="8"/>
    </row>
    <row r="97" spans="7:12">
      <c r="G97" s="8"/>
      <c r="H97" s="8"/>
      <c r="I97" s="8"/>
      <c r="J97" s="8"/>
      <c r="K97" s="8"/>
      <c r="L97" s="8"/>
    </row>
    <row r="98" spans="7:12">
      <c r="G98" s="8"/>
      <c r="H98" s="8"/>
      <c r="I98" s="8"/>
      <c r="J98" s="8"/>
      <c r="K98" s="8"/>
      <c r="L98" s="8"/>
    </row>
    <row r="99" spans="7:12">
      <c r="G99" s="8"/>
      <c r="H99" s="8"/>
      <c r="I99" s="8"/>
      <c r="J99" s="8"/>
      <c r="K99" s="8"/>
      <c r="L99" s="8"/>
    </row>
  </sheetData>
  <mergeCells count="3">
    <mergeCell ref="A1:A7"/>
    <mergeCell ref="D1:G1"/>
    <mergeCell ref="F3:G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03"/>
  <sheetViews>
    <sheetView tabSelected="1" topLeftCell="G1" zoomScaleNormal="100" workbookViewId="0">
      <selection activeCell="C54" sqref="C54:C74"/>
    </sheetView>
  </sheetViews>
  <sheetFormatPr defaultRowHeight="15"/>
  <cols>
    <col min="3" max="3" width="12" bestFit="1" customWidth="1"/>
    <col min="4" max="4" width="9.28515625" bestFit="1" customWidth="1"/>
  </cols>
  <sheetData>
    <row r="1" spans="1:23">
      <c r="A1" s="9" t="s">
        <v>17</v>
      </c>
      <c r="B1" s="1" t="s">
        <v>9</v>
      </c>
      <c r="C1" s="1">
        <v>0.05</v>
      </c>
      <c r="D1" s="12" t="s">
        <v>18</v>
      </c>
      <c r="E1" s="12"/>
      <c r="F1" s="12"/>
      <c r="G1" s="12"/>
    </row>
    <row r="2" spans="1:23">
      <c r="A2" s="10"/>
      <c r="B2" s="1" t="s">
        <v>6</v>
      </c>
      <c r="C2" s="1">
        <v>0.05</v>
      </c>
      <c r="D2" s="1" t="s">
        <v>4</v>
      </c>
      <c r="E2" s="1">
        <v>1</v>
      </c>
      <c r="F2" s="1" t="s">
        <v>15</v>
      </c>
      <c r="G2" s="1">
        <f>EXP(-$C$2*$E$2^2*$E$3)*SIN(2*PI()*$E$2*($E$4-$C$4*$E$3))</f>
        <v>0</v>
      </c>
    </row>
    <row r="3" spans="1:23">
      <c r="A3" s="10"/>
      <c r="B3" s="1" t="s">
        <v>5</v>
      </c>
      <c r="C3" s="6">
        <f>2/20</f>
        <v>0.1</v>
      </c>
      <c r="D3" s="1" t="s">
        <v>13</v>
      </c>
      <c r="E3" s="1">
        <v>0</v>
      </c>
      <c r="F3" s="13"/>
      <c r="G3" s="14"/>
    </row>
    <row r="4" spans="1:23">
      <c r="A4" s="10"/>
      <c r="B4" s="1" t="s">
        <v>8</v>
      </c>
      <c r="C4" s="1">
        <v>1</v>
      </c>
      <c r="D4" s="1" t="s">
        <v>14</v>
      </c>
      <c r="E4" s="1">
        <v>0</v>
      </c>
      <c r="F4" s="15"/>
      <c r="G4" s="16"/>
    </row>
    <row r="5" spans="1:23">
      <c r="A5" s="10"/>
      <c r="B5" s="7" t="s">
        <v>2</v>
      </c>
      <c r="C5" s="7">
        <f>-((C4*C1)/(2*C3)+(C2*C1)/(C3^2))</f>
        <v>-0.5</v>
      </c>
      <c r="E5" s="17" t="s">
        <v>46</v>
      </c>
    </row>
    <row r="6" spans="1:23">
      <c r="A6" s="10"/>
      <c r="B6" s="7" t="s">
        <v>1</v>
      </c>
      <c r="C6" s="7">
        <f>-((C4)/(2*C3)+(C2)/(C3^2))*C1</f>
        <v>-0.5</v>
      </c>
    </row>
    <row r="7" spans="1:23">
      <c r="A7" s="11"/>
      <c r="B7" s="7" t="s">
        <v>0</v>
      </c>
      <c r="C7" s="7">
        <f>(C1/$C$1)+(2*$C$2*C1)/($C$3^2)</f>
        <v>1.5</v>
      </c>
      <c r="V7" s="5" t="s">
        <v>10</v>
      </c>
      <c r="W7" t="s">
        <v>11</v>
      </c>
    </row>
    <row r="8" spans="1:23">
      <c r="A8" s="4" t="s">
        <v>3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V8">
        <v>0</v>
      </c>
      <c r="W8">
        <v>-0.64084608623917705</v>
      </c>
    </row>
    <row r="9" spans="1:23">
      <c r="A9" s="4">
        <v>2</v>
      </c>
      <c r="B9" s="1">
        <f>$C$7</f>
        <v>1.5</v>
      </c>
      <c r="C9" s="1">
        <f>$C$5</f>
        <v>-0.5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V9">
        <f>0.587785252292473-$C$6*W8</f>
        <v>0.2673622091728845</v>
      </c>
    </row>
    <row r="10" spans="1:23">
      <c r="A10" s="4">
        <v>3</v>
      </c>
      <c r="B10" s="1">
        <f>$C$6</f>
        <v>-0.5</v>
      </c>
      <c r="C10" s="1">
        <f>B9</f>
        <v>1.5</v>
      </c>
      <c r="D10" s="1">
        <f>C9</f>
        <v>-0.5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V10">
        <v>0.95105651629515353</v>
      </c>
    </row>
    <row r="11" spans="1:23">
      <c r="A11" s="4">
        <v>4</v>
      </c>
      <c r="B11" s="1">
        <v>0</v>
      </c>
      <c r="C11" s="1">
        <f>B10</f>
        <v>-0.5</v>
      </c>
      <c r="D11" s="1">
        <f>C10</f>
        <v>1.5</v>
      </c>
      <c r="E11" s="1">
        <f>D10</f>
        <v>-0.5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V11">
        <v>0.95105651629515353</v>
      </c>
    </row>
    <row r="12" spans="1:23">
      <c r="A12" s="4">
        <v>5</v>
      </c>
      <c r="B12" s="1">
        <v>0</v>
      </c>
      <c r="C12" s="1">
        <v>0</v>
      </c>
      <c r="D12" s="1">
        <f>C11</f>
        <v>-0.5</v>
      </c>
      <c r="E12" s="1">
        <f>D11</f>
        <v>1.5</v>
      </c>
      <c r="F12" s="1">
        <f>E11</f>
        <v>-0.5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V12">
        <v>0.58778525229247325</v>
      </c>
    </row>
    <row r="13" spans="1:23">
      <c r="A13" s="4">
        <v>6</v>
      </c>
      <c r="B13" s="1">
        <v>0</v>
      </c>
      <c r="C13" s="1">
        <v>0</v>
      </c>
      <c r="D13" s="1">
        <v>0</v>
      </c>
      <c r="E13" s="1">
        <f>D12</f>
        <v>-0.5</v>
      </c>
      <c r="F13" s="1">
        <f>E12</f>
        <v>1.5</v>
      </c>
      <c r="G13" s="1">
        <f>F12</f>
        <v>-0.5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V13">
        <v>1.22514845490862E-16</v>
      </c>
    </row>
    <row r="14" spans="1:23">
      <c r="A14" s="4">
        <v>7</v>
      </c>
      <c r="B14" s="1">
        <v>0</v>
      </c>
      <c r="C14" s="1">
        <v>0</v>
      </c>
      <c r="D14" s="1">
        <v>0</v>
      </c>
      <c r="E14" s="1">
        <v>0</v>
      </c>
      <c r="F14" s="1">
        <f>E13</f>
        <v>-0.5</v>
      </c>
      <c r="G14" s="1">
        <f>F13</f>
        <v>1.5</v>
      </c>
      <c r="H14" s="1">
        <f>G13</f>
        <v>-0.5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V14">
        <v>-0.58778525229247303</v>
      </c>
    </row>
    <row r="15" spans="1:23">
      <c r="A15" s="4">
        <v>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f>F14</f>
        <v>-0.5</v>
      </c>
      <c r="H15" s="1">
        <f>G14</f>
        <v>1.5</v>
      </c>
      <c r="I15" s="1">
        <f>H14</f>
        <v>-0.5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V15">
        <v>-0.95105651629515353</v>
      </c>
    </row>
    <row r="16" spans="1:23">
      <c r="A16" s="4">
        <v>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f>G15</f>
        <v>-0.5</v>
      </c>
      <c r="I16" s="1">
        <f>H15</f>
        <v>1.5</v>
      </c>
      <c r="J16" s="1">
        <f>I15</f>
        <v>-0.5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V16">
        <v>-0.95105651629515364</v>
      </c>
    </row>
    <row r="17" spans="1:23">
      <c r="A17" s="4">
        <v>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f>H16</f>
        <v>-0.5</v>
      </c>
      <c r="J17" s="1">
        <f>I16</f>
        <v>1.5</v>
      </c>
      <c r="K17" s="1">
        <f>J16</f>
        <v>-0.5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V17">
        <v>-0.58778525229247403</v>
      </c>
    </row>
    <row r="18" spans="1:23">
      <c r="A18" s="4">
        <v>11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f>I17</f>
        <v>-0.5</v>
      </c>
      <c r="K18" s="1">
        <f>J17</f>
        <v>1.5</v>
      </c>
      <c r="L18" s="1">
        <f>K17</f>
        <v>-0.5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V18">
        <v>-1.1332081106818492E-15</v>
      </c>
    </row>
    <row r="19" spans="1:23">
      <c r="A19" s="4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f>J18</f>
        <v>-0.5</v>
      </c>
      <c r="L19" s="1">
        <f>K18</f>
        <v>1.5</v>
      </c>
      <c r="M19" s="1">
        <f>L18</f>
        <v>-0.5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V19">
        <v>0.58778525229247214</v>
      </c>
    </row>
    <row r="20" spans="1:23">
      <c r="A20" s="4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f>K19</f>
        <v>-0.5</v>
      </c>
      <c r="M20" s="1">
        <f>L19</f>
        <v>1.5</v>
      </c>
      <c r="N20" s="1">
        <f>M19</f>
        <v>-0.5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V20">
        <v>0.95105651629515353</v>
      </c>
    </row>
    <row r="21" spans="1:23">
      <c r="A21" s="4">
        <v>14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f>L20</f>
        <v>-0.5</v>
      </c>
      <c r="N21" s="1">
        <f>M20</f>
        <v>1.5</v>
      </c>
      <c r="O21" s="1">
        <f>N20</f>
        <v>-0.5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V21">
        <v>0.95105651629515364</v>
      </c>
    </row>
    <row r="22" spans="1:23">
      <c r="A22" s="4">
        <v>15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f>M21</f>
        <v>-0.5</v>
      </c>
      <c r="O22" s="1">
        <f>N21</f>
        <v>1.5</v>
      </c>
      <c r="P22" s="1">
        <f>O21</f>
        <v>-0.5</v>
      </c>
      <c r="Q22" s="1">
        <v>0</v>
      </c>
      <c r="R22" s="1">
        <v>0</v>
      </c>
      <c r="S22" s="1">
        <v>0</v>
      </c>
      <c r="T22" s="1">
        <v>0</v>
      </c>
      <c r="V22">
        <v>0.58778525229247336</v>
      </c>
    </row>
    <row r="23" spans="1:23">
      <c r="A23" s="4">
        <v>16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f>N22</f>
        <v>-0.5</v>
      </c>
      <c r="P23" s="1">
        <f>O22</f>
        <v>1.5</v>
      </c>
      <c r="Q23" s="1">
        <f>P22</f>
        <v>-0.5</v>
      </c>
      <c r="R23" s="1">
        <v>0</v>
      </c>
      <c r="S23" s="1">
        <v>0</v>
      </c>
      <c r="T23" s="1">
        <v>0</v>
      </c>
      <c r="V23">
        <v>-1.4088123029276645E-15</v>
      </c>
    </row>
    <row r="24" spans="1:23">
      <c r="A24" s="4">
        <v>17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f>O23</f>
        <v>-0.5</v>
      </c>
      <c r="Q24" s="1">
        <f>P23</f>
        <v>1.5</v>
      </c>
      <c r="R24" s="1">
        <f>Q23</f>
        <v>-0.5</v>
      </c>
      <c r="S24" s="1">
        <v>0</v>
      </c>
      <c r="T24" s="1">
        <v>0</v>
      </c>
      <c r="V24">
        <v>-0.58778525229247425</v>
      </c>
    </row>
    <row r="25" spans="1:23">
      <c r="A25" s="4">
        <v>18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>P24</f>
        <v>-0.5</v>
      </c>
      <c r="R25" s="1">
        <f>Q24</f>
        <v>1.5</v>
      </c>
      <c r="S25" s="1">
        <f>R24</f>
        <v>-0.5</v>
      </c>
      <c r="T25" s="1">
        <v>0</v>
      </c>
      <c r="V25">
        <v>-0.95105651629515398</v>
      </c>
    </row>
    <row r="26" spans="1:23">
      <c r="A26" s="4">
        <v>19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f>Q25</f>
        <v>-0.5</v>
      </c>
      <c r="S26" s="1">
        <f>R25</f>
        <v>1.5</v>
      </c>
      <c r="T26" s="1">
        <f>S25</f>
        <v>-0.5</v>
      </c>
      <c r="V26">
        <v>-0.95105651629515264</v>
      </c>
    </row>
    <row r="27" spans="1:23">
      <c r="A27" s="4">
        <v>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f t="shared" ref="S27:T27" si="0">R26</f>
        <v>-0.5</v>
      </c>
      <c r="T27" s="1">
        <f t="shared" si="0"/>
        <v>1.5</v>
      </c>
      <c r="V27">
        <f>-0.587785252292471-$C$5*W28</f>
        <v>-0.90820829541205927</v>
      </c>
    </row>
    <row r="28" spans="1:23">
      <c r="V28">
        <v>3.0626542968370529E-15</v>
      </c>
      <c r="W28">
        <v>-0.64084608623917649</v>
      </c>
    </row>
    <row r="30" spans="1:23" ht="18" customHeight="1">
      <c r="A30" s="4" t="s">
        <v>12</v>
      </c>
    </row>
    <row r="31" spans="1:23">
      <c r="A31">
        <v>1</v>
      </c>
    </row>
    <row r="32" spans="1:23">
      <c r="A32">
        <v>2</v>
      </c>
      <c r="B32">
        <f t="array" ref="B32:T50">MINVERSE(B9:T27)</f>
        <v>0.76393202250021019</v>
      </c>
      <c r="C32">
        <v>0.29179606750063064</v>
      </c>
      <c r="D32">
        <v>0.11145618000168177</v>
      </c>
      <c r="E32">
        <v>4.2572472504414587E-2</v>
      </c>
      <c r="F32">
        <v>1.6261237511561999E-2</v>
      </c>
      <c r="G32">
        <v>6.211240030271418E-3</v>
      </c>
      <c r="H32">
        <v>2.3724825792522542E-3</v>
      </c>
      <c r="I32">
        <v>9.062077074853455E-4</v>
      </c>
      <c r="J32">
        <v>3.4614054320378186E-4</v>
      </c>
      <c r="K32">
        <v>1.3221392212599986E-4</v>
      </c>
      <c r="L32">
        <v>5.0501223174217845E-5</v>
      </c>
      <c r="M32">
        <v>1.9289747396653645E-5</v>
      </c>
      <c r="N32">
        <v>7.3680190157430822E-6</v>
      </c>
      <c r="O32">
        <v>2.8143096505756071E-6</v>
      </c>
      <c r="P32">
        <v>1.0749099359837392E-6</v>
      </c>
      <c r="Q32">
        <v>4.1042015737560943E-7</v>
      </c>
      <c r="R32">
        <v>1.5635053614308926E-7</v>
      </c>
      <c r="S32">
        <v>5.8631451053658484E-8</v>
      </c>
      <c r="T32">
        <v>1.9543817017886157E-8</v>
      </c>
    </row>
    <row r="33" spans="1:20">
      <c r="A33">
        <v>3</v>
      </c>
      <c r="B33">
        <v>0.2917960675006307</v>
      </c>
      <c r="C33">
        <v>0.87538820250189198</v>
      </c>
      <c r="D33">
        <v>0.33436854000504529</v>
      </c>
      <c r="E33">
        <v>0.12771741751324375</v>
      </c>
      <c r="F33">
        <v>4.8783712534685997E-2</v>
      </c>
      <c r="G33">
        <v>1.8633720090814255E-2</v>
      </c>
      <c r="H33">
        <v>7.1174477377567626E-3</v>
      </c>
      <c r="I33">
        <v>2.7186231224560365E-3</v>
      </c>
      <c r="J33">
        <v>1.0384216296113456E-3</v>
      </c>
      <c r="K33">
        <v>3.9664176637799957E-4</v>
      </c>
      <c r="L33">
        <v>1.5150366952265353E-4</v>
      </c>
      <c r="M33">
        <v>5.7869242189960935E-5</v>
      </c>
      <c r="N33">
        <v>2.2104057047229246E-5</v>
      </c>
      <c r="O33">
        <v>8.4429289517268209E-6</v>
      </c>
      <c r="P33">
        <v>3.2247298079512176E-6</v>
      </c>
      <c r="Q33">
        <v>1.2312604721268283E-6</v>
      </c>
      <c r="R33">
        <v>4.6905160842926777E-7</v>
      </c>
      <c r="S33">
        <v>1.7589435316097545E-7</v>
      </c>
      <c r="T33">
        <v>5.8631451053658471E-8</v>
      </c>
    </row>
    <row r="34" spans="1:20">
      <c r="A34">
        <v>4</v>
      </c>
      <c r="B34">
        <v>0.11145618000168175</v>
      </c>
      <c r="C34">
        <v>0.33436854000504523</v>
      </c>
      <c r="D34">
        <v>0.89164944001345403</v>
      </c>
      <c r="E34">
        <v>0.34057978003531664</v>
      </c>
      <c r="F34">
        <v>0.13008990009249599</v>
      </c>
      <c r="G34">
        <v>4.9689920242171344E-2</v>
      </c>
      <c r="H34">
        <v>1.8979860634018034E-2</v>
      </c>
      <c r="I34">
        <v>7.2496616598827631E-3</v>
      </c>
      <c r="J34">
        <v>2.7691243456302544E-3</v>
      </c>
      <c r="K34">
        <v>1.0577113770079988E-3</v>
      </c>
      <c r="L34">
        <v>4.0400978539374276E-4</v>
      </c>
      <c r="M34">
        <v>1.5431797917322916E-4</v>
      </c>
      <c r="N34">
        <v>5.8944152125944651E-5</v>
      </c>
      <c r="O34">
        <v>2.2514477204604854E-5</v>
      </c>
      <c r="P34">
        <v>8.5992794878699136E-6</v>
      </c>
      <c r="Q34">
        <v>3.283361259004875E-6</v>
      </c>
      <c r="R34">
        <v>1.250804289144714E-6</v>
      </c>
      <c r="S34">
        <v>4.6905160842926782E-7</v>
      </c>
      <c r="T34">
        <v>1.5635053614308926E-7</v>
      </c>
    </row>
    <row r="35" spans="1:20">
      <c r="A35">
        <v>5</v>
      </c>
      <c r="B35">
        <v>4.257247250441458E-2</v>
      </c>
      <c r="C35">
        <v>0.12771741751324373</v>
      </c>
      <c r="D35">
        <v>0.34057978003531664</v>
      </c>
      <c r="E35">
        <v>0.89402192259270619</v>
      </c>
      <c r="F35">
        <v>0.34148598774280198</v>
      </c>
      <c r="G35">
        <v>0.13043604063569977</v>
      </c>
      <c r="H35">
        <v>4.9822134164297337E-2</v>
      </c>
      <c r="I35">
        <v>1.9030361857192254E-2</v>
      </c>
      <c r="J35">
        <v>7.2689514072794177E-3</v>
      </c>
      <c r="K35">
        <v>2.7764923646459972E-3</v>
      </c>
      <c r="L35">
        <v>1.0605256866585747E-3</v>
      </c>
      <c r="M35">
        <v>4.0508469532972652E-4</v>
      </c>
      <c r="N35">
        <v>1.5472839933060472E-4</v>
      </c>
      <c r="O35">
        <v>5.9100502662087742E-5</v>
      </c>
      <c r="P35">
        <v>2.2573108655658522E-5</v>
      </c>
      <c r="Q35">
        <v>8.6188233048877975E-6</v>
      </c>
      <c r="R35">
        <v>3.2833612590048746E-6</v>
      </c>
      <c r="S35">
        <v>1.2312604721268281E-6</v>
      </c>
      <c r="T35">
        <v>4.1042015737560933E-7</v>
      </c>
    </row>
    <row r="36" spans="1:20">
      <c r="A36">
        <v>6</v>
      </c>
      <c r="B36">
        <v>1.6261237511561999E-2</v>
      </c>
      <c r="C36">
        <v>4.8783712534685997E-2</v>
      </c>
      <c r="D36">
        <v>0.13008990009249599</v>
      </c>
      <c r="E36">
        <v>0.34148598774280203</v>
      </c>
      <c r="F36">
        <v>0.89436806313591</v>
      </c>
      <c r="G36">
        <v>0.34161820166492801</v>
      </c>
      <c r="H36">
        <v>0.13048654185887398</v>
      </c>
      <c r="I36">
        <v>4.9841423911694001E-2</v>
      </c>
      <c r="J36">
        <v>1.9037729876207998E-2</v>
      </c>
      <c r="K36">
        <v>7.2717657169299923E-3</v>
      </c>
      <c r="L36">
        <v>2.7775672745819812E-3</v>
      </c>
      <c r="M36">
        <v>1.0609361068159504E-3</v>
      </c>
      <c r="N36">
        <v>4.0524104586586951E-4</v>
      </c>
      <c r="O36">
        <v>1.5478703078165837E-4</v>
      </c>
      <c r="P36">
        <v>5.9120046479105649E-5</v>
      </c>
      <c r="Q36">
        <v>2.2573108655658519E-5</v>
      </c>
      <c r="R36">
        <v>8.5992794878699103E-6</v>
      </c>
      <c r="S36">
        <v>3.2247298079512163E-6</v>
      </c>
      <c r="T36">
        <v>1.0749099359837388E-6</v>
      </c>
    </row>
    <row r="37" spans="1:20">
      <c r="A37">
        <v>7</v>
      </c>
      <c r="B37">
        <v>6.2112400302714171E-3</v>
      </c>
      <c r="C37">
        <v>1.8633720090814255E-2</v>
      </c>
      <c r="D37">
        <v>4.9689920242171337E-2</v>
      </c>
      <c r="E37">
        <v>0.1304360406356998</v>
      </c>
      <c r="F37">
        <v>0.34161820166492801</v>
      </c>
      <c r="G37">
        <v>0.89441856435908429</v>
      </c>
      <c r="H37">
        <v>0.34163749141232463</v>
      </c>
      <c r="I37">
        <v>0.13049390987788975</v>
      </c>
      <c r="J37">
        <v>4.9844238221344581E-2</v>
      </c>
      <c r="K37">
        <v>1.9038804786143979E-2</v>
      </c>
      <c r="L37">
        <v>7.2721761370873692E-3</v>
      </c>
      <c r="M37">
        <v>2.7777236251181245E-3</v>
      </c>
      <c r="N37">
        <v>1.0609947382670037E-3</v>
      </c>
      <c r="O37">
        <v>4.0526058968288738E-4</v>
      </c>
      <c r="P37">
        <v>1.5478703078165843E-4</v>
      </c>
      <c r="Q37">
        <v>5.9100502662087755E-5</v>
      </c>
      <c r="R37">
        <v>2.2514477204604857E-5</v>
      </c>
      <c r="S37">
        <v>8.4429289517268209E-6</v>
      </c>
      <c r="T37">
        <v>2.8143096505756071E-6</v>
      </c>
    </row>
    <row r="38" spans="1:20">
      <c r="A38">
        <v>8</v>
      </c>
      <c r="B38">
        <v>2.3724825792522542E-3</v>
      </c>
      <c r="C38">
        <v>7.1174477377567635E-3</v>
      </c>
      <c r="D38">
        <v>1.8979860634018034E-2</v>
      </c>
      <c r="E38">
        <v>4.9822134164297351E-2</v>
      </c>
      <c r="F38">
        <v>0.13048654185887398</v>
      </c>
      <c r="G38">
        <v>0.34163749141232469</v>
      </c>
      <c r="H38">
        <v>0.89442593237809986</v>
      </c>
      <c r="I38">
        <v>0.34164030572197523</v>
      </c>
      <c r="J38">
        <v>0.13049498478782573</v>
      </c>
      <c r="K38">
        <v>4.984464864150194E-2</v>
      </c>
      <c r="L38">
        <v>1.9038961136680126E-2</v>
      </c>
      <c r="M38">
        <v>7.2722347685384228E-3</v>
      </c>
      <c r="N38">
        <v>2.7777431689351415E-3</v>
      </c>
      <c r="O38">
        <v>1.0609947382670037E-3</v>
      </c>
      <c r="P38">
        <v>4.0524104586586957E-4</v>
      </c>
      <c r="Q38">
        <v>1.5472839933060474E-4</v>
      </c>
      <c r="R38">
        <v>5.8944152125944657E-5</v>
      </c>
      <c r="S38">
        <v>2.2104057047229246E-5</v>
      </c>
      <c r="T38">
        <v>7.3680190157430822E-6</v>
      </c>
    </row>
    <row r="39" spans="1:20">
      <c r="A39">
        <v>9</v>
      </c>
      <c r="B39">
        <v>9.0620770748534539E-4</v>
      </c>
      <c r="C39">
        <v>2.7186231224560365E-3</v>
      </c>
      <c r="D39">
        <v>7.2496616598827631E-3</v>
      </c>
      <c r="E39">
        <v>1.9030361857192261E-2</v>
      </c>
      <c r="F39">
        <v>4.9841423911693994E-2</v>
      </c>
      <c r="G39">
        <v>0.13049390987788978</v>
      </c>
      <c r="H39">
        <v>0.34164030572197523</v>
      </c>
      <c r="I39">
        <v>0.89442700728803604</v>
      </c>
      <c r="J39">
        <v>0.34164071614213265</v>
      </c>
      <c r="K39">
        <v>0.13049514113836186</v>
      </c>
      <c r="L39">
        <v>4.9844707272953009E-2</v>
      </c>
      <c r="M39">
        <v>1.9038980680497145E-2</v>
      </c>
      <c r="N39">
        <v>7.272234768538422E-3</v>
      </c>
      <c r="O39">
        <v>2.7777236251181241E-3</v>
      </c>
      <c r="P39">
        <v>1.0609361068159504E-3</v>
      </c>
      <c r="Q39">
        <v>4.0508469532972652E-4</v>
      </c>
      <c r="R39">
        <v>1.5431797917322913E-4</v>
      </c>
      <c r="S39">
        <v>5.7869242189960921E-5</v>
      </c>
      <c r="T39">
        <v>1.9289747396653641E-5</v>
      </c>
    </row>
    <row r="40" spans="1:20">
      <c r="A40">
        <v>10</v>
      </c>
      <c r="B40">
        <v>3.461405432037817E-4</v>
      </c>
      <c r="C40">
        <v>1.0384216296113454E-3</v>
      </c>
      <c r="D40">
        <v>2.7691243456302536E-3</v>
      </c>
      <c r="E40">
        <v>7.2689514072794186E-3</v>
      </c>
      <c r="F40">
        <v>1.9037729876207995E-2</v>
      </c>
      <c r="G40">
        <v>4.9844238221344588E-2</v>
      </c>
      <c r="H40">
        <v>0.1304949847878257</v>
      </c>
      <c r="I40">
        <v>0.34164071614213259</v>
      </c>
      <c r="J40">
        <v>0.89442716363857211</v>
      </c>
      <c r="K40">
        <v>0.34164077477358362</v>
      </c>
      <c r="L40">
        <v>0.1304951606821789</v>
      </c>
      <c r="M40">
        <v>4.9844707272953009E-2</v>
      </c>
      <c r="N40">
        <v>1.9038961136680122E-2</v>
      </c>
      <c r="O40">
        <v>7.2721761370873684E-3</v>
      </c>
      <c r="P40">
        <v>2.7775672745819812E-3</v>
      </c>
      <c r="Q40">
        <v>1.0605256866585747E-3</v>
      </c>
      <c r="R40">
        <v>4.040097853937427E-4</v>
      </c>
      <c r="S40">
        <v>1.5150366952265351E-4</v>
      </c>
      <c r="T40">
        <v>5.0501223174217838E-5</v>
      </c>
    </row>
    <row r="41" spans="1:20">
      <c r="A41">
        <v>11</v>
      </c>
      <c r="B41">
        <v>1.3221392212599983E-4</v>
      </c>
      <c r="C41">
        <v>3.9664176637799962E-4</v>
      </c>
      <c r="D41">
        <v>1.0577113770079986E-3</v>
      </c>
      <c r="E41">
        <v>2.7764923646459981E-3</v>
      </c>
      <c r="F41">
        <v>7.2717657169299914E-3</v>
      </c>
      <c r="G41">
        <v>1.9038804786143983E-2</v>
      </c>
      <c r="H41">
        <v>4.9844648641501947E-2</v>
      </c>
      <c r="I41">
        <v>0.13049514113836186</v>
      </c>
      <c r="J41">
        <v>0.34164077477358368</v>
      </c>
      <c r="K41">
        <v>0.89442718318238901</v>
      </c>
      <c r="L41">
        <v>0.34164077477358368</v>
      </c>
      <c r="M41">
        <v>0.13049514113836189</v>
      </c>
      <c r="N41">
        <v>4.9844648641501947E-2</v>
      </c>
      <c r="O41">
        <v>1.9038804786143983E-2</v>
      </c>
      <c r="P41">
        <v>7.271765716929994E-3</v>
      </c>
      <c r="Q41">
        <v>2.7764923646459976E-3</v>
      </c>
      <c r="R41">
        <v>1.0577113770079991E-3</v>
      </c>
      <c r="S41">
        <v>3.9664176637799962E-4</v>
      </c>
      <c r="T41">
        <v>1.3221392212599988E-4</v>
      </c>
    </row>
    <row r="42" spans="1:20">
      <c r="A42">
        <v>12</v>
      </c>
      <c r="B42">
        <v>5.0501223174217818E-5</v>
      </c>
      <c r="C42">
        <v>1.5150366952265353E-4</v>
      </c>
      <c r="D42">
        <v>4.0400978539374254E-4</v>
      </c>
      <c r="E42">
        <v>1.0605256866585747E-3</v>
      </c>
      <c r="F42">
        <v>2.7775672745819803E-3</v>
      </c>
      <c r="G42">
        <v>7.2721761370873684E-3</v>
      </c>
      <c r="H42">
        <v>1.9038961136680122E-2</v>
      </c>
      <c r="I42">
        <v>4.9844707272952996E-2</v>
      </c>
      <c r="J42">
        <v>0.13049516068217887</v>
      </c>
      <c r="K42">
        <v>0.34164077477358362</v>
      </c>
      <c r="L42">
        <v>0.89442716363857211</v>
      </c>
      <c r="M42">
        <v>0.34164071614213265</v>
      </c>
      <c r="N42">
        <v>0.13049498478782573</v>
      </c>
      <c r="O42">
        <v>4.9844238221344581E-2</v>
      </c>
      <c r="P42">
        <v>1.9037729876208002E-2</v>
      </c>
      <c r="Q42">
        <v>7.2689514072794186E-3</v>
      </c>
      <c r="R42">
        <v>2.7691243456302544E-3</v>
      </c>
      <c r="S42">
        <v>1.0384216296113454E-3</v>
      </c>
      <c r="T42">
        <v>3.461405432037818E-4</v>
      </c>
    </row>
    <row r="43" spans="1:20">
      <c r="A43">
        <v>13</v>
      </c>
      <c r="B43">
        <v>1.9289747396653635E-5</v>
      </c>
      <c r="C43">
        <v>5.7869242189960928E-5</v>
      </c>
      <c r="D43">
        <v>1.5431797917322908E-4</v>
      </c>
      <c r="E43">
        <v>4.0508469532972652E-4</v>
      </c>
      <c r="F43">
        <v>1.0609361068159499E-3</v>
      </c>
      <c r="G43">
        <v>2.7777236251181245E-3</v>
      </c>
      <c r="H43">
        <v>7.2722347685384211E-3</v>
      </c>
      <c r="I43">
        <v>1.9038980680497142E-2</v>
      </c>
      <c r="J43">
        <v>4.9844707272953009E-2</v>
      </c>
      <c r="K43">
        <v>0.13049514113836186</v>
      </c>
      <c r="L43">
        <v>0.34164071614213259</v>
      </c>
      <c r="M43">
        <v>0.89442700728803604</v>
      </c>
      <c r="N43">
        <v>0.34164030572197523</v>
      </c>
      <c r="O43">
        <v>0.13049390987788975</v>
      </c>
      <c r="P43">
        <v>4.9841423911694008E-2</v>
      </c>
      <c r="Q43">
        <v>1.9030361857192257E-2</v>
      </c>
      <c r="R43">
        <v>7.249661659882764E-3</v>
      </c>
      <c r="S43">
        <v>2.7186231224560365E-3</v>
      </c>
      <c r="T43">
        <v>9.062077074853455E-4</v>
      </c>
    </row>
    <row r="44" spans="1:20">
      <c r="A44">
        <v>14</v>
      </c>
      <c r="B44">
        <v>7.3680190157430805E-6</v>
      </c>
      <c r="C44">
        <v>2.2104057047229246E-5</v>
      </c>
      <c r="D44">
        <v>5.8944152125944644E-5</v>
      </c>
      <c r="E44">
        <v>1.5472839933060474E-4</v>
      </c>
      <c r="F44">
        <v>4.052410458658694E-4</v>
      </c>
      <c r="G44">
        <v>1.0609947382670037E-3</v>
      </c>
      <c r="H44">
        <v>2.7777431689351415E-3</v>
      </c>
      <c r="I44">
        <v>7.2722347685384211E-3</v>
      </c>
      <c r="J44">
        <v>1.9038961136680126E-2</v>
      </c>
      <c r="K44">
        <v>4.9844648641501954E-2</v>
      </c>
      <c r="L44">
        <v>0.13049498478782573</v>
      </c>
      <c r="M44">
        <v>0.34164030572197523</v>
      </c>
      <c r="N44">
        <v>0.89442593237809997</v>
      </c>
      <c r="O44">
        <v>0.34163749141232463</v>
      </c>
      <c r="P44">
        <v>0.13048654185887401</v>
      </c>
      <c r="Q44">
        <v>4.9822134164297351E-2</v>
      </c>
      <c r="R44">
        <v>1.8979860634018037E-2</v>
      </c>
      <c r="S44">
        <v>7.1174477377567635E-3</v>
      </c>
      <c r="T44">
        <v>2.3724825792522546E-3</v>
      </c>
    </row>
    <row r="45" spans="1:20">
      <c r="A45">
        <v>15</v>
      </c>
      <c r="B45">
        <v>2.8143096505756063E-6</v>
      </c>
      <c r="C45">
        <v>8.4429289517268209E-6</v>
      </c>
      <c r="D45">
        <v>2.251447720460485E-5</v>
      </c>
      <c r="E45">
        <v>5.9100502662087762E-5</v>
      </c>
      <c r="F45">
        <v>1.5478703078165834E-4</v>
      </c>
      <c r="G45">
        <v>4.0526058968288743E-4</v>
      </c>
      <c r="H45">
        <v>1.0609947382670037E-3</v>
      </c>
      <c r="I45">
        <v>2.7777236251181241E-3</v>
      </c>
      <c r="J45">
        <v>7.2721761370873684E-3</v>
      </c>
      <c r="K45">
        <v>1.9038804786143979E-2</v>
      </c>
      <c r="L45">
        <v>4.9844238221344588E-2</v>
      </c>
      <c r="M45">
        <v>0.13049390987788975</v>
      </c>
      <c r="N45">
        <v>0.34163749141232469</v>
      </c>
      <c r="O45">
        <v>0.89441856435908418</v>
      </c>
      <c r="P45">
        <v>0.34161820166492801</v>
      </c>
      <c r="Q45">
        <v>0.1304360406356998</v>
      </c>
      <c r="R45">
        <v>4.9689920242171344E-2</v>
      </c>
      <c r="S45">
        <v>1.8633720090814255E-2</v>
      </c>
      <c r="T45">
        <v>6.2112400302714189E-3</v>
      </c>
    </row>
    <row r="46" spans="1:20">
      <c r="A46">
        <v>16</v>
      </c>
      <c r="B46">
        <v>1.0749099359837386E-6</v>
      </c>
      <c r="C46">
        <v>3.2247298079512168E-6</v>
      </c>
      <c r="D46">
        <v>8.5992794878699086E-6</v>
      </c>
      <c r="E46">
        <v>2.2573108655658522E-5</v>
      </c>
      <c r="F46">
        <v>5.9120046479105629E-5</v>
      </c>
      <c r="G46">
        <v>1.5478703078165843E-4</v>
      </c>
      <c r="H46">
        <v>4.0524104586586951E-4</v>
      </c>
      <c r="I46">
        <v>1.0609361068159501E-3</v>
      </c>
      <c r="J46">
        <v>2.7775672745819812E-3</v>
      </c>
      <c r="K46">
        <v>7.2717657169299923E-3</v>
      </c>
      <c r="L46">
        <v>1.9037729876208002E-2</v>
      </c>
      <c r="M46">
        <v>4.9841423911694008E-2</v>
      </c>
      <c r="N46">
        <v>0.13048654185887401</v>
      </c>
      <c r="O46">
        <v>0.34161820166492807</v>
      </c>
      <c r="P46">
        <v>0.89436806313591</v>
      </c>
      <c r="Q46">
        <v>0.34148598774280203</v>
      </c>
      <c r="R46">
        <v>0.13008990009249599</v>
      </c>
      <c r="S46">
        <v>4.8783712534686004E-2</v>
      </c>
      <c r="T46">
        <v>1.6261237511562002E-2</v>
      </c>
    </row>
    <row r="47" spans="1:20">
      <c r="A47">
        <v>17</v>
      </c>
      <c r="B47">
        <v>4.1042015737560922E-7</v>
      </c>
      <c r="C47">
        <v>1.2312604721268283E-6</v>
      </c>
      <c r="D47">
        <v>3.2833612590048738E-6</v>
      </c>
      <c r="E47">
        <v>8.6188233048878009E-6</v>
      </c>
      <c r="F47">
        <v>2.2573108655658512E-5</v>
      </c>
      <c r="G47">
        <v>5.9100502662087769E-5</v>
      </c>
      <c r="H47">
        <v>1.5472839933060472E-4</v>
      </c>
      <c r="I47">
        <v>4.0508469532972641E-4</v>
      </c>
      <c r="J47">
        <v>1.0605256866585745E-3</v>
      </c>
      <c r="K47">
        <v>2.7764923646459972E-3</v>
      </c>
      <c r="L47">
        <v>7.2689514072794194E-3</v>
      </c>
      <c r="M47">
        <v>1.9030361857192257E-2</v>
      </c>
      <c r="N47">
        <v>4.9822134164297358E-2</v>
      </c>
      <c r="O47">
        <v>0.1304360406356998</v>
      </c>
      <c r="P47">
        <v>0.34148598774280203</v>
      </c>
      <c r="Q47">
        <v>0.8940219225927063</v>
      </c>
      <c r="R47">
        <v>0.34057978003531664</v>
      </c>
      <c r="S47">
        <v>0.12771741751324375</v>
      </c>
      <c r="T47">
        <v>4.2572472504414587E-2</v>
      </c>
    </row>
    <row r="48" spans="1:20">
      <c r="A48">
        <v>18</v>
      </c>
      <c r="B48">
        <v>1.5635053614308923E-7</v>
      </c>
      <c r="C48">
        <v>4.6905160842926787E-7</v>
      </c>
      <c r="D48">
        <v>1.2508042891447138E-6</v>
      </c>
      <c r="E48">
        <v>3.2833612590048759E-6</v>
      </c>
      <c r="F48">
        <v>8.5992794878699086E-6</v>
      </c>
      <c r="G48">
        <v>2.2514477204604864E-5</v>
      </c>
      <c r="H48">
        <v>5.8944152125944657E-5</v>
      </c>
      <c r="I48">
        <v>1.543179791732291E-4</v>
      </c>
      <c r="J48">
        <v>4.040097853937427E-4</v>
      </c>
      <c r="K48">
        <v>1.0577113770079988E-3</v>
      </c>
      <c r="L48">
        <v>2.7691243456302544E-3</v>
      </c>
      <c r="M48">
        <v>7.2496616598827657E-3</v>
      </c>
      <c r="N48">
        <v>1.8979860634018037E-2</v>
      </c>
      <c r="O48">
        <v>4.9689920242171351E-2</v>
      </c>
      <c r="P48">
        <v>0.13008990009249599</v>
      </c>
      <c r="Q48">
        <v>0.34057978003531664</v>
      </c>
      <c r="R48">
        <v>0.89164944001345392</v>
      </c>
      <c r="S48">
        <v>0.33436854000504523</v>
      </c>
      <c r="T48">
        <v>0.11145618000168175</v>
      </c>
    </row>
    <row r="49" spans="1:24">
      <c r="A49">
        <v>19</v>
      </c>
      <c r="B49">
        <v>5.8631451053658471E-8</v>
      </c>
      <c r="C49">
        <v>1.7589435316097547E-7</v>
      </c>
      <c r="D49">
        <v>4.6905160842926777E-7</v>
      </c>
      <c r="E49">
        <v>1.2312604721268285E-6</v>
      </c>
      <c r="F49">
        <v>3.2247298079512168E-6</v>
      </c>
      <c r="G49">
        <v>8.4429289517268243E-6</v>
      </c>
      <c r="H49">
        <v>2.2104057047229249E-5</v>
      </c>
      <c r="I49">
        <v>5.7869242189960921E-5</v>
      </c>
      <c r="J49">
        <v>1.5150366952265351E-4</v>
      </c>
      <c r="K49">
        <v>3.9664176637799957E-4</v>
      </c>
      <c r="L49">
        <v>1.0384216296113456E-3</v>
      </c>
      <c r="M49">
        <v>2.7186231224560369E-3</v>
      </c>
      <c r="N49">
        <v>7.1174477377567644E-3</v>
      </c>
      <c r="O49">
        <v>1.8633720090814258E-2</v>
      </c>
      <c r="P49">
        <v>4.8783712534686004E-2</v>
      </c>
      <c r="Q49">
        <v>0.12771741751324375</v>
      </c>
      <c r="R49">
        <v>0.33436854000504529</v>
      </c>
      <c r="S49">
        <v>0.87538820250189198</v>
      </c>
      <c r="T49">
        <v>0.2917960675006307</v>
      </c>
    </row>
    <row r="50" spans="1:24">
      <c r="A50">
        <v>20</v>
      </c>
      <c r="B50">
        <v>1.9543817017886157E-8</v>
      </c>
      <c r="C50">
        <v>5.8631451053658491E-8</v>
      </c>
      <c r="D50">
        <v>1.5635053614308926E-7</v>
      </c>
      <c r="E50">
        <v>4.1042015737560954E-7</v>
      </c>
      <c r="F50">
        <v>1.074909935983739E-6</v>
      </c>
      <c r="G50">
        <v>2.8143096505756084E-6</v>
      </c>
      <c r="H50">
        <v>7.368019015743083E-6</v>
      </c>
      <c r="I50">
        <v>1.9289747396653641E-5</v>
      </c>
      <c r="J50">
        <v>5.0501223174217845E-5</v>
      </c>
      <c r="K50">
        <v>1.3221392212599988E-4</v>
      </c>
      <c r="L50">
        <v>3.4614054320378186E-4</v>
      </c>
      <c r="M50">
        <v>9.0620770748534583E-4</v>
      </c>
      <c r="N50">
        <v>2.3724825792522546E-3</v>
      </c>
      <c r="O50">
        <v>6.2112400302714197E-3</v>
      </c>
      <c r="P50">
        <v>1.6261237511562002E-2</v>
      </c>
      <c r="Q50">
        <v>4.2572472504414587E-2</v>
      </c>
      <c r="R50">
        <v>0.11145618000168177</v>
      </c>
      <c r="S50">
        <v>0.2917960675006307</v>
      </c>
      <c r="T50">
        <v>0.76393202250021031</v>
      </c>
    </row>
    <row r="51" spans="1:24">
      <c r="A51">
        <v>21</v>
      </c>
    </row>
    <row r="53" spans="1:24">
      <c r="C53" s="5" t="s">
        <v>11</v>
      </c>
      <c r="D53" s="5" t="s">
        <v>45</v>
      </c>
      <c r="E53" s="5" t="s">
        <v>39</v>
      </c>
      <c r="F53" s="5"/>
      <c r="G53" s="5" t="s">
        <v>42</v>
      </c>
      <c r="H53" s="5"/>
      <c r="I53" s="5" t="s">
        <v>43</v>
      </c>
      <c r="J53" s="5"/>
      <c r="K53" s="5" t="s">
        <v>44</v>
      </c>
    </row>
    <row r="54" spans="1:24">
      <c r="A54">
        <v>1</v>
      </c>
      <c r="B54">
        <v>0</v>
      </c>
      <c r="C54">
        <f>W8</f>
        <v>-0.64084608623917705</v>
      </c>
      <c r="E54" s="8">
        <v>-0.26687845016385497</v>
      </c>
      <c r="F54" s="8"/>
      <c r="G54" s="8">
        <v>0.179829492105605</v>
      </c>
      <c r="H54" s="8"/>
      <c r="I54" s="8">
        <v>0.19606314679857401</v>
      </c>
      <c r="J54" s="8"/>
      <c r="K54" s="8">
        <v>3.4037352027901499E-3</v>
      </c>
    </row>
    <row r="55" spans="1:24">
      <c r="A55">
        <v>2</v>
      </c>
      <c r="B55" s="18">
        <v>0.1</v>
      </c>
      <c r="C55" s="19">
        <f t="array" ref="C55:C73">MMULT(B32:T50,V9:V27)</f>
        <v>0.60586937870373136</v>
      </c>
      <c r="D55" s="20">
        <f>C55-$C$6*E54</f>
        <v>0.47243015362180385</v>
      </c>
      <c r="E55" s="19">
        <f t="array" ref="E55:E73">MMULT(B32:T50,D55:D73)</f>
        <v>0.9101956497278848</v>
      </c>
      <c r="F55" s="20">
        <f>E55-$C$6*G54</f>
        <v>1.0001103957806874</v>
      </c>
      <c r="G55" s="19">
        <f t="array" ref="G55:G73">MMULT(B32:T50,F55:F73)</f>
        <v>1.5298613328247828</v>
      </c>
      <c r="H55" s="20">
        <f>G55-$C$6*I54</f>
        <v>1.6278929062240697</v>
      </c>
      <c r="I55" s="19">
        <f t="array" ref="I55:I73">MMULT(B32:T50,H55:H73)</f>
        <v>2.3441012867929314</v>
      </c>
      <c r="J55" s="20">
        <f>I55-$C$6*K54</f>
        <v>2.3458031543943263</v>
      </c>
      <c r="K55" s="21">
        <f t="array" ref="K55:K73">MMULT(B32:T50,J55:J73)</f>
        <v>3.3826558632655979</v>
      </c>
      <c r="M55">
        <v>0</v>
      </c>
      <c r="N55">
        <v>-2.5852396460826794</v>
      </c>
      <c r="O55">
        <v>-1.5977659703428453</v>
      </c>
      <c r="P55">
        <v>1.5977659703428455</v>
      </c>
      <c r="Q55">
        <v>2.5852396460826799</v>
      </c>
      <c r="R55">
        <v>6.6605975642855548E-16</v>
      </c>
      <c r="T55">
        <f>C55-N55</f>
        <v>3.1911090247864107</v>
      </c>
      <c r="U55" t="e">
        <f>#REF!-O55</f>
        <v>#REF!</v>
      </c>
      <c r="V55">
        <f>G55-P55</f>
        <v>-6.7904637518062749E-2</v>
      </c>
      <c r="W55">
        <f>I55-Q55</f>
        <v>-0.24113835928974847</v>
      </c>
      <c r="X55">
        <f>K55-R55</f>
        <v>3.3826558632655974</v>
      </c>
    </row>
    <row r="56" spans="1:24">
      <c r="A56">
        <v>3</v>
      </c>
      <c r="B56" s="22">
        <v>0.2</v>
      </c>
      <c r="C56" s="23">
        <v>1.2828837177654244</v>
      </c>
      <c r="D56" s="23">
        <f t="shared" ref="D56:D71" si="1">C56</f>
        <v>1.2828837177654244</v>
      </c>
      <c r="E56" s="23">
        <v>1.7857266419400468</v>
      </c>
      <c r="F56" s="23">
        <f t="shared" ref="F56" si="2">E56</f>
        <v>1.7857266419400468</v>
      </c>
      <c r="G56" s="23">
        <v>2.5893632069129748</v>
      </c>
      <c r="H56" s="23">
        <f t="shared" ref="H56" si="3">G56</f>
        <v>2.5893632069129748</v>
      </c>
      <c r="I56" s="23">
        <v>3.7765180479306553</v>
      </c>
      <c r="J56" s="23">
        <f t="shared" ref="J56" si="4">I56</f>
        <v>3.7765180479306553</v>
      </c>
      <c r="K56" s="24">
        <v>5.4563612810081423</v>
      </c>
      <c r="M56">
        <v>0.1</v>
      </c>
      <c r="N56">
        <v>-1.5977659703428451</v>
      </c>
      <c r="O56">
        <v>-2.5852396460826794</v>
      </c>
      <c r="P56">
        <v>2.0812893804860437E-15</v>
      </c>
      <c r="Q56">
        <v>2.5852396460826794</v>
      </c>
      <c r="R56">
        <v>1.5977659703428455</v>
      </c>
      <c r="T56">
        <f>C56-N56</f>
        <v>2.8806496881082695</v>
      </c>
      <c r="U56">
        <f>E56-O56</f>
        <v>4.3709662880227267</v>
      </c>
      <c r="V56">
        <f>G56-P56</f>
        <v>2.5893632069129726</v>
      </c>
      <c r="W56">
        <f>I56-Q56</f>
        <v>1.1912784018479758</v>
      </c>
      <c r="X56">
        <f>K56-R56</f>
        <v>3.8585953106652968</v>
      </c>
    </row>
    <row r="57" spans="1:24">
      <c r="A57">
        <v>4</v>
      </c>
      <c r="B57" s="22">
        <v>0.30000000000000004</v>
      </c>
      <c r="C57" s="23">
        <v>1.3406687420022356</v>
      </c>
      <c r="D57" s="23">
        <f t="shared" si="1"/>
        <v>1.3406687420022356</v>
      </c>
      <c r="E57" s="23">
        <v>1.8812168405614056</v>
      </c>
      <c r="F57" s="23">
        <f t="shared" ref="F57" si="5">E57</f>
        <v>1.8812168405614056</v>
      </c>
      <c r="G57" s="23">
        <v>2.6667750040340472</v>
      </c>
      <c r="H57" s="23">
        <f t="shared" ref="H57" si="6">G57</f>
        <v>2.6667750040340472</v>
      </c>
      <c r="I57" s="23">
        <v>3.8067264431730803</v>
      </c>
      <c r="J57" s="23">
        <f t="shared" ref="J57" si="7">I57</f>
        <v>3.8067264431730803</v>
      </c>
      <c r="K57" s="24">
        <v>5.4333918838975199</v>
      </c>
      <c r="M57">
        <v>0.2</v>
      </c>
      <c r="N57">
        <v>0</v>
      </c>
      <c r="O57">
        <v>-2.5852396460826794</v>
      </c>
      <c r="P57">
        <v>-1.5977659703428442</v>
      </c>
      <c r="Q57">
        <v>1.5977659703428455</v>
      </c>
      <c r="R57">
        <v>2.5852396460826799</v>
      </c>
      <c r="T57">
        <f>C57-N57</f>
        <v>1.3406687420022356</v>
      </c>
      <c r="U57">
        <f>E57-O57</f>
        <v>4.466456486644085</v>
      </c>
      <c r="V57">
        <f>G57-P57</f>
        <v>4.2645409743768914</v>
      </c>
      <c r="W57">
        <f>I57-Q57</f>
        <v>2.2089604728302348</v>
      </c>
      <c r="X57">
        <f>K57-R57</f>
        <v>2.8481522378148401</v>
      </c>
    </row>
    <row r="58" spans="1:24">
      <c r="A58">
        <v>5</v>
      </c>
      <c r="B58" s="22">
        <v>0.4</v>
      </c>
      <c r="C58" s="23">
        <v>0.83700947565097461</v>
      </c>
      <c r="D58" s="23">
        <f t="shared" si="1"/>
        <v>0.83700947565097461</v>
      </c>
      <c r="E58" s="23">
        <v>1.1765863957396989</v>
      </c>
      <c r="F58" s="23">
        <f t="shared" ref="F58" si="8">E58</f>
        <v>1.1765863957396989</v>
      </c>
      <c r="G58" s="23">
        <v>1.6485281240663547</v>
      </c>
      <c r="H58" s="23">
        <f t="shared" ref="H58" si="9">G58</f>
        <v>1.6485281240663547</v>
      </c>
      <c r="I58" s="23">
        <v>2.3101112735204947</v>
      </c>
      <c r="J58" s="23">
        <f t="shared" ref="J58" si="10">I58</f>
        <v>2.3101112735204947</v>
      </c>
      <c r="K58" s="24">
        <v>3.2303614843382515</v>
      </c>
      <c r="M58">
        <v>0.30000000000000004</v>
      </c>
      <c r="N58">
        <v>1.5977659703428453</v>
      </c>
      <c r="O58">
        <v>-1.5977659703428446</v>
      </c>
      <c r="P58">
        <v>-2.5852396460826794</v>
      </c>
      <c r="Q58">
        <v>-3.3302987821427774E-16</v>
      </c>
      <c r="R58">
        <v>2.5852396460826794</v>
      </c>
      <c r="T58">
        <f>C58-N58</f>
        <v>-0.76075649469187068</v>
      </c>
      <c r="U58">
        <f>E58-O58</f>
        <v>2.7743523660825433</v>
      </c>
      <c r="V58">
        <f>G58-P58</f>
        <v>4.2337677701490346</v>
      </c>
      <c r="W58">
        <f>I58-Q58</f>
        <v>2.3101112735204952</v>
      </c>
      <c r="X58">
        <f>K58-R58</f>
        <v>0.64512183825557212</v>
      </c>
    </row>
    <row r="59" spans="1:24">
      <c r="A59">
        <v>6</v>
      </c>
      <c r="B59" s="22">
        <v>0.5</v>
      </c>
      <c r="C59" s="23">
        <v>-5.2108196342576987E-3</v>
      </c>
      <c r="D59" s="23">
        <f t="shared" si="1"/>
        <v>-5.2108196342576987E-3</v>
      </c>
      <c r="E59" s="23">
        <v>-2.5476604644258188E-2</v>
      </c>
      <c r="F59" s="23">
        <f t="shared" ref="F59" si="11">E59</f>
        <v>-2.5476604644258188E-2</v>
      </c>
      <c r="G59" s="23">
        <v>-7.436342331437884E-2</v>
      </c>
      <c r="H59" s="23">
        <f t="shared" ref="H59" si="12">G59</f>
        <v>-7.436342331437884E-2</v>
      </c>
      <c r="I59" s="23">
        <v>-0.17344887074430815</v>
      </c>
      <c r="J59" s="23">
        <f t="shared" ref="J59" si="13">I59</f>
        <v>-0.17344887074430815</v>
      </c>
      <c r="K59" s="24">
        <v>-0.3625299779237508</v>
      </c>
      <c r="M59">
        <v>0.4</v>
      </c>
      <c r="N59">
        <v>2.5852396460826794</v>
      </c>
      <c r="O59">
        <v>0</v>
      </c>
      <c r="P59">
        <v>-2.5852396460826799</v>
      </c>
      <c r="Q59">
        <v>-1.5977659703428453</v>
      </c>
      <c r="R59">
        <v>1.5977659703428446</v>
      </c>
      <c r="T59">
        <f>C59-N59</f>
        <v>-2.5904504657169372</v>
      </c>
      <c r="U59">
        <f>E59-O59</f>
        <v>-2.5476604644258188E-2</v>
      </c>
      <c r="V59">
        <f>G59-P59</f>
        <v>2.5108762227683012</v>
      </c>
      <c r="W59">
        <f>I59-Q59</f>
        <v>1.4243170995985373</v>
      </c>
      <c r="X59">
        <f>K59-R59</f>
        <v>-1.9602959482665954</v>
      </c>
    </row>
    <row r="60" spans="1:24">
      <c r="A60">
        <v>7</v>
      </c>
      <c r="B60" s="22">
        <v>0.6</v>
      </c>
      <c r="C60" s="23">
        <v>-0.85264193455374782</v>
      </c>
      <c r="D60" s="23">
        <f t="shared" si="1"/>
        <v>-0.85264193455374782</v>
      </c>
      <c r="E60" s="23">
        <v>-1.2425945704039583</v>
      </c>
      <c r="F60" s="23">
        <f t="shared" ref="F60" si="14">E60</f>
        <v>-1.2425945704039583</v>
      </c>
      <c r="G60" s="23">
        <v>-1.8206651847209758</v>
      </c>
      <c r="H60" s="23">
        <f t="shared" ref="H60" si="15">G60</f>
        <v>-1.8206651847209758</v>
      </c>
      <c r="I60" s="23">
        <v>-2.6817310391246614</v>
      </c>
      <c r="J60" s="23">
        <f t="shared" ref="J60" si="16">I60</f>
        <v>-2.6817310391246614</v>
      </c>
      <c r="K60" s="24">
        <v>-3.9710536766208873</v>
      </c>
      <c r="M60">
        <v>0.5</v>
      </c>
      <c r="N60">
        <v>2.5852396460826799</v>
      </c>
      <c r="O60">
        <v>1.5977659703428446</v>
      </c>
      <c r="P60">
        <v>-1.5977659703428462</v>
      </c>
      <c r="Q60">
        <v>-2.5852396460826794</v>
      </c>
      <c r="R60">
        <v>-3.3302987821427774E-16</v>
      </c>
      <c r="T60">
        <f>C60-N60</f>
        <v>-3.4378815806364278</v>
      </c>
      <c r="U60">
        <f>E60-O60</f>
        <v>-2.8403605407468029</v>
      </c>
      <c r="V60">
        <f>G60-P60</f>
        <v>-0.22289921437812965</v>
      </c>
      <c r="W60">
        <f>I60-Q60</f>
        <v>-9.6491393041981954E-2</v>
      </c>
      <c r="X60">
        <f>K60-R60</f>
        <v>-3.9710536766208868</v>
      </c>
    </row>
    <row r="61" spans="1:24">
      <c r="A61">
        <v>8</v>
      </c>
      <c r="B61" s="22">
        <v>0.7</v>
      </c>
      <c r="C61" s="23">
        <v>-1.3771444794420404</v>
      </c>
      <c r="D61" s="23">
        <f t="shared" si="1"/>
        <v>-1.3771444794420404</v>
      </c>
      <c r="E61" s="23">
        <v>-1.99702323746012</v>
      </c>
      <c r="F61" s="23">
        <f t="shared" ref="F61" si="17">E61</f>
        <v>-1.99702323746012</v>
      </c>
      <c r="G61" s="23">
        <v>-2.902442990040631</v>
      </c>
      <c r="H61" s="23">
        <f t="shared" ref="H61" si="18">G61</f>
        <v>-2.902442990040631</v>
      </c>
      <c r="I61" s="23">
        <v>-4.2304138771877238</v>
      </c>
      <c r="J61" s="23">
        <f t="shared" ref="J61" si="19">I61</f>
        <v>-4.2304138771877238</v>
      </c>
      <c r="K61" s="24">
        <v>-6.1871689736895901</v>
      </c>
      <c r="M61">
        <v>0.6</v>
      </c>
      <c r="N61">
        <v>1.5977659703428453</v>
      </c>
      <c r="O61">
        <v>2.5852396460826794</v>
      </c>
      <c r="P61">
        <v>-1.8962019116383213E-15</v>
      </c>
      <c r="Q61">
        <v>-2.5852396460826799</v>
      </c>
      <c r="R61">
        <v>-1.5977659703428453</v>
      </c>
      <c r="T61">
        <f>C61-N61</f>
        <v>-2.9749104497848857</v>
      </c>
      <c r="U61">
        <f>E61-O61</f>
        <v>-4.5822628835427999</v>
      </c>
      <c r="V61">
        <f>G61-P61</f>
        <v>-2.9024429900406292</v>
      </c>
      <c r="W61">
        <f>I61-Q61</f>
        <v>-1.6451742311050439</v>
      </c>
      <c r="X61">
        <f>K61-R61</f>
        <v>-4.589403003346745</v>
      </c>
    </row>
    <row r="62" spans="1:24">
      <c r="A62">
        <v>9</v>
      </c>
      <c r="B62" s="22">
        <v>0.79999999999999993</v>
      </c>
      <c r="C62" s="23">
        <v>-1.376678471182067</v>
      </c>
      <c r="D62" s="23">
        <f t="shared" si="1"/>
        <v>-1.376678471182067</v>
      </c>
      <c r="E62" s="23">
        <v>-1.9941861830923209</v>
      </c>
      <c r="F62" s="23">
        <f t="shared" ref="F62" si="20">E62</f>
        <v>-1.9941861830923209</v>
      </c>
      <c r="G62" s="23">
        <v>-2.8926173104806798</v>
      </c>
      <c r="H62" s="23">
        <f t="shared" ref="H62" si="21">G62</f>
        <v>-2.8926173104806798</v>
      </c>
      <c r="I62" s="23">
        <v>-4.2046246123572475</v>
      </c>
      <c r="J62" s="23">
        <f t="shared" ref="J62" si="22">I62</f>
        <v>-4.2046246123572475</v>
      </c>
      <c r="K62" s="24">
        <v>-6.1296254900724394</v>
      </c>
      <c r="M62">
        <v>0.7</v>
      </c>
      <c r="N62">
        <v>1.5401895075644385E-15</v>
      </c>
      <c r="O62">
        <v>2.5852396460826803</v>
      </c>
      <c r="P62">
        <v>1.5977659703428428</v>
      </c>
      <c r="Q62">
        <v>-1.5977659703428462</v>
      </c>
      <c r="R62">
        <v>-2.5852396460826794</v>
      </c>
      <c r="T62">
        <f>C62-N62</f>
        <v>-1.3766784711820685</v>
      </c>
      <c r="U62">
        <f>E62-O62</f>
        <v>-4.5794258291750012</v>
      </c>
      <c r="V62">
        <f>G62-P62</f>
        <v>-4.4903832808235222</v>
      </c>
      <c r="W62">
        <f>I62-Q62</f>
        <v>-2.6068586420144015</v>
      </c>
      <c r="X62">
        <f>K62-R62</f>
        <v>-3.54438584398976</v>
      </c>
    </row>
    <row r="63" spans="1:24">
      <c r="A63">
        <v>10</v>
      </c>
      <c r="B63" s="22">
        <v>0.89999999999999991</v>
      </c>
      <c r="C63" s="23">
        <v>-0.85077790151385213</v>
      </c>
      <c r="D63" s="23">
        <f t="shared" si="1"/>
        <v>-0.85077790151385213</v>
      </c>
      <c r="E63" s="23">
        <v>-1.2321783694527084</v>
      </c>
      <c r="F63" s="23">
        <f t="shared" ref="F63" si="23">E63</f>
        <v>-1.2321783694527084</v>
      </c>
      <c r="G63" s="23">
        <v>-1.7870365752167634</v>
      </c>
      <c r="H63" s="23">
        <f t="shared" ref="H63" si="24">G63</f>
        <v>-1.7870365752167634</v>
      </c>
      <c r="I63" s="23">
        <v>-2.5982253389226551</v>
      </c>
      <c r="J63" s="23">
        <f t="shared" ref="J63" si="25">I63</f>
        <v>-2.5982253389226551</v>
      </c>
      <c r="K63" s="24">
        <v>-3.7924582718132274</v>
      </c>
      <c r="M63">
        <v>0.79999999999999993</v>
      </c>
      <c r="N63">
        <v>-1.5977659703428426</v>
      </c>
      <c r="O63">
        <v>1.5977659703428462</v>
      </c>
      <c r="P63">
        <v>2.585239646082679</v>
      </c>
      <c r="Q63">
        <v>-1.8962019116383213E-15</v>
      </c>
      <c r="R63">
        <v>-2.5852396460826799</v>
      </c>
      <c r="T63">
        <f>C63-N63</f>
        <v>0.74698806882899049</v>
      </c>
      <c r="U63">
        <f>E63-O63</f>
        <v>-2.8299443397955546</v>
      </c>
      <c r="V63">
        <f>G63-P63</f>
        <v>-4.3722762212994422</v>
      </c>
      <c r="W63">
        <f>I63-Q63</f>
        <v>-2.5982253389226533</v>
      </c>
      <c r="X63">
        <f>K63-R63</f>
        <v>-1.2072186257305475</v>
      </c>
    </row>
    <row r="64" spans="1:24">
      <c r="A64">
        <v>11</v>
      </c>
      <c r="B64" s="22">
        <v>0.99999999999999989</v>
      </c>
      <c r="C64" s="23">
        <v>-8.472877454245641E-5</v>
      </c>
      <c r="D64" s="23">
        <f t="shared" si="1"/>
        <v>-8.472877454245641E-5</v>
      </c>
      <c r="E64" s="23">
        <v>-7.9312223809966569E-4</v>
      </c>
      <c r="F64" s="23">
        <f t="shared" ref="F64" si="26">E64</f>
        <v>-7.9312223809966569E-4</v>
      </c>
      <c r="G64" s="23">
        <v>-4.1356762641949927E-3</v>
      </c>
      <c r="H64" s="23">
        <f t="shared" ref="H64" si="27">G64</f>
        <v>-4.1356762641949927E-3</v>
      </c>
      <c r="I64" s="23">
        <v>-1.5978253977193435E-2</v>
      </c>
      <c r="J64" s="23">
        <f t="shared" ref="J64" si="28">I64</f>
        <v>-1.5978253977193435E-2</v>
      </c>
      <c r="K64" s="24">
        <v>-5.1298647521934568E-2</v>
      </c>
      <c r="M64">
        <v>0.89999999999999991</v>
      </c>
      <c r="N64">
        <v>-2.5852396460826794</v>
      </c>
      <c r="O64">
        <v>2.7473491369145995E-15</v>
      </c>
      <c r="P64">
        <v>2.5852396460826808</v>
      </c>
      <c r="Q64">
        <v>1.5977659703428428</v>
      </c>
      <c r="R64">
        <v>-1.5977659703428462</v>
      </c>
      <c r="T64">
        <f>C64-N64</f>
        <v>2.5851549173081372</v>
      </c>
      <c r="U64">
        <f>E64-O64</f>
        <v>-7.9312223810241306E-4</v>
      </c>
      <c r="V64">
        <f>G64-P64</f>
        <v>-2.5893753223468758</v>
      </c>
      <c r="W64">
        <f>I64-Q64</f>
        <v>-1.6137442243200364</v>
      </c>
      <c r="X64">
        <f>K64-R64</f>
        <v>1.5464673228209116</v>
      </c>
    </row>
    <row r="65" spans="1:24">
      <c r="A65">
        <v>12</v>
      </c>
      <c r="B65" s="22">
        <v>1.0999999999999999</v>
      </c>
      <c r="C65" s="23">
        <v>0.85052371519022751</v>
      </c>
      <c r="D65" s="23">
        <f t="shared" si="1"/>
        <v>0.85052371519022751</v>
      </c>
      <c r="E65" s="23">
        <v>1.2299684602874945</v>
      </c>
      <c r="F65" s="23">
        <f t="shared" ref="F65" si="29">E65</f>
        <v>1.2299684602874945</v>
      </c>
      <c r="G65" s="23">
        <v>1.7762157909003782</v>
      </c>
      <c r="H65" s="23">
        <f t="shared" ref="H65" si="30">G65</f>
        <v>1.7762157909003782</v>
      </c>
      <c r="I65" s="23">
        <v>2.5585619295194655</v>
      </c>
      <c r="J65" s="23">
        <f t="shared" ref="J65" si="31">I65</f>
        <v>2.5585619295194655</v>
      </c>
      <c r="K65" s="24">
        <v>3.6705188372018105</v>
      </c>
      <c r="M65">
        <v>0.99999999999999989</v>
      </c>
      <c r="N65">
        <v>-2.5852396460826803</v>
      </c>
      <c r="O65">
        <v>-1.5977659703428426</v>
      </c>
      <c r="P65">
        <v>1.597765970342848</v>
      </c>
      <c r="Q65">
        <v>2.585239646082679</v>
      </c>
      <c r="R65">
        <v>-1.8962019116383213E-15</v>
      </c>
      <c r="T65">
        <f>C65-N65</f>
        <v>3.4357633612729077</v>
      </c>
      <c r="U65">
        <f>E65-O65</f>
        <v>2.8277344306303371</v>
      </c>
      <c r="V65">
        <f>G65-P65</f>
        <v>0.17844982055753023</v>
      </c>
      <c r="W65">
        <f>I65-Q65</f>
        <v>-2.6677716563213494E-2</v>
      </c>
      <c r="X65">
        <f>K65-R65</f>
        <v>3.6705188372018123</v>
      </c>
    </row>
    <row r="66" spans="1:24">
      <c r="A66">
        <v>13</v>
      </c>
      <c r="B66" s="22">
        <v>1.2</v>
      </c>
      <c r="C66" s="23">
        <v>1.3760853697602804</v>
      </c>
      <c r="D66" s="23">
        <f t="shared" si="1"/>
        <v>1.3760853697602804</v>
      </c>
      <c r="E66" s="23">
        <v>1.9896510727201275</v>
      </c>
      <c r="F66" s="23">
        <f t="shared" ref="F66" si="32">E66</f>
        <v>1.9896510727201275</v>
      </c>
      <c r="G66" s="23">
        <v>2.8728461283903397</v>
      </c>
      <c r="H66" s="23">
        <f t="shared" ref="H66" si="33">G66</f>
        <v>2.8728461283903397</v>
      </c>
      <c r="I66" s="23">
        <v>4.1392324607348332</v>
      </c>
      <c r="J66" s="23">
        <f t="shared" ref="J66" si="34">I66</f>
        <v>4.1392324607348332</v>
      </c>
      <c r="K66" s="24">
        <v>5.9457313000884362</v>
      </c>
      <c r="M66">
        <v>1.0999999999999999</v>
      </c>
      <c r="N66">
        <v>-1.5977659703428475</v>
      </c>
      <c r="O66">
        <v>-2.5852396460826785</v>
      </c>
      <c r="P66">
        <v>3.95450876626476E-15</v>
      </c>
      <c r="Q66">
        <v>2.5852396460826808</v>
      </c>
      <c r="R66">
        <v>1.5977659703428428</v>
      </c>
      <c r="T66">
        <f>C66-N66</f>
        <v>2.9738513401031277</v>
      </c>
      <c r="U66">
        <f>E66-O66</f>
        <v>4.5748907188028056</v>
      </c>
      <c r="V66">
        <f>G66-P66</f>
        <v>2.8728461283903357</v>
      </c>
      <c r="W66">
        <f>I66-Q66</f>
        <v>1.5539928146521524</v>
      </c>
      <c r="X66">
        <f>K66-R66</f>
        <v>4.3479653297455929</v>
      </c>
    </row>
    <row r="67" spans="1:24">
      <c r="A67">
        <v>14</v>
      </c>
      <c r="B67" s="22">
        <v>1.3</v>
      </c>
      <c r="C67" s="23">
        <v>1.3756193615003061</v>
      </c>
      <c r="D67" s="23">
        <f t="shared" si="1"/>
        <v>1.3756193615003061</v>
      </c>
      <c r="E67" s="23">
        <v>1.9868140183523277</v>
      </c>
      <c r="F67" s="23">
        <f t="shared" ref="F67" si="35">E67</f>
        <v>1.9868140183523277</v>
      </c>
      <c r="G67" s="23">
        <v>2.8630204488303868</v>
      </c>
      <c r="H67" s="23">
        <f t="shared" ref="H67" si="36">G67</f>
        <v>2.8630204488303868</v>
      </c>
      <c r="I67" s="23">
        <v>4.1134431959043543</v>
      </c>
      <c r="J67" s="23">
        <f t="shared" ref="J67" si="37">I67</f>
        <v>4.1134431959043543</v>
      </c>
      <c r="K67" s="24">
        <v>5.8882101415938264</v>
      </c>
      <c r="M67">
        <v>1.2</v>
      </c>
      <c r="N67">
        <v>-6.6605975642855548E-16</v>
      </c>
      <c r="O67">
        <v>-2.5852396460826799</v>
      </c>
      <c r="P67">
        <v>-1.5977659703428426</v>
      </c>
      <c r="Q67">
        <v>1.5977659703428462</v>
      </c>
      <c r="R67">
        <v>2.5852396460826794</v>
      </c>
      <c r="T67">
        <f>C67-N67</f>
        <v>1.3756193615003067</v>
      </c>
      <c r="U67">
        <f>E67-O67</f>
        <v>4.5720536644350078</v>
      </c>
      <c r="V67">
        <f>G67-P67</f>
        <v>4.4607864191732292</v>
      </c>
      <c r="W67">
        <f>I67-Q67</f>
        <v>2.5156772255615083</v>
      </c>
      <c r="X67">
        <f>K67-R67</f>
        <v>3.302970495511147</v>
      </c>
    </row>
    <row r="68" spans="1:24">
      <c r="A68">
        <v>15</v>
      </c>
      <c r="B68" s="22">
        <v>1.4000000000000001</v>
      </c>
      <c r="C68" s="23">
        <v>0.84865968215033127</v>
      </c>
      <c r="D68" s="23">
        <f t="shared" si="1"/>
        <v>0.84865968215033127</v>
      </c>
      <c r="E68" s="23">
        <v>1.2195522593362429</v>
      </c>
      <c r="F68" s="23">
        <f t="shared" ref="F68" si="38">E68</f>
        <v>1.2195522593362429</v>
      </c>
      <c r="G68" s="23">
        <v>1.7425871813961629</v>
      </c>
      <c r="H68" s="23">
        <f t="shared" ref="H68" si="39">G68</f>
        <v>1.7425871813961629</v>
      </c>
      <c r="I68" s="23">
        <v>2.4750562293174552</v>
      </c>
      <c r="J68" s="23">
        <f t="shared" ref="J68" si="40">I68</f>
        <v>2.4750562293174552</v>
      </c>
      <c r="K68" s="24">
        <v>3.4920127328843393</v>
      </c>
      <c r="M68">
        <v>1.3</v>
      </c>
      <c r="N68">
        <v>1.5977659703428462</v>
      </c>
      <c r="O68">
        <v>-1.5977659703428455</v>
      </c>
      <c r="P68">
        <v>-2.5852396460826794</v>
      </c>
      <c r="Q68">
        <v>3.3302987821427774E-16</v>
      </c>
      <c r="R68">
        <v>2.5852396460826794</v>
      </c>
      <c r="T68">
        <f>C68-N68</f>
        <v>-0.7491062881925149</v>
      </c>
      <c r="U68">
        <f>E68-O68</f>
        <v>2.8173182296790884</v>
      </c>
      <c r="V68">
        <f>G68-P68</f>
        <v>4.3278268274788427</v>
      </c>
      <c r="W68">
        <f>I68-Q68</f>
        <v>2.4750562293174547</v>
      </c>
      <c r="X68">
        <f>K68-R68</f>
        <v>0.90677308680165991</v>
      </c>
    </row>
    <row r="69" spans="1:24">
      <c r="A69">
        <v>16</v>
      </c>
      <c r="B69" s="22">
        <v>1.5000000000000002</v>
      </c>
      <c r="C69" s="23">
        <v>-5.2108196342594143E-3</v>
      </c>
      <c r="D69" s="23">
        <f t="shared" si="1"/>
        <v>-5.2108196342594143E-3</v>
      </c>
      <c r="E69" s="23">
        <v>-2.5476604644260468E-2</v>
      </c>
      <c r="F69" s="23">
        <f t="shared" ref="F69" si="41">E69</f>
        <v>-2.5476604644260468E-2</v>
      </c>
      <c r="G69" s="23">
        <v>-7.4363423314382171E-2</v>
      </c>
      <c r="H69" s="23">
        <f t="shared" ref="H69" si="42">G69</f>
        <v>-7.4363423314382171E-2</v>
      </c>
      <c r="I69" s="23">
        <v>-0.17344887074431328</v>
      </c>
      <c r="J69" s="23">
        <f t="shared" ref="J69" si="43">I69</f>
        <v>-0.17344887074431328</v>
      </c>
      <c r="K69" s="24">
        <v>-0.36228440157572228</v>
      </c>
      <c r="M69">
        <v>1.4000000000000001</v>
      </c>
      <c r="N69">
        <v>2.5852396460826803</v>
      </c>
      <c r="O69">
        <v>-6.6605975642855548E-16</v>
      </c>
      <c r="P69">
        <v>-2.5852396460826799</v>
      </c>
      <c r="Q69">
        <v>-1.5977659703428455</v>
      </c>
      <c r="R69">
        <v>1.5977659703428433</v>
      </c>
      <c r="T69">
        <f>C69-N69</f>
        <v>-2.5904504657169398</v>
      </c>
      <c r="U69">
        <f>E69-O69</f>
        <v>-2.5476604644259802E-2</v>
      </c>
      <c r="V69">
        <f>G69-P69</f>
        <v>2.5108762227682977</v>
      </c>
      <c r="W69">
        <f>I69-Q69</f>
        <v>1.4243170995985321</v>
      </c>
      <c r="X69">
        <f>K69-R69</f>
        <v>-1.9600503719185656</v>
      </c>
    </row>
    <row r="70" spans="1:24">
      <c r="A70">
        <v>17</v>
      </c>
      <c r="B70" s="22">
        <v>1.6000000000000003</v>
      </c>
      <c r="C70" s="23">
        <v>-0.86429214105310681</v>
      </c>
      <c r="D70" s="23">
        <f t="shared" si="1"/>
        <v>-0.86429214105310681</v>
      </c>
      <c r="E70" s="23">
        <v>-1.285560434000506</v>
      </c>
      <c r="F70" s="23">
        <f t="shared" ref="F70" si="44">E70</f>
        <v>-1.285560434000506</v>
      </c>
      <c r="G70" s="23">
        <v>-1.9147242420507895</v>
      </c>
      <c r="H70" s="23">
        <f t="shared" ref="H70" si="45">G70</f>
        <v>-1.9147242420507895</v>
      </c>
      <c r="I70" s="23">
        <v>-2.8466759949216311</v>
      </c>
      <c r="J70" s="23">
        <f t="shared" ref="J70" si="46">I70</f>
        <v>-2.8466759949216311</v>
      </c>
      <c r="K70" s="24">
        <v>-4.2319681961228799</v>
      </c>
      <c r="M70">
        <v>1.5000000000000002</v>
      </c>
      <c r="N70">
        <v>2.5852396460826785</v>
      </c>
      <c r="O70">
        <v>1.5977659703428462</v>
      </c>
      <c r="P70">
        <v>-1.5977659703428435</v>
      </c>
      <c r="Q70">
        <v>-2.5852396460826803</v>
      </c>
      <c r="R70">
        <v>-3.2884490098362047E-15</v>
      </c>
      <c r="T70">
        <f>C70-N70</f>
        <v>-3.4495317871357853</v>
      </c>
      <c r="U70">
        <f>E70-O70</f>
        <v>-2.883326404343352</v>
      </c>
      <c r="V70">
        <f>G70-P70</f>
        <v>-0.31695827170794599</v>
      </c>
      <c r="W70">
        <f>I70-Q70</f>
        <v>-0.26143634883895084</v>
      </c>
      <c r="X70">
        <f>K70-R70</f>
        <v>-4.2319681961228763</v>
      </c>
    </row>
    <row r="71" spans="1:24">
      <c r="A71">
        <v>18</v>
      </c>
      <c r="B71" s="22">
        <v>1.7000000000000004</v>
      </c>
      <c r="C71" s="23">
        <v>-1.412095098940112</v>
      </c>
      <c r="D71" s="23">
        <f t="shared" si="1"/>
        <v>-1.412095098940112</v>
      </c>
      <c r="E71" s="23">
        <v>-2.1026204152510433</v>
      </c>
      <c r="F71" s="23">
        <f t="shared" ref="F71" si="47">E71</f>
        <v>-2.1026204152510433</v>
      </c>
      <c r="G71" s="23">
        <v>-3.0986884348369732</v>
      </c>
      <c r="H71" s="23">
        <f t="shared" ref="H71" si="48">G71</f>
        <v>-3.0986884348369732</v>
      </c>
      <c r="I71" s="23">
        <v>-4.5371306299190008</v>
      </c>
      <c r="J71" s="23">
        <f t="shared" ref="J71" si="49">I71</f>
        <v>-4.5371306299190008</v>
      </c>
      <c r="K71" s="24">
        <v>-6.6402681969496529</v>
      </c>
      <c r="M71">
        <v>1.6000000000000003</v>
      </c>
      <c r="N71">
        <v>1.5977659703428417</v>
      </c>
      <c r="O71">
        <v>2.5852396460826803</v>
      </c>
      <c r="P71">
        <v>4.1625787609720874E-15</v>
      </c>
      <c r="Q71">
        <v>-2.5852396460826785</v>
      </c>
      <c r="R71">
        <v>-1.5977659703428486</v>
      </c>
      <c r="T71">
        <f>C71-N71</f>
        <v>-3.0098610692829535</v>
      </c>
      <c r="U71">
        <f>E71-O71</f>
        <v>-4.6878600613337236</v>
      </c>
      <c r="V71">
        <f>G71-P71</f>
        <v>-3.0986884348369772</v>
      </c>
      <c r="W71">
        <f>I71-Q71</f>
        <v>-1.9518909838363223</v>
      </c>
      <c r="X71">
        <f>K71-R71</f>
        <v>-5.0425022266068042</v>
      </c>
    </row>
    <row r="72" spans="1:24">
      <c r="A72">
        <v>19</v>
      </c>
      <c r="B72" s="22">
        <v>1.8000000000000005</v>
      </c>
      <c r="C72" s="23">
        <v>-1.4698801231769214</v>
      </c>
      <c r="D72" s="23">
        <f t="shared" ref="D72" si="50">C72</f>
        <v>-1.4698801231769214</v>
      </c>
      <c r="E72" s="23">
        <v>-2.1981106138724011</v>
      </c>
      <c r="F72" s="23">
        <f t="shared" ref="F72" si="51">E72</f>
        <v>-2.1981106138724011</v>
      </c>
      <c r="G72" s="23">
        <v>-3.1761002319580447</v>
      </c>
      <c r="H72" s="23">
        <f t="shared" ref="H72" si="52">G72</f>
        <v>-3.1761002319580447</v>
      </c>
      <c r="I72" s="23">
        <v>-4.5673390251614272</v>
      </c>
      <c r="J72" s="23">
        <f t="shared" ref="J72" si="53">I72</f>
        <v>-4.5673390251614272</v>
      </c>
      <c r="K72" s="24">
        <v>-6.6145751348880797</v>
      </c>
      <c r="M72">
        <v>1.7000000000000004</v>
      </c>
      <c r="N72">
        <v>-8.658187400158453E-15</v>
      </c>
      <c r="O72">
        <v>2.5852396460826785</v>
      </c>
      <c r="P72">
        <v>1.5977659703428484</v>
      </c>
      <c r="Q72">
        <v>-1.5977659703428395</v>
      </c>
      <c r="R72">
        <v>-2.5852396460826816</v>
      </c>
      <c r="T72">
        <f>C72-N72</f>
        <v>-1.4698801231769127</v>
      </c>
      <c r="U72">
        <f>E72-O72</f>
        <v>-4.7833502599550801</v>
      </c>
      <c r="V72">
        <f>G72-P72</f>
        <v>-4.7738662023008933</v>
      </c>
      <c r="W72">
        <f>I72-Q72</f>
        <v>-2.9695730548185875</v>
      </c>
      <c r="X72">
        <f>K72-R72</f>
        <v>-4.0293354888053976</v>
      </c>
    </row>
    <row r="73" spans="1:24">
      <c r="A73">
        <v>20</v>
      </c>
      <c r="B73" s="25">
        <v>1.9000000000000006</v>
      </c>
      <c r="C73" s="2">
        <v>-1.0954322380003467</v>
      </c>
      <c r="D73" s="2">
        <f>C73-$C$5*E74</f>
        <v>-1.2288714630822748</v>
      </c>
      <c r="E73" s="2">
        <v>-1.5519511800123171</v>
      </c>
      <c r="F73" s="2">
        <f>E73-$C$5*G74</f>
        <v>-1.4620364339595147</v>
      </c>
      <c r="G73" s="2">
        <v>-2.0333910332923582</v>
      </c>
      <c r="H73" s="2">
        <f>G73-$C$5*I74</f>
        <v>-1.9353594598930712</v>
      </c>
      <c r="I73" s="2">
        <v>-2.81268598164919</v>
      </c>
      <c r="J73" s="2">
        <f>I73-$C$5*K74</f>
        <v>-2.7958811686435561</v>
      </c>
      <c r="K73" s="26">
        <v>-4.0687791573917309</v>
      </c>
      <c r="M73">
        <v>1.8000000000000005</v>
      </c>
      <c r="N73">
        <v>-1.5977659703428519</v>
      </c>
      <c r="O73">
        <v>1.5977659703428417</v>
      </c>
      <c r="P73">
        <v>2.5852396460826816</v>
      </c>
      <c r="Q73">
        <v>6.5768980196724093E-15</v>
      </c>
      <c r="R73">
        <v>-2.5852396460826776</v>
      </c>
      <c r="T73">
        <f>C73-N73</f>
        <v>0.50233373234250522</v>
      </c>
      <c r="U73">
        <f>E73-O73</f>
        <v>-3.1497171503551589</v>
      </c>
      <c r="V73">
        <f>G73-P73</f>
        <v>-4.6186306793750393</v>
      </c>
      <c r="W73">
        <f>I73-Q73</f>
        <v>-2.8126859816491967</v>
      </c>
      <c r="X73">
        <f>K73-R73</f>
        <v>-1.4835395113090533</v>
      </c>
    </row>
    <row r="74" spans="1:24">
      <c r="A74">
        <v>21</v>
      </c>
      <c r="B74">
        <v>2.0000000000000004</v>
      </c>
      <c r="C74">
        <f>W28</f>
        <v>-0.64084608623917649</v>
      </c>
      <c r="E74">
        <v>-0.26687845016385597</v>
      </c>
      <c r="G74">
        <v>0.179829492105605</v>
      </c>
      <c r="I74">
        <v>0.19606314679857401</v>
      </c>
      <c r="K74" s="8">
        <v>3.3609626011267699E-2</v>
      </c>
      <c r="M74">
        <v>1.9000000000000006</v>
      </c>
      <c r="N74">
        <v>-2.5852396460826821</v>
      </c>
      <c r="O74">
        <v>-8.658187400158453E-15</v>
      </c>
      <c r="P74">
        <v>2.5852396460826768</v>
      </c>
      <c r="Q74">
        <v>1.5977659703428522</v>
      </c>
      <c r="R74">
        <v>-1.5977659703428377</v>
      </c>
      <c r="T74">
        <f>C74-N74</f>
        <v>1.9443935598435056</v>
      </c>
      <c r="U74">
        <f>E74-O74</f>
        <v>-0.26687845016384731</v>
      </c>
      <c r="V74">
        <f>G74-P74</f>
        <v>-2.4054101539770718</v>
      </c>
      <c r="W74">
        <f>I74-Q74</f>
        <v>-1.4017028235442781</v>
      </c>
      <c r="X74">
        <f>K74-R74</f>
        <v>1.6313755963541055</v>
      </c>
    </row>
    <row r="76" spans="1:24">
      <c r="C76">
        <v>-0.64084608623917605</v>
      </c>
    </row>
    <row r="79" spans="1:24">
      <c r="G79" s="8"/>
      <c r="H79" s="8"/>
      <c r="I79" s="8"/>
      <c r="J79" s="8"/>
      <c r="K79" s="8"/>
      <c r="L79" s="8"/>
    </row>
    <row r="80" spans="1:24">
      <c r="G80" s="8"/>
      <c r="H80" s="8"/>
      <c r="I80" s="8"/>
      <c r="J80" s="8"/>
      <c r="K80" s="8"/>
      <c r="L80" s="8"/>
    </row>
    <row r="81" spans="4:24">
      <c r="G81" s="8"/>
      <c r="H81" s="8"/>
      <c r="I81" s="8"/>
      <c r="J81" s="8"/>
      <c r="K81" s="8"/>
      <c r="L81" s="8"/>
    </row>
    <row r="82" spans="4:24">
      <c r="G82" s="8"/>
      <c r="H82" s="8"/>
      <c r="I82" s="8"/>
      <c r="J82" s="8"/>
      <c r="K82" s="8"/>
      <c r="L82" s="8"/>
    </row>
    <row r="83" spans="4:24">
      <c r="D83" s="8">
        <v>244.92935982947</v>
      </c>
      <c r="E83" s="8">
        <v>3.2491969502013101E+17</v>
      </c>
      <c r="F83" s="8">
        <v>7.6084518887205606E+17</v>
      </c>
      <c r="G83" s="8">
        <v>1.40544336653426E+18</v>
      </c>
      <c r="H83" s="8">
        <v>2.3991809212553902E+18</v>
      </c>
      <c r="I83" s="8">
        <v>3.9590597508351201E+18</v>
      </c>
      <c r="J83" s="8">
        <v>6.4307607131906396E+18</v>
      </c>
      <c r="K83" s="8">
        <v>1.03738975591401E+19</v>
      </c>
      <c r="L83" s="8">
        <v>1.6704865366878099E+19</v>
      </c>
      <c r="M83" s="8">
        <v>2.6939608345510101E+19</v>
      </c>
      <c r="N83" s="8">
        <v>4.3610644424591704E+19</v>
      </c>
      <c r="O83" s="8">
        <v>7.0990118399030796E+19</v>
      </c>
      <c r="P83" s="8">
        <v>1.16354059916658E+20</v>
      </c>
      <c r="Q83" s="8">
        <v>1.9220993300856301E+20</v>
      </c>
      <c r="R83" s="8">
        <v>3.2024865869624397E+20</v>
      </c>
      <c r="S83" s="8">
        <v>5.3839945331308102E+20</v>
      </c>
      <c r="T83" s="8">
        <v>9.1349214700074094E+20</v>
      </c>
      <c r="U83" s="8">
        <v>1.5640919421013999E+21</v>
      </c>
      <c r="V83" s="8">
        <v>2.7018476330287298E+21</v>
      </c>
      <c r="W83" s="8">
        <v>4.7066262300977801E+21</v>
      </c>
      <c r="X83" s="8">
        <v>8.2634494596538004E+21</v>
      </c>
    </row>
    <row r="84" spans="4:24">
      <c r="D84" s="8">
        <v>5.8778525229247296E+17</v>
      </c>
      <c r="E84" s="8">
        <v>9.7475908506039398E+17</v>
      </c>
      <c r="F84" s="8">
        <v>1.6326961765758999E+18</v>
      </c>
      <c r="G84" s="8">
        <v>2.69463972185869E+18</v>
      </c>
      <c r="H84" s="8">
        <v>4.3866560306976502E+18</v>
      </c>
      <c r="I84" s="8">
        <v>7.0788174099945697E+18</v>
      </c>
      <c r="J84" s="8">
        <v>1.1374162637901601E+19</v>
      </c>
      <c r="K84" s="8">
        <v>1.8260171251039101E+19</v>
      </c>
      <c r="L84" s="8">
        <v>2.9366800982354199E+19</v>
      </c>
      <c r="M84" s="8">
        <v>4.7409094302774002E+19</v>
      </c>
      <c r="N84" s="8">
        <v>7.6952716582754992E+19</v>
      </c>
      <c r="O84" s="8">
        <v>1.2574906634790801E+20</v>
      </c>
      <c r="P84" s="8">
        <v>2.0708194295191401E+20</v>
      </c>
      <c r="Q84" s="8">
        <v>3.4392167919237202E+20</v>
      </c>
      <c r="R84" s="8">
        <v>5.76326110071607E+20</v>
      </c>
      <c r="S84" s="8">
        <v>9.7470104254675498E+20</v>
      </c>
      <c r="T84" s="8">
        <v>1.66367753437606E+21</v>
      </c>
      <c r="U84" s="8">
        <v>2.8652915323027299E+21</v>
      </c>
      <c r="V84" s="8">
        <v>4.9773590148833996E+21</v>
      </c>
      <c r="W84" s="8">
        <v>8.7161834242358798E+21</v>
      </c>
      <c r="X84" s="8">
        <v>1.5377095918765801E+22</v>
      </c>
    </row>
    <row r="85" spans="4:24">
      <c r="D85" s="8">
        <v>9.5105651629515302E+17</v>
      </c>
      <c r="E85" s="8">
        <v>1.4237870555761001E+18</v>
      </c>
      <c r="F85" s="8">
        <v>2.18772517073487E+18</v>
      </c>
      <c r="G85" s="8">
        <v>3.4130834458899799E+18</v>
      </c>
      <c r="H85" s="8">
        <v>5.3715077271201905E+18</v>
      </c>
      <c r="I85" s="8">
        <v>8.5040804177532897E+18</v>
      </c>
      <c r="J85" s="8">
        <v>1.3534092380525199E+19</v>
      </c>
      <c r="K85" s="8">
        <v>2.1658290918173798E+19</v>
      </c>
      <c r="L85" s="8">
        <v>3.48751950781063E+19</v>
      </c>
      <c r="M85" s="8">
        <v>5.6554072598103499E+19</v>
      </c>
      <c r="N85" s="8">
        <v>9.2429316718125105E+19</v>
      </c>
      <c r="O85" s="8">
        <v>1.5235164747918501E+20</v>
      </c>
      <c r="P85" s="8">
        <v>2.5339363624326601E+20</v>
      </c>
      <c r="Q85" s="8">
        <v>4.2539121866472397E+20</v>
      </c>
      <c r="R85" s="8">
        <v>7.2088631313383398E+20</v>
      </c>
      <c r="S85" s="8">
        <v>1.2330514541839699E+21</v>
      </c>
      <c r="T85" s="8">
        <v>2.1281383710339199E+21</v>
      </c>
      <c r="U85" s="8">
        <v>3.7044275860546802E+21</v>
      </c>
      <c r="V85" s="8">
        <v>6.4996463470159803E+21</v>
      </c>
      <c r="W85" s="8">
        <v>1.1487206012842999E+22</v>
      </c>
      <c r="X85" s="8">
        <v>2.04354714481719E+22</v>
      </c>
    </row>
    <row r="86" spans="4:24">
      <c r="D86" s="8">
        <v>9.5105651629515302E+17</v>
      </c>
      <c r="E86" s="8">
        <v>1.39448904907761E+18</v>
      </c>
      <c r="F86" s="8">
        <v>2.0829052244765E+18</v>
      </c>
      <c r="G86" s="8">
        <v>3.1691602743415199E+18</v>
      </c>
      <c r="H86" s="8">
        <v>4.9017002588829501E+18</v>
      </c>
      <c r="I86" s="8">
        <v>7.6904083890249103E+18</v>
      </c>
      <c r="J86" s="8">
        <v>1.22199536681675E+19</v>
      </c>
      <c r="K86" s="8">
        <v>1.9646516742431801E+19</v>
      </c>
      <c r="L86" s="8">
        <v>3.19422024156172E+19</v>
      </c>
      <c r="M86" s="8">
        <v>5.2502733335323804E+19</v>
      </c>
      <c r="N86" s="8">
        <v>8.7227088375413096E+19</v>
      </c>
      <c r="O86" s="8">
        <v>1.4644724265339801E+20</v>
      </c>
      <c r="P86" s="8">
        <v>2.4839567081951301E+20</v>
      </c>
      <c r="Q86" s="8">
        <v>4.2546470431526801E+20</v>
      </c>
      <c r="R86" s="8">
        <v>7.3555039200044594E+20</v>
      </c>
      <c r="S86" s="8">
        <v>1.28268069373748E+21</v>
      </c>
      <c r="T86" s="8">
        <v>2.2546346703577801E+21</v>
      </c>
      <c r="U86" s="8">
        <v>3.9917144837934599E+21</v>
      </c>
      <c r="V86" s="8">
        <v>7.1127248540551904E+21</v>
      </c>
      <c r="W86" s="8">
        <v>1.27461419202613E+22</v>
      </c>
      <c r="X86" s="8">
        <v>2.2954906400063798E+22</v>
      </c>
    </row>
    <row r="87" spans="4:24">
      <c r="D87" s="8">
        <v>5.8778525229247296E+17</v>
      </c>
      <c r="E87" s="8">
        <v>8.5756705906643699E+17</v>
      </c>
      <c r="F87" s="8">
        <v>1.27201240453939E+18</v>
      </c>
      <c r="G87" s="8">
        <v>1.92858692818158E+18</v>
      </c>
      <c r="H87" s="8">
        <v>2.9952725008456202E+18</v>
      </c>
      <c r="I87" s="8">
        <v>4.76374423155554E+18</v>
      </c>
      <c r="J87" s="8">
        <v>7.7449518459274895E+18</v>
      </c>
      <c r="K87" s="8">
        <v>1.28413519727865E+19</v>
      </c>
      <c r="L87" s="8">
        <v>2.1658378683881701E+19</v>
      </c>
      <c r="M87" s="8">
        <v>3.7069722576633602E+19</v>
      </c>
      <c r="N87" s="8">
        <v>6.4246481737466601E+19</v>
      </c>
      <c r="O87" s="8">
        <v>1.12535903730182E+20</v>
      </c>
      <c r="P87" s="8">
        <v>1.9889889090847601E+20</v>
      </c>
      <c r="Q87" s="8">
        <v>3.5421155264205298E+20</v>
      </c>
      <c r="R87" s="8">
        <v>6.3483545423696704E+20</v>
      </c>
      <c r="S87" s="8">
        <v>1.1438898430275999E+21</v>
      </c>
      <c r="T87" s="8">
        <v>2.0704042525644499E+21</v>
      </c>
      <c r="U87" s="8">
        <v>3.76144652461013E+21</v>
      </c>
      <c r="V87" s="8">
        <v>6.85509924756265E+21</v>
      </c>
      <c r="W87" s="8">
        <v>1.2525770039830499E+22</v>
      </c>
      <c r="X87" s="8">
        <v>2.2936963911496799E+22</v>
      </c>
    </row>
    <row r="88" spans="4:24">
      <c r="D88" s="8">
        <v>-122.464679914735</v>
      </c>
      <c r="E88" s="8">
        <v>2641623536748720</v>
      </c>
      <c r="F88" s="8">
        <v>1.79978710088125E+16</v>
      </c>
      <c r="G88" s="8">
        <v>7.2575701124449504E+16</v>
      </c>
      <c r="H88" s="8">
        <v>2.2694338729073501E+17</v>
      </c>
      <c r="I88" s="8">
        <v>6.1027930395046899E+17</v>
      </c>
      <c r="J88" s="8">
        <v>1.48741340650385E+18</v>
      </c>
      <c r="K88" s="8">
        <v>3.38763548407277E+18</v>
      </c>
      <c r="L88" s="8">
        <v>7.3502296904549499E+18</v>
      </c>
      <c r="M88" s="8">
        <v>1.5389677026813399E+19</v>
      </c>
      <c r="N88" s="8">
        <v>3.1372911683719401E+19</v>
      </c>
      <c r="O88" s="8">
        <v>6.2667505062216901E+19</v>
      </c>
      <c r="P88" s="8">
        <v>1.2322919444554999E+20</v>
      </c>
      <c r="Q88" s="8">
        <v>2.3937217179393999E+20</v>
      </c>
      <c r="R88" s="8">
        <v>4.6053286542634903E+20</v>
      </c>
      <c r="S88" s="8">
        <v>8.7931792687138197E+20</v>
      </c>
      <c r="T88" s="8">
        <v>1.6687984012803601E+21</v>
      </c>
      <c r="U88" s="8">
        <v>3.1518165849080301E+21</v>
      </c>
      <c r="V88" s="8">
        <v>5.9296798394125103E+21</v>
      </c>
      <c r="W88" s="8">
        <v>1.1120969704104899E+22</v>
      </c>
      <c r="X88" s="8">
        <v>2.0804445254765701E+22</v>
      </c>
    </row>
    <row r="89" spans="4:24">
      <c r="D89" s="8">
        <v>-5.8778525229247296E+17</v>
      </c>
      <c r="E89" s="8">
        <v>-8.4964218845618995E+17</v>
      </c>
      <c r="F89" s="8">
        <v>-1.2233020385864499E+18</v>
      </c>
      <c r="G89" s="8">
        <v>-1.7468555668258601E+18</v>
      </c>
      <c r="H89" s="8">
        <v>-2.4595937412223099E+18</v>
      </c>
      <c r="I89" s="8">
        <v>-3.3867930942855997E+18</v>
      </c>
      <c r="J89" s="8">
        <v>-4.5032702343168701E+18</v>
      </c>
      <c r="K89" s="8">
        <v>-5.6532723335759104E+18</v>
      </c>
      <c r="L89" s="8">
        <v>-6.3829605806624205E+18</v>
      </c>
      <c r="M89" s="8">
        <v>-5.6011508771032003E+18</v>
      </c>
      <c r="N89" s="8">
        <v>-9.0710073993503398E+17</v>
      </c>
      <c r="O89" s="8">
        <v>1.2720788089028999E+19</v>
      </c>
      <c r="P89" s="8">
        <v>4.5453682303741198E+19</v>
      </c>
      <c r="Q89" s="8">
        <v>1.17446573848666E+20</v>
      </c>
      <c r="R89" s="8">
        <v>2.6801879845419899E+20</v>
      </c>
      <c r="S89" s="8">
        <v>5.72998206733845E+20</v>
      </c>
      <c r="T89" s="8">
        <v>1.17735509753387E+21</v>
      </c>
      <c r="U89" s="8">
        <v>2.35640642755323E+21</v>
      </c>
      <c r="V89" s="8">
        <v>4.6303071008588201E+21</v>
      </c>
      <c r="W89" s="8">
        <v>8.9777793936593602E+21</v>
      </c>
      <c r="X89" s="8">
        <v>1.72344324445904E+22</v>
      </c>
    </row>
    <row r="90" spans="4:24">
      <c r="D90" s="8">
        <v>-9.5105651629515302E+17</v>
      </c>
      <c r="E90" s="8">
        <v>-1.3759976843203699E+18</v>
      </c>
      <c r="F90" s="8">
        <v>-1.9886196098557901E+18</v>
      </c>
      <c r="G90" s="8">
        <v>-2.8665383244291302E+18</v>
      </c>
      <c r="H90" s="8">
        <v>-4.1120134773059502E+18</v>
      </c>
      <c r="I90" s="8">
        <v>-5.8514711043626496E+18</v>
      </c>
      <c r="J90" s="8">
        <v>-8.2236379208832502E+18</v>
      </c>
      <c r="K90" s="8">
        <v>-1.1340912016166699E+19</v>
      </c>
      <c r="L90" s="8">
        <v>-1.51925667652904E+19</v>
      </c>
      <c r="M90" s="8">
        <v>-1.94272084967982E+19</v>
      </c>
      <c r="N90" s="8">
        <v>-2.2891912149318099E+19</v>
      </c>
      <c r="O90" s="8">
        <v>-2.2690939315259802E+19</v>
      </c>
      <c r="P90" s="8">
        <v>-1.2309723712384801E+19</v>
      </c>
      <c r="Q90" s="8">
        <v>2.2060185144577298E+19</v>
      </c>
      <c r="R90" s="8">
        <v>1.08630382238914E+20</v>
      </c>
      <c r="S90" s="8">
        <v>3.0363909642175598E+20</v>
      </c>
      <c r="T90" s="8">
        <v>7.1727047785358203E+20</v>
      </c>
      <c r="U90" s="8">
        <v>1.56269250268389E+21</v>
      </c>
      <c r="V90" s="8">
        <v>3.24842860805749E+21</v>
      </c>
      <c r="W90" s="8">
        <v>6.5517542751554702E+21</v>
      </c>
      <c r="X90" s="8">
        <v>1.2943293291686701E+22</v>
      </c>
    </row>
    <row r="91" spans="4:24">
      <c r="D91" s="8">
        <v>-9.5105651629515302E+17</v>
      </c>
      <c r="E91" s="8">
        <v>-1.3762378319146199E+18</v>
      </c>
      <c r="F91" s="8">
        <v>-1.99056142234018E+18</v>
      </c>
      <c r="G91" s="8">
        <v>-2.8755201867499402E+18</v>
      </c>
      <c r="H91" s="8">
        <v>-4.14337004183727E+18</v>
      </c>
      <c r="I91" s="8">
        <v>-5.9435932641904404E+18</v>
      </c>
      <c r="J91" s="8">
        <v>-8.4647013196075796E+18</v>
      </c>
      <c r="K91" s="8">
        <v>-1.19221878731578E+19</v>
      </c>
      <c r="L91" s="8">
        <v>-1.6512915682875199E+19</v>
      </c>
      <c r="M91" s="8">
        <v>-2.2295341082710602E+19</v>
      </c>
      <c r="N91" s="8">
        <v>-2.8914218714423001E+19</v>
      </c>
      <c r="O91" s="8">
        <v>-3.5009781736172102E+19</v>
      </c>
      <c r="P91" s="8">
        <v>-3.7000974810376004E+19</v>
      </c>
      <c r="Q91" s="8">
        <v>-2.6646570990165098E+19</v>
      </c>
      <c r="R91" s="8">
        <v>1.37519779733889E+19</v>
      </c>
      <c r="S91" s="8">
        <v>1.20658318053596E+20</v>
      </c>
      <c r="T91" s="8">
        <v>3.6717814318335499E+20</v>
      </c>
      <c r="U91" s="8">
        <v>8.9713012479130101E+20</v>
      </c>
      <c r="V91" s="8">
        <v>1.9895937179458601E+21</v>
      </c>
      <c r="W91" s="8">
        <v>4.1806262156920698E+21</v>
      </c>
      <c r="X91" s="8">
        <v>8.4919388801588401E+21</v>
      </c>
    </row>
    <row r="92" spans="4:24">
      <c r="D92" s="8">
        <v>-5.8778525229247296E+17</v>
      </c>
      <c r="E92" s="8">
        <v>-8.5060277883318899E+17</v>
      </c>
      <c r="F92" s="8">
        <v>-1.23058899333552E+18</v>
      </c>
      <c r="G92" s="8">
        <v>-1.77889939114033E+18</v>
      </c>
      <c r="H92" s="8">
        <v>-2.5670562747059702E+18</v>
      </c>
      <c r="I92" s="8">
        <v>-3.6925686045341302E+18</v>
      </c>
      <c r="J92" s="8">
        <v>-5.2832795095586099E+18</v>
      </c>
      <c r="K92" s="8">
        <v>-7.49624896409169E+18</v>
      </c>
      <c r="L92" s="8">
        <v>-1.0501804537019501E+19</v>
      </c>
      <c r="M92" s="8">
        <v>-1.44329833855832E+19</v>
      </c>
      <c r="N92" s="8">
        <v>-1.9260061828529701E+19</v>
      </c>
      <c r="O92" s="8">
        <v>-2.4509968464410501E+19</v>
      </c>
      <c r="P92" s="8">
        <v>-2.8673637246398898E+19</v>
      </c>
      <c r="Q92" s="8">
        <v>-2.7997948494320701E+19</v>
      </c>
      <c r="R92" s="8">
        <v>-1.4081306338417101E+19</v>
      </c>
      <c r="S92" s="8">
        <v>3.0831901792254702E+19</v>
      </c>
      <c r="T92" s="8">
        <v>1.42947315589289E+20</v>
      </c>
      <c r="U92" s="8">
        <v>3.9434158532329603E+20</v>
      </c>
      <c r="V92" s="8">
        <v>9.2609229619748903E+20</v>
      </c>
      <c r="W92" s="8">
        <v>2.01093693602902E+21</v>
      </c>
      <c r="X92" s="8">
        <v>4.17127091740564E+21</v>
      </c>
    </row>
    <row r="93" spans="4:24">
      <c r="D93" s="8">
        <v>0</v>
      </c>
      <c r="E93" s="8">
        <v>339.253968066531</v>
      </c>
      <c r="F93" s="8">
        <v>763.32142814969495</v>
      </c>
      <c r="G93" s="8">
        <v>1357.0158722661199</v>
      </c>
      <c r="H93" s="8">
        <v>2714.0317445322398</v>
      </c>
      <c r="I93" s="8">
        <v>4749.5555529314297</v>
      </c>
      <c r="J93" s="8">
        <v>8820.6031697298095</v>
      </c>
      <c r="K93" s="8">
        <v>16623.44443526</v>
      </c>
      <c r="L93" s="8">
        <v>31211.3650621208</v>
      </c>
      <c r="M93" s="8">
        <v>56994.6666351772</v>
      </c>
      <c r="N93" s="8">
        <v>103133.206292225</v>
      </c>
      <c r="O93" s="8">
        <v>188625.20624499099</v>
      </c>
      <c r="P93" s="8">
        <v>340610.98393879703</v>
      </c>
      <c r="Q93" s="8">
        <v>624227.30124241696</v>
      </c>
      <c r="R93" s="8">
        <v>1147356.9200009999</v>
      </c>
      <c r="S93" s="8">
        <v>2115587.7448628801</v>
      </c>
      <c r="T93" s="8">
        <v>3897349.5851483098</v>
      </c>
      <c r="U93" s="8">
        <v>7208468.3134776503</v>
      </c>
      <c r="V93" s="8">
        <v>13374748.4370549</v>
      </c>
      <c r="W93" s="8">
        <v>24838818.525959101</v>
      </c>
      <c r="X93" s="8">
        <v>46203676.418917</v>
      </c>
    </row>
    <row r="94" spans="4:24">
      <c r="D94" s="8">
        <v>5.8778525229247296E+17</v>
      </c>
      <c r="E94" s="8">
        <v>8.5060277883319002E+17</v>
      </c>
      <c r="F94" s="8">
        <v>1.23058899333552E+18</v>
      </c>
      <c r="G94" s="8">
        <v>1.77889939114033E+18</v>
      </c>
      <c r="H94" s="8">
        <v>2.5670562747059799E+18</v>
      </c>
      <c r="I94" s="8">
        <v>3.6925686045341399E+18</v>
      </c>
      <c r="J94" s="8">
        <v>5.2832795095586304E+18</v>
      </c>
      <c r="K94" s="8">
        <v>7.4962489640917197E+18</v>
      </c>
      <c r="L94" s="8">
        <v>1.0501804537019501E+19</v>
      </c>
      <c r="M94" s="8">
        <v>1.4432983385583301E+19</v>
      </c>
      <c r="N94" s="8">
        <v>1.9260061828529902E+19</v>
      </c>
      <c r="O94" s="8">
        <v>2.45099684644108E+19</v>
      </c>
      <c r="P94" s="8">
        <v>2.86736372463995E+19</v>
      </c>
      <c r="Q94" s="8">
        <v>2.7997948494321902E+19</v>
      </c>
      <c r="R94" s="8">
        <v>1.40813063384193E+19</v>
      </c>
      <c r="S94" s="8">
        <v>-3.0831901792250601E+19</v>
      </c>
      <c r="T94" s="8">
        <v>-1.42947315589282E+20</v>
      </c>
      <c r="U94" s="8">
        <v>-3.9434158532328201E+20</v>
      </c>
      <c r="V94" s="8">
        <v>-9.2609229619746295E+20</v>
      </c>
      <c r="W94" s="8">
        <v>-2.0109369360289699E+21</v>
      </c>
      <c r="X94" s="8">
        <v>-4.1712709174055498E+21</v>
      </c>
    </row>
    <row r="95" spans="4:24">
      <c r="D95" s="8">
        <v>9.5105651629515302E+17</v>
      </c>
      <c r="E95" s="8">
        <v>1.3762378319146199E+18</v>
      </c>
      <c r="F95" s="8">
        <v>1.99056142234018E+18</v>
      </c>
      <c r="G95" s="8">
        <v>2.8755201867499402E+18</v>
      </c>
      <c r="H95" s="8">
        <v>4.14337004183727E+18</v>
      </c>
      <c r="I95" s="8">
        <v>5.9435932641904497E+18</v>
      </c>
      <c r="J95" s="8">
        <v>8.4647013196076001E+18</v>
      </c>
      <c r="K95" s="8">
        <v>1.19221878731579E+19</v>
      </c>
      <c r="L95" s="8">
        <v>1.6512915682875199E+19</v>
      </c>
      <c r="M95" s="8">
        <v>2.22953410827107E+19</v>
      </c>
      <c r="N95" s="8">
        <v>2.8914218714423202E+19</v>
      </c>
      <c r="O95" s="8">
        <v>3.5009781736172401E+19</v>
      </c>
      <c r="P95" s="8">
        <v>3.7000974810376503E+19</v>
      </c>
      <c r="Q95" s="8">
        <v>2.6646570990166102E+19</v>
      </c>
      <c r="R95" s="8">
        <v>-1.3751977973386899E+19</v>
      </c>
      <c r="S95" s="8">
        <v>-1.2065831805359201E+20</v>
      </c>
      <c r="T95" s="8">
        <v>-3.6717814318334797E+20</v>
      </c>
      <c r="U95" s="8">
        <v>-8.9713012479128895E+20</v>
      </c>
      <c r="V95" s="8">
        <v>-1.9895937179458299E+21</v>
      </c>
      <c r="W95" s="8">
        <v>-4.1806262156920299E+21</v>
      </c>
      <c r="X95" s="8">
        <v>-8.4919388801587604E+21</v>
      </c>
    </row>
    <row r="96" spans="4:24">
      <c r="D96" s="8">
        <v>9.5105651629515302E+17</v>
      </c>
      <c r="E96" s="8">
        <v>1.3759976843203699E+18</v>
      </c>
      <c r="F96" s="8">
        <v>1.9886196098557901E+18</v>
      </c>
      <c r="G96" s="8">
        <v>2.8665383244291302E+18</v>
      </c>
      <c r="H96" s="8">
        <v>4.1120134773059502E+18</v>
      </c>
      <c r="I96" s="8">
        <v>5.8514711043626496E+18</v>
      </c>
      <c r="J96" s="8">
        <v>8.2236379208832604E+18</v>
      </c>
      <c r="K96" s="8">
        <v>1.1340912016166699E+19</v>
      </c>
      <c r="L96" s="8">
        <v>1.51925667652904E+19</v>
      </c>
      <c r="M96" s="8">
        <v>1.94272084967982E+19</v>
      </c>
      <c r="N96" s="8">
        <v>2.28919121493183E+19</v>
      </c>
      <c r="O96" s="8">
        <v>2.2690939315259998E+19</v>
      </c>
      <c r="P96" s="8">
        <v>1.23097237123852E+19</v>
      </c>
      <c r="Q96" s="8">
        <v>-2.20601851445765E+19</v>
      </c>
      <c r="R96" s="8">
        <v>-1.08630382238912E+20</v>
      </c>
      <c r="S96" s="8">
        <v>-3.0363909642175401E+20</v>
      </c>
      <c r="T96" s="8">
        <v>-7.1727047785357705E+20</v>
      </c>
      <c r="U96" s="8">
        <v>-1.56269250268388E+21</v>
      </c>
      <c r="V96" s="8">
        <v>-3.2484286080574701E+21</v>
      </c>
      <c r="W96" s="8">
        <v>-6.5517542751554398E+21</v>
      </c>
      <c r="X96" s="8">
        <v>-1.29432932916866E+22</v>
      </c>
    </row>
    <row r="97" spans="4:24">
      <c r="D97" s="8">
        <v>5.8778525229247206E+17</v>
      </c>
      <c r="E97" s="8">
        <v>8.4964218845618906E+17</v>
      </c>
      <c r="F97" s="8">
        <v>1.2233020385864499E+18</v>
      </c>
      <c r="G97" s="8">
        <v>1.7468555668258601E+18</v>
      </c>
      <c r="H97" s="8">
        <v>2.4595937412223099E+18</v>
      </c>
      <c r="I97" s="8">
        <v>3.3867930942855997E+18</v>
      </c>
      <c r="J97" s="8">
        <v>4.5032702343168701E+18</v>
      </c>
      <c r="K97" s="8">
        <v>5.6532723335759196E+18</v>
      </c>
      <c r="L97" s="8">
        <v>6.3829605806624297E+18</v>
      </c>
      <c r="M97" s="8">
        <v>5.6011508771032402E+18</v>
      </c>
      <c r="N97" s="8">
        <v>9.0710073993510003E+17</v>
      </c>
      <c r="O97" s="8">
        <v>-1.2720788089028801E+19</v>
      </c>
      <c r="P97" s="8">
        <v>-4.5453682303741002E+19</v>
      </c>
      <c r="Q97" s="8">
        <v>-1.17446573848666E+20</v>
      </c>
      <c r="R97" s="8">
        <v>-2.6801879845419801E+20</v>
      </c>
      <c r="S97" s="8">
        <v>-5.7299820673384297E+20</v>
      </c>
      <c r="T97" s="8">
        <v>-1.17735509753387E+21</v>
      </c>
      <c r="U97" s="8">
        <v>-2.35640642755322E+21</v>
      </c>
      <c r="V97" s="8">
        <v>-4.6303071008588101E+21</v>
      </c>
      <c r="W97" s="8">
        <v>-8.9777793936593403E+21</v>
      </c>
      <c r="X97" s="8">
        <v>-1.72344324445903E+22</v>
      </c>
    </row>
    <row r="98" spans="4:24">
      <c r="D98" s="8">
        <v>122.464679914735</v>
      </c>
      <c r="E98" s="8">
        <v>-2641623536749160</v>
      </c>
      <c r="F98" s="8">
        <v>-1.79978710088133E+16</v>
      </c>
      <c r="G98" s="8">
        <v>-7.2575701124450592E+16</v>
      </c>
      <c r="H98" s="8">
        <v>-2.26943387290736E+17</v>
      </c>
      <c r="I98" s="8">
        <v>-6.1027930395047104E+17</v>
      </c>
      <c r="J98" s="8">
        <v>-1.48741340650385E+18</v>
      </c>
      <c r="K98" s="8">
        <v>-3.38763548407277E+18</v>
      </c>
      <c r="L98" s="8">
        <v>-7.3502296904549499E+18</v>
      </c>
      <c r="M98" s="8">
        <v>-1.5389677026813399E+19</v>
      </c>
      <c r="N98" s="8">
        <v>-3.1372911683719401E+19</v>
      </c>
      <c r="O98" s="8">
        <v>-6.2667505062216901E+19</v>
      </c>
      <c r="P98" s="8">
        <v>-1.2322919444554999E+20</v>
      </c>
      <c r="Q98" s="8">
        <v>-2.3937217179393999E+20</v>
      </c>
      <c r="R98" s="8">
        <v>-4.6053286542634798E+20</v>
      </c>
      <c r="S98" s="8">
        <v>-8.7931792687138105E+20</v>
      </c>
      <c r="T98" s="8">
        <v>-1.6687984012803601E+21</v>
      </c>
      <c r="U98" s="8">
        <v>-3.1518165849080201E+21</v>
      </c>
      <c r="V98" s="8">
        <v>-5.9296798394124998E+21</v>
      </c>
      <c r="W98" s="8">
        <v>-1.1120969704104899E+22</v>
      </c>
      <c r="X98" s="8">
        <v>-2.0804445254765701E+22</v>
      </c>
    </row>
    <row r="99" spans="4:24">
      <c r="D99" s="8">
        <v>-5.8778525229247296E+17</v>
      </c>
      <c r="E99" s="8">
        <v>-8.5756705906643699E+17</v>
      </c>
      <c r="F99" s="8">
        <v>-1.27201240453939E+18</v>
      </c>
      <c r="G99" s="8">
        <v>-1.92858692818159E+18</v>
      </c>
      <c r="H99" s="8">
        <v>-2.9952725008456202E+18</v>
      </c>
      <c r="I99" s="8">
        <v>-4.76374423155554E+18</v>
      </c>
      <c r="J99" s="8">
        <v>-7.7449518459274895E+18</v>
      </c>
      <c r="K99" s="8">
        <v>-1.28413519727865E+19</v>
      </c>
      <c r="L99" s="8">
        <v>-2.1658378683881701E+19</v>
      </c>
      <c r="M99" s="8">
        <v>-3.7069722576633602E+19</v>
      </c>
      <c r="N99" s="8">
        <v>-6.4246481737466601E+19</v>
      </c>
      <c r="O99" s="8">
        <v>-1.12535903730182E+20</v>
      </c>
      <c r="P99" s="8">
        <v>-1.9889889090847601E+20</v>
      </c>
      <c r="Q99" s="8">
        <v>-3.5421155264205403E+20</v>
      </c>
      <c r="R99" s="8">
        <v>-6.3483545423696704E+20</v>
      </c>
      <c r="S99" s="8">
        <v>-1.1438898430275999E+21</v>
      </c>
      <c r="T99" s="8">
        <v>-2.0704042525644499E+21</v>
      </c>
      <c r="U99" s="8">
        <v>-3.76144652461013E+21</v>
      </c>
      <c r="V99" s="8">
        <v>-6.85509924756265E+21</v>
      </c>
      <c r="W99" s="8">
        <v>-1.2525770039830499E+22</v>
      </c>
      <c r="X99" s="8">
        <v>-2.2936963911496799E+22</v>
      </c>
    </row>
    <row r="100" spans="4:24">
      <c r="D100" s="8">
        <v>-9.5105651629515302E+17</v>
      </c>
      <c r="E100" s="8">
        <v>-1.39448904907761E+18</v>
      </c>
      <c r="F100" s="8">
        <v>-2.0829052244765E+18</v>
      </c>
      <c r="G100" s="8">
        <v>-3.1691602743415199E+18</v>
      </c>
      <c r="H100" s="8">
        <v>-4.9017002588829604E+18</v>
      </c>
      <c r="I100" s="8">
        <v>-7.6904083890249196E+18</v>
      </c>
      <c r="J100" s="8">
        <v>-1.22199536681675E+19</v>
      </c>
      <c r="K100" s="8">
        <v>-1.9646516742431801E+19</v>
      </c>
      <c r="L100" s="8">
        <v>-3.19422024156172E+19</v>
      </c>
      <c r="M100" s="8">
        <v>-5.2502733335323902E+19</v>
      </c>
      <c r="N100" s="8">
        <v>-8.7227088375413195E+19</v>
      </c>
      <c r="O100" s="8">
        <v>-1.4644724265339801E+20</v>
      </c>
      <c r="P100" s="8">
        <v>-2.4839567081951301E+20</v>
      </c>
      <c r="Q100" s="8">
        <v>-4.2546470431526801E+20</v>
      </c>
      <c r="R100" s="8">
        <v>-7.3555039200044594E+20</v>
      </c>
      <c r="S100" s="8">
        <v>-1.28268069373748E+21</v>
      </c>
      <c r="T100" s="8">
        <v>-2.2546346703577801E+21</v>
      </c>
      <c r="U100" s="8">
        <v>-3.9917144837934599E+21</v>
      </c>
      <c r="V100" s="8">
        <v>-7.1127248540551904E+21</v>
      </c>
      <c r="W100" s="8">
        <v>-1.27461419202613E+22</v>
      </c>
      <c r="X100" s="8">
        <v>-2.2954906400063798E+22</v>
      </c>
    </row>
    <row r="101" spans="4:24">
      <c r="D101" s="8">
        <v>-9.5105651629515302E+17</v>
      </c>
      <c r="E101" s="8">
        <v>-1.4237870555761001E+18</v>
      </c>
      <c r="F101" s="8">
        <v>-2.18772517073487E+18</v>
      </c>
      <c r="G101" s="8">
        <v>-3.4130834458899799E+18</v>
      </c>
      <c r="H101" s="8">
        <v>-5.3715077271201905E+18</v>
      </c>
      <c r="I101" s="8">
        <v>-8.5040804177533E+18</v>
      </c>
      <c r="J101" s="8">
        <v>-1.3534092380525199E+19</v>
      </c>
      <c r="K101" s="8">
        <v>-2.1658290918173798E+19</v>
      </c>
      <c r="L101" s="8">
        <v>-3.4875195078106399E+19</v>
      </c>
      <c r="M101" s="8">
        <v>-5.6554072598103597E+19</v>
      </c>
      <c r="N101" s="8">
        <v>-9.2429316718125203E+19</v>
      </c>
      <c r="O101" s="8">
        <v>-1.5235164747918501E+20</v>
      </c>
      <c r="P101" s="8">
        <v>-2.5339363624326601E+20</v>
      </c>
      <c r="Q101" s="8">
        <v>-4.2539121866472397E+20</v>
      </c>
      <c r="R101" s="8">
        <v>-7.2088631313383398E+20</v>
      </c>
      <c r="S101" s="8">
        <v>-1.2330514541839699E+21</v>
      </c>
      <c r="T101" s="8">
        <v>-2.1281383710339299E+21</v>
      </c>
      <c r="U101" s="8">
        <v>-3.7044275860546802E+21</v>
      </c>
      <c r="V101" s="8">
        <v>-6.4996463470159898E+21</v>
      </c>
      <c r="W101" s="8">
        <v>-1.1487206012842999E+22</v>
      </c>
      <c r="X101" s="8">
        <v>-2.04354714481719E+22</v>
      </c>
    </row>
    <row r="102" spans="4:24">
      <c r="D102" s="8">
        <v>-5.8778525229247206E+17</v>
      </c>
      <c r="E102" s="8">
        <v>-9.7475908506039398E+17</v>
      </c>
      <c r="F102" s="8">
        <v>-1.6326961765758999E+18</v>
      </c>
      <c r="G102" s="8">
        <v>-2.6946397218586798E+18</v>
      </c>
      <c r="H102" s="8">
        <v>-4.3866560306976502E+18</v>
      </c>
      <c r="I102" s="8">
        <v>-7.07881740999458E+18</v>
      </c>
      <c r="J102" s="8">
        <v>-1.1374162637901601E+19</v>
      </c>
      <c r="K102" s="8">
        <v>-1.8260171251039101E+19</v>
      </c>
      <c r="L102" s="8">
        <v>-2.9366800982354199E+19</v>
      </c>
      <c r="M102" s="8">
        <v>-4.74090943027741E+19</v>
      </c>
      <c r="N102" s="8">
        <v>-7.6952716582754992E+19</v>
      </c>
      <c r="O102" s="8">
        <v>-1.2574906634790901E+20</v>
      </c>
      <c r="P102" s="8">
        <v>-2.0708194295191401E+20</v>
      </c>
      <c r="Q102" s="8">
        <v>-3.4392167919237202E+20</v>
      </c>
      <c r="R102" s="8">
        <v>-5.7632611007160798E+20</v>
      </c>
      <c r="S102" s="8">
        <v>-9.7470104254675603E+20</v>
      </c>
      <c r="T102" s="8">
        <v>-1.66367753437606E+21</v>
      </c>
      <c r="U102" s="8">
        <v>-2.8652915323027398E+21</v>
      </c>
      <c r="V102" s="8">
        <v>-4.9773590148833996E+21</v>
      </c>
      <c r="W102" s="8">
        <v>-8.7161834242358903E+21</v>
      </c>
      <c r="X102" s="8">
        <v>-1.5377095918765801E+22</v>
      </c>
    </row>
    <row r="103" spans="4:24">
      <c r="D103" s="8">
        <v>-244.92935982947</v>
      </c>
      <c r="E103" s="8">
        <v>-3.2491969502013101E+17</v>
      </c>
      <c r="F103" s="8">
        <v>-7.6084518887205606E+17</v>
      </c>
      <c r="G103" s="8">
        <v>-1.40544336653426E+18</v>
      </c>
      <c r="H103" s="8">
        <v>-2.3991809212553902E+18</v>
      </c>
      <c r="I103" s="8">
        <v>-3.9590597508351201E+18</v>
      </c>
      <c r="J103" s="8">
        <v>-6.4307607131906396E+18</v>
      </c>
      <c r="K103" s="8">
        <v>-1.03738975591401E+19</v>
      </c>
      <c r="L103" s="8">
        <v>-1.6704865366878099E+19</v>
      </c>
      <c r="M103" s="8">
        <v>-2.6939608345510101E+19</v>
      </c>
      <c r="N103" s="8">
        <v>-4.3610644424591802E+19</v>
      </c>
      <c r="O103" s="8">
        <v>-7.0990118399030796E+19</v>
      </c>
      <c r="P103" s="8">
        <v>-1.16354059916658E+20</v>
      </c>
      <c r="Q103" s="8">
        <v>-1.9220993300856301E+20</v>
      </c>
      <c r="R103" s="8">
        <v>-3.2024865869624397E+20</v>
      </c>
      <c r="S103" s="8">
        <v>-5.38399453313082E+20</v>
      </c>
      <c r="T103" s="8">
        <v>-9.1349214700074199E+20</v>
      </c>
      <c r="U103" s="8">
        <v>-1.5640919421013999E+21</v>
      </c>
      <c r="V103" s="8">
        <v>-2.7018476330287398E+21</v>
      </c>
      <c r="W103" s="8">
        <v>-4.7066262300977901E+21</v>
      </c>
      <c r="X103" s="8">
        <v>-8.2634494596538004E+21</v>
      </c>
    </row>
  </sheetData>
  <mergeCells count="3">
    <mergeCell ref="A1:A7"/>
    <mergeCell ref="D1:G1"/>
    <mergeCell ref="F3:G4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B</vt:lpstr>
      <vt:lpstr>Axb</vt:lpstr>
      <vt:lpstr>Erro</vt:lpstr>
      <vt:lpstr>Plan3</vt:lpstr>
      <vt:lpstr>Sol. Absoluta (2)</vt:lpstr>
      <vt:lpstr>Axb (2)</vt:lpstr>
      <vt:lpstr>Axb (3)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Raisa Cardoso</dc:creator>
  <cp:lastModifiedBy>Raisa Cardoso</cp:lastModifiedBy>
  <dcterms:created xsi:type="dcterms:W3CDTF">2014-08-24T20:49:48Z</dcterms:created>
  <dcterms:modified xsi:type="dcterms:W3CDTF">2014-08-29T22:42:44Z</dcterms:modified>
</cp:coreProperties>
</file>