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fy\Downloads\"/>
    </mc:Choice>
  </mc:AlternateContent>
  <xr:revisionPtr revIDLastSave="0" documentId="13_ncr:1_{3A8C80A1-334F-4396-9E39-86BCE0D6224D}" xr6:coauthVersionLast="47" xr6:coauthVersionMax="47" xr10:uidLastSave="{00000000-0000-0000-0000-000000000000}"/>
  <bookViews>
    <workbookView xWindow="-110" yWindow="-110" windowWidth="22620" windowHeight="14220" xr2:uid="{F57A5046-C351-4818-A4F7-F19E47561A1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91" i="1" l="1"/>
  <c r="F103" i="1"/>
  <c r="F87" i="1"/>
  <c r="G80" i="1"/>
  <c r="G82" i="1"/>
  <c r="F82" i="1"/>
  <c r="E81" i="1"/>
  <c r="E82" i="1"/>
  <c r="D80" i="1"/>
  <c r="D81" i="1"/>
  <c r="D82" i="1"/>
  <c r="D79" i="1"/>
  <c r="F78" i="1"/>
  <c r="E78" i="1"/>
  <c r="R69" i="1"/>
  <c r="J69" i="1"/>
  <c r="L49" i="1"/>
  <c r="D68" i="1"/>
  <c r="D67" i="1"/>
  <c r="D66" i="1"/>
  <c r="D23" i="1"/>
  <c r="D65" i="1"/>
  <c r="D14" i="1"/>
  <c r="F99" i="1"/>
  <c r="F95" i="1"/>
  <c r="E80" i="1"/>
  <c r="F81" i="1"/>
  <c r="H81" i="1"/>
  <c r="H80" i="1"/>
  <c r="F79" i="1"/>
  <c r="G79" i="1"/>
  <c r="H79" i="1"/>
  <c r="G78" i="1"/>
  <c r="H78" i="1"/>
  <c r="I64" i="1"/>
  <c r="I63" i="1"/>
  <c r="I59" i="1"/>
  <c r="I62" i="1"/>
  <c r="I61" i="1"/>
  <c r="I60" i="1"/>
  <c r="I58" i="1"/>
  <c r="I57" i="1"/>
  <c r="I56" i="1"/>
  <c r="I55" i="1"/>
  <c r="I54" i="1"/>
  <c r="I53" i="1"/>
  <c r="I52" i="1"/>
  <c r="I49" i="1"/>
  <c r="I51" i="1"/>
  <c r="I50" i="1"/>
  <c r="D64" i="1" l="1"/>
  <c r="D63" i="1"/>
  <c r="D62" i="1"/>
  <c r="D61" i="1"/>
  <c r="D60" i="1"/>
  <c r="D59" i="1"/>
  <c r="D58" i="1"/>
  <c r="D57" i="1"/>
  <c r="D56" i="1"/>
  <c r="D54" i="1"/>
  <c r="D53" i="1"/>
  <c r="D52" i="1"/>
  <c r="D51" i="1"/>
  <c r="D50" i="1"/>
  <c r="D49" i="1"/>
  <c r="E25" i="1"/>
  <c r="G24" i="1"/>
  <c r="G25" i="1"/>
  <c r="G26" i="1"/>
  <c r="G27" i="1"/>
  <c r="G23" i="1"/>
  <c r="F24" i="1"/>
  <c r="F25" i="1"/>
  <c r="F26" i="1"/>
  <c r="F27" i="1"/>
  <c r="F23" i="1"/>
  <c r="E24" i="1"/>
  <c r="E26" i="1"/>
  <c r="E27" i="1"/>
  <c r="E23" i="1"/>
  <c r="D24" i="1"/>
  <c r="D25" i="1"/>
  <c r="D26" i="1"/>
  <c r="D27" i="1"/>
  <c r="E18" i="1"/>
  <c r="F18" i="1"/>
  <c r="G18" i="1"/>
  <c r="E17" i="1"/>
  <c r="F17" i="1"/>
  <c r="G17" i="1"/>
  <c r="E16" i="1"/>
  <c r="F16" i="1"/>
  <c r="G16" i="1"/>
  <c r="E15" i="1"/>
  <c r="F15" i="1"/>
  <c r="G15" i="1"/>
  <c r="D15" i="1"/>
  <c r="D18" i="1"/>
  <c r="D17" i="1"/>
  <c r="D16" i="1"/>
  <c r="E14" i="1"/>
  <c r="F14" i="1"/>
  <c r="G14" i="1"/>
</calcChain>
</file>

<file path=xl/sharedStrings.xml><?xml version="1.0" encoding="utf-8"?>
<sst xmlns="http://schemas.openxmlformats.org/spreadsheetml/2006/main" count="238" uniqueCount="86">
  <si>
    <t xml:space="preserve"> </t>
  </si>
  <si>
    <t>Harga</t>
  </si>
  <si>
    <t>Kualitas</t>
  </si>
  <si>
    <t>Pelayanan</t>
  </si>
  <si>
    <t>Restoran 1</t>
  </si>
  <si>
    <t>Restoran 2</t>
  </si>
  <si>
    <t>Restoran 3</t>
  </si>
  <si>
    <t>Restoran 4</t>
  </si>
  <si>
    <t>Restoran 5</t>
  </si>
  <si>
    <t>Kebersihan</t>
  </si>
  <si>
    <t>W</t>
  </si>
  <si>
    <t>c1</t>
  </si>
  <si>
    <t>c2</t>
  </si>
  <si>
    <t>c3</t>
  </si>
  <si>
    <t>c4</t>
  </si>
  <si>
    <t>Normalisasi Matriks Alternatif</t>
  </si>
  <si>
    <t>Perkalian Bobot</t>
  </si>
  <si>
    <t>Concordance Matriks</t>
  </si>
  <si>
    <t>c12</t>
  </si>
  <si>
    <t>c13</t>
  </si>
  <si>
    <t>c14</t>
  </si>
  <si>
    <t>c15</t>
  </si>
  <si>
    <t>c23</t>
  </si>
  <si>
    <t>c24</t>
  </si>
  <si>
    <t>c25</t>
  </si>
  <si>
    <t>c32</t>
  </si>
  <si>
    <t>c34</t>
  </si>
  <si>
    <t>c35</t>
  </si>
  <si>
    <t>c42</t>
  </si>
  <si>
    <t>c43</t>
  </si>
  <si>
    <t>c45</t>
  </si>
  <si>
    <t>Discordance</t>
  </si>
  <si>
    <t>{1, 3, 4}</t>
  </si>
  <si>
    <t>{2}</t>
  </si>
  <si>
    <t xml:space="preserve">{1, 3, 4) </t>
  </si>
  <si>
    <t>c21</t>
  </si>
  <si>
    <t>c31</t>
  </si>
  <si>
    <t>c41</t>
  </si>
  <si>
    <t>{1, 4}</t>
  </si>
  <si>
    <t>{1 3 4}</t>
  </si>
  <si>
    <t>{ }</t>
  </si>
  <si>
    <t>{3, 4}</t>
  </si>
  <si>
    <t>{1, 2, 4}</t>
  </si>
  <si>
    <t>{2, 4}</t>
  </si>
  <si>
    <t>{2, 3}</t>
  </si>
  <si>
    <t>{1, 2, 3}</t>
  </si>
  <si>
    <t>{1, 3}</t>
  </si>
  <si>
    <t>{1,3,4}</t>
  </si>
  <si>
    <t>{1,2,3,4}</t>
  </si>
  <si>
    <t>{1,2}</t>
  </si>
  <si>
    <t>{3}</t>
  </si>
  <si>
    <t>{1,4}</t>
  </si>
  <si>
    <t>{4}</t>
  </si>
  <si>
    <t>Menentukan Matriks Concordance</t>
  </si>
  <si>
    <t>Menentukan Matriks Discordance</t>
  </si>
  <si>
    <t>-</t>
  </si>
  <si>
    <t>Matriks Concordance</t>
  </si>
  <si>
    <t>Matriks Discordance</t>
  </si>
  <si>
    <t>0,541</t>
  </si>
  <si>
    <t>0,360</t>
  </si>
  <si>
    <t>c</t>
  </si>
  <si>
    <t>F</t>
  </si>
  <si>
    <t>Menghitung Matriks Dominan Concordance</t>
  </si>
  <si>
    <t>Matriks Dominan Discordance</t>
  </si>
  <si>
    <t>d</t>
  </si>
  <si>
    <t>G</t>
  </si>
  <si>
    <t>Menentukan Agregate Dominance</t>
  </si>
  <si>
    <t>Eliminasi Alternatif</t>
  </si>
  <si>
    <t>C</t>
  </si>
  <si>
    <t>D</t>
  </si>
  <si>
    <t>Alternatif</t>
  </si>
  <si>
    <t xml:space="preserve">E </t>
  </si>
  <si>
    <t>Rank</t>
  </si>
  <si>
    <t>A1</t>
  </si>
  <si>
    <t>A2</t>
  </si>
  <si>
    <t>A3</t>
  </si>
  <si>
    <t>A4</t>
  </si>
  <si>
    <t>Kriteria</t>
  </si>
  <si>
    <t>c51</t>
  </si>
  <si>
    <t>c52</t>
  </si>
  <si>
    <t>c53</t>
  </si>
  <si>
    <t>c54</t>
  </si>
  <si>
    <t>{1, 2}</t>
  </si>
  <si>
    <t>{3,4}</t>
  </si>
  <si>
    <t>{1, 2, 3,4 }</t>
  </si>
  <si>
    <t>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</si>
</sst>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4E949-E6E0-4CFA-80A0-E1BBAE5C36E2}">
  <dimension ref="A1:V106"/>
  <sheetViews>
    <sheetView tabSelected="1" topLeftCell="B78" zoomScale="99" workbookViewId="0">
      <selection activeCell="F103" sqref="F103"/>
    </sheetView>
  </sheetViews>
  <sheetFormatPr defaultRowHeight="14.5" x14ac:dyDescent="0.35"/>
  <cols>
    <col min="3" max="3" width="11.6328125" customWidth="1"/>
    <col min="5" max="5" width="10.08984375" bestFit="1" customWidth="1"/>
    <col min="7" max="7" width="12.6328125" customWidth="1"/>
  </cols>
  <sheetData>
    <row r="1" spans="1:13" x14ac:dyDescent="0.35">
      <c r="A1" t="s">
        <v>0</v>
      </c>
    </row>
    <row r="4" spans="1:13" x14ac:dyDescent="0.35">
      <c r="C4" s="4" t="s">
        <v>70</v>
      </c>
      <c r="D4" s="3" t="s">
        <v>77</v>
      </c>
      <c r="E4" s="3"/>
      <c r="F4" s="3"/>
      <c r="G4" s="3"/>
    </row>
    <row r="5" spans="1:13" x14ac:dyDescent="0.35">
      <c r="C5" s="4"/>
      <c r="D5" s="1" t="s">
        <v>1</v>
      </c>
      <c r="E5" s="1" t="s">
        <v>9</v>
      </c>
      <c r="F5" s="1" t="s">
        <v>2</v>
      </c>
      <c r="G5" s="1" t="s">
        <v>3</v>
      </c>
      <c r="J5" s="1" t="s">
        <v>10</v>
      </c>
    </row>
    <row r="6" spans="1:13" x14ac:dyDescent="0.35">
      <c r="C6" t="s">
        <v>4</v>
      </c>
      <c r="D6" s="1">
        <v>5</v>
      </c>
      <c r="E6">
        <v>2</v>
      </c>
      <c r="F6">
        <v>4</v>
      </c>
      <c r="G6">
        <v>5</v>
      </c>
      <c r="J6" t="s">
        <v>11</v>
      </c>
      <c r="K6" t="s">
        <v>12</v>
      </c>
      <c r="L6" t="s">
        <v>13</v>
      </c>
      <c r="M6" t="s">
        <v>14</v>
      </c>
    </row>
    <row r="7" spans="1:13" x14ac:dyDescent="0.35">
      <c r="C7" t="s">
        <v>5</v>
      </c>
      <c r="D7" s="1">
        <v>3</v>
      </c>
      <c r="E7">
        <v>1</v>
      </c>
      <c r="F7">
        <v>3</v>
      </c>
      <c r="G7">
        <v>4</v>
      </c>
      <c r="J7">
        <v>5</v>
      </c>
      <c r="K7">
        <v>2</v>
      </c>
      <c r="L7">
        <v>4</v>
      </c>
      <c r="M7">
        <v>2</v>
      </c>
    </row>
    <row r="8" spans="1:13" x14ac:dyDescent="0.35">
      <c r="C8" t="s">
        <v>6</v>
      </c>
      <c r="D8" s="1">
        <v>3</v>
      </c>
      <c r="E8">
        <v>5</v>
      </c>
      <c r="F8">
        <v>2</v>
      </c>
      <c r="G8">
        <v>4</v>
      </c>
    </row>
    <row r="9" spans="1:13" x14ac:dyDescent="0.35">
      <c r="C9" t="s">
        <v>7</v>
      </c>
      <c r="D9" s="1">
        <v>4</v>
      </c>
      <c r="E9">
        <v>3</v>
      </c>
      <c r="F9">
        <v>5</v>
      </c>
      <c r="G9">
        <v>3</v>
      </c>
    </row>
    <row r="10" spans="1:13" x14ac:dyDescent="0.35">
      <c r="C10" t="s">
        <v>8</v>
      </c>
      <c r="D10" s="1">
        <v>5</v>
      </c>
      <c r="E10">
        <v>3</v>
      </c>
      <c r="F10">
        <v>3</v>
      </c>
      <c r="G10">
        <v>4</v>
      </c>
    </row>
    <row r="12" spans="1:13" x14ac:dyDescent="0.35">
      <c r="C12" t="s">
        <v>15</v>
      </c>
    </row>
    <row r="13" spans="1:13" x14ac:dyDescent="0.35">
      <c r="D13" s="1" t="s">
        <v>1</v>
      </c>
      <c r="E13" s="1" t="s">
        <v>9</v>
      </c>
      <c r="F13" s="1" t="s">
        <v>2</v>
      </c>
      <c r="G13" s="1" t="s">
        <v>3</v>
      </c>
    </row>
    <row r="14" spans="1:13" x14ac:dyDescent="0.35">
      <c r="C14" t="s">
        <v>4</v>
      </c>
      <c r="D14">
        <f>D6/(D6^2+D7^2+D8^2+D9^2+D10^2)^(1/2)</f>
        <v>0.54554472558998102</v>
      </c>
      <c r="E14">
        <f>E6/(E6^2+E7^2+E8^2+E9^2+E10^2)^(1/2)</f>
        <v>0.28867513459481292</v>
      </c>
      <c r="F14">
        <f t="shared" ref="F14:G14" si="0">F6/(F6^2+F7^2+F8^2+F9^2+F10^2)^(1/2)</f>
        <v>0.50395263067896956</v>
      </c>
      <c r="G14">
        <f t="shared" si="0"/>
        <v>0.55215763037423271</v>
      </c>
    </row>
    <row r="15" spans="1:13" x14ac:dyDescent="0.35">
      <c r="C15" t="s">
        <v>5</v>
      </c>
      <c r="D15">
        <f>D7/(D7^2+D8^2+D9^2+D10^2+D6^2)^(1/2)</f>
        <v>0.3273268353539886</v>
      </c>
      <c r="E15">
        <f>E7/(E7^2+E8^2+E9^2+E10^2+E6^2)^(1/2)</f>
        <v>0.14433756729740646</v>
      </c>
      <c r="F15">
        <f t="shared" ref="F15:G15" si="1">F7/(F7^2+F8^2+F9^2+F10^2+F6^2)^(1/2)</f>
        <v>0.3779644730092272</v>
      </c>
      <c r="G15">
        <f t="shared" si="1"/>
        <v>0.44172610429938614</v>
      </c>
    </row>
    <row r="16" spans="1:13" x14ac:dyDescent="0.35">
      <c r="C16" t="s">
        <v>6</v>
      </c>
      <c r="D16">
        <f>D8/(D7^2+D9^2+D10^2+D8^2+D6^2)^(1/2)</f>
        <v>0.3273268353539886</v>
      </c>
      <c r="E16">
        <f t="shared" ref="E16:G16" si="2">E8/(E7^2+E9^2+E10^2+E8^2+E6^2)^(1/2)</f>
        <v>0.72168783648703227</v>
      </c>
      <c r="F16">
        <f t="shared" si="2"/>
        <v>0.25197631533948478</v>
      </c>
      <c r="G16">
        <f t="shared" si="2"/>
        <v>0.44172610429938614</v>
      </c>
    </row>
    <row r="17" spans="3:11" x14ac:dyDescent="0.35">
      <c r="C17" t="s">
        <v>7</v>
      </c>
      <c r="D17">
        <f>D9/(D9^2+D6^2+D7^2+D8^2+D10^2)^(1/2)</f>
        <v>0.43643578047198478</v>
      </c>
      <c r="E17">
        <f t="shared" ref="E17:G17" si="3">E9/(E9^2+E6^2+E7^2+E8^2+E10^2)^(1/2)</f>
        <v>0.43301270189221935</v>
      </c>
      <c r="F17">
        <f t="shared" si="3"/>
        <v>0.62994078834871203</v>
      </c>
      <c r="G17">
        <f t="shared" si="3"/>
        <v>0.33129457822453962</v>
      </c>
    </row>
    <row r="18" spans="3:11" x14ac:dyDescent="0.35">
      <c r="C18" t="s">
        <v>8</v>
      </c>
      <c r="D18">
        <f>D10/(D10^2+D9^2+D8^2+D7^2+D6^2)^(1/2)</f>
        <v>0.54554472558998102</v>
      </c>
      <c r="E18">
        <f t="shared" ref="E18:G18" si="4">E10/(E10^2+E9^2+E8^2+E7^2+E6^2)^(1/2)</f>
        <v>0.43301270189221935</v>
      </c>
      <c r="F18">
        <f t="shared" si="4"/>
        <v>0.3779644730092272</v>
      </c>
      <c r="G18">
        <f t="shared" si="4"/>
        <v>0.44172610429938614</v>
      </c>
    </row>
    <row r="21" spans="3:11" x14ac:dyDescent="0.35">
      <c r="C21" t="s">
        <v>16</v>
      </c>
    </row>
    <row r="22" spans="3:11" x14ac:dyDescent="0.35">
      <c r="D22" s="1" t="s">
        <v>1</v>
      </c>
      <c r="E22" s="1" t="s">
        <v>9</v>
      </c>
      <c r="F22" s="1" t="s">
        <v>2</v>
      </c>
      <c r="G22" s="1" t="s">
        <v>3</v>
      </c>
    </row>
    <row r="23" spans="3:11" x14ac:dyDescent="0.35">
      <c r="C23" t="s">
        <v>4</v>
      </c>
      <c r="D23">
        <f>D14*$J$7</f>
        <v>2.7277236279499051</v>
      </c>
      <c r="E23">
        <f>E14*$K$7</f>
        <v>0.57735026918962584</v>
      </c>
      <c r="F23">
        <f>F14*$L$7</f>
        <v>2.0158105227158782</v>
      </c>
      <c r="G23">
        <f>G14*$M$7</f>
        <v>1.1043152607484654</v>
      </c>
    </row>
    <row r="24" spans="3:11" x14ac:dyDescent="0.35">
      <c r="C24" t="s">
        <v>5</v>
      </c>
      <c r="D24">
        <f t="shared" ref="D24:D27" si="5">D15*$J$7</f>
        <v>1.636634176769943</v>
      </c>
      <c r="E24">
        <f t="shared" ref="E24:E27" si="6">E15*$K$7</f>
        <v>0.28867513459481292</v>
      </c>
      <c r="F24">
        <f t="shared" ref="F24:F27" si="7">F15*$L$7</f>
        <v>1.5118578920369088</v>
      </c>
      <c r="G24">
        <f t="shared" ref="G24:G27" si="8">G15*$M$7</f>
        <v>0.88345220859877227</v>
      </c>
    </row>
    <row r="25" spans="3:11" x14ac:dyDescent="0.35">
      <c r="C25" t="s">
        <v>6</v>
      </c>
      <c r="D25">
        <f t="shared" si="5"/>
        <v>1.636634176769943</v>
      </c>
      <c r="E25">
        <f>E16*$K$7</f>
        <v>1.4433756729740645</v>
      </c>
      <c r="F25">
        <f t="shared" si="7"/>
        <v>1.0079052613579391</v>
      </c>
      <c r="G25">
        <f t="shared" si="8"/>
        <v>0.88345220859877227</v>
      </c>
    </row>
    <row r="26" spans="3:11" x14ac:dyDescent="0.35">
      <c r="C26" t="s">
        <v>7</v>
      </c>
      <c r="D26">
        <f t="shared" si="5"/>
        <v>2.1821789023599241</v>
      </c>
      <c r="E26">
        <f t="shared" si="6"/>
        <v>0.86602540378443871</v>
      </c>
      <c r="F26">
        <f t="shared" si="7"/>
        <v>2.5197631533948481</v>
      </c>
      <c r="G26">
        <f t="shared" si="8"/>
        <v>0.66258915644907923</v>
      </c>
    </row>
    <row r="27" spans="3:11" x14ac:dyDescent="0.35">
      <c r="C27" t="s">
        <v>8</v>
      </c>
      <c r="D27">
        <f t="shared" si="5"/>
        <v>2.7277236279499051</v>
      </c>
      <c r="E27">
        <f t="shared" si="6"/>
        <v>0.86602540378443871</v>
      </c>
      <c r="F27">
        <f t="shared" si="7"/>
        <v>1.5118578920369088</v>
      </c>
      <c r="G27">
        <f t="shared" si="8"/>
        <v>0.88345220859877227</v>
      </c>
    </row>
    <row r="29" spans="3:11" x14ac:dyDescent="0.35">
      <c r="C29" t="s">
        <v>17</v>
      </c>
      <c r="H29" t="s">
        <v>31</v>
      </c>
    </row>
    <row r="30" spans="3:11" x14ac:dyDescent="0.35">
      <c r="C30" t="s">
        <v>18</v>
      </c>
      <c r="D30" t="s">
        <v>32</v>
      </c>
      <c r="E30" t="s">
        <v>78</v>
      </c>
      <c r="F30" t="s">
        <v>82</v>
      </c>
      <c r="H30" t="s">
        <v>18</v>
      </c>
      <c r="I30" t="s">
        <v>33</v>
      </c>
      <c r="J30" t="s">
        <v>78</v>
      </c>
      <c r="K30" t="s">
        <v>83</v>
      </c>
    </row>
    <row r="31" spans="3:11" x14ac:dyDescent="0.35">
      <c r="C31" t="s">
        <v>19</v>
      </c>
      <c r="D31" t="s">
        <v>34</v>
      </c>
      <c r="E31" t="s">
        <v>79</v>
      </c>
      <c r="F31" t="s">
        <v>84</v>
      </c>
      <c r="H31" t="s">
        <v>19</v>
      </c>
      <c r="I31" t="s">
        <v>33</v>
      </c>
      <c r="J31" t="s">
        <v>79</v>
      </c>
      <c r="K31" t="s">
        <v>40</v>
      </c>
    </row>
    <row r="32" spans="3:11" x14ac:dyDescent="0.35">
      <c r="C32" t="s">
        <v>20</v>
      </c>
      <c r="D32" t="s">
        <v>38</v>
      </c>
      <c r="E32" t="s">
        <v>80</v>
      </c>
      <c r="F32" t="s">
        <v>32</v>
      </c>
      <c r="H32" t="s">
        <v>20</v>
      </c>
      <c r="I32" t="s">
        <v>44</v>
      </c>
      <c r="J32" t="s">
        <v>80</v>
      </c>
      <c r="K32" t="s">
        <v>33</v>
      </c>
    </row>
    <row r="33" spans="3:15" x14ac:dyDescent="0.35">
      <c r="C33" t="s">
        <v>21</v>
      </c>
      <c r="D33" t="s">
        <v>32</v>
      </c>
      <c r="E33" t="s">
        <v>81</v>
      </c>
      <c r="F33" t="s">
        <v>42</v>
      </c>
      <c r="H33" t="s">
        <v>21</v>
      </c>
      <c r="I33" t="s">
        <v>33</v>
      </c>
      <c r="J33" t="s">
        <v>81</v>
      </c>
      <c r="K33" t="s">
        <v>50</v>
      </c>
    </row>
    <row r="34" spans="3:15" x14ac:dyDescent="0.35">
      <c r="C34" t="s">
        <v>35</v>
      </c>
      <c r="D34" t="s">
        <v>33</v>
      </c>
      <c r="H34" t="s">
        <v>35</v>
      </c>
      <c r="I34" t="s">
        <v>47</v>
      </c>
    </row>
    <row r="35" spans="3:15" x14ac:dyDescent="0.35">
      <c r="C35" t="s">
        <v>22</v>
      </c>
      <c r="D35" t="s">
        <v>39</v>
      </c>
      <c r="H35" t="s">
        <v>22</v>
      </c>
      <c r="I35" t="s">
        <v>33</v>
      </c>
    </row>
    <row r="36" spans="3:15" x14ac:dyDescent="0.35">
      <c r="C36" t="s">
        <v>23</v>
      </c>
      <c r="D36" t="s">
        <v>40</v>
      </c>
      <c r="H36" t="s">
        <v>23</v>
      </c>
      <c r="I36" t="s">
        <v>48</v>
      </c>
      <c r="L36" s="1" t="s">
        <v>10</v>
      </c>
    </row>
    <row r="37" spans="3:15" x14ac:dyDescent="0.35">
      <c r="C37" t="s">
        <v>24</v>
      </c>
      <c r="D37" t="s">
        <v>41</v>
      </c>
      <c r="H37" t="s">
        <v>24</v>
      </c>
      <c r="I37" t="s">
        <v>49</v>
      </c>
      <c r="L37" t="s">
        <v>11</v>
      </c>
      <c r="M37" t="s">
        <v>12</v>
      </c>
      <c r="N37" t="s">
        <v>13</v>
      </c>
      <c r="O37" t="s">
        <v>14</v>
      </c>
    </row>
    <row r="38" spans="3:15" x14ac:dyDescent="0.35">
      <c r="C38" t="s">
        <v>36</v>
      </c>
      <c r="D38" t="s">
        <v>33</v>
      </c>
      <c r="H38" t="s">
        <v>36</v>
      </c>
      <c r="I38" t="s">
        <v>47</v>
      </c>
      <c r="L38">
        <v>5</v>
      </c>
      <c r="M38">
        <v>2</v>
      </c>
      <c r="N38">
        <v>4</v>
      </c>
      <c r="O38">
        <v>2</v>
      </c>
    </row>
    <row r="39" spans="3:15" x14ac:dyDescent="0.35">
      <c r="C39" t="s">
        <v>25</v>
      </c>
      <c r="D39" t="s">
        <v>42</v>
      </c>
      <c r="H39" t="s">
        <v>25</v>
      </c>
      <c r="I39" t="s">
        <v>50</v>
      </c>
    </row>
    <row r="40" spans="3:15" x14ac:dyDescent="0.35">
      <c r="C40" t="s">
        <v>26</v>
      </c>
      <c r="D40" t="s">
        <v>43</v>
      </c>
      <c r="H40" t="s">
        <v>26</v>
      </c>
      <c r="I40" t="s">
        <v>46</v>
      </c>
    </row>
    <row r="41" spans="3:15" x14ac:dyDescent="0.35">
      <c r="C41" t="s">
        <v>27</v>
      </c>
      <c r="D41" t="s">
        <v>43</v>
      </c>
      <c r="H41" t="s">
        <v>27</v>
      </c>
      <c r="I41" t="s">
        <v>46</v>
      </c>
    </row>
    <row r="42" spans="3:15" x14ac:dyDescent="0.35">
      <c r="C42" t="s">
        <v>37</v>
      </c>
      <c r="D42" t="s">
        <v>44</v>
      </c>
      <c r="H42" t="s">
        <v>37</v>
      </c>
      <c r="I42" t="s">
        <v>51</v>
      </c>
    </row>
    <row r="43" spans="3:15" x14ac:dyDescent="0.35">
      <c r="C43" t="s">
        <v>28</v>
      </c>
      <c r="D43" t="s">
        <v>45</v>
      </c>
      <c r="H43" t="s">
        <v>28</v>
      </c>
      <c r="I43" t="s">
        <v>52</v>
      </c>
    </row>
    <row r="44" spans="3:15" x14ac:dyDescent="0.35">
      <c r="C44" t="s">
        <v>29</v>
      </c>
      <c r="D44" t="s">
        <v>46</v>
      </c>
      <c r="H44" t="s">
        <v>29</v>
      </c>
      <c r="I44" t="s">
        <v>43</v>
      </c>
    </row>
    <row r="45" spans="3:15" x14ac:dyDescent="0.35">
      <c r="C45" t="s">
        <v>30</v>
      </c>
      <c r="D45" t="s">
        <v>44</v>
      </c>
      <c r="H45" t="s">
        <v>30</v>
      </c>
      <c r="I45" t="s">
        <v>38</v>
      </c>
    </row>
    <row r="48" spans="3:15" x14ac:dyDescent="0.35">
      <c r="C48" t="s">
        <v>53</v>
      </c>
      <c r="H48" t="s">
        <v>54</v>
      </c>
    </row>
    <row r="49" spans="3:15" x14ac:dyDescent="0.35">
      <c r="C49" t="s">
        <v>18</v>
      </c>
      <c r="D49">
        <f>5+4+2</f>
        <v>11</v>
      </c>
      <c r="H49" t="s">
        <v>18</v>
      </c>
      <c r="I49">
        <f>(MAX(ABS(D23-D24)))/(MAX((ABS(D23-D24)),(ABS(E23-E24)),(ABS(F23-F24)),(ABS(G23-G24))))</f>
        <v>1</v>
      </c>
      <c r="K49" t="s">
        <v>78</v>
      </c>
      <c r="L49">
        <f>4+2</f>
        <v>6</v>
      </c>
    </row>
    <row r="50" spans="3:15" x14ac:dyDescent="0.35">
      <c r="C50" t="s">
        <v>19</v>
      </c>
      <c r="D50">
        <f>5+4+2</f>
        <v>11</v>
      </c>
      <c r="H50" t="s">
        <v>19</v>
      </c>
      <c r="I50">
        <f>(MAX(ABS(D23-D25)))/(MAX((ABS(D23-D25)),(ABS(E23-E25)),(ABS(F23-F25)),(ABS(G23-G25))))</f>
        <v>1</v>
      </c>
      <c r="K50" t="s">
        <v>79</v>
      </c>
      <c r="L50">
        <v>0</v>
      </c>
    </row>
    <row r="51" spans="3:15" x14ac:dyDescent="0.35">
      <c r="C51" t="s">
        <v>20</v>
      </c>
      <c r="D51">
        <f>5+2</f>
        <v>7</v>
      </c>
      <c r="H51" t="s">
        <v>20</v>
      </c>
      <c r="I51">
        <f>(MAX(ABS(D23-D26)))/(MAX((ABS(D23-D26)),(ABS(E23-E26)),(ABS(F23-F26)),(ABS(G23-G26))))</f>
        <v>1</v>
      </c>
      <c r="K51" t="s">
        <v>80</v>
      </c>
      <c r="L51">
        <v>2</v>
      </c>
    </row>
    <row r="52" spans="3:15" x14ac:dyDescent="0.35">
      <c r="C52" t="s">
        <v>21</v>
      </c>
      <c r="D52">
        <f>5+4+2</f>
        <v>11</v>
      </c>
      <c r="H52" t="s">
        <v>21</v>
      </c>
      <c r="I52">
        <f>(MAX(ABS(D23-D27)))/(MAX((ABS(D23-D27)),(ABS(E23-E27)),(ABS(F23-F27)),(ABS(G23-G27))))</f>
        <v>0</v>
      </c>
      <c r="K52" t="s">
        <v>81</v>
      </c>
      <c r="L52">
        <v>3</v>
      </c>
    </row>
    <row r="53" spans="3:15" x14ac:dyDescent="0.35">
      <c r="C53" t="s">
        <v>35</v>
      </c>
      <c r="D53">
        <f>2</f>
        <v>2</v>
      </c>
      <c r="H53" t="s">
        <v>35</v>
      </c>
      <c r="I53">
        <f>(MAX(ABS(D24-D23)))/(MAX((ABS(D24-D23)),(ABS(E24-E23)),(ABS(F24-F23)),(ABS(G24-G23))))</f>
        <v>1</v>
      </c>
      <c r="K53" t="s">
        <v>57</v>
      </c>
    </row>
    <row r="54" spans="3:15" x14ac:dyDescent="0.35">
      <c r="C54" t="s">
        <v>22</v>
      </c>
      <c r="D54">
        <f>5+4+2</f>
        <v>11</v>
      </c>
      <c r="H54" t="s">
        <v>22</v>
      </c>
      <c r="I54">
        <f>(MAX(ABS(D24-D25)))/(MAX((ABS(D24-D25)),(ABS(E24-E25)),(ABS(F24-F25)),(ABS(G24-G25))))</f>
        <v>0</v>
      </c>
      <c r="K54" s="2" t="s">
        <v>55</v>
      </c>
      <c r="L54" s="2">
        <v>1</v>
      </c>
      <c r="M54" s="2">
        <v>1</v>
      </c>
      <c r="N54" s="2">
        <v>1</v>
      </c>
      <c r="O54" s="2">
        <v>0</v>
      </c>
    </row>
    <row r="55" spans="3:15" x14ac:dyDescent="0.35">
      <c r="C55" t="s">
        <v>23</v>
      </c>
      <c r="D55">
        <v>0</v>
      </c>
      <c r="H55" t="s">
        <v>23</v>
      </c>
      <c r="I55">
        <f>(MAX(ABS(D24-D26)))/(MAX((ABS(D24-D26)),(ABS(E24-E26)),(ABS(F24-F26)),(ABS(G24-G26))))</f>
        <v>0.54126587736527421</v>
      </c>
      <c r="K55" s="2">
        <v>1</v>
      </c>
      <c r="L55" s="2" t="s">
        <v>55</v>
      </c>
      <c r="M55" s="2">
        <v>0</v>
      </c>
      <c r="N55" s="2" t="s">
        <v>58</v>
      </c>
      <c r="O55" s="2">
        <v>1</v>
      </c>
    </row>
    <row r="56" spans="3:15" x14ac:dyDescent="0.35">
      <c r="C56" t="s">
        <v>24</v>
      </c>
      <c r="D56">
        <f>4+2</f>
        <v>6</v>
      </c>
      <c r="H56" t="s">
        <v>24</v>
      </c>
      <c r="I56">
        <f>(MAX(ABS(D24-D27)))/(MAX((ABS(D24-D27)),(ABS(E24-E27)),(ABS(F24-F27)),(ABS(G24-G27))))</f>
        <v>1</v>
      </c>
      <c r="K56" s="2">
        <v>1</v>
      </c>
      <c r="L56" s="2">
        <v>0</v>
      </c>
      <c r="M56" s="2" t="s">
        <v>55</v>
      </c>
      <c r="N56" s="2" t="s">
        <v>59</v>
      </c>
      <c r="O56" s="2">
        <v>1</v>
      </c>
    </row>
    <row r="57" spans="3:15" x14ac:dyDescent="0.35">
      <c r="C57" t="s">
        <v>36</v>
      </c>
      <c r="D57">
        <f>2</f>
        <v>2</v>
      </c>
      <c r="H57" t="s">
        <v>36</v>
      </c>
      <c r="I57">
        <f>(MAX(ABS(D25-D23)))/(MAX((ABS(D25-D23)),(ABS(E25-E23)),(ABS(F25-F23)),(ABS(G25-G23))))</f>
        <v>1</v>
      </c>
      <c r="K57" s="2">
        <v>1</v>
      </c>
      <c r="L57" s="2" t="s">
        <v>58</v>
      </c>
      <c r="M57" s="2" t="s">
        <v>59</v>
      </c>
      <c r="N57" s="2" t="s">
        <v>55</v>
      </c>
      <c r="O57" s="2" t="s">
        <v>58</v>
      </c>
    </row>
    <row r="58" spans="3:15" x14ac:dyDescent="0.35">
      <c r="C58" t="s">
        <v>25</v>
      </c>
      <c r="D58">
        <f>5+2+2</f>
        <v>9</v>
      </c>
      <c r="H58" t="s">
        <v>25</v>
      </c>
      <c r="I58">
        <f>(MAX(ABS(D25-D24)))/(MAX((ABS(D25-D24)),(ABS(E25-E24)),(ABS(F25-F24)),(ABS(G25-G24))))</f>
        <v>0</v>
      </c>
      <c r="K58" s="2">
        <v>6</v>
      </c>
      <c r="L58" s="2">
        <v>0</v>
      </c>
      <c r="M58" s="2">
        <v>2</v>
      </c>
      <c r="N58" s="2">
        <v>3</v>
      </c>
      <c r="O58" s="2" t="s">
        <v>55</v>
      </c>
    </row>
    <row r="59" spans="3:15" x14ac:dyDescent="0.35">
      <c r="C59" t="s">
        <v>26</v>
      </c>
      <c r="D59">
        <f>2+2</f>
        <v>4</v>
      </c>
      <c r="H59" t="s">
        <v>26</v>
      </c>
      <c r="I59">
        <f>(MAX(ABS(D25-D26)))/(MAX((ABS(D25-D26)),(ABS(E25-E26)),(ABS(F25-F26)),(ABS(G25-G26))))</f>
        <v>0.36084391824351614</v>
      </c>
    </row>
    <row r="60" spans="3:15" x14ac:dyDescent="0.35">
      <c r="C60" t="s">
        <v>27</v>
      </c>
      <c r="D60">
        <f>2+2</f>
        <v>4</v>
      </c>
      <c r="H60" t="s">
        <v>27</v>
      </c>
      <c r="I60">
        <f>(MAX(ABS(D25-D27)))/(MAX((ABS(D25-D27)),(ABS(E25-E27)),(ABS(F25-F27)),(ABS(G25-G27))))</f>
        <v>1</v>
      </c>
    </row>
    <row r="61" spans="3:15" x14ac:dyDescent="0.35">
      <c r="C61" t="s">
        <v>37</v>
      </c>
      <c r="D61">
        <f>2+4</f>
        <v>6</v>
      </c>
      <c r="H61" t="s">
        <v>37</v>
      </c>
      <c r="I61">
        <f>(MAX(ABS(D26-D23)))/(MAX((ABS(D26-D23)),(ABS(E26-E23)),(ABS(F26-F23)),(ABS(G26-G23))))</f>
        <v>1</v>
      </c>
    </row>
    <row r="62" spans="3:15" x14ac:dyDescent="0.35">
      <c r="C62" t="s">
        <v>28</v>
      </c>
      <c r="D62">
        <f>5+2+4</f>
        <v>11</v>
      </c>
      <c r="H62" t="s">
        <v>28</v>
      </c>
      <c r="I62">
        <f>(MAX(ABS(D26-D24)))/(MAX((ABS(D26-D24)),(ABS(E26-E24)),(ABS(F26-F24)),(ABS(G26-G24))))</f>
        <v>0.54126587736527421</v>
      </c>
    </row>
    <row r="63" spans="3:15" x14ac:dyDescent="0.35">
      <c r="C63" t="s">
        <v>29</v>
      </c>
      <c r="D63">
        <f>5+4</f>
        <v>9</v>
      </c>
      <c r="H63" t="s">
        <v>29</v>
      </c>
      <c r="I63">
        <f>(MAX(ABS(D26-D25)))/(MAX((ABS(D26-D25)),(ABS(E26-E25)),(ABS(F26-F25)),(ABS(G26-G25))))</f>
        <v>0.36084391824351614</v>
      </c>
    </row>
    <row r="64" spans="3:15" x14ac:dyDescent="0.35">
      <c r="C64" t="s">
        <v>30</v>
      </c>
      <c r="D64">
        <f>2+4</f>
        <v>6</v>
      </c>
      <c r="H64" t="s">
        <v>30</v>
      </c>
      <c r="I64">
        <f>(MAX(ABS(D26-D27)))/(MAX((ABS(D26-D27)),(ABS(E26-E27)),(ABS(F26-F27)),(ABS(G26-G27))))</f>
        <v>0.54126587736527421</v>
      </c>
    </row>
    <row r="65" spans="3:22" x14ac:dyDescent="0.35">
      <c r="C65" t="s">
        <v>78</v>
      </c>
      <c r="D65">
        <f>5+2</f>
        <v>7</v>
      </c>
    </row>
    <row r="66" spans="3:22" x14ac:dyDescent="0.35">
      <c r="C66" t="s">
        <v>79</v>
      </c>
      <c r="D66">
        <f>5+2+4+2</f>
        <v>13</v>
      </c>
    </row>
    <row r="67" spans="3:22" x14ac:dyDescent="0.35">
      <c r="C67" t="s">
        <v>80</v>
      </c>
      <c r="D67">
        <f>5+4+2</f>
        <v>11</v>
      </c>
    </row>
    <row r="68" spans="3:22" x14ac:dyDescent="0.35">
      <c r="C68" t="s">
        <v>81</v>
      </c>
      <c r="D68">
        <f>5+2+2</f>
        <v>9</v>
      </c>
      <c r="I68" t="s">
        <v>62</v>
      </c>
      <c r="Q68" t="s">
        <v>63</v>
      </c>
    </row>
    <row r="69" spans="3:22" x14ac:dyDescent="0.35">
      <c r="C69" t="s">
        <v>56</v>
      </c>
      <c r="I69" t="s">
        <v>60</v>
      </c>
      <c r="J69">
        <f>(SUM(C70:G74))/(5*(5-1))</f>
        <v>7.5</v>
      </c>
      <c r="Q69" t="s">
        <v>64</v>
      </c>
      <c r="R69">
        <f>(SUM(K54:O58))/(5*(5-1))</f>
        <v>0.95</v>
      </c>
    </row>
    <row r="70" spans="3:22" x14ac:dyDescent="0.35">
      <c r="C70" s="2" t="s">
        <v>55</v>
      </c>
      <c r="D70" s="2">
        <v>11</v>
      </c>
      <c r="E70" s="2">
        <v>11</v>
      </c>
      <c r="F70" s="2">
        <v>7</v>
      </c>
      <c r="G70" s="2">
        <v>11</v>
      </c>
    </row>
    <row r="71" spans="3:22" x14ac:dyDescent="0.35">
      <c r="C71" s="2">
        <v>2</v>
      </c>
      <c r="D71" s="2" t="s">
        <v>55</v>
      </c>
      <c r="E71" s="2">
        <v>11</v>
      </c>
      <c r="F71" s="2">
        <v>0</v>
      </c>
      <c r="G71" s="2">
        <v>6</v>
      </c>
      <c r="I71" t="s">
        <v>61</v>
      </c>
      <c r="J71" s="2" t="s">
        <v>55</v>
      </c>
      <c r="K71" s="2">
        <v>1</v>
      </c>
      <c r="L71" s="2">
        <v>1</v>
      </c>
      <c r="M71" s="2">
        <v>1</v>
      </c>
      <c r="N71" s="2">
        <v>1</v>
      </c>
      <c r="Q71" t="s">
        <v>65</v>
      </c>
      <c r="R71" s="2" t="s">
        <v>55</v>
      </c>
      <c r="S71" s="2">
        <v>1</v>
      </c>
      <c r="T71" s="2">
        <v>1</v>
      </c>
      <c r="U71" s="2">
        <v>1</v>
      </c>
      <c r="V71" s="2">
        <v>0</v>
      </c>
    </row>
    <row r="72" spans="3:22" x14ac:dyDescent="0.35">
      <c r="C72" s="2">
        <v>2</v>
      </c>
      <c r="D72" s="2">
        <v>9</v>
      </c>
      <c r="E72" s="2" t="s">
        <v>55</v>
      </c>
      <c r="F72" s="2">
        <v>4</v>
      </c>
      <c r="G72" s="2">
        <v>4</v>
      </c>
      <c r="J72" s="2">
        <v>0</v>
      </c>
      <c r="K72" s="2" t="s">
        <v>55</v>
      </c>
      <c r="L72" s="2">
        <v>1</v>
      </c>
      <c r="M72" s="2">
        <v>0</v>
      </c>
      <c r="N72" s="2">
        <v>0</v>
      </c>
      <c r="R72" s="2">
        <v>1</v>
      </c>
      <c r="S72" s="2" t="s">
        <v>55</v>
      </c>
      <c r="T72" s="2">
        <v>0</v>
      </c>
      <c r="U72" s="2">
        <v>1</v>
      </c>
      <c r="V72" s="2">
        <v>1</v>
      </c>
    </row>
    <row r="73" spans="3:22" x14ac:dyDescent="0.35">
      <c r="C73" s="2">
        <v>6</v>
      </c>
      <c r="D73" s="2">
        <v>11</v>
      </c>
      <c r="E73" s="2">
        <v>9</v>
      </c>
      <c r="F73" s="2" t="s">
        <v>55</v>
      </c>
      <c r="G73" s="2">
        <v>6</v>
      </c>
      <c r="J73" s="2">
        <v>0</v>
      </c>
      <c r="K73" s="2">
        <v>1</v>
      </c>
      <c r="L73" s="2" t="s">
        <v>55</v>
      </c>
      <c r="M73" s="2">
        <v>0</v>
      </c>
      <c r="N73" s="2">
        <v>0</v>
      </c>
      <c r="R73" s="2">
        <v>1</v>
      </c>
      <c r="S73" s="2">
        <v>0</v>
      </c>
      <c r="T73" s="2" t="s">
        <v>55</v>
      </c>
      <c r="U73" s="2">
        <v>0</v>
      </c>
      <c r="V73" s="2">
        <v>1</v>
      </c>
    </row>
    <row r="74" spans="3:22" x14ac:dyDescent="0.35">
      <c r="C74" s="2">
        <v>7</v>
      </c>
      <c r="D74" s="2">
        <v>13</v>
      </c>
      <c r="E74" s="2">
        <v>11</v>
      </c>
      <c r="F74" s="2">
        <v>9</v>
      </c>
      <c r="G74" s="2" t="s">
        <v>55</v>
      </c>
      <c r="J74" s="2">
        <v>0</v>
      </c>
      <c r="K74" s="2">
        <v>1</v>
      </c>
      <c r="L74" s="2">
        <v>1</v>
      </c>
      <c r="M74" s="2" t="s">
        <v>55</v>
      </c>
      <c r="N74" s="2">
        <v>0</v>
      </c>
      <c r="R74" s="2">
        <v>1</v>
      </c>
      <c r="S74" s="2">
        <v>1</v>
      </c>
      <c r="T74" s="2">
        <v>0</v>
      </c>
      <c r="U74" s="2" t="s">
        <v>55</v>
      </c>
      <c r="V74" s="2">
        <v>1</v>
      </c>
    </row>
    <row r="75" spans="3:22" x14ac:dyDescent="0.35">
      <c r="J75" s="2">
        <v>1</v>
      </c>
      <c r="K75" s="2">
        <v>1</v>
      </c>
      <c r="L75" s="2">
        <v>1</v>
      </c>
      <c r="M75" s="2">
        <v>1</v>
      </c>
      <c r="N75" s="2" t="s">
        <v>55</v>
      </c>
      <c r="R75" s="2">
        <v>1</v>
      </c>
      <c r="S75" s="2">
        <v>0</v>
      </c>
      <c r="T75" s="2">
        <v>1</v>
      </c>
      <c r="U75" s="2">
        <v>1</v>
      </c>
      <c r="V75" s="2" t="s">
        <v>55</v>
      </c>
    </row>
    <row r="76" spans="3:22" x14ac:dyDescent="0.35">
      <c r="C76" t="s">
        <v>66</v>
      </c>
    </row>
    <row r="78" spans="3:22" x14ac:dyDescent="0.35">
      <c r="D78" s="2" t="s">
        <v>55</v>
      </c>
      <c r="E78" s="2">
        <f>K71*S71</f>
        <v>1</v>
      </c>
      <c r="F78" s="2">
        <f>L71*T71</f>
        <v>1</v>
      </c>
      <c r="G78" s="2">
        <f t="shared" ref="F78:H82" si="9">M71*U71</f>
        <v>1</v>
      </c>
      <c r="H78" s="2">
        <f t="shared" si="9"/>
        <v>0</v>
      </c>
    </row>
    <row r="79" spans="3:22" x14ac:dyDescent="0.35">
      <c r="D79" s="2">
        <f>J72*R72</f>
        <v>0</v>
      </c>
      <c r="E79" s="2" t="s">
        <v>55</v>
      </c>
      <c r="F79" s="2">
        <f t="shared" ref="F79:F82" si="10">L72*T72</f>
        <v>0</v>
      </c>
      <c r="G79" s="2">
        <f t="shared" si="9"/>
        <v>0</v>
      </c>
      <c r="H79" s="2">
        <f t="shared" si="9"/>
        <v>0</v>
      </c>
    </row>
    <row r="80" spans="3:22" x14ac:dyDescent="0.35">
      <c r="D80" s="2">
        <f t="shared" ref="D80:D82" si="11">J73*R73</f>
        <v>0</v>
      </c>
      <c r="E80" s="2">
        <f>K73*S73</f>
        <v>0</v>
      </c>
      <c r="F80" s="2" t="s">
        <v>55</v>
      </c>
      <c r="G80" s="2">
        <f>M73*U73</f>
        <v>0</v>
      </c>
      <c r="H80" s="2">
        <f t="shared" si="9"/>
        <v>0</v>
      </c>
    </row>
    <row r="81" spans="3:20" x14ac:dyDescent="0.35">
      <c r="D81" s="2">
        <f t="shared" si="11"/>
        <v>0</v>
      </c>
      <c r="E81" s="2">
        <f t="shared" ref="E81:E82" si="12">K74*S74</f>
        <v>1</v>
      </c>
      <c r="F81" s="2">
        <f t="shared" si="10"/>
        <v>0</v>
      </c>
      <c r="G81" s="2" t="s">
        <v>55</v>
      </c>
      <c r="H81" s="2">
        <f t="shared" si="9"/>
        <v>0</v>
      </c>
    </row>
    <row r="82" spans="3:20" x14ac:dyDescent="0.35">
      <c r="D82" s="2">
        <f t="shared" si="11"/>
        <v>1</v>
      </c>
      <c r="E82" s="2">
        <f t="shared" si="12"/>
        <v>0</v>
      </c>
      <c r="F82" s="2">
        <f t="shared" si="10"/>
        <v>1</v>
      </c>
      <c r="G82" s="2">
        <f>M75*U75</f>
        <v>1</v>
      </c>
      <c r="H82" s="2" t="s">
        <v>55</v>
      </c>
    </row>
    <row r="84" spans="3:20" x14ac:dyDescent="0.35">
      <c r="C84" t="s">
        <v>67</v>
      </c>
      <c r="J84" t="s">
        <v>68</v>
      </c>
      <c r="P84" t="s">
        <v>69</v>
      </c>
    </row>
    <row r="85" spans="3:20" x14ac:dyDescent="0.35">
      <c r="J85" s="2" t="s">
        <v>55</v>
      </c>
      <c r="K85" s="2">
        <v>11</v>
      </c>
      <c r="L85" s="2">
        <v>11</v>
      </c>
      <c r="M85" s="2">
        <v>7</v>
      </c>
      <c r="N85" s="2">
        <v>11</v>
      </c>
      <c r="P85" s="2" t="s">
        <v>55</v>
      </c>
      <c r="Q85" s="2">
        <v>1</v>
      </c>
      <c r="R85" s="2">
        <v>1</v>
      </c>
      <c r="S85" s="2">
        <v>1</v>
      </c>
      <c r="T85" s="2">
        <v>0</v>
      </c>
    </row>
    <row r="86" spans="3:20" x14ac:dyDescent="0.35">
      <c r="C86" s="2" t="s">
        <v>70</v>
      </c>
      <c r="D86" s="2" t="s">
        <v>68</v>
      </c>
      <c r="E86" s="2" t="s">
        <v>69</v>
      </c>
      <c r="F86" s="2" t="s">
        <v>71</v>
      </c>
      <c r="G86" s="2" t="s">
        <v>72</v>
      </c>
      <c r="J86" s="2">
        <v>2</v>
      </c>
      <c r="K86" s="2" t="s">
        <v>55</v>
      </c>
      <c r="L86" s="2">
        <v>11</v>
      </c>
      <c r="M86" s="2">
        <v>0</v>
      </c>
      <c r="N86" s="2">
        <v>6</v>
      </c>
      <c r="P86" s="2">
        <v>1</v>
      </c>
      <c r="Q86" s="2" t="s">
        <v>55</v>
      </c>
      <c r="R86" s="2">
        <v>0</v>
      </c>
      <c r="S86" s="2" t="s">
        <v>58</v>
      </c>
      <c r="T86" s="2">
        <v>1</v>
      </c>
    </row>
    <row r="87" spans="3:20" x14ac:dyDescent="0.35">
      <c r="C87" s="2" t="s">
        <v>73</v>
      </c>
      <c r="D87" s="2">
        <v>11</v>
      </c>
      <c r="E87" s="2">
        <v>1</v>
      </c>
      <c r="F87" s="2">
        <f>D87-E87+D88-E88+D89-E89+D90-E90</f>
        <v>37</v>
      </c>
      <c r="G87" s="2">
        <v>1</v>
      </c>
      <c r="J87" s="2">
        <v>2</v>
      </c>
      <c r="K87" s="2">
        <v>9</v>
      </c>
      <c r="L87" s="2" t="s">
        <v>55</v>
      </c>
      <c r="M87" s="2">
        <v>4</v>
      </c>
      <c r="N87" s="2">
        <v>4</v>
      </c>
      <c r="P87" s="2">
        <v>1</v>
      </c>
      <c r="Q87" s="2">
        <v>0</v>
      </c>
      <c r="R87" s="2" t="s">
        <v>55</v>
      </c>
      <c r="S87" s="2" t="s">
        <v>59</v>
      </c>
      <c r="T87" s="2">
        <v>1</v>
      </c>
    </row>
    <row r="88" spans="3:20" x14ac:dyDescent="0.35">
      <c r="C88" s="2"/>
      <c r="D88" s="2">
        <v>11</v>
      </c>
      <c r="E88" s="2">
        <v>1</v>
      </c>
      <c r="F88" s="2"/>
      <c r="G88" s="2"/>
      <c r="J88" s="2">
        <v>6</v>
      </c>
      <c r="K88" s="2">
        <v>11</v>
      </c>
      <c r="L88" s="2">
        <v>9</v>
      </c>
      <c r="M88" s="2" t="s">
        <v>55</v>
      </c>
      <c r="N88" s="2">
        <v>6</v>
      </c>
      <c r="P88" s="2">
        <v>1</v>
      </c>
      <c r="Q88" s="2" t="s">
        <v>58</v>
      </c>
      <c r="R88" s="2" t="s">
        <v>59</v>
      </c>
      <c r="S88" s="2" t="s">
        <v>55</v>
      </c>
      <c r="T88" s="2" t="s">
        <v>58</v>
      </c>
    </row>
    <row r="89" spans="3:20" x14ac:dyDescent="0.35">
      <c r="C89" s="2"/>
      <c r="D89" s="2">
        <v>7</v>
      </c>
      <c r="E89" s="2">
        <v>1</v>
      </c>
      <c r="F89" s="2"/>
      <c r="G89" s="2"/>
      <c r="J89" s="2">
        <v>7</v>
      </c>
      <c r="K89" s="2">
        <v>13</v>
      </c>
      <c r="L89" s="2">
        <v>11</v>
      </c>
      <c r="M89" s="2">
        <v>9</v>
      </c>
      <c r="N89" s="2" t="s">
        <v>55</v>
      </c>
      <c r="P89" s="2">
        <v>6</v>
      </c>
      <c r="Q89" s="2">
        <v>0</v>
      </c>
      <c r="R89" s="2">
        <v>2</v>
      </c>
      <c r="S89" s="2">
        <v>3</v>
      </c>
      <c r="T89" s="2" t="s">
        <v>55</v>
      </c>
    </row>
    <row r="90" spans="3:20" x14ac:dyDescent="0.35">
      <c r="C90" s="2"/>
      <c r="D90" s="2">
        <v>11</v>
      </c>
      <c r="E90" s="2">
        <v>0</v>
      </c>
      <c r="F90" s="2"/>
      <c r="G90" s="2"/>
    </row>
    <row r="91" spans="3:20" x14ac:dyDescent="0.35">
      <c r="C91" s="2" t="s">
        <v>74</v>
      </c>
      <c r="D91" s="2">
        <v>2</v>
      </c>
      <c r="E91" s="2">
        <v>1</v>
      </c>
      <c r="F91" s="2">
        <f>(2-1)+(11-0)+(0-0.541)+(6-1)</f>
        <v>16.459</v>
      </c>
      <c r="G91" s="2">
        <v>5</v>
      </c>
    </row>
    <row r="92" spans="3:20" x14ac:dyDescent="0.35">
      <c r="C92" s="2"/>
      <c r="D92" s="2">
        <v>11</v>
      </c>
      <c r="E92" s="2">
        <v>0</v>
      </c>
      <c r="F92" s="2"/>
      <c r="G92" s="2"/>
    </row>
    <row r="93" spans="3:20" x14ac:dyDescent="0.35">
      <c r="C93" s="2"/>
      <c r="D93" s="2">
        <v>0</v>
      </c>
      <c r="E93" s="2" t="s">
        <v>58</v>
      </c>
      <c r="F93" s="2"/>
      <c r="G93" s="2"/>
    </row>
    <row r="94" spans="3:20" x14ac:dyDescent="0.35">
      <c r="C94" s="2"/>
      <c r="D94" s="2">
        <v>6</v>
      </c>
      <c r="E94" s="2">
        <v>1</v>
      </c>
      <c r="F94" s="2"/>
      <c r="G94" s="2"/>
    </row>
    <row r="95" spans="3:20" x14ac:dyDescent="0.35">
      <c r="C95" s="2" t="s">
        <v>75</v>
      </c>
      <c r="D95" s="2">
        <v>2</v>
      </c>
      <c r="E95" s="2">
        <v>1</v>
      </c>
      <c r="F95" s="2">
        <f>2-1+9-0+4-0.36+4-1</f>
        <v>16.64</v>
      </c>
      <c r="G95" s="2">
        <v>4</v>
      </c>
    </row>
    <row r="96" spans="3:20" x14ac:dyDescent="0.35">
      <c r="C96" s="2"/>
      <c r="D96" s="2">
        <v>9</v>
      </c>
      <c r="E96" s="2">
        <v>0</v>
      </c>
      <c r="F96" s="2"/>
      <c r="G96" s="2"/>
    </row>
    <row r="97" spans="3:7" x14ac:dyDescent="0.35">
      <c r="C97" s="2"/>
      <c r="D97" s="2">
        <v>4</v>
      </c>
      <c r="E97" s="2" t="s">
        <v>59</v>
      </c>
      <c r="F97" s="2"/>
      <c r="G97" s="2"/>
    </row>
    <row r="98" spans="3:7" x14ac:dyDescent="0.35">
      <c r="C98" s="2"/>
      <c r="D98" s="2">
        <v>4</v>
      </c>
      <c r="E98" s="2">
        <v>1</v>
      </c>
      <c r="F98" s="2"/>
      <c r="G98" s="2"/>
    </row>
    <row r="99" spans="3:7" x14ac:dyDescent="0.35">
      <c r="C99" s="2" t="s">
        <v>76</v>
      </c>
      <c r="D99" s="2">
        <v>6</v>
      </c>
      <c r="E99" s="2">
        <v>1</v>
      </c>
      <c r="F99" s="2">
        <f>(6-1)+(11-0.541)+(9-0.36)+(6-0.541)</f>
        <v>29.558</v>
      </c>
      <c r="G99" s="2">
        <v>3</v>
      </c>
    </row>
    <row r="100" spans="3:7" x14ac:dyDescent="0.35">
      <c r="C100" s="2"/>
      <c r="D100" s="2">
        <v>11</v>
      </c>
      <c r="E100" s="2" t="s">
        <v>58</v>
      </c>
      <c r="F100" s="2"/>
      <c r="G100" s="2"/>
    </row>
    <row r="101" spans="3:7" x14ac:dyDescent="0.35">
      <c r="C101" s="2"/>
      <c r="D101" s="2">
        <v>9</v>
      </c>
      <c r="E101" s="2" t="s">
        <v>59</v>
      </c>
      <c r="F101" s="2"/>
      <c r="G101" s="2"/>
    </row>
    <row r="102" spans="3:7" x14ac:dyDescent="0.35">
      <c r="C102" s="2"/>
      <c r="D102" s="2">
        <v>6</v>
      </c>
      <c r="E102" s="2" t="s">
        <v>58</v>
      </c>
      <c r="F102" s="2"/>
      <c r="G102" s="2"/>
    </row>
    <row r="103" spans="3:7" x14ac:dyDescent="0.35">
      <c r="C103" s="2" t="s">
        <v>85</v>
      </c>
      <c r="D103" s="2">
        <v>7</v>
      </c>
      <c r="E103" s="2">
        <v>6</v>
      </c>
      <c r="F103" s="2">
        <f>(7-6)+(13-0)+(11-2)+(9+3)</f>
        <v>35</v>
      </c>
      <c r="G103" s="2">
        <v>2</v>
      </c>
    </row>
    <row r="104" spans="3:7" x14ac:dyDescent="0.35">
      <c r="C104" s="2"/>
      <c r="D104" s="2">
        <v>13</v>
      </c>
      <c r="E104" s="2">
        <v>0</v>
      </c>
      <c r="F104" s="2"/>
      <c r="G104" s="2"/>
    </row>
    <row r="105" spans="3:7" x14ac:dyDescent="0.35">
      <c r="C105" s="2"/>
      <c r="D105" s="2">
        <v>11</v>
      </c>
      <c r="E105" s="2">
        <v>2</v>
      </c>
      <c r="F105" s="2"/>
      <c r="G105" s="2"/>
    </row>
    <row r="106" spans="3:7" x14ac:dyDescent="0.35">
      <c r="C106" s="2"/>
      <c r="D106" s="2">
        <v>9</v>
      </c>
      <c r="E106" s="2">
        <v>3</v>
      </c>
      <c r="F106" s="2"/>
      <c r="G106" s="2"/>
    </row>
  </sheetData>
  <mergeCells count="2">
    <mergeCell ref="C4:C5"/>
    <mergeCell ref="D4:G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C7074-4BA7-483A-B3D8-602063E7B85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Pokko</dc:creator>
  <cp:lastModifiedBy>Mr Pokko</cp:lastModifiedBy>
  <dcterms:created xsi:type="dcterms:W3CDTF">2023-10-10T08:34:38Z</dcterms:created>
  <dcterms:modified xsi:type="dcterms:W3CDTF">2023-10-10T15:42:49Z</dcterms:modified>
</cp:coreProperties>
</file>