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PhD\Sensor-Trust-Tools\Data Understanding Scripts\Generated Results\"/>
    </mc:Choice>
  </mc:AlternateContent>
  <xr:revisionPtr revIDLastSave="0" documentId="13_ncr:1_{93048689-C544-4A41-A286-6B07A6E5EABF}" xr6:coauthVersionLast="45" xr6:coauthVersionMax="45" xr10:uidLastSave="{00000000-0000-0000-0000-000000000000}"/>
  <bookViews>
    <workbookView xWindow="-108" yWindow="-108" windowWidth="23256" windowHeight="12576" activeTab="8" xr2:uid="{00000000-000D-0000-FFFF-FFFF00000000}"/>
  </bookViews>
  <sheets>
    <sheet name="1 Core" sheetId="1" r:id="rId1"/>
    <sheet name="2 Cores" sheetId="2" r:id="rId2"/>
    <sheet name="3 Cores" sheetId="3" r:id="rId3"/>
    <sheet name="4 Cores" sheetId="4" r:id="rId4"/>
    <sheet name="5 Cores" sheetId="5" r:id="rId5"/>
    <sheet name="6 Cores" sheetId="6" r:id="rId6"/>
    <sheet name="7 Cores" sheetId="7" r:id="rId7"/>
    <sheet name="Total" sheetId="8" r:id="rId8"/>
    <sheet name="Graph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8" l="1"/>
  <c r="K10" i="8"/>
  <c r="K9" i="8"/>
  <c r="K8" i="8"/>
  <c r="K7" i="8"/>
  <c r="K6" i="8"/>
  <c r="K5" i="8"/>
  <c r="J11" i="8"/>
  <c r="J10" i="8"/>
  <c r="J9" i="8"/>
  <c r="J8" i="8"/>
  <c r="J7" i="8"/>
  <c r="J6" i="8"/>
  <c r="J5" i="8"/>
  <c r="H11" i="8"/>
  <c r="H10" i="8"/>
  <c r="H9" i="8"/>
  <c r="H8" i="8"/>
  <c r="H7" i="8"/>
  <c r="H6" i="8"/>
  <c r="H5" i="8"/>
  <c r="K23" i="8" l="1"/>
  <c r="K22" i="8"/>
  <c r="K21" i="8"/>
  <c r="K20" i="8"/>
  <c r="K19" i="8"/>
  <c r="K18" i="8"/>
  <c r="K17" i="8"/>
  <c r="J23" i="8"/>
  <c r="J22" i="8"/>
  <c r="J21" i="8"/>
  <c r="J20" i="8"/>
  <c r="J19" i="8"/>
  <c r="J18" i="8"/>
  <c r="J17" i="8"/>
  <c r="H23" i="8"/>
  <c r="H22" i="8"/>
  <c r="H21" i="8"/>
  <c r="H20" i="8"/>
  <c r="H19" i="8"/>
  <c r="H18" i="8"/>
  <c r="H17" i="8"/>
  <c r="K35" i="8" l="1"/>
  <c r="K34" i="8"/>
  <c r="K33" i="8"/>
  <c r="K32" i="8"/>
  <c r="K31" i="8"/>
  <c r="K30" i="8"/>
  <c r="K29" i="8"/>
  <c r="J35" i="8"/>
  <c r="J34" i="8"/>
  <c r="J33" i="8"/>
  <c r="J32" i="8"/>
  <c r="J31" i="8"/>
  <c r="J30" i="8"/>
  <c r="J29" i="8"/>
  <c r="H35" i="8"/>
  <c r="H34" i="8"/>
  <c r="H33" i="8"/>
  <c r="H32" i="8"/>
  <c r="H31" i="8"/>
  <c r="H30" i="8"/>
  <c r="H29" i="8"/>
  <c r="G35" i="8"/>
  <c r="G34" i="8"/>
  <c r="G33" i="8"/>
  <c r="G32" i="8"/>
  <c r="G31" i="8"/>
  <c r="G30" i="8"/>
  <c r="G29" i="8"/>
  <c r="G23" i="8"/>
  <c r="G22" i="8"/>
  <c r="G21" i="8"/>
  <c r="G20" i="8"/>
  <c r="G19" i="8"/>
  <c r="G18" i="8"/>
  <c r="G17" i="8"/>
  <c r="G11" i="8"/>
  <c r="G10" i="8"/>
  <c r="G9" i="8"/>
  <c r="G8" i="8"/>
  <c r="G7" i="8"/>
  <c r="G6" i="8"/>
  <c r="G5" i="8"/>
  <c r="F23" i="8"/>
  <c r="F22" i="8"/>
  <c r="F21" i="8"/>
  <c r="F20" i="8"/>
  <c r="F19" i="8"/>
  <c r="F18" i="8"/>
  <c r="F17" i="8"/>
  <c r="F11" i="8"/>
  <c r="F10" i="8"/>
  <c r="F8" i="8"/>
  <c r="F9" i="8"/>
  <c r="F7" i="8"/>
  <c r="F6" i="8"/>
  <c r="F5" i="8"/>
  <c r="E35" i="8" l="1"/>
  <c r="D35" i="8"/>
  <c r="C35" i="8"/>
  <c r="E34" i="8"/>
  <c r="D34" i="8"/>
  <c r="C34" i="8"/>
  <c r="E33" i="8"/>
  <c r="D33" i="8"/>
  <c r="C33" i="8"/>
  <c r="E32" i="8"/>
  <c r="D32" i="8"/>
  <c r="C32" i="8"/>
  <c r="E31" i="8"/>
  <c r="D31" i="8"/>
  <c r="C31" i="8"/>
  <c r="E30" i="8" l="1"/>
  <c r="D30" i="8"/>
  <c r="C30" i="8"/>
  <c r="E29" i="8"/>
  <c r="D29" i="8"/>
  <c r="C29" i="8"/>
  <c r="E17" i="8"/>
  <c r="D17" i="8"/>
  <c r="C17" i="8"/>
  <c r="E18" i="8"/>
  <c r="D18" i="8"/>
  <c r="C18" i="8"/>
  <c r="F31" i="8" l="1"/>
  <c r="F30" i="8"/>
  <c r="F29" i="8"/>
  <c r="F35" i="8"/>
  <c r="F34" i="8"/>
  <c r="F33" i="8"/>
  <c r="F32" i="8"/>
  <c r="E19" i="8"/>
  <c r="D19" i="8"/>
  <c r="C19" i="8"/>
  <c r="D23" i="8"/>
  <c r="E20" i="8"/>
  <c r="D20" i="8"/>
  <c r="C20" i="8"/>
  <c r="E21" i="8"/>
  <c r="D21" i="8"/>
  <c r="C21" i="8"/>
  <c r="E22" i="8"/>
  <c r="D22" i="8"/>
  <c r="C22" i="8"/>
  <c r="E23" i="8"/>
  <c r="C23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</calcChain>
</file>

<file path=xl/sharedStrings.xml><?xml version="1.0" encoding="utf-8"?>
<sst xmlns="http://schemas.openxmlformats.org/spreadsheetml/2006/main" count="369" uniqueCount="32">
  <si>
    <t>Variation Process</t>
  </si>
  <si>
    <t>Time</t>
  </si>
  <si>
    <t>Execution 1</t>
  </si>
  <si>
    <t>Execution 2</t>
  </si>
  <si>
    <t>Execution 3</t>
  </si>
  <si>
    <t>Execution 4</t>
  </si>
  <si>
    <t>Execution 5</t>
  </si>
  <si>
    <t>Execution 6</t>
  </si>
  <si>
    <t>Execution 7</t>
  </si>
  <si>
    <t>Execution 8</t>
  </si>
  <si>
    <t>Execution 9</t>
  </si>
  <si>
    <t>Execution 10</t>
  </si>
  <si>
    <t>Outliers Process</t>
  </si>
  <si>
    <t>Correlation Process</t>
  </si>
  <si>
    <t>User</t>
  </si>
  <si>
    <t>System</t>
  </si>
  <si>
    <t>Elapsed</t>
  </si>
  <si>
    <t>Average Time</t>
  </si>
  <si>
    <t>1 Core</t>
  </si>
  <si>
    <t>2 Cores</t>
  </si>
  <si>
    <t>3 Cores</t>
  </si>
  <si>
    <t>4 Cores</t>
  </si>
  <si>
    <t>5 Cores</t>
  </si>
  <si>
    <t>6 Cores</t>
  </si>
  <si>
    <t>7 Cores</t>
  </si>
  <si>
    <t>Speedup</t>
  </si>
  <si>
    <t>C. Of Variation</t>
  </si>
  <si>
    <t>C. of Variation</t>
  </si>
  <si>
    <t>Amdahl</t>
  </si>
  <si>
    <t>Ideal</t>
  </si>
  <si>
    <t>Amdahl (Time)</t>
  </si>
  <si>
    <t>Ideal 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</si>
</sst>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Total!$I$29:$I$35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1F-490B-9B26-90B3330FF40F}"/>
            </c:ext>
          </c:extLst>
        </c:ser>
        <c:ser>
          <c:idx val="2"/>
          <c:order val="1"/>
          <c:tx>
            <c:v>Real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Total!$F$29:$F$35</c:f>
              <c:numCache>
                <c:formatCode>General</c:formatCode>
                <c:ptCount val="7"/>
                <c:pt idx="0">
                  <c:v>1</c:v>
                </c:pt>
                <c:pt idx="1">
                  <c:v>1.545100813583304</c:v>
                </c:pt>
                <c:pt idx="2">
                  <c:v>1.766990291262136</c:v>
                </c:pt>
                <c:pt idx="3">
                  <c:v>1.7763318422122811</c:v>
                </c:pt>
                <c:pt idx="4">
                  <c:v>1.6564277588168372</c:v>
                </c:pt>
                <c:pt idx="5">
                  <c:v>1.586632764257174</c:v>
                </c:pt>
                <c:pt idx="6">
                  <c:v>1.540740740740741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1F-490B-9B26-90B3330FF40F}"/>
            </c:ext>
          </c:extLst>
        </c:ser>
        <c:ser>
          <c:idx val="1"/>
          <c:order val="2"/>
          <c:tx>
            <c:v>Amdahl</c:v>
          </c:tx>
          <c:spPr>
            <a:ln w="2222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Total!$H$29:$H$35</c:f>
              <c:numCache>
                <c:formatCode>General</c:formatCode>
                <c:ptCount val="7"/>
                <c:pt idx="0">
                  <c:v>1</c:v>
                </c:pt>
                <c:pt idx="1">
                  <c:v>1.5503875968992247</c:v>
                </c:pt>
                <c:pt idx="2">
                  <c:v>1.8987341772151896</c:v>
                </c:pt>
                <c:pt idx="3">
                  <c:v>2.1390374331550799</c:v>
                </c:pt>
                <c:pt idx="4">
                  <c:v>2.3148148148148144</c:v>
                </c:pt>
                <c:pt idx="5">
                  <c:v>2.4489795918367343</c:v>
                </c:pt>
                <c:pt idx="6">
                  <c:v>2.554744525547445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1F-490B-9B26-90B3330F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744288"/>
        <c:axId val="791741664"/>
      </c:lineChart>
      <c:catAx>
        <c:axId val="7917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1741664"/>
        <c:crosses val="autoZero"/>
        <c:auto val="1"/>
        <c:lblAlgn val="ctr"/>
        <c:lblOffset val="100"/>
        <c:noMultiLvlLbl val="0"/>
      </c:catAx>
      <c:valAx>
        <c:axId val="791741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174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Total!$J$29:$J$35</c:f>
              <c:numCache>
                <c:formatCode>General</c:formatCode>
                <c:ptCount val="7"/>
                <c:pt idx="0">
                  <c:v>4.3680000000000003</c:v>
                </c:pt>
                <c:pt idx="1">
                  <c:v>2.1840000000000002</c:v>
                </c:pt>
                <c:pt idx="2">
                  <c:v>1.4560000000000002</c:v>
                </c:pt>
                <c:pt idx="3">
                  <c:v>1.0920000000000001</c:v>
                </c:pt>
                <c:pt idx="4">
                  <c:v>0.87360000000000004</c:v>
                </c:pt>
                <c:pt idx="5">
                  <c:v>0.72800000000000009</c:v>
                </c:pt>
                <c:pt idx="6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5-48F4-9AA4-2960509D9BB2}"/>
            </c:ext>
          </c:extLst>
        </c:ser>
        <c:ser>
          <c:idx val="1"/>
          <c:order val="1"/>
          <c:tx>
            <c:v>Amdahl</c:v>
          </c:tx>
          <c:spPr>
            <a:ln w="2222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Total!$K$29:$K$35</c:f>
              <c:numCache>
                <c:formatCode>General</c:formatCode>
                <c:ptCount val="7"/>
                <c:pt idx="0">
                  <c:v>4.3680000000000003</c:v>
                </c:pt>
                <c:pt idx="1">
                  <c:v>2.8173600000000003</c:v>
                </c:pt>
                <c:pt idx="2">
                  <c:v>2.3004800000000003</c:v>
                </c:pt>
                <c:pt idx="3">
                  <c:v>2.0420400000000001</c:v>
                </c:pt>
                <c:pt idx="4">
                  <c:v>1.8869760000000002</c:v>
                </c:pt>
                <c:pt idx="5">
                  <c:v>1.7836000000000003</c:v>
                </c:pt>
                <c:pt idx="6">
                  <c:v>1.7097600000000002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55-48F4-9AA4-2960509D9BB2}"/>
            </c:ext>
          </c:extLst>
        </c:ser>
        <c:ser>
          <c:idx val="2"/>
          <c:order val="2"/>
          <c:tx>
            <c:v>Real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Total!$E$29:$E$35</c:f>
              <c:numCache>
                <c:formatCode>General</c:formatCode>
                <c:ptCount val="7"/>
                <c:pt idx="0">
                  <c:v>4.3680000000000003</c:v>
                </c:pt>
                <c:pt idx="1">
                  <c:v>2.827</c:v>
                </c:pt>
                <c:pt idx="2">
                  <c:v>2.472</c:v>
                </c:pt>
                <c:pt idx="3">
                  <c:v>2.4590000000000005</c:v>
                </c:pt>
                <c:pt idx="4">
                  <c:v>2.6370000000000005</c:v>
                </c:pt>
                <c:pt idx="5">
                  <c:v>2.7530000000000001</c:v>
                </c:pt>
                <c:pt idx="6">
                  <c:v>2.835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55-48F4-9AA4-2960509D9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472976"/>
        <c:axId val="928469368"/>
      </c:lineChart>
      <c:catAx>
        <c:axId val="9284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8469368"/>
        <c:crosses val="autoZero"/>
        <c:auto val="1"/>
        <c:lblAlgn val="ctr"/>
        <c:lblOffset val="100"/>
        <c:noMultiLvlLbl val="0"/>
      </c:catAx>
      <c:valAx>
        <c:axId val="928469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847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Outliers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Total!$I$17:$I$23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5-43C7-9212-9496FD9FD24C}"/>
            </c:ext>
          </c:extLst>
        </c:ser>
        <c:ser>
          <c:idx val="1"/>
          <c:order val="1"/>
          <c:tx>
            <c:v>Amdahl</c:v>
          </c:tx>
          <c:spPr>
            <a:ln w="2222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Total!$H$17:$H$23</c:f>
              <c:numCache>
                <c:formatCode>General</c:formatCode>
                <c:ptCount val="7"/>
                <c:pt idx="0">
                  <c:v>1</c:v>
                </c:pt>
                <c:pt idx="1">
                  <c:v>1.9801980198019802</c:v>
                </c:pt>
                <c:pt idx="2">
                  <c:v>2.9411764705882351</c:v>
                </c:pt>
                <c:pt idx="3">
                  <c:v>3.883495145631068</c:v>
                </c:pt>
                <c:pt idx="4">
                  <c:v>4.8076923076923075</c:v>
                </c:pt>
                <c:pt idx="5">
                  <c:v>5.7142857142857135</c:v>
                </c:pt>
                <c:pt idx="6">
                  <c:v>6.6037735849056602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5-43C7-9212-9496FD9FD24C}"/>
            </c:ext>
          </c:extLst>
        </c:ser>
        <c:ser>
          <c:idx val="2"/>
          <c:order val="2"/>
          <c:tx>
            <c:v>Real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Total!$F$17:$F$23</c:f>
              <c:numCache>
                <c:formatCode>General</c:formatCode>
                <c:ptCount val="7"/>
                <c:pt idx="0">
                  <c:v>1</c:v>
                </c:pt>
                <c:pt idx="1">
                  <c:v>1.9040818139959441</c:v>
                </c:pt>
                <c:pt idx="2">
                  <c:v>2.2132997802775636</c:v>
                </c:pt>
                <c:pt idx="3">
                  <c:v>2.2653615311795718</c:v>
                </c:pt>
                <c:pt idx="4">
                  <c:v>3.0423873199442402</c:v>
                </c:pt>
                <c:pt idx="5">
                  <c:v>2.9297007059759372</c:v>
                </c:pt>
                <c:pt idx="6">
                  <c:v>2.5316520954610868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5-43C7-9212-9496FD9FD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851744"/>
        <c:axId val="923850432"/>
      </c:lineChart>
      <c:catAx>
        <c:axId val="92385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3850432"/>
        <c:crosses val="autoZero"/>
        <c:auto val="1"/>
        <c:lblAlgn val="ctr"/>
        <c:lblOffset val="100"/>
        <c:noMultiLvlLbl val="0"/>
      </c:catAx>
      <c:valAx>
        <c:axId val="923850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385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Outliers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Total!$J$17:$J$23</c:f>
              <c:numCache>
                <c:formatCode>General</c:formatCode>
                <c:ptCount val="7"/>
                <c:pt idx="0">
                  <c:v>471.42399999999998</c:v>
                </c:pt>
                <c:pt idx="1">
                  <c:v>235.71199999999999</c:v>
                </c:pt>
                <c:pt idx="2">
                  <c:v>157.14133333333334</c:v>
                </c:pt>
                <c:pt idx="3">
                  <c:v>117.85599999999999</c:v>
                </c:pt>
                <c:pt idx="4">
                  <c:v>94.28479999999999</c:v>
                </c:pt>
                <c:pt idx="5">
                  <c:v>78.570666666666668</c:v>
                </c:pt>
                <c:pt idx="6">
                  <c:v>67.346285714285713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F-4728-BBBF-76A0FAD8201B}"/>
            </c:ext>
          </c:extLst>
        </c:ser>
        <c:ser>
          <c:idx val="1"/>
          <c:order val="1"/>
          <c:tx>
            <c:v>Amdahl</c:v>
          </c:tx>
          <c:spPr>
            <a:ln w="2222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Total!$K$17:$K$23</c:f>
              <c:numCache>
                <c:formatCode>General</c:formatCode>
                <c:ptCount val="7"/>
                <c:pt idx="0">
                  <c:v>471.42399999999998</c:v>
                </c:pt>
                <c:pt idx="1">
                  <c:v>238.06912</c:v>
                </c:pt>
                <c:pt idx="2">
                  <c:v>160.28415999999999</c:v>
                </c:pt>
                <c:pt idx="3">
                  <c:v>121.39167999999999</c:v>
                </c:pt>
                <c:pt idx="4">
                  <c:v>98.056191999999996</c:v>
                </c:pt>
                <c:pt idx="5">
                  <c:v>82.499200000000002</c:v>
                </c:pt>
                <c:pt idx="6">
                  <c:v>71.387062857142851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F-4728-BBBF-76A0FAD8201B}"/>
            </c:ext>
          </c:extLst>
        </c:ser>
        <c:ser>
          <c:idx val="2"/>
          <c:order val="2"/>
          <c:tx>
            <c:v>Real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Total!$E$17:$E$23</c:f>
              <c:numCache>
                <c:formatCode>General</c:formatCode>
                <c:ptCount val="7"/>
                <c:pt idx="0">
                  <c:v>471.42399999999998</c:v>
                </c:pt>
                <c:pt idx="1">
                  <c:v>247.58600000000007</c:v>
                </c:pt>
                <c:pt idx="2">
                  <c:v>212.99600000000001</c:v>
                </c:pt>
                <c:pt idx="3">
                  <c:v>208.10099999999997</c:v>
                </c:pt>
                <c:pt idx="4">
                  <c:v>154.95200000000003</c:v>
                </c:pt>
                <c:pt idx="5">
                  <c:v>160.91199999999998</c:v>
                </c:pt>
                <c:pt idx="6">
                  <c:v>186.21200000000002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F-4728-BBBF-76A0FAD82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472976"/>
        <c:axId val="928469368"/>
      </c:lineChart>
      <c:catAx>
        <c:axId val="9284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8469368"/>
        <c:crosses val="autoZero"/>
        <c:auto val="1"/>
        <c:lblAlgn val="ctr"/>
        <c:lblOffset val="100"/>
        <c:noMultiLvlLbl val="0"/>
      </c:catAx>
      <c:valAx>
        <c:axId val="928469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847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Total!$I$5:$I$11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5-489E-A5E7-A18EBB907E2B}"/>
            </c:ext>
          </c:extLst>
        </c:ser>
        <c:ser>
          <c:idx val="1"/>
          <c:order val="1"/>
          <c:tx>
            <c:v>Amdahl</c:v>
          </c:tx>
          <c:spPr>
            <a:ln w="2222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Total!$H$5:$H$11</c:f>
              <c:numCache>
                <c:formatCode>General</c:formatCode>
                <c:ptCount val="7"/>
                <c:pt idx="0">
                  <c:v>1</c:v>
                </c:pt>
                <c:pt idx="1">
                  <c:v>1.8691588785046731</c:v>
                </c:pt>
                <c:pt idx="2">
                  <c:v>2.6315789473684212</c:v>
                </c:pt>
                <c:pt idx="3">
                  <c:v>3.3057851239669422</c:v>
                </c:pt>
                <c:pt idx="4">
                  <c:v>3.9062500000000009</c:v>
                </c:pt>
                <c:pt idx="5">
                  <c:v>4.4444444444444455</c:v>
                </c:pt>
                <c:pt idx="6">
                  <c:v>4.9295774647887329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5-489E-A5E7-A18EBB907E2B}"/>
            </c:ext>
          </c:extLst>
        </c:ser>
        <c:ser>
          <c:idx val="2"/>
          <c:order val="2"/>
          <c:tx>
            <c:v>Real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Total!$F$5:$F$11</c:f>
              <c:numCache>
                <c:formatCode>General</c:formatCode>
                <c:ptCount val="7"/>
                <c:pt idx="0">
                  <c:v>1</c:v>
                </c:pt>
                <c:pt idx="1">
                  <c:v>1.9559965309325178</c:v>
                </c:pt>
                <c:pt idx="2">
                  <c:v>2.7556363636363637</c:v>
                </c:pt>
                <c:pt idx="3">
                  <c:v>3.4153596538669553</c:v>
                </c:pt>
                <c:pt idx="4">
                  <c:v>2.7239396117900792</c:v>
                </c:pt>
                <c:pt idx="5">
                  <c:v>4.0166645464953552</c:v>
                </c:pt>
                <c:pt idx="6">
                  <c:v>2.9607113833843837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5-489E-A5E7-A18EBB907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851744"/>
        <c:axId val="923850432"/>
      </c:lineChart>
      <c:catAx>
        <c:axId val="92385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3850432"/>
        <c:crosses val="autoZero"/>
        <c:auto val="1"/>
        <c:lblAlgn val="ctr"/>
        <c:lblOffset val="100"/>
        <c:noMultiLvlLbl val="0"/>
      </c:catAx>
      <c:valAx>
        <c:axId val="923850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385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Total!$J$5:$J$11</c:f>
              <c:numCache>
                <c:formatCode>General</c:formatCode>
                <c:ptCount val="7"/>
                <c:pt idx="0">
                  <c:v>94.724999999999994</c:v>
                </c:pt>
                <c:pt idx="1">
                  <c:v>47.362499999999997</c:v>
                </c:pt>
                <c:pt idx="2">
                  <c:v>31.574999999999999</c:v>
                </c:pt>
                <c:pt idx="3">
                  <c:v>23.681249999999999</c:v>
                </c:pt>
                <c:pt idx="4">
                  <c:v>18.945</c:v>
                </c:pt>
                <c:pt idx="5">
                  <c:v>15.7875</c:v>
                </c:pt>
                <c:pt idx="6">
                  <c:v>13.532142857142857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314-92C5-B38B8CC81575}"/>
            </c:ext>
          </c:extLst>
        </c:ser>
        <c:ser>
          <c:idx val="1"/>
          <c:order val="1"/>
          <c:tx>
            <c:v>Amdahl</c:v>
          </c:tx>
          <c:spPr>
            <a:ln w="2222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Total!$K$5:$K$11</c:f>
              <c:numCache>
                <c:formatCode>General</c:formatCode>
                <c:ptCount val="7"/>
                <c:pt idx="0">
                  <c:v>94.724999999999994</c:v>
                </c:pt>
                <c:pt idx="1">
                  <c:v>50.677874999999993</c:v>
                </c:pt>
                <c:pt idx="2">
                  <c:v>35.995499999999993</c:v>
                </c:pt>
                <c:pt idx="3">
                  <c:v>28.654312499999996</c:v>
                </c:pt>
                <c:pt idx="4">
                  <c:v>24.249599999999997</c:v>
                </c:pt>
                <c:pt idx="5">
                  <c:v>21.313124999999996</c:v>
                </c:pt>
                <c:pt idx="6">
                  <c:v>19.215642857142853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A-4314-92C5-B38B8CC81575}"/>
            </c:ext>
          </c:extLst>
        </c:ser>
        <c:ser>
          <c:idx val="2"/>
          <c:order val="2"/>
          <c:tx>
            <c:v>Real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Total!$E$5:$E$11</c:f>
              <c:numCache>
                <c:formatCode>General</c:formatCode>
                <c:ptCount val="7"/>
                <c:pt idx="0">
                  <c:v>94.724999999999994</c:v>
                </c:pt>
                <c:pt idx="1">
                  <c:v>48.428000000000011</c:v>
                </c:pt>
                <c:pt idx="2">
                  <c:v>34.375</c:v>
                </c:pt>
                <c:pt idx="3">
                  <c:v>27.734999999999996</c:v>
                </c:pt>
                <c:pt idx="4">
                  <c:v>34.774999999999999</c:v>
                </c:pt>
                <c:pt idx="5">
                  <c:v>23.583000000000006</c:v>
                </c:pt>
                <c:pt idx="6">
                  <c:v>31.994000000000007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A-4314-92C5-B38B8CC8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472976"/>
        <c:axId val="928469368"/>
      </c:lineChart>
      <c:catAx>
        <c:axId val="9284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8469368"/>
        <c:crosses val="autoZero"/>
        <c:auto val="1"/>
        <c:lblAlgn val="ctr"/>
        <c:lblOffset val="100"/>
        <c:noMultiLvlLbl val="0"/>
      </c:catAx>
      <c:valAx>
        <c:axId val="928469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847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171450</xdr:rowOff>
    </xdr:from>
    <xdr:to>
      <xdr:col>5</xdr:col>
      <xdr:colOff>784860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0ED438-04E7-4475-B8B2-FCB8EAAA7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</xdr:row>
      <xdr:rowOff>179070</xdr:rowOff>
    </xdr:from>
    <xdr:to>
      <xdr:col>12</xdr:col>
      <xdr:colOff>617220</xdr:colOff>
      <xdr:row>16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03FEDC-F0D6-4F21-92F2-03C5AFC7A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18</xdr:row>
      <xdr:rowOff>125730</xdr:rowOff>
    </xdr:from>
    <xdr:to>
      <xdr:col>6</xdr:col>
      <xdr:colOff>7620</xdr:colOff>
      <xdr:row>33</xdr:row>
      <xdr:rowOff>125730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AA67E5-5A96-4675-904D-DABBC837E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784860</xdr:colOff>
      <xdr:row>18</xdr:row>
      <xdr:rowOff>129540</xdr:rowOff>
    </xdr:from>
    <xdr:to>
      <xdr:col>12</xdr:col>
      <xdr:colOff>601980</xdr:colOff>
      <xdr:row>33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A777F3E-0E5D-4C73-ADFB-03D919BF7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220980</xdr:colOff>
      <xdr:row>35</xdr:row>
      <xdr:rowOff>45720</xdr:rowOff>
    </xdr:from>
    <xdr:to>
      <xdr:col>6</xdr:col>
      <xdr:colOff>38100</xdr:colOff>
      <xdr:row>50</xdr:row>
      <xdr:rowOff>45720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3E5BAEB-BCA6-4577-95A2-FDD77F13B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784860</xdr:colOff>
      <xdr:row>35</xdr:row>
      <xdr:rowOff>45720</xdr:rowOff>
    </xdr:from>
    <xdr:to>
      <xdr:col>12</xdr:col>
      <xdr:colOff>601980</xdr:colOff>
      <xdr:row>50</xdr:row>
      <xdr:rowOff>45720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9707C7B-1CA6-4BE8-83A3-2ABC32B59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4"/>
  <sheetViews>
    <sheetView topLeftCell="A10" workbookViewId="0">
      <selection activeCell="E45" sqref="E45"/>
    </sheetView>
  </sheetViews>
  <sheetFormatPr baseColWidth="10" defaultColWidth="8.88671875" defaultRowHeight="14.4" x14ac:dyDescent="0.3"/>
  <cols>
    <col min="1" max="1" width="27.109375" customWidth="1"/>
    <col min="2" max="2" width="15.6640625" customWidth="1"/>
  </cols>
  <sheetData>
    <row r="2" spans="1:5" x14ac:dyDescent="0.3">
      <c r="A2" s="3" t="s">
        <v>0</v>
      </c>
    </row>
    <row r="4" spans="1:5" x14ac:dyDescent="0.3">
      <c r="B4" s="1" t="s">
        <v>1</v>
      </c>
      <c r="C4" s="1" t="s">
        <v>14</v>
      </c>
      <c r="D4" s="1" t="s">
        <v>15</v>
      </c>
      <c r="E4" s="1" t="s">
        <v>16</v>
      </c>
    </row>
    <row r="5" spans="1:5" x14ac:dyDescent="0.3">
      <c r="B5" s="2" t="s">
        <v>2</v>
      </c>
      <c r="C5">
        <v>51.99</v>
      </c>
      <c r="D5">
        <v>2.25</v>
      </c>
      <c r="E5">
        <v>57.48</v>
      </c>
    </row>
    <row r="6" spans="1:5" x14ac:dyDescent="0.3">
      <c r="B6" s="2" t="s">
        <v>3</v>
      </c>
      <c r="C6">
        <v>95.86</v>
      </c>
      <c r="D6">
        <v>3.36</v>
      </c>
      <c r="E6">
        <v>110.22</v>
      </c>
    </row>
    <row r="7" spans="1:5" x14ac:dyDescent="0.3">
      <c r="B7" s="2" t="s">
        <v>4</v>
      </c>
      <c r="C7">
        <v>109.8</v>
      </c>
      <c r="D7">
        <v>3.89</v>
      </c>
      <c r="E7">
        <v>138.88</v>
      </c>
    </row>
    <row r="8" spans="1:5" x14ac:dyDescent="0.3">
      <c r="B8" s="2" t="s">
        <v>5</v>
      </c>
      <c r="C8">
        <v>92.09</v>
      </c>
      <c r="D8">
        <v>3.1</v>
      </c>
      <c r="E8">
        <v>106.55</v>
      </c>
    </row>
    <row r="9" spans="1:5" x14ac:dyDescent="0.3">
      <c r="B9" s="2" t="s">
        <v>6</v>
      </c>
      <c r="C9">
        <v>92.66</v>
      </c>
      <c r="D9">
        <v>3.37</v>
      </c>
      <c r="E9">
        <v>106.44</v>
      </c>
    </row>
    <row r="10" spans="1:5" x14ac:dyDescent="0.3">
      <c r="B10" s="2" t="s">
        <v>7</v>
      </c>
      <c r="C10">
        <v>94.01</v>
      </c>
      <c r="D10">
        <v>3.52</v>
      </c>
      <c r="E10">
        <v>111.08</v>
      </c>
    </row>
    <row r="11" spans="1:5" x14ac:dyDescent="0.3">
      <c r="B11" s="2" t="s">
        <v>8</v>
      </c>
      <c r="C11">
        <v>96.36</v>
      </c>
      <c r="D11">
        <v>3.36</v>
      </c>
      <c r="E11">
        <v>111.14</v>
      </c>
    </row>
    <row r="12" spans="1:5" x14ac:dyDescent="0.3">
      <c r="B12" s="2" t="s">
        <v>9</v>
      </c>
      <c r="C12">
        <v>77.89</v>
      </c>
      <c r="D12">
        <v>3.09</v>
      </c>
      <c r="E12">
        <v>88.13</v>
      </c>
    </row>
    <row r="13" spans="1:5" x14ac:dyDescent="0.3">
      <c r="B13" s="2" t="s">
        <v>10</v>
      </c>
      <c r="C13">
        <v>52.78</v>
      </c>
      <c r="D13">
        <v>1.89</v>
      </c>
      <c r="E13">
        <v>57.95</v>
      </c>
    </row>
    <row r="14" spans="1:5" x14ac:dyDescent="0.3">
      <c r="B14" s="2" t="s">
        <v>11</v>
      </c>
      <c r="C14">
        <v>53.29</v>
      </c>
      <c r="D14">
        <v>2.38</v>
      </c>
      <c r="E14">
        <v>59.38</v>
      </c>
    </row>
    <row r="17" spans="1:5" x14ac:dyDescent="0.3">
      <c r="A17" s="3" t="s">
        <v>12</v>
      </c>
    </row>
    <row r="19" spans="1:5" x14ac:dyDescent="0.3">
      <c r="B19" s="1" t="s">
        <v>1</v>
      </c>
      <c r="C19" s="1" t="s">
        <v>14</v>
      </c>
      <c r="D19" s="1" t="s">
        <v>15</v>
      </c>
      <c r="E19" s="1" t="s">
        <v>16</v>
      </c>
    </row>
    <row r="20" spans="1:5" x14ac:dyDescent="0.3">
      <c r="B20" s="2" t="s">
        <v>2</v>
      </c>
      <c r="C20">
        <v>498.61</v>
      </c>
      <c r="D20">
        <v>25.93</v>
      </c>
      <c r="E20">
        <v>535.75</v>
      </c>
    </row>
    <row r="21" spans="1:5" x14ac:dyDescent="0.3">
      <c r="B21" s="2" t="s">
        <v>3</v>
      </c>
      <c r="C21">
        <v>507.99</v>
      </c>
      <c r="D21">
        <v>1.28</v>
      </c>
      <c r="E21">
        <v>513.77</v>
      </c>
    </row>
    <row r="22" spans="1:5" x14ac:dyDescent="0.3">
      <c r="B22" s="2" t="s">
        <v>4</v>
      </c>
      <c r="C22">
        <v>511.79</v>
      </c>
      <c r="D22">
        <v>1.05</v>
      </c>
      <c r="E22">
        <v>517.20000000000005</v>
      </c>
    </row>
    <row r="23" spans="1:5" x14ac:dyDescent="0.3">
      <c r="B23" s="2" t="s">
        <v>5</v>
      </c>
      <c r="C23">
        <v>502.43</v>
      </c>
      <c r="D23">
        <v>1.79</v>
      </c>
      <c r="E23">
        <v>508.76</v>
      </c>
    </row>
    <row r="24" spans="1:5" x14ac:dyDescent="0.3">
      <c r="B24" s="2" t="s">
        <v>6</v>
      </c>
      <c r="C24">
        <v>442.5</v>
      </c>
      <c r="D24">
        <v>1.55</v>
      </c>
      <c r="E24">
        <v>447.2</v>
      </c>
    </row>
    <row r="25" spans="1:5" x14ac:dyDescent="0.3">
      <c r="B25" s="2" t="s">
        <v>7</v>
      </c>
      <c r="C25">
        <v>452.93</v>
      </c>
      <c r="D25">
        <v>1.97</v>
      </c>
      <c r="E25">
        <v>458.76</v>
      </c>
    </row>
    <row r="26" spans="1:5" x14ac:dyDescent="0.3">
      <c r="B26" s="2" t="s">
        <v>8</v>
      </c>
      <c r="C26">
        <v>430.58</v>
      </c>
      <c r="D26">
        <v>1.49</v>
      </c>
      <c r="E26">
        <v>434.74</v>
      </c>
    </row>
    <row r="27" spans="1:5" x14ac:dyDescent="0.3">
      <c r="B27" s="2" t="s">
        <v>9</v>
      </c>
      <c r="C27">
        <v>427.64</v>
      </c>
      <c r="D27">
        <v>1.67</v>
      </c>
      <c r="E27">
        <v>432.77</v>
      </c>
    </row>
    <row r="28" spans="1:5" x14ac:dyDescent="0.3">
      <c r="B28" s="2" t="s">
        <v>10</v>
      </c>
      <c r="C28">
        <v>427.98</v>
      </c>
      <c r="D28">
        <v>1.47</v>
      </c>
      <c r="E28">
        <v>432.65</v>
      </c>
    </row>
    <row r="29" spans="1:5" x14ac:dyDescent="0.3">
      <c r="B29" s="2" t="s">
        <v>11</v>
      </c>
      <c r="C29">
        <v>428.27</v>
      </c>
      <c r="D29">
        <v>1.47</v>
      </c>
      <c r="E29">
        <v>432.64</v>
      </c>
    </row>
    <row r="32" spans="1:5" x14ac:dyDescent="0.3">
      <c r="A32" s="3" t="s">
        <v>13</v>
      </c>
    </row>
    <row r="34" spans="2:5" x14ac:dyDescent="0.3">
      <c r="B34" s="1" t="s">
        <v>1</v>
      </c>
      <c r="C34" s="1" t="s">
        <v>14</v>
      </c>
      <c r="D34" s="1" t="s">
        <v>15</v>
      </c>
      <c r="E34" s="1" t="s">
        <v>16</v>
      </c>
    </row>
    <row r="35" spans="2:5" x14ac:dyDescent="0.3">
      <c r="B35" s="2" t="s">
        <v>2</v>
      </c>
      <c r="C35">
        <v>3.75</v>
      </c>
      <c r="D35">
        <v>0.42</v>
      </c>
      <c r="E35">
        <v>4.62</v>
      </c>
    </row>
    <row r="36" spans="2:5" x14ac:dyDescent="0.3">
      <c r="B36" s="2" t="s">
        <v>3</v>
      </c>
      <c r="C36">
        <v>3.65</v>
      </c>
      <c r="D36">
        <v>0.03</v>
      </c>
      <c r="E36">
        <v>4.09</v>
      </c>
    </row>
    <row r="37" spans="2:5" x14ac:dyDescent="0.3">
      <c r="B37" s="2" t="s">
        <v>4</v>
      </c>
      <c r="C37">
        <v>3.77</v>
      </c>
      <c r="D37">
        <v>0.4</v>
      </c>
      <c r="E37">
        <v>4.6100000000000003</v>
      </c>
    </row>
    <row r="38" spans="2:5" x14ac:dyDescent="0.3">
      <c r="B38" s="2" t="s">
        <v>5</v>
      </c>
      <c r="C38">
        <v>3.81</v>
      </c>
      <c r="D38">
        <v>0.02</v>
      </c>
      <c r="E38">
        <v>4.28</v>
      </c>
    </row>
    <row r="39" spans="2:5" x14ac:dyDescent="0.3">
      <c r="B39" s="2" t="s">
        <v>6</v>
      </c>
      <c r="C39">
        <v>3.71</v>
      </c>
      <c r="D39">
        <v>0.03</v>
      </c>
      <c r="E39">
        <v>4.1399999999999997</v>
      </c>
    </row>
    <row r="40" spans="2:5" x14ac:dyDescent="0.3">
      <c r="B40" s="2" t="s">
        <v>7</v>
      </c>
      <c r="C40">
        <v>3.75</v>
      </c>
      <c r="D40">
        <v>0.48</v>
      </c>
      <c r="E40">
        <v>4.67</v>
      </c>
    </row>
    <row r="41" spans="2:5" x14ac:dyDescent="0.3">
      <c r="B41" s="2" t="s">
        <v>8</v>
      </c>
      <c r="C41">
        <v>3.71</v>
      </c>
      <c r="D41">
        <v>0.01</v>
      </c>
      <c r="E41">
        <v>4.13</v>
      </c>
    </row>
    <row r="42" spans="2:5" x14ac:dyDescent="0.3">
      <c r="B42" s="2" t="s">
        <v>9</v>
      </c>
      <c r="C42">
        <v>3.75</v>
      </c>
      <c r="D42">
        <v>0</v>
      </c>
      <c r="E42">
        <v>4.16</v>
      </c>
    </row>
    <row r="43" spans="2:5" x14ac:dyDescent="0.3">
      <c r="B43" s="2" t="s">
        <v>10</v>
      </c>
      <c r="C43">
        <v>3.83</v>
      </c>
      <c r="D43">
        <v>0.01</v>
      </c>
      <c r="E43">
        <v>4.29</v>
      </c>
    </row>
    <row r="44" spans="2:5" x14ac:dyDescent="0.3">
      <c r="B44" s="2" t="s">
        <v>11</v>
      </c>
      <c r="C44">
        <v>3.86</v>
      </c>
      <c r="D44">
        <v>0.39</v>
      </c>
      <c r="E44">
        <v>4.6900000000000004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F32A-ADD3-4FC4-9CFA-6B001976F499}">
  <dimension ref="A2:E44"/>
  <sheetViews>
    <sheetView topLeftCell="A25" workbookViewId="0">
      <selection activeCell="E45" sqref="E45"/>
    </sheetView>
  </sheetViews>
  <sheetFormatPr baseColWidth="10" defaultRowHeight="14.4" x14ac:dyDescent="0.3"/>
  <cols>
    <col min="1" max="1" width="19.33203125" customWidth="1"/>
    <col min="2" max="2" width="13.6640625" customWidth="1"/>
  </cols>
  <sheetData>
    <row r="2" spans="1:5" x14ac:dyDescent="0.3">
      <c r="A2" s="3" t="s">
        <v>0</v>
      </c>
    </row>
    <row r="4" spans="1:5" x14ac:dyDescent="0.3">
      <c r="B4" s="1" t="s">
        <v>1</v>
      </c>
      <c r="C4" s="1" t="s">
        <v>14</v>
      </c>
      <c r="D4" s="1" t="s">
        <v>15</v>
      </c>
      <c r="E4" s="1" t="s">
        <v>16</v>
      </c>
    </row>
    <row r="5" spans="1:5" x14ac:dyDescent="0.3">
      <c r="B5" s="2" t="s">
        <v>2</v>
      </c>
      <c r="C5">
        <v>0.52</v>
      </c>
      <c r="D5">
        <v>1</v>
      </c>
      <c r="E5">
        <v>46.6</v>
      </c>
    </row>
    <row r="6" spans="1:5" x14ac:dyDescent="0.3">
      <c r="B6" s="2" t="s">
        <v>3</v>
      </c>
      <c r="C6">
        <v>0.57999999999999996</v>
      </c>
      <c r="D6">
        <v>0.65</v>
      </c>
      <c r="E6">
        <v>52.14</v>
      </c>
    </row>
    <row r="7" spans="1:5" x14ac:dyDescent="0.3">
      <c r="B7" s="2" t="s">
        <v>4</v>
      </c>
      <c r="C7">
        <v>0.57999999999999996</v>
      </c>
      <c r="D7">
        <v>1.04</v>
      </c>
      <c r="E7">
        <v>47.29</v>
      </c>
    </row>
    <row r="8" spans="1:5" x14ac:dyDescent="0.3">
      <c r="B8" s="2" t="s">
        <v>5</v>
      </c>
      <c r="C8">
        <v>0.64</v>
      </c>
      <c r="D8">
        <v>0.86</v>
      </c>
      <c r="E8">
        <v>49.84</v>
      </c>
    </row>
    <row r="9" spans="1:5" x14ac:dyDescent="0.3">
      <c r="B9" s="2" t="s">
        <v>6</v>
      </c>
      <c r="C9">
        <v>0.56000000000000005</v>
      </c>
      <c r="D9">
        <v>0.96</v>
      </c>
      <c r="E9">
        <v>46.55</v>
      </c>
    </row>
    <row r="10" spans="1:5" x14ac:dyDescent="0.3">
      <c r="B10" s="2" t="s">
        <v>7</v>
      </c>
      <c r="C10">
        <v>0.66</v>
      </c>
      <c r="D10">
        <v>0.83</v>
      </c>
      <c r="E10">
        <v>48.92</v>
      </c>
    </row>
    <row r="11" spans="1:5" x14ac:dyDescent="0.3">
      <c r="B11" s="2" t="s">
        <v>8</v>
      </c>
      <c r="C11">
        <v>0.48</v>
      </c>
      <c r="D11">
        <v>0.93</v>
      </c>
      <c r="E11">
        <v>48.95</v>
      </c>
    </row>
    <row r="12" spans="1:5" x14ac:dyDescent="0.3">
      <c r="B12" s="2" t="s">
        <v>9</v>
      </c>
      <c r="C12">
        <v>0.63</v>
      </c>
      <c r="D12">
        <v>0.93</v>
      </c>
      <c r="E12">
        <v>52.53</v>
      </c>
    </row>
    <row r="13" spans="1:5" x14ac:dyDescent="0.3">
      <c r="B13" s="2" t="s">
        <v>10</v>
      </c>
      <c r="C13">
        <v>0.51</v>
      </c>
      <c r="D13">
        <v>0.97</v>
      </c>
      <c r="E13">
        <v>46.23</v>
      </c>
    </row>
    <row r="14" spans="1:5" x14ac:dyDescent="0.3">
      <c r="B14" s="2" t="s">
        <v>11</v>
      </c>
      <c r="C14">
        <v>0.53</v>
      </c>
      <c r="D14">
        <v>0.84</v>
      </c>
      <c r="E14">
        <v>45.23</v>
      </c>
    </row>
    <row r="17" spans="1:5" x14ac:dyDescent="0.3">
      <c r="A17" s="3" t="s">
        <v>12</v>
      </c>
    </row>
    <row r="19" spans="1:5" x14ac:dyDescent="0.3">
      <c r="B19" s="1" t="s">
        <v>1</v>
      </c>
      <c r="C19" s="1" t="s">
        <v>14</v>
      </c>
      <c r="D19" s="1" t="s">
        <v>15</v>
      </c>
      <c r="E19" s="1" t="s">
        <v>16</v>
      </c>
    </row>
    <row r="20" spans="1:5" x14ac:dyDescent="0.3">
      <c r="B20" s="2" t="s">
        <v>2</v>
      </c>
      <c r="C20">
        <v>0.09</v>
      </c>
      <c r="D20">
        <v>0.03</v>
      </c>
      <c r="E20">
        <v>249.77</v>
      </c>
    </row>
    <row r="21" spans="1:5" x14ac:dyDescent="0.3">
      <c r="B21" s="2" t="s">
        <v>3</v>
      </c>
      <c r="C21">
        <v>0.11</v>
      </c>
      <c r="D21">
        <v>0.02</v>
      </c>
      <c r="E21">
        <v>251.7</v>
      </c>
    </row>
    <row r="22" spans="1:5" x14ac:dyDescent="0.3">
      <c r="B22" s="2" t="s">
        <v>4</v>
      </c>
      <c r="C22">
        <v>0.2</v>
      </c>
      <c r="D22">
        <v>0.42</v>
      </c>
      <c r="E22">
        <v>255.68</v>
      </c>
    </row>
    <row r="23" spans="1:5" x14ac:dyDescent="0.3">
      <c r="B23" s="2" t="s">
        <v>5</v>
      </c>
      <c r="C23">
        <v>0.08</v>
      </c>
      <c r="D23">
        <v>0.06</v>
      </c>
      <c r="E23">
        <v>251.18</v>
      </c>
    </row>
    <row r="24" spans="1:5" x14ac:dyDescent="0.3">
      <c r="B24" s="2" t="s">
        <v>6</v>
      </c>
      <c r="C24">
        <v>0.08</v>
      </c>
      <c r="D24">
        <v>0.05</v>
      </c>
      <c r="E24">
        <v>235.89</v>
      </c>
    </row>
    <row r="25" spans="1:5" x14ac:dyDescent="0.3">
      <c r="B25" s="2" t="s">
        <v>7</v>
      </c>
      <c r="C25">
        <v>0.2</v>
      </c>
      <c r="D25">
        <v>0.4</v>
      </c>
      <c r="E25">
        <v>252.83</v>
      </c>
    </row>
    <row r="26" spans="1:5" x14ac:dyDescent="0.3">
      <c r="B26" s="2" t="s">
        <v>8</v>
      </c>
      <c r="C26">
        <v>0.1</v>
      </c>
      <c r="D26">
        <v>0.03</v>
      </c>
      <c r="E26">
        <v>252.38</v>
      </c>
    </row>
    <row r="27" spans="1:5" x14ac:dyDescent="0.3">
      <c r="B27" s="2" t="s">
        <v>9</v>
      </c>
      <c r="C27">
        <v>0.11</v>
      </c>
      <c r="D27">
        <v>0</v>
      </c>
      <c r="E27">
        <v>244.31</v>
      </c>
    </row>
    <row r="28" spans="1:5" x14ac:dyDescent="0.3">
      <c r="B28" s="2" t="s">
        <v>10</v>
      </c>
      <c r="C28">
        <v>0.25</v>
      </c>
      <c r="D28">
        <v>0.38</v>
      </c>
      <c r="E28">
        <v>242.78</v>
      </c>
    </row>
    <row r="29" spans="1:5" x14ac:dyDescent="0.3">
      <c r="B29" s="2" t="s">
        <v>11</v>
      </c>
      <c r="C29">
        <v>0.09</v>
      </c>
      <c r="D29">
        <v>0.06</v>
      </c>
      <c r="E29">
        <v>239.34</v>
      </c>
    </row>
    <row r="32" spans="1:5" x14ac:dyDescent="0.3">
      <c r="A32" s="3" t="s">
        <v>13</v>
      </c>
    </row>
    <row r="34" spans="2:5" x14ac:dyDescent="0.3">
      <c r="B34" s="1" t="s">
        <v>1</v>
      </c>
      <c r="C34" s="1" t="s">
        <v>14</v>
      </c>
      <c r="D34" s="1" t="s">
        <v>15</v>
      </c>
      <c r="E34" s="1" t="s">
        <v>16</v>
      </c>
    </row>
    <row r="35" spans="2:5" x14ac:dyDescent="0.3">
      <c r="B35" s="2" t="s">
        <v>2</v>
      </c>
      <c r="C35">
        <v>0.3</v>
      </c>
      <c r="D35">
        <v>0.01</v>
      </c>
      <c r="E35">
        <v>3.25</v>
      </c>
    </row>
    <row r="36" spans="2:5" x14ac:dyDescent="0.3">
      <c r="B36" s="2" t="s">
        <v>3</v>
      </c>
      <c r="C36">
        <v>0.35</v>
      </c>
      <c r="D36">
        <v>0</v>
      </c>
      <c r="E36">
        <v>2.69</v>
      </c>
    </row>
    <row r="37" spans="2:5" x14ac:dyDescent="0.3">
      <c r="B37" s="2" t="s">
        <v>4</v>
      </c>
      <c r="C37">
        <v>0.35</v>
      </c>
      <c r="D37">
        <v>0.01</v>
      </c>
      <c r="E37">
        <v>2.73</v>
      </c>
    </row>
    <row r="38" spans="2:5" x14ac:dyDescent="0.3">
      <c r="B38" s="2" t="s">
        <v>5</v>
      </c>
      <c r="C38">
        <v>0.31</v>
      </c>
      <c r="D38">
        <v>0.03</v>
      </c>
      <c r="E38">
        <v>2.73</v>
      </c>
    </row>
    <row r="39" spans="2:5" x14ac:dyDescent="0.3">
      <c r="B39" s="2" t="s">
        <v>6</v>
      </c>
      <c r="C39">
        <v>0.32</v>
      </c>
      <c r="D39">
        <v>0.04</v>
      </c>
      <c r="E39">
        <v>2.7</v>
      </c>
    </row>
    <row r="40" spans="2:5" x14ac:dyDescent="0.3">
      <c r="B40" s="2" t="s">
        <v>7</v>
      </c>
      <c r="C40">
        <v>0.33</v>
      </c>
      <c r="D40">
        <v>0</v>
      </c>
      <c r="E40">
        <v>2.68</v>
      </c>
    </row>
    <row r="41" spans="2:5" x14ac:dyDescent="0.3">
      <c r="B41" s="2" t="s">
        <v>8</v>
      </c>
      <c r="C41">
        <v>0.31</v>
      </c>
      <c r="D41">
        <v>0.01</v>
      </c>
      <c r="E41">
        <v>2.73</v>
      </c>
    </row>
    <row r="42" spans="2:5" x14ac:dyDescent="0.3">
      <c r="B42" s="2" t="s">
        <v>9</v>
      </c>
      <c r="C42">
        <v>0.41</v>
      </c>
      <c r="D42">
        <v>0.42</v>
      </c>
      <c r="E42">
        <v>3.25</v>
      </c>
    </row>
    <row r="43" spans="2:5" x14ac:dyDescent="0.3">
      <c r="B43" s="2" t="s">
        <v>10</v>
      </c>
      <c r="C43">
        <v>0.31</v>
      </c>
      <c r="D43">
        <v>0.05</v>
      </c>
      <c r="E43">
        <v>2.72</v>
      </c>
    </row>
    <row r="44" spans="2:5" x14ac:dyDescent="0.3">
      <c r="B44" s="2" t="s">
        <v>11</v>
      </c>
      <c r="C44">
        <v>0.34</v>
      </c>
      <c r="D44">
        <v>0.02</v>
      </c>
      <c r="E44">
        <v>2.79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A0ED1-8945-4127-B7FB-D167CB95B5E1}">
  <dimension ref="A2:E44"/>
  <sheetViews>
    <sheetView topLeftCell="A25" workbookViewId="0">
      <selection activeCell="E45" sqref="E45"/>
    </sheetView>
  </sheetViews>
  <sheetFormatPr baseColWidth="10" defaultRowHeight="14.4" x14ac:dyDescent="0.3"/>
  <cols>
    <col min="1" max="1" width="20.109375" customWidth="1"/>
    <col min="2" max="2" width="13.88671875" customWidth="1"/>
  </cols>
  <sheetData>
    <row r="2" spans="1:5" x14ac:dyDescent="0.3">
      <c r="A2" s="3" t="s">
        <v>0</v>
      </c>
    </row>
    <row r="4" spans="1:5" x14ac:dyDescent="0.3">
      <c r="B4" s="1" t="s">
        <v>1</v>
      </c>
      <c r="C4" s="1" t="s">
        <v>14</v>
      </c>
      <c r="D4" s="1" t="s">
        <v>15</v>
      </c>
      <c r="E4" s="1" t="s">
        <v>16</v>
      </c>
    </row>
    <row r="5" spans="1:5" x14ac:dyDescent="0.3">
      <c r="B5" s="2" t="s">
        <v>2</v>
      </c>
      <c r="C5">
        <v>0.39</v>
      </c>
      <c r="D5">
        <v>0.72</v>
      </c>
      <c r="E5">
        <v>28.53</v>
      </c>
    </row>
    <row r="6" spans="1:5" x14ac:dyDescent="0.3">
      <c r="B6" s="2" t="s">
        <v>3</v>
      </c>
      <c r="C6">
        <v>0.42</v>
      </c>
      <c r="D6">
        <v>0.67</v>
      </c>
      <c r="E6">
        <v>24.05</v>
      </c>
    </row>
    <row r="7" spans="1:5" x14ac:dyDescent="0.3">
      <c r="B7" s="2" t="s">
        <v>4</v>
      </c>
      <c r="C7">
        <v>0.47</v>
      </c>
      <c r="D7">
        <v>1.1399999999999999</v>
      </c>
      <c r="E7">
        <v>34.33</v>
      </c>
    </row>
    <row r="8" spans="1:5" x14ac:dyDescent="0.3">
      <c r="B8" s="2" t="s">
        <v>5</v>
      </c>
      <c r="C8">
        <v>0.45</v>
      </c>
      <c r="D8">
        <v>0.94</v>
      </c>
      <c r="E8">
        <v>35.65</v>
      </c>
    </row>
    <row r="9" spans="1:5" x14ac:dyDescent="0.3">
      <c r="B9" s="2" t="s">
        <v>6</v>
      </c>
      <c r="C9">
        <v>0.5</v>
      </c>
      <c r="D9">
        <v>0.9</v>
      </c>
      <c r="E9">
        <v>36.56</v>
      </c>
    </row>
    <row r="10" spans="1:5" x14ac:dyDescent="0.3">
      <c r="B10" s="2" t="s">
        <v>7</v>
      </c>
      <c r="C10">
        <v>0.52</v>
      </c>
      <c r="D10">
        <v>0.91</v>
      </c>
      <c r="E10">
        <v>36.03</v>
      </c>
    </row>
    <row r="11" spans="1:5" x14ac:dyDescent="0.3">
      <c r="B11" s="2" t="s">
        <v>8</v>
      </c>
      <c r="C11">
        <v>0.4</v>
      </c>
      <c r="D11">
        <v>1.01</v>
      </c>
      <c r="E11">
        <v>38.32</v>
      </c>
    </row>
    <row r="12" spans="1:5" x14ac:dyDescent="0.3">
      <c r="B12" s="2" t="s">
        <v>9</v>
      </c>
      <c r="C12">
        <v>0.4</v>
      </c>
      <c r="D12">
        <v>0.89</v>
      </c>
      <c r="E12">
        <v>40.6</v>
      </c>
    </row>
    <row r="13" spans="1:5" x14ac:dyDescent="0.3">
      <c r="B13" s="2" t="s">
        <v>10</v>
      </c>
      <c r="C13">
        <v>0.69</v>
      </c>
      <c r="D13">
        <v>1.25</v>
      </c>
      <c r="E13">
        <v>35.799999999999997</v>
      </c>
    </row>
    <row r="14" spans="1:5" x14ac:dyDescent="0.3">
      <c r="B14" s="2" t="s">
        <v>11</v>
      </c>
      <c r="C14">
        <v>0.56000000000000005</v>
      </c>
      <c r="D14">
        <v>0.85</v>
      </c>
      <c r="E14">
        <v>33.880000000000003</v>
      </c>
    </row>
    <row r="17" spans="1:5" x14ac:dyDescent="0.3">
      <c r="A17" s="3" t="s">
        <v>12</v>
      </c>
    </row>
    <row r="19" spans="1:5" x14ac:dyDescent="0.3">
      <c r="B19" s="1" t="s">
        <v>1</v>
      </c>
      <c r="C19" s="1" t="s">
        <v>14</v>
      </c>
      <c r="D19" s="1" t="s">
        <v>15</v>
      </c>
      <c r="E19" s="1" t="s">
        <v>16</v>
      </c>
    </row>
    <row r="20" spans="1:5" x14ac:dyDescent="0.3">
      <c r="B20" s="2" t="s">
        <v>2</v>
      </c>
      <c r="C20">
        <v>0.06</v>
      </c>
      <c r="D20">
        <v>0.11</v>
      </c>
      <c r="E20">
        <v>216.38</v>
      </c>
    </row>
    <row r="21" spans="1:5" x14ac:dyDescent="0.3">
      <c r="B21" s="2" t="s">
        <v>3</v>
      </c>
      <c r="C21">
        <v>0.08</v>
      </c>
      <c r="D21">
        <v>0.02</v>
      </c>
      <c r="E21">
        <v>209.69</v>
      </c>
    </row>
    <row r="22" spans="1:5" x14ac:dyDescent="0.3">
      <c r="B22" s="2" t="s">
        <v>4</v>
      </c>
      <c r="C22">
        <v>0.14000000000000001</v>
      </c>
      <c r="D22">
        <v>0.45</v>
      </c>
      <c r="E22">
        <v>218.5</v>
      </c>
    </row>
    <row r="23" spans="1:5" x14ac:dyDescent="0.3">
      <c r="B23" s="2" t="s">
        <v>5</v>
      </c>
      <c r="C23">
        <v>0.11</v>
      </c>
      <c r="D23">
        <v>0</v>
      </c>
      <c r="E23">
        <v>199.65</v>
      </c>
    </row>
    <row r="24" spans="1:5" x14ac:dyDescent="0.3">
      <c r="B24" s="2" t="s">
        <v>6</v>
      </c>
      <c r="C24">
        <v>0.1</v>
      </c>
      <c r="D24">
        <v>0.03</v>
      </c>
      <c r="E24">
        <v>208.91</v>
      </c>
    </row>
    <row r="25" spans="1:5" x14ac:dyDescent="0.3">
      <c r="B25" s="2" t="s">
        <v>7</v>
      </c>
      <c r="C25">
        <v>0.11</v>
      </c>
      <c r="D25">
        <v>0.05</v>
      </c>
      <c r="E25">
        <v>217.78</v>
      </c>
    </row>
    <row r="26" spans="1:5" x14ac:dyDescent="0.3">
      <c r="B26" s="2" t="s">
        <v>8</v>
      </c>
      <c r="C26">
        <v>7.0000000000000007E-2</v>
      </c>
      <c r="D26">
        <v>0.03</v>
      </c>
      <c r="E26">
        <v>212.42</v>
      </c>
    </row>
    <row r="27" spans="1:5" x14ac:dyDescent="0.3">
      <c r="B27" s="2" t="s">
        <v>9</v>
      </c>
      <c r="C27">
        <v>0.08</v>
      </c>
      <c r="D27">
        <v>0.02</v>
      </c>
      <c r="E27">
        <v>214.42</v>
      </c>
    </row>
    <row r="28" spans="1:5" x14ac:dyDescent="0.3">
      <c r="B28" s="2" t="s">
        <v>10</v>
      </c>
      <c r="C28">
        <v>0.13</v>
      </c>
      <c r="D28">
        <v>0.03</v>
      </c>
      <c r="E28">
        <v>209.59</v>
      </c>
    </row>
    <row r="29" spans="1:5" x14ac:dyDescent="0.3">
      <c r="B29" s="2" t="s">
        <v>11</v>
      </c>
      <c r="C29">
        <v>0.08</v>
      </c>
      <c r="D29">
        <v>0.06</v>
      </c>
      <c r="E29">
        <v>222.62</v>
      </c>
    </row>
    <row r="32" spans="1:5" x14ac:dyDescent="0.3">
      <c r="A32" s="3" t="s">
        <v>13</v>
      </c>
    </row>
    <row r="34" spans="2:5" x14ac:dyDescent="0.3">
      <c r="B34" s="1" t="s">
        <v>1</v>
      </c>
      <c r="C34" s="1" t="s">
        <v>14</v>
      </c>
      <c r="D34" s="1" t="s">
        <v>15</v>
      </c>
      <c r="E34" s="1" t="s">
        <v>16</v>
      </c>
    </row>
    <row r="35" spans="2:5" x14ac:dyDescent="0.3">
      <c r="B35" s="2" t="s">
        <v>2</v>
      </c>
      <c r="C35">
        <v>0.33</v>
      </c>
      <c r="D35">
        <v>0.02</v>
      </c>
      <c r="E35">
        <v>2.36</v>
      </c>
    </row>
    <row r="36" spans="2:5" x14ac:dyDescent="0.3">
      <c r="B36" s="2" t="s">
        <v>3</v>
      </c>
      <c r="C36">
        <v>0.36</v>
      </c>
      <c r="D36">
        <v>0.02</v>
      </c>
      <c r="E36">
        <v>2.48</v>
      </c>
    </row>
    <row r="37" spans="2:5" x14ac:dyDescent="0.3">
      <c r="B37" s="2" t="s">
        <v>4</v>
      </c>
      <c r="C37">
        <v>0.31</v>
      </c>
      <c r="D37">
        <v>0.03</v>
      </c>
      <c r="E37">
        <v>2.4</v>
      </c>
    </row>
    <row r="38" spans="2:5" x14ac:dyDescent="0.3">
      <c r="B38" s="2" t="s">
        <v>5</v>
      </c>
      <c r="C38">
        <v>0.3</v>
      </c>
      <c r="D38">
        <v>0</v>
      </c>
      <c r="E38">
        <v>2.4300000000000002</v>
      </c>
    </row>
    <row r="39" spans="2:5" x14ac:dyDescent="0.3">
      <c r="B39" s="2" t="s">
        <v>6</v>
      </c>
      <c r="C39">
        <v>0.35</v>
      </c>
      <c r="D39">
        <v>0.03</v>
      </c>
      <c r="E39">
        <v>2.41</v>
      </c>
    </row>
    <row r="40" spans="2:5" x14ac:dyDescent="0.3">
      <c r="B40" s="2" t="s">
        <v>7</v>
      </c>
      <c r="C40">
        <v>0.34</v>
      </c>
      <c r="D40">
        <v>0.05</v>
      </c>
      <c r="E40">
        <v>2.52</v>
      </c>
    </row>
    <row r="41" spans="2:5" x14ac:dyDescent="0.3">
      <c r="B41" s="2" t="s">
        <v>8</v>
      </c>
      <c r="C41">
        <v>0.34</v>
      </c>
      <c r="D41">
        <v>0</v>
      </c>
      <c r="E41">
        <v>2.48</v>
      </c>
    </row>
    <row r="42" spans="2:5" x14ac:dyDescent="0.3">
      <c r="B42" s="2" t="s">
        <v>9</v>
      </c>
      <c r="C42">
        <v>0.47</v>
      </c>
      <c r="D42">
        <v>0.37</v>
      </c>
      <c r="E42">
        <v>2.89</v>
      </c>
    </row>
    <row r="43" spans="2:5" x14ac:dyDescent="0.3">
      <c r="B43" s="2" t="s">
        <v>10</v>
      </c>
      <c r="C43">
        <v>0.33</v>
      </c>
      <c r="D43">
        <v>0.02</v>
      </c>
      <c r="E43">
        <v>2.39</v>
      </c>
    </row>
    <row r="44" spans="2:5" x14ac:dyDescent="0.3">
      <c r="B44" s="2" t="s">
        <v>11</v>
      </c>
      <c r="C44">
        <v>0.33</v>
      </c>
      <c r="D44">
        <v>0.05</v>
      </c>
      <c r="E44">
        <v>2.36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D4CE-B898-43B1-908C-DDF70D0EEA1F}">
  <dimension ref="A2:E44"/>
  <sheetViews>
    <sheetView topLeftCell="A22" workbookViewId="0">
      <selection activeCell="G42" sqref="G42"/>
    </sheetView>
  </sheetViews>
  <sheetFormatPr baseColWidth="10" defaultRowHeight="14.4" x14ac:dyDescent="0.3"/>
  <cols>
    <col min="1" max="1" width="19.77734375" customWidth="1"/>
    <col min="2" max="2" width="14.44140625" customWidth="1"/>
  </cols>
  <sheetData>
    <row r="2" spans="1:5" x14ac:dyDescent="0.3">
      <c r="A2" s="3" t="s">
        <v>0</v>
      </c>
    </row>
    <row r="4" spans="1:5" x14ac:dyDescent="0.3">
      <c r="B4" s="1" t="s">
        <v>1</v>
      </c>
      <c r="C4" s="1" t="s">
        <v>14</v>
      </c>
      <c r="D4" s="1" t="s">
        <v>15</v>
      </c>
      <c r="E4" s="1" t="s">
        <v>16</v>
      </c>
    </row>
    <row r="5" spans="1:5" x14ac:dyDescent="0.3">
      <c r="B5" s="2" t="s">
        <v>2</v>
      </c>
      <c r="C5">
        <v>0.37</v>
      </c>
      <c r="D5">
        <v>0.69</v>
      </c>
      <c r="E5">
        <v>21.39</v>
      </c>
    </row>
    <row r="6" spans="1:5" x14ac:dyDescent="0.3">
      <c r="B6" s="2" t="s">
        <v>3</v>
      </c>
      <c r="C6">
        <v>0.34</v>
      </c>
      <c r="D6">
        <v>0.75</v>
      </c>
      <c r="E6">
        <v>22.23</v>
      </c>
    </row>
    <row r="7" spans="1:5" x14ac:dyDescent="0.3">
      <c r="B7" s="2" t="s">
        <v>4</v>
      </c>
      <c r="C7">
        <v>0.36</v>
      </c>
      <c r="D7">
        <v>0.75</v>
      </c>
      <c r="E7">
        <v>23.35</v>
      </c>
    </row>
    <row r="8" spans="1:5" x14ac:dyDescent="0.3">
      <c r="B8" s="2" t="s">
        <v>5</v>
      </c>
      <c r="C8">
        <v>0.35</v>
      </c>
      <c r="D8">
        <v>0.83</v>
      </c>
      <c r="E8">
        <v>25.23</v>
      </c>
    </row>
    <row r="9" spans="1:5" x14ac:dyDescent="0.3">
      <c r="B9" s="2" t="s">
        <v>6</v>
      </c>
      <c r="C9">
        <v>0.4</v>
      </c>
      <c r="D9">
        <v>0.86</v>
      </c>
      <c r="E9">
        <v>25.89</v>
      </c>
    </row>
    <row r="10" spans="1:5" x14ac:dyDescent="0.3">
      <c r="B10" s="2" t="s">
        <v>7</v>
      </c>
      <c r="C10">
        <v>0.46</v>
      </c>
      <c r="D10">
        <v>1.1399999999999999</v>
      </c>
      <c r="E10">
        <v>30.82</v>
      </c>
    </row>
    <row r="11" spans="1:5" x14ac:dyDescent="0.3">
      <c r="B11" s="2" t="s">
        <v>8</v>
      </c>
      <c r="C11">
        <v>0.48</v>
      </c>
      <c r="D11">
        <v>0.86</v>
      </c>
      <c r="E11">
        <v>32.36</v>
      </c>
    </row>
    <row r="12" spans="1:5" x14ac:dyDescent="0.3">
      <c r="B12" s="2" t="s">
        <v>9</v>
      </c>
      <c r="C12">
        <v>0.56000000000000005</v>
      </c>
      <c r="D12">
        <v>1.1200000000000001</v>
      </c>
      <c r="E12">
        <v>30.33</v>
      </c>
    </row>
    <row r="13" spans="1:5" x14ac:dyDescent="0.3">
      <c r="B13" s="2" t="s">
        <v>10</v>
      </c>
      <c r="C13">
        <v>0.44</v>
      </c>
      <c r="D13">
        <v>0.91</v>
      </c>
      <c r="E13">
        <v>31.63</v>
      </c>
    </row>
    <row r="14" spans="1:5" x14ac:dyDescent="0.3">
      <c r="B14" s="2" t="s">
        <v>11</v>
      </c>
      <c r="C14">
        <v>0.55000000000000004</v>
      </c>
      <c r="D14">
        <v>0.94</v>
      </c>
      <c r="E14">
        <v>34.119999999999997</v>
      </c>
    </row>
    <row r="17" spans="1:5" x14ac:dyDescent="0.3">
      <c r="A17" s="3" t="s">
        <v>12</v>
      </c>
    </row>
    <row r="19" spans="1:5" x14ac:dyDescent="0.3">
      <c r="B19" s="1" t="s">
        <v>1</v>
      </c>
      <c r="C19" s="1" t="s">
        <v>14</v>
      </c>
      <c r="D19" s="1" t="s">
        <v>15</v>
      </c>
      <c r="E19" s="1" t="s">
        <v>16</v>
      </c>
    </row>
    <row r="20" spans="1:5" x14ac:dyDescent="0.3">
      <c r="B20" s="2" t="s">
        <v>2</v>
      </c>
      <c r="C20">
        <v>0.09</v>
      </c>
      <c r="D20">
        <v>0.06</v>
      </c>
      <c r="E20">
        <v>178.57</v>
      </c>
    </row>
    <row r="21" spans="1:5" x14ac:dyDescent="0.3">
      <c r="B21" s="2" t="s">
        <v>3</v>
      </c>
      <c r="C21">
        <v>0.21</v>
      </c>
      <c r="D21">
        <v>0.03</v>
      </c>
      <c r="E21">
        <v>185.91</v>
      </c>
    </row>
    <row r="22" spans="1:5" x14ac:dyDescent="0.3">
      <c r="B22" s="2" t="s">
        <v>4</v>
      </c>
      <c r="C22">
        <v>0.08</v>
      </c>
      <c r="D22">
        <v>0.04</v>
      </c>
      <c r="E22">
        <v>187.31</v>
      </c>
    </row>
    <row r="23" spans="1:5" x14ac:dyDescent="0.3">
      <c r="B23" s="2" t="s">
        <v>5</v>
      </c>
      <c r="C23">
        <v>0.12</v>
      </c>
      <c r="D23">
        <v>7.0000000000000007E-2</v>
      </c>
      <c r="E23">
        <v>193.76</v>
      </c>
    </row>
    <row r="24" spans="1:5" x14ac:dyDescent="0.3">
      <c r="B24" s="2" t="s">
        <v>6</v>
      </c>
      <c r="C24">
        <v>0.18</v>
      </c>
      <c r="D24">
        <v>0.11</v>
      </c>
      <c r="E24">
        <v>227.27</v>
      </c>
    </row>
    <row r="25" spans="1:5" x14ac:dyDescent="0.3">
      <c r="B25" s="2" t="s">
        <v>7</v>
      </c>
      <c r="C25">
        <v>0.14000000000000001</v>
      </c>
      <c r="D25">
        <v>0.05</v>
      </c>
      <c r="E25">
        <v>228.25</v>
      </c>
    </row>
    <row r="26" spans="1:5" x14ac:dyDescent="0.3">
      <c r="B26" s="2" t="s">
        <v>8</v>
      </c>
      <c r="C26">
        <v>0.17</v>
      </c>
      <c r="D26">
        <v>0.06</v>
      </c>
      <c r="E26">
        <v>230.13</v>
      </c>
    </row>
    <row r="27" spans="1:5" x14ac:dyDescent="0.3">
      <c r="B27" s="2" t="s">
        <v>9</v>
      </c>
      <c r="C27">
        <v>0.14000000000000001</v>
      </c>
      <c r="D27">
        <v>0.11</v>
      </c>
      <c r="E27">
        <v>219.62</v>
      </c>
    </row>
    <row r="28" spans="1:5" x14ac:dyDescent="0.3">
      <c r="B28" s="2" t="s">
        <v>10</v>
      </c>
      <c r="C28">
        <v>0.15</v>
      </c>
      <c r="D28">
        <v>0.06</v>
      </c>
      <c r="E28">
        <v>219.75</v>
      </c>
    </row>
    <row r="29" spans="1:5" x14ac:dyDescent="0.3">
      <c r="B29" s="2" t="s">
        <v>11</v>
      </c>
      <c r="C29">
        <v>0.11</v>
      </c>
      <c r="D29">
        <v>0.03</v>
      </c>
      <c r="E29">
        <v>210.44</v>
      </c>
    </row>
    <row r="32" spans="1:5" x14ac:dyDescent="0.3">
      <c r="A32" s="3" t="s">
        <v>13</v>
      </c>
    </row>
    <row r="34" spans="2:5" x14ac:dyDescent="0.3">
      <c r="B34" s="1" t="s">
        <v>1</v>
      </c>
      <c r="C34" s="1" t="s">
        <v>14</v>
      </c>
      <c r="D34" s="1" t="s">
        <v>15</v>
      </c>
      <c r="E34" s="1" t="s">
        <v>16</v>
      </c>
    </row>
    <row r="35" spans="2:5" x14ac:dyDescent="0.3">
      <c r="B35" s="2" t="s">
        <v>2</v>
      </c>
      <c r="C35">
        <v>0.31</v>
      </c>
      <c r="D35">
        <v>0.04</v>
      </c>
      <c r="E35">
        <v>2.42</v>
      </c>
    </row>
    <row r="36" spans="2:5" x14ac:dyDescent="0.3">
      <c r="B36" s="2" t="s">
        <v>3</v>
      </c>
      <c r="C36">
        <v>0.36</v>
      </c>
      <c r="D36">
        <v>0.03</v>
      </c>
      <c r="E36">
        <v>2.4700000000000002</v>
      </c>
    </row>
    <row r="37" spans="2:5" x14ac:dyDescent="0.3">
      <c r="B37" s="2" t="s">
        <v>4</v>
      </c>
      <c r="C37">
        <v>0.33</v>
      </c>
      <c r="D37">
        <v>0.03</v>
      </c>
      <c r="E37">
        <v>2.46</v>
      </c>
    </row>
    <row r="38" spans="2:5" x14ac:dyDescent="0.3">
      <c r="B38" s="2" t="s">
        <v>5</v>
      </c>
      <c r="C38">
        <v>0.33</v>
      </c>
      <c r="D38">
        <v>0.04</v>
      </c>
      <c r="E38">
        <v>2.39</v>
      </c>
    </row>
    <row r="39" spans="2:5" x14ac:dyDescent="0.3">
      <c r="B39" s="2" t="s">
        <v>6</v>
      </c>
      <c r="C39">
        <v>0.3</v>
      </c>
      <c r="D39">
        <v>0.03</v>
      </c>
      <c r="E39">
        <v>2.4300000000000002</v>
      </c>
    </row>
    <row r="40" spans="2:5" x14ac:dyDescent="0.3">
      <c r="B40" s="2" t="s">
        <v>7</v>
      </c>
      <c r="C40">
        <v>0.28999999999999998</v>
      </c>
      <c r="D40">
        <v>0.04</v>
      </c>
      <c r="E40">
        <v>2.48</v>
      </c>
    </row>
    <row r="41" spans="2:5" x14ac:dyDescent="0.3">
      <c r="B41" s="2" t="s">
        <v>8</v>
      </c>
      <c r="C41">
        <v>0.34</v>
      </c>
      <c r="D41">
        <v>0.01</v>
      </c>
      <c r="E41">
        <v>2.4300000000000002</v>
      </c>
    </row>
    <row r="42" spans="2:5" x14ac:dyDescent="0.3">
      <c r="B42" s="2" t="s">
        <v>9</v>
      </c>
      <c r="C42">
        <v>0.33</v>
      </c>
      <c r="D42">
        <v>0.02</v>
      </c>
      <c r="E42">
        <v>2.5</v>
      </c>
    </row>
    <row r="43" spans="2:5" x14ac:dyDescent="0.3">
      <c r="B43" s="2" t="s">
        <v>10</v>
      </c>
      <c r="C43">
        <v>0.36</v>
      </c>
      <c r="D43">
        <v>0.03</v>
      </c>
      <c r="E43">
        <v>2.5299999999999998</v>
      </c>
    </row>
    <row r="44" spans="2:5" x14ac:dyDescent="0.3">
      <c r="B44" s="2" t="s">
        <v>11</v>
      </c>
      <c r="C44">
        <v>0.31</v>
      </c>
      <c r="D44">
        <v>0.05</v>
      </c>
      <c r="E44">
        <v>2.48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A08D-FDC8-478D-AB01-3F65D30FA7BC}">
  <dimension ref="A2:E44"/>
  <sheetViews>
    <sheetView topLeftCell="A22" workbookViewId="0">
      <selection activeCell="F41" sqref="F41"/>
    </sheetView>
  </sheetViews>
  <sheetFormatPr baseColWidth="10" defaultRowHeight="14.4" x14ac:dyDescent="0.3"/>
  <cols>
    <col min="1" max="1" width="21.21875" customWidth="1"/>
    <col min="2" max="2" width="14" customWidth="1"/>
  </cols>
  <sheetData>
    <row r="2" spans="1:5" x14ac:dyDescent="0.3">
      <c r="A2" s="3" t="s">
        <v>0</v>
      </c>
    </row>
    <row r="4" spans="1:5" x14ac:dyDescent="0.3">
      <c r="B4" s="1" t="s">
        <v>1</v>
      </c>
      <c r="C4" s="1" t="s">
        <v>14</v>
      </c>
      <c r="D4" s="1" t="s">
        <v>15</v>
      </c>
      <c r="E4" s="1" t="s">
        <v>16</v>
      </c>
    </row>
    <row r="5" spans="1:5" x14ac:dyDescent="0.3">
      <c r="B5" s="2" t="s">
        <v>2</v>
      </c>
      <c r="C5">
        <v>0.73</v>
      </c>
      <c r="D5">
        <v>1.23</v>
      </c>
      <c r="E5">
        <v>47.17</v>
      </c>
    </row>
    <row r="6" spans="1:5" x14ac:dyDescent="0.3">
      <c r="B6" s="2" t="s">
        <v>3</v>
      </c>
      <c r="C6">
        <v>0.67</v>
      </c>
      <c r="D6">
        <v>1.32</v>
      </c>
      <c r="E6">
        <v>35.340000000000003</v>
      </c>
    </row>
    <row r="7" spans="1:5" x14ac:dyDescent="0.3">
      <c r="B7" s="2" t="s">
        <v>4</v>
      </c>
      <c r="C7">
        <v>0.4</v>
      </c>
      <c r="D7">
        <v>0.96</v>
      </c>
      <c r="E7">
        <v>32.17</v>
      </c>
    </row>
    <row r="8" spans="1:5" x14ac:dyDescent="0.3">
      <c r="B8" s="2" t="s">
        <v>5</v>
      </c>
      <c r="C8">
        <v>0.49</v>
      </c>
      <c r="D8">
        <v>0.88</v>
      </c>
      <c r="E8">
        <v>34.450000000000003</v>
      </c>
    </row>
    <row r="9" spans="1:5" x14ac:dyDescent="0.3">
      <c r="B9" s="2" t="s">
        <v>6</v>
      </c>
      <c r="C9">
        <v>0.52</v>
      </c>
      <c r="D9">
        <v>0.95</v>
      </c>
      <c r="E9">
        <v>32.58</v>
      </c>
    </row>
    <row r="10" spans="1:5" x14ac:dyDescent="0.3">
      <c r="B10" s="2" t="s">
        <v>7</v>
      </c>
      <c r="C10">
        <v>0.43</v>
      </c>
      <c r="D10">
        <v>1</v>
      </c>
      <c r="E10">
        <v>35</v>
      </c>
    </row>
    <row r="11" spans="1:5" x14ac:dyDescent="0.3">
      <c r="B11" s="2" t="s">
        <v>8</v>
      </c>
      <c r="C11">
        <v>0.5</v>
      </c>
      <c r="D11">
        <v>0.91</v>
      </c>
      <c r="E11">
        <v>34.270000000000003</v>
      </c>
    </row>
    <row r="12" spans="1:5" x14ac:dyDescent="0.3">
      <c r="B12" s="2" t="s">
        <v>9</v>
      </c>
      <c r="C12">
        <v>0.44</v>
      </c>
      <c r="D12">
        <v>0.93</v>
      </c>
      <c r="E12">
        <v>33.75</v>
      </c>
    </row>
    <row r="13" spans="1:5" x14ac:dyDescent="0.3">
      <c r="B13" s="2" t="s">
        <v>10</v>
      </c>
      <c r="C13">
        <v>0.46</v>
      </c>
      <c r="D13">
        <v>0.72</v>
      </c>
      <c r="E13">
        <v>29.52</v>
      </c>
    </row>
    <row r="14" spans="1:5" x14ac:dyDescent="0.3">
      <c r="B14" s="2" t="s">
        <v>11</v>
      </c>
      <c r="C14">
        <v>0.48</v>
      </c>
      <c r="D14">
        <v>0.86</v>
      </c>
      <c r="E14">
        <v>33.5</v>
      </c>
    </row>
    <row r="17" spans="1:5" x14ac:dyDescent="0.3">
      <c r="A17" s="3" t="s">
        <v>12</v>
      </c>
    </row>
    <row r="19" spans="1:5" x14ac:dyDescent="0.3">
      <c r="B19" s="1" t="s">
        <v>1</v>
      </c>
      <c r="C19" s="1" t="s">
        <v>14</v>
      </c>
      <c r="D19" s="1" t="s">
        <v>15</v>
      </c>
      <c r="E19" s="1" t="s">
        <v>16</v>
      </c>
    </row>
    <row r="20" spans="1:5" x14ac:dyDescent="0.3">
      <c r="B20" s="2" t="s">
        <v>2</v>
      </c>
      <c r="C20">
        <v>0.1</v>
      </c>
      <c r="D20">
        <v>0.06</v>
      </c>
      <c r="E20">
        <v>154.38999999999999</v>
      </c>
    </row>
    <row r="21" spans="1:5" x14ac:dyDescent="0.3">
      <c r="B21" s="2" t="s">
        <v>3</v>
      </c>
      <c r="C21">
        <v>0.09</v>
      </c>
      <c r="D21">
        <v>0.03</v>
      </c>
      <c r="E21">
        <v>143.91</v>
      </c>
    </row>
    <row r="22" spans="1:5" x14ac:dyDescent="0.3">
      <c r="B22" s="2" t="s">
        <v>4</v>
      </c>
      <c r="C22">
        <v>0.11</v>
      </c>
      <c r="D22">
        <v>0.08</v>
      </c>
      <c r="E22">
        <v>156.80000000000001</v>
      </c>
    </row>
    <row r="23" spans="1:5" x14ac:dyDescent="0.3">
      <c r="B23" s="2" t="s">
        <v>5</v>
      </c>
      <c r="C23">
        <v>0.2</v>
      </c>
      <c r="D23">
        <v>0.44</v>
      </c>
      <c r="E23">
        <v>157.94999999999999</v>
      </c>
    </row>
    <row r="24" spans="1:5" x14ac:dyDescent="0.3">
      <c r="B24" s="2" t="s">
        <v>6</v>
      </c>
      <c r="C24">
        <v>0.1</v>
      </c>
      <c r="D24">
        <v>0.06</v>
      </c>
      <c r="E24">
        <v>156.51</v>
      </c>
    </row>
    <row r="25" spans="1:5" x14ac:dyDescent="0.3">
      <c r="B25" s="2" t="s">
        <v>7</v>
      </c>
      <c r="C25">
        <v>0.12</v>
      </c>
      <c r="D25">
        <v>0.03</v>
      </c>
      <c r="E25">
        <v>157.36000000000001</v>
      </c>
    </row>
    <row r="26" spans="1:5" x14ac:dyDescent="0.3">
      <c r="B26" s="2" t="s">
        <v>8</v>
      </c>
      <c r="C26">
        <v>0.11</v>
      </c>
      <c r="D26">
        <v>0.03</v>
      </c>
      <c r="E26">
        <v>158.31</v>
      </c>
    </row>
    <row r="27" spans="1:5" x14ac:dyDescent="0.3">
      <c r="B27" s="2" t="s">
        <v>9</v>
      </c>
      <c r="C27">
        <v>0.09</v>
      </c>
      <c r="D27">
        <v>0.05</v>
      </c>
      <c r="E27">
        <v>147.94</v>
      </c>
    </row>
    <row r="28" spans="1:5" x14ac:dyDescent="0.3">
      <c r="B28" s="2" t="s">
        <v>10</v>
      </c>
      <c r="C28">
        <v>0.12</v>
      </c>
      <c r="D28">
        <v>0</v>
      </c>
      <c r="E28">
        <v>156.44</v>
      </c>
    </row>
    <row r="29" spans="1:5" x14ac:dyDescent="0.3">
      <c r="B29" s="2" t="s">
        <v>11</v>
      </c>
      <c r="C29">
        <v>0.15</v>
      </c>
      <c r="D29">
        <v>0.06</v>
      </c>
      <c r="E29">
        <v>159.91</v>
      </c>
    </row>
    <row r="32" spans="1:5" x14ac:dyDescent="0.3">
      <c r="A32" s="3" t="s">
        <v>13</v>
      </c>
    </row>
    <row r="34" spans="2:5" x14ac:dyDescent="0.3">
      <c r="B34" s="1" t="s">
        <v>1</v>
      </c>
      <c r="C34" s="1" t="s">
        <v>14</v>
      </c>
      <c r="D34" s="1" t="s">
        <v>15</v>
      </c>
      <c r="E34" s="1" t="s">
        <v>16</v>
      </c>
    </row>
    <row r="35" spans="2:5" x14ac:dyDescent="0.3">
      <c r="B35" s="2" t="s">
        <v>2</v>
      </c>
      <c r="C35">
        <v>0.36</v>
      </c>
      <c r="D35">
        <v>0.04</v>
      </c>
      <c r="E35">
        <v>2.64</v>
      </c>
    </row>
    <row r="36" spans="2:5" x14ac:dyDescent="0.3">
      <c r="B36" s="2" t="s">
        <v>3</v>
      </c>
      <c r="C36">
        <v>0.35</v>
      </c>
      <c r="D36">
        <v>0.02</v>
      </c>
      <c r="E36">
        <v>2.64</v>
      </c>
    </row>
    <row r="37" spans="2:5" x14ac:dyDescent="0.3">
      <c r="B37" s="2" t="s">
        <v>4</v>
      </c>
      <c r="C37">
        <v>0.33</v>
      </c>
      <c r="D37">
        <v>0.03</v>
      </c>
      <c r="E37">
        <v>2.62</v>
      </c>
    </row>
    <row r="38" spans="2:5" x14ac:dyDescent="0.3">
      <c r="B38" s="2" t="s">
        <v>5</v>
      </c>
      <c r="C38">
        <v>0.33</v>
      </c>
      <c r="D38">
        <v>0.03</v>
      </c>
      <c r="E38">
        <v>2.64</v>
      </c>
    </row>
    <row r="39" spans="2:5" x14ac:dyDescent="0.3">
      <c r="B39" s="2" t="s">
        <v>6</v>
      </c>
      <c r="C39">
        <v>0.28999999999999998</v>
      </c>
      <c r="D39">
        <v>0.05</v>
      </c>
      <c r="E39">
        <v>2.75</v>
      </c>
    </row>
    <row r="40" spans="2:5" x14ac:dyDescent="0.3">
      <c r="B40" s="2" t="s">
        <v>7</v>
      </c>
      <c r="C40">
        <v>0.35</v>
      </c>
      <c r="D40">
        <v>0.03</v>
      </c>
      <c r="E40">
        <v>2.64</v>
      </c>
    </row>
    <row r="41" spans="2:5" x14ac:dyDescent="0.3">
      <c r="B41" s="2" t="s">
        <v>8</v>
      </c>
      <c r="C41">
        <v>0.39</v>
      </c>
      <c r="D41">
        <v>0.01</v>
      </c>
      <c r="E41">
        <v>2.66</v>
      </c>
    </row>
    <row r="42" spans="2:5" x14ac:dyDescent="0.3">
      <c r="B42" s="2" t="s">
        <v>9</v>
      </c>
      <c r="C42">
        <v>0.36</v>
      </c>
      <c r="D42">
        <v>0.02</v>
      </c>
      <c r="E42">
        <v>2.59</v>
      </c>
    </row>
    <row r="43" spans="2:5" x14ac:dyDescent="0.3">
      <c r="B43" s="2" t="s">
        <v>10</v>
      </c>
      <c r="C43">
        <v>0.34</v>
      </c>
      <c r="D43">
        <v>0.04</v>
      </c>
      <c r="E43">
        <v>2.64</v>
      </c>
    </row>
    <row r="44" spans="2:5" x14ac:dyDescent="0.3">
      <c r="B44" s="2" t="s">
        <v>11</v>
      </c>
      <c r="C44">
        <v>0.38</v>
      </c>
      <c r="D44">
        <v>0.05</v>
      </c>
      <c r="E44">
        <v>2.5499999999999998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9EE4-F7BE-4ACC-9E27-5070243A1C05}">
  <dimension ref="A2:E44"/>
  <sheetViews>
    <sheetView topLeftCell="A25" workbookViewId="0">
      <selection activeCell="G47" sqref="G47"/>
    </sheetView>
  </sheetViews>
  <sheetFormatPr baseColWidth="10" defaultRowHeight="14.4" x14ac:dyDescent="0.3"/>
  <cols>
    <col min="1" max="1" width="20.21875" customWidth="1"/>
    <col min="2" max="2" width="14.88671875" customWidth="1"/>
  </cols>
  <sheetData>
    <row r="2" spans="1:5" x14ac:dyDescent="0.3">
      <c r="A2" s="3" t="s">
        <v>0</v>
      </c>
    </row>
    <row r="4" spans="1:5" x14ac:dyDescent="0.3">
      <c r="B4" s="1" t="s">
        <v>1</v>
      </c>
      <c r="C4" s="1" t="s">
        <v>14</v>
      </c>
      <c r="D4" s="1" t="s">
        <v>15</v>
      </c>
      <c r="E4" s="1" t="s">
        <v>16</v>
      </c>
    </row>
    <row r="5" spans="1:5" x14ac:dyDescent="0.3">
      <c r="B5" s="2" t="s">
        <v>2</v>
      </c>
      <c r="C5">
        <v>0.4</v>
      </c>
      <c r="D5">
        <v>0.83</v>
      </c>
      <c r="E5">
        <v>23.44</v>
      </c>
    </row>
    <row r="6" spans="1:5" x14ac:dyDescent="0.3">
      <c r="B6" s="2" t="s">
        <v>3</v>
      </c>
      <c r="C6">
        <v>0.42</v>
      </c>
      <c r="D6">
        <v>0.86</v>
      </c>
      <c r="E6">
        <v>21.29</v>
      </c>
    </row>
    <row r="7" spans="1:5" x14ac:dyDescent="0.3">
      <c r="B7" s="2" t="s">
        <v>4</v>
      </c>
      <c r="C7">
        <v>0.46</v>
      </c>
      <c r="D7">
        <v>0.78</v>
      </c>
      <c r="E7">
        <v>23.22</v>
      </c>
    </row>
    <row r="8" spans="1:5" x14ac:dyDescent="0.3">
      <c r="B8" s="2" t="s">
        <v>5</v>
      </c>
      <c r="C8">
        <v>0.47</v>
      </c>
      <c r="D8">
        <v>0.79</v>
      </c>
      <c r="E8">
        <v>26.13</v>
      </c>
    </row>
    <row r="9" spans="1:5" x14ac:dyDescent="0.3">
      <c r="B9" s="2" t="s">
        <v>6</v>
      </c>
      <c r="C9">
        <v>0.6</v>
      </c>
      <c r="D9">
        <v>0.74</v>
      </c>
      <c r="E9">
        <v>21.08</v>
      </c>
    </row>
    <row r="10" spans="1:5" x14ac:dyDescent="0.3">
      <c r="B10" s="2" t="s">
        <v>7</v>
      </c>
      <c r="C10">
        <v>0.4</v>
      </c>
      <c r="D10">
        <v>0.74</v>
      </c>
      <c r="E10">
        <v>25.15</v>
      </c>
    </row>
    <row r="11" spans="1:5" x14ac:dyDescent="0.3">
      <c r="B11" s="2" t="s">
        <v>8</v>
      </c>
      <c r="C11">
        <v>0.44</v>
      </c>
      <c r="D11">
        <v>0.67</v>
      </c>
      <c r="E11">
        <v>24.31</v>
      </c>
    </row>
    <row r="12" spans="1:5" x14ac:dyDescent="0.3">
      <c r="B12" s="2" t="s">
        <v>9</v>
      </c>
      <c r="C12">
        <v>0.4</v>
      </c>
      <c r="D12">
        <v>0.8</v>
      </c>
      <c r="E12">
        <v>23.86</v>
      </c>
    </row>
    <row r="13" spans="1:5" x14ac:dyDescent="0.3">
      <c r="B13" s="2" t="s">
        <v>10</v>
      </c>
      <c r="C13">
        <v>0.43</v>
      </c>
      <c r="D13">
        <v>0.87</v>
      </c>
      <c r="E13">
        <v>22.18</v>
      </c>
    </row>
    <row r="14" spans="1:5" x14ac:dyDescent="0.3">
      <c r="B14" s="2" t="s">
        <v>11</v>
      </c>
      <c r="C14">
        <v>0.6</v>
      </c>
      <c r="D14">
        <v>0.78</v>
      </c>
      <c r="E14">
        <v>25.17</v>
      </c>
    </row>
    <row r="17" spans="1:5" x14ac:dyDescent="0.3">
      <c r="A17" s="3" t="s">
        <v>12</v>
      </c>
    </row>
    <row r="19" spans="1:5" x14ac:dyDescent="0.3">
      <c r="B19" s="1" t="s">
        <v>1</v>
      </c>
      <c r="C19" s="1" t="s">
        <v>14</v>
      </c>
      <c r="D19" s="1" t="s">
        <v>15</v>
      </c>
      <c r="E19" s="1" t="s">
        <v>16</v>
      </c>
    </row>
    <row r="20" spans="1:5" x14ac:dyDescent="0.3">
      <c r="B20" s="2" t="s">
        <v>2</v>
      </c>
      <c r="C20">
        <v>0.15</v>
      </c>
      <c r="D20">
        <v>0.06</v>
      </c>
      <c r="E20">
        <v>145.58000000000001</v>
      </c>
    </row>
    <row r="21" spans="1:5" x14ac:dyDescent="0.3">
      <c r="B21" s="2" t="s">
        <v>3</v>
      </c>
      <c r="C21">
        <v>0.12</v>
      </c>
      <c r="D21">
        <v>0.05</v>
      </c>
      <c r="E21">
        <v>161.51</v>
      </c>
    </row>
    <row r="22" spans="1:5" x14ac:dyDescent="0.3">
      <c r="B22" s="2" t="s">
        <v>4</v>
      </c>
      <c r="C22">
        <v>0.13</v>
      </c>
      <c r="D22">
        <v>0.03</v>
      </c>
      <c r="E22">
        <v>155.81</v>
      </c>
    </row>
    <row r="23" spans="1:5" x14ac:dyDescent="0.3">
      <c r="B23" s="2" t="s">
        <v>5</v>
      </c>
      <c r="C23">
        <v>0.17</v>
      </c>
      <c r="D23">
        <v>0.08</v>
      </c>
      <c r="E23">
        <v>162.5</v>
      </c>
    </row>
    <row r="24" spans="1:5" x14ac:dyDescent="0.3">
      <c r="B24" s="2" t="s">
        <v>6</v>
      </c>
      <c r="C24">
        <v>0.08</v>
      </c>
      <c r="D24">
        <v>0.1</v>
      </c>
      <c r="E24">
        <v>159.63999999999999</v>
      </c>
    </row>
    <row r="25" spans="1:5" x14ac:dyDescent="0.3">
      <c r="B25" s="2" t="s">
        <v>7</v>
      </c>
      <c r="C25">
        <v>0.11</v>
      </c>
      <c r="D25">
        <v>0.12</v>
      </c>
      <c r="E25">
        <v>162.43</v>
      </c>
    </row>
    <row r="26" spans="1:5" x14ac:dyDescent="0.3">
      <c r="B26" s="2" t="s">
        <v>8</v>
      </c>
      <c r="C26">
        <v>0.13</v>
      </c>
      <c r="D26">
        <v>0.06</v>
      </c>
      <c r="E26">
        <v>162.78</v>
      </c>
    </row>
    <row r="27" spans="1:5" x14ac:dyDescent="0.3">
      <c r="B27" s="2" t="s">
        <v>9</v>
      </c>
      <c r="C27">
        <v>0.18</v>
      </c>
      <c r="D27">
        <v>7.0000000000000007E-2</v>
      </c>
      <c r="E27">
        <v>176.28</v>
      </c>
    </row>
    <row r="28" spans="1:5" x14ac:dyDescent="0.3">
      <c r="B28" s="2" t="s">
        <v>10</v>
      </c>
      <c r="C28">
        <v>0.14000000000000001</v>
      </c>
      <c r="D28">
        <v>0.08</v>
      </c>
      <c r="E28">
        <v>178.54</v>
      </c>
    </row>
    <row r="29" spans="1:5" x14ac:dyDescent="0.3">
      <c r="B29" s="2" t="s">
        <v>11</v>
      </c>
      <c r="C29">
        <v>0.19</v>
      </c>
      <c r="D29">
        <v>0.09</v>
      </c>
      <c r="E29">
        <v>144.05000000000001</v>
      </c>
    </row>
    <row r="32" spans="1:5" x14ac:dyDescent="0.3">
      <c r="A32" s="3" t="s">
        <v>13</v>
      </c>
    </row>
    <row r="34" spans="2:5" x14ac:dyDescent="0.3">
      <c r="B34" s="1" t="s">
        <v>1</v>
      </c>
      <c r="C34" s="1" t="s">
        <v>14</v>
      </c>
      <c r="D34" s="1" t="s">
        <v>15</v>
      </c>
      <c r="E34" s="1" t="s">
        <v>16</v>
      </c>
    </row>
    <row r="35" spans="2:5" x14ac:dyDescent="0.3">
      <c r="B35" s="2" t="s">
        <v>2</v>
      </c>
      <c r="C35">
        <v>0.3</v>
      </c>
      <c r="D35">
        <v>0.06</v>
      </c>
      <c r="E35">
        <v>2.5299999999999998</v>
      </c>
    </row>
    <row r="36" spans="2:5" x14ac:dyDescent="0.3">
      <c r="B36" s="2" t="s">
        <v>3</v>
      </c>
      <c r="C36">
        <v>0.35</v>
      </c>
      <c r="D36">
        <v>0.05</v>
      </c>
      <c r="E36">
        <v>2.59</v>
      </c>
    </row>
    <row r="37" spans="2:5" x14ac:dyDescent="0.3">
      <c r="B37" s="2" t="s">
        <v>4</v>
      </c>
      <c r="C37">
        <v>0.35</v>
      </c>
      <c r="D37">
        <v>0.03</v>
      </c>
      <c r="E37">
        <v>2.66</v>
      </c>
    </row>
    <row r="38" spans="2:5" x14ac:dyDescent="0.3">
      <c r="B38" s="2" t="s">
        <v>5</v>
      </c>
      <c r="C38">
        <v>0.35</v>
      </c>
      <c r="D38">
        <v>0.06</v>
      </c>
      <c r="E38">
        <v>2.79</v>
      </c>
    </row>
    <row r="39" spans="2:5" x14ac:dyDescent="0.3">
      <c r="B39" s="2" t="s">
        <v>6</v>
      </c>
      <c r="C39">
        <v>0.38</v>
      </c>
      <c r="D39">
        <v>0.03</v>
      </c>
      <c r="E39">
        <v>2.76</v>
      </c>
    </row>
    <row r="40" spans="2:5" x14ac:dyDescent="0.3">
      <c r="B40" s="2" t="s">
        <v>7</v>
      </c>
      <c r="C40">
        <v>0.35</v>
      </c>
      <c r="D40">
        <v>0.05</v>
      </c>
      <c r="E40">
        <v>2.88</v>
      </c>
    </row>
    <row r="41" spans="2:5" x14ac:dyDescent="0.3">
      <c r="B41" s="2" t="s">
        <v>8</v>
      </c>
      <c r="C41">
        <v>0.31</v>
      </c>
      <c r="D41">
        <v>0.04</v>
      </c>
      <c r="E41">
        <v>2.87</v>
      </c>
    </row>
    <row r="42" spans="2:5" x14ac:dyDescent="0.3">
      <c r="B42" s="2" t="s">
        <v>9</v>
      </c>
      <c r="C42">
        <v>0.35</v>
      </c>
      <c r="D42">
        <v>0.08</v>
      </c>
      <c r="E42">
        <v>2.97</v>
      </c>
    </row>
    <row r="43" spans="2:5" x14ac:dyDescent="0.3">
      <c r="B43" s="2" t="s">
        <v>10</v>
      </c>
      <c r="C43">
        <v>0.34</v>
      </c>
      <c r="D43">
        <v>0.01</v>
      </c>
      <c r="E43">
        <v>2.81</v>
      </c>
    </row>
    <row r="44" spans="2:5" x14ac:dyDescent="0.3">
      <c r="B44" s="2" t="s">
        <v>11</v>
      </c>
      <c r="C44">
        <v>0.35</v>
      </c>
      <c r="D44">
        <v>0.05</v>
      </c>
      <c r="E44">
        <v>2.67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D9C1-53AE-47DF-B3A8-94626532734F}">
  <dimension ref="A2:E44"/>
  <sheetViews>
    <sheetView topLeftCell="A19" workbookViewId="0">
      <selection activeCell="E45" sqref="E45"/>
    </sheetView>
  </sheetViews>
  <sheetFormatPr baseColWidth="10" defaultRowHeight="14.4" x14ac:dyDescent="0.3"/>
  <cols>
    <col min="1" max="1" width="19.88671875" customWidth="1"/>
    <col min="2" max="2" width="14.5546875" customWidth="1"/>
  </cols>
  <sheetData>
    <row r="2" spans="1:5" x14ac:dyDescent="0.3">
      <c r="A2" s="3" t="s">
        <v>0</v>
      </c>
    </row>
    <row r="4" spans="1:5" x14ac:dyDescent="0.3">
      <c r="B4" s="1" t="s">
        <v>1</v>
      </c>
      <c r="C4" s="1" t="s">
        <v>14</v>
      </c>
      <c r="D4" s="1" t="s">
        <v>15</v>
      </c>
      <c r="E4" s="1" t="s">
        <v>16</v>
      </c>
    </row>
    <row r="5" spans="1:5" x14ac:dyDescent="0.3">
      <c r="B5" s="2" t="s">
        <v>2</v>
      </c>
      <c r="C5">
        <v>0.52</v>
      </c>
      <c r="D5">
        <v>0.69</v>
      </c>
      <c r="E5">
        <v>29.96</v>
      </c>
    </row>
    <row r="6" spans="1:5" x14ac:dyDescent="0.3">
      <c r="B6" s="2" t="s">
        <v>3</v>
      </c>
      <c r="C6">
        <v>0.33</v>
      </c>
      <c r="D6">
        <v>0.67</v>
      </c>
      <c r="E6">
        <v>26.87</v>
      </c>
    </row>
    <row r="7" spans="1:5" x14ac:dyDescent="0.3">
      <c r="B7" s="2" t="s">
        <v>4</v>
      </c>
      <c r="C7">
        <v>0.42</v>
      </c>
      <c r="D7">
        <v>0.64</v>
      </c>
      <c r="E7">
        <v>34.479999999999997</v>
      </c>
    </row>
    <row r="8" spans="1:5" x14ac:dyDescent="0.3">
      <c r="B8" s="2" t="s">
        <v>5</v>
      </c>
      <c r="C8">
        <v>0.7</v>
      </c>
      <c r="D8">
        <v>1.42</v>
      </c>
      <c r="E8">
        <v>31.75</v>
      </c>
    </row>
    <row r="9" spans="1:5" x14ac:dyDescent="0.3">
      <c r="B9" s="2" t="s">
        <v>6</v>
      </c>
      <c r="C9">
        <v>0.5</v>
      </c>
      <c r="D9">
        <v>1.02</v>
      </c>
      <c r="E9">
        <v>31.49</v>
      </c>
    </row>
    <row r="10" spans="1:5" x14ac:dyDescent="0.3">
      <c r="B10" s="2" t="s">
        <v>7</v>
      </c>
      <c r="C10">
        <v>0.39</v>
      </c>
      <c r="D10">
        <v>1.03</v>
      </c>
      <c r="E10">
        <v>32.67</v>
      </c>
    </row>
    <row r="11" spans="1:5" x14ac:dyDescent="0.3">
      <c r="B11" s="2" t="s">
        <v>8</v>
      </c>
      <c r="C11">
        <v>0.53</v>
      </c>
      <c r="D11">
        <v>0.94</v>
      </c>
      <c r="E11">
        <v>32.74</v>
      </c>
    </row>
    <row r="12" spans="1:5" x14ac:dyDescent="0.3">
      <c r="B12" s="2" t="s">
        <v>9</v>
      </c>
      <c r="C12">
        <v>0.47</v>
      </c>
      <c r="D12">
        <v>0.87</v>
      </c>
      <c r="E12">
        <v>33.049999999999997</v>
      </c>
    </row>
    <row r="13" spans="1:5" x14ac:dyDescent="0.3">
      <c r="B13" s="2" t="s">
        <v>10</v>
      </c>
      <c r="C13">
        <v>0.5</v>
      </c>
      <c r="D13">
        <v>0.95</v>
      </c>
      <c r="E13">
        <v>32.090000000000003</v>
      </c>
    </row>
    <row r="14" spans="1:5" x14ac:dyDescent="0.3">
      <c r="B14" s="2" t="s">
        <v>11</v>
      </c>
      <c r="C14">
        <v>0.56000000000000005</v>
      </c>
      <c r="D14">
        <v>1.06</v>
      </c>
      <c r="E14">
        <v>34.840000000000003</v>
      </c>
    </row>
    <row r="17" spans="1:5" x14ac:dyDescent="0.3">
      <c r="A17" s="3" t="s">
        <v>12</v>
      </c>
    </row>
    <row r="19" spans="1:5" x14ac:dyDescent="0.3">
      <c r="B19" s="1" t="s">
        <v>1</v>
      </c>
      <c r="C19" s="1" t="s">
        <v>14</v>
      </c>
      <c r="D19" s="1" t="s">
        <v>15</v>
      </c>
      <c r="E19" s="1" t="s">
        <v>16</v>
      </c>
    </row>
    <row r="20" spans="1:5" x14ac:dyDescent="0.3">
      <c r="B20" s="2" t="s">
        <v>2</v>
      </c>
      <c r="C20">
        <v>0.22</v>
      </c>
      <c r="D20">
        <v>0.06</v>
      </c>
      <c r="E20">
        <v>199.75</v>
      </c>
    </row>
    <row r="21" spans="1:5" x14ac:dyDescent="0.3">
      <c r="B21" s="2" t="s">
        <v>3</v>
      </c>
      <c r="C21">
        <v>0.25</v>
      </c>
      <c r="D21">
        <v>0.12</v>
      </c>
      <c r="E21">
        <v>202.19</v>
      </c>
    </row>
    <row r="22" spans="1:5" x14ac:dyDescent="0.3">
      <c r="B22" s="2" t="s">
        <v>4</v>
      </c>
      <c r="C22">
        <v>0.2</v>
      </c>
      <c r="D22">
        <v>0.14000000000000001</v>
      </c>
      <c r="E22">
        <v>169.06</v>
      </c>
    </row>
    <row r="23" spans="1:5" x14ac:dyDescent="0.3">
      <c r="B23" s="2" t="s">
        <v>5</v>
      </c>
      <c r="C23">
        <v>0.2</v>
      </c>
      <c r="D23">
        <v>0.11</v>
      </c>
      <c r="E23">
        <v>183.2</v>
      </c>
    </row>
    <row r="24" spans="1:5" x14ac:dyDescent="0.3">
      <c r="B24" s="2" t="s">
        <v>6</v>
      </c>
      <c r="C24">
        <v>0.18</v>
      </c>
      <c r="D24">
        <v>0.08</v>
      </c>
      <c r="E24">
        <v>186.28</v>
      </c>
    </row>
    <row r="25" spans="1:5" x14ac:dyDescent="0.3">
      <c r="B25" s="2" t="s">
        <v>7</v>
      </c>
      <c r="C25">
        <v>0.17</v>
      </c>
      <c r="D25">
        <v>0.08</v>
      </c>
      <c r="E25">
        <v>187.92</v>
      </c>
    </row>
    <row r="26" spans="1:5" x14ac:dyDescent="0.3">
      <c r="B26" s="2" t="s">
        <v>8</v>
      </c>
      <c r="C26">
        <v>0.18</v>
      </c>
      <c r="D26">
        <v>0.14000000000000001</v>
      </c>
      <c r="E26">
        <v>184.08</v>
      </c>
    </row>
    <row r="27" spans="1:5" x14ac:dyDescent="0.3">
      <c r="B27" s="2" t="s">
        <v>9</v>
      </c>
      <c r="C27">
        <v>0.22</v>
      </c>
      <c r="D27">
        <v>0.11</v>
      </c>
      <c r="E27">
        <v>183.3</v>
      </c>
    </row>
    <row r="28" spans="1:5" x14ac:dyDescent="0.3">
      <c r="B28" s="2" t="s">
        <v>10</v>
      </c>
      <c r="C28">
        <v>0.14000000000000001</v>
      </c>
      <c r="D28">
        <v>7.0000000000000007E-2</v>
      </c>
      <c r="E28">
        <v>184.37</v>
      </c>
    </row>
    <row r="29" spans="1:5" x14ac:dyDescent="0.3">
      <c r="B29" s="2" t="s">
        <v>11</v>
      </c>
      <c r="C29">
        <v>0.18</v>
      </c>
      <c r="D29">
        <v>0.14000000000000001</v>
      </c>
      <c r="E29">
        <v>181.97</v>
      </c>
    </row>
    <row r="32" spans="1:5" x14ac:dyDescent="0.3">
      <c r="A32" s="3" t="s">
        <v>13</v>
      </c>
    </row>
    <row r="34" spans="2:5" x14ac:dyDescent="0.3">
      <c r="B34" s="1" t="s">
        <v>1</v>
      </c>
      <c r="C34" s="1" t="s">
        <v>14</v>
      </c>
      <c r="D34" s="1" t="s">
        <v>15</v>
      </c>
      <c r="E34" s="1" t="s">
        <v>16</v>
      </c>
    </row>
    <row r="35" spans="2:5" x14ac:dyDescent="0.3">
      <c r="B35" s="2" t="s">
        <v>2</v>
      </c>
      <c r="C35">
        <v>0.34</v>
      </c>
      <c r="D35">
        <v>7.0000000000000007E-2</v>
      </c>
      <c r="E35">
        <v>2.92</v>
      </c>
    </row>
    <row r="36" spans="2:5" x14ac:dyDescent="0.3">
      <c r="B36" s="2" t="s">
        <v>3</v>
      </c>
      <c r="C36">
        <v>0.33</v>
      </c>
      <c r="D36">
        <v>0.06</v>
      </c>
      <c r="E36">
        <v>2.79</v>
      </c>
    </row>
    <row r="37" spans="2:5" x14ac:dyDescent="0.3">
      <c r="B37" s="2" t="s">
        <v>4</v>
      </c>
      <c r="C37">
        <v>0.34</v>
      </c>
      <c r="D37">
        <v>0.11</v>
      </c>
      <c r="E37">
        <v>2.84</v>
      </c>
    </row>
    <row r="38" spans="2:5" x14ac:dyDescent="0.3">
      <c r="B38" s="2" t="s">
        <v>5</v>
      </c>
      <c r="C38">
        <v>0.33</v>
      </c>
      <c r="D38">
        <v>0.06</v>
      </c>
      <c r="E38">
        <v>2.85</v>
      </c>
    </row>
    <row r="39" spans="2:5" x14ac:dyDescent="0.3">
      <c r="B39" s="2" t="s">
        <v>6</v>
      </c>
      <c r="C39">
        <v>0.41</v>
      </c>
      <c r="D39">
        <v>0</v>
      </c>
      <c r="E39">
        <v>2.81</v>
      </c>
    </row>
    <row r="40" spans="2:5" x14ac:dyDescent="0.3">
      <c r="B40" s="2" t="s">
        <v>7</v>
      </c>
      <c r="C40">
        <v>0.33</v>
      </c>
      <c r="D40">
        <v>0.05</v>
      </c>
      <c r="E40">
        <v>2.77</v>
      </c>
    </row>
    <row r="41" spans="2:5" x14ac:dyDescent="0.3">
      <c r="B41" s="2" t="s">
        <v>8</v>
      </c>
      <c r="C41">
        <v>0.36</v>
      </c>
      <c r="D41">
        <v>0.05</v>
      </c>
      <c r="E41">
        <v>2.86</v>
      </c>
    </row>
    <row r="42" spans="2:5" x14ac:dyDescent="0.3">
      <c r="B42" s="2" t="s">
        <v>9</v>
      </c>
      <c r="C42">
        <v>0.33</v>
      </c>
      <c r="D42">
        <v>0.11</v>
      </c>
      <c r="E42">
        <v>2.83</v>
      </c>
    </row>
    <row r="43" spans="2:5" x14ac:dyDescent="0.3">
      <c r="B43" s="2" t="s">
        <v>10</v>
      </c>
      <c r="C43">
        <v>0.41</v>
      </c>
      <c r="D43">
        <v>0.11</v>
      </c>
      <c r="E43">
        <v>2.88</v>
      </c>
    </row>
    <row r="44" spans="2:5" x14ac:dyDescent="0.3">
      <c r="B44" s="2" t="s">
        <v>11</v>
      </c>
      <c r="C44">
        <v>0.35</v>
      </c>
      <c r="D44">
        <v>0.01</v>
      </c>
      <c r="E44">
        <v>2.8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272D8-AD21-4291-8878-B75588199050}">
  <dimension ref="A2:L35"/>
  <sheetViews>
    <sheetView workbookViewId="0">
      <selection activeCell="M7" sqref="M7"/>
    </sheetView>
  </sheetViews>
  <sheetFormatPr baseColWidth="10" defaultRowHeight="14.4" x14ac:dyDescent="0.3"/>
  <cols>
    <col min="1" max="1" width="20.109375" customWidth="1"/>
    <col min="2" max="2" width="13.44140625" customWidth="1"/>
    <col min="7" max="7" width="14.5546875" customWidth="1"/>
    <col min="11" max="11" width="13.88671875" customWidth="1"/>
  </cols>
  <sheetData>
    <row r="2" spans="1:11" x14ac:dyDescent="0.3">
      <c r="A2" s="3" t="s">
        <v>0</v>
      </c>
      <c r="B2">
        <v>0.93</v>
      </c>
    </row>
    <row r="4" spans="1:11" x14ac:dyDescent="0.3">
      <c r="B4" s="1" t="s">
        <v>17</v>
      </c>
      <c r="C4" s="1" t="s">
        <v>14</v>
      </c>
      <c r="D4" s="1" t="s">
        <v>15</v>
      </c>
      <c r="E4" s="1" t="s">
        <v>16</v>
      </c>
      <c r="F4" s="1" t="s">
        <v>25</v>
      </c>
      <c r="G4" s="1" t="s">
        <v>27</v>
      </c>
      <c r="H4" s="1" t="s">
        <v>28</v>
      </c>
      <c r="I4" s="1" t="s">
        <v>29</v>
      </c>
      <c r="J4" s="1" t="s">
        <v>31</v>
      </c>
      <c r="K4" s="1" t="s">
        <v>30</v>
      </c>
    </row>
    <row r="5" spans="1:11" x14ac:dyDescent="0.3">
      <c r="B5" s="2" t="s">
        <v>18</v>
      </c>
      <c r="C5">
        <f>AVERAGE('1 Core'!C5:C14)</f>
        <v>81.672999999999988</v>
      </c>
      <c r="D5">
        <f>AVERAGE('1 Core'!D5:D14)</f>
        <v>3.0209999999999999</v>
      </c>
      <c r="E5">
        <f>AVERAGE('1 Core'!E5:E14)</f>
        <v>94.724999999999994</v>
      </c>
      <c r="F5">
        <f>E5/E5</f>
        <v>1</v>
      </c>
      <c r="G5">
        <f>(_xlfn.STDEV.P('1 Core'!E5:E14)/AVERAGE('1 Core'!E5:E14))</f>
        <v>0.28002840894358666</v>
      </c>
      <c r="H5">
        <f>1/((1-B2)+(B2/1))</f>
        <v>1</v>
      </c>
      <c r="I5">
        <v>1</v>
      </c>
      <c r="J5">
        <f>E5/1</f>
        <v>94.724999999999994</v>
      </c>
      <c r="K5">
        <f>(E5*(1-B2))+((E5*B2)/1)</f>
        <v>94.724999999999994</v>
      </c>
    </row>
    <row r="6" spans="1:11" x14ac:dyDescent="0.3">
      <c r="B6" s="2" t="s">
        <v>19</v>
      </c>
      <c r="C6">
        <f>AVERAGE('2 Cores'!C5:C14)</f>
        <v>0.56900000000000006</v>
      </c>
      <c r="D6">
        <f>AVERAGE('2 Cores'!D5:D14)</f>
        <v>0.90100000000000002</v>
      </c>
      <c r="E6">
        <f>AVERAGE('2 Cores'!E5:E14)</f>
        <v>48.428000000000011</v>
      </c>
      <c r="F6">
        <f>E5/E6</f>
        <v>1.9559965309325178</v>
      </c>
      <c r="G6">
        <f>(_xlfn.STDEV.P('2 Cores'!E5:E14)/AVERAGE('2 Cores'!E5:E14))</f>
        <v>4.9011136592752073E-2</v>
      </c>
      <c r="H6">
        <f>1/((1-B2)+(B2/2))</f>
        <v>1.8691588785046731</v>
      </c>
      <c r="I6">
        <v>2</v>
      </c>
      <c r="J6">
        <f>E5/2</f>
        <v>47.362499999999997</v>
      </c>
      <c r="K6">
        <f>(E5*(1-B2))+((E5*B2)/2)</f>
        <v>50.677874999999993</v>
      </c>
    </row>
    <row r="7" spans="1:11" x14ac:dyDescent="0.3">
      <c r="B7" s="2" t="s">
        <v>20</v>
      </c>
      <c r="C7">
        <f>AVERAGE('3 Cores'!C5:C14)</f>
        <v>0.48000000000000009</v>
      </c>
      <c r="D7">
        <f>AVERAGE('3 Cores'!D5:D14)</f>
        <v>0.92799999999999994</v>
      </c>
      <c r="E7">
        <f>AVERAGE('3 Cores'!E5:E14)</f>
        <v>34.375</v>
      </c>
      <c r="F7">
        <f>E5/E7</f>
        <v>2.7556363636363637</v>
      </c>
      <c r="G7">
        <f>(_xlfn.STDEV.P('3 Cores'!E5:E14)/AVERAGE('3 Cores'!E5:E14))</f>
        <v>0.1321956496452284</v>
      </c>
      <c r="H7">
        <f>1/((1-B2)+(B2/3))</f>
        <v>2.6315789473684212</v>
      </c>
      <c r="I7">
        <v>3</v>
      </c>
      <c r="J7">
        <f>E5/3</f>
        <v>31.574999999999999</v>
      </c>
      <c r="K7">
        <f>(E5*(1-B2))+((E5*B2)/3)</f>
        <v>35.995499999999993</v>
      </c>
    </row>
    <row r="8" spans="1:11" x14ac:dyDescent="0.3">
      <c r="B8" s="2" t="s">
        <v>21</v>
      </c>
      <c r="C8">
        <f>AVERAGE('4 Cores'!C5:C14)</f>
        <v>0.43099999999999994</v>
      </c>
      <c r="D8">
        <f>AVERAGE('4 Cores'!D5:D14)</f>
        <v>0.88500000000000001</v>
      </c>
      <c r="E8">
        <f>AVERAGE('4 Cores'!E5:E14)</f>
        <v>27.734999999999996</v>
      </c>
      <c r="F8">
        <f>E5/E8</f>
        <v>3.4153596538669553</v>
      </c>
      <c r="G8">
        <f>(_xlfn.STDEV.P('4 Cores'!E5:E14)/AVERAGE('4 Cores'!E5:E14))</f>
        <v>0.15841981017540713</v>
      </c>
      <c r="H8">
        <f>1/((1-B2)+(B2/4))</f>
        <v>3.3057851239669422</v>
      </c>
      <c r="I8">
        <v>4</v>
      </c>
      <c r="J8">
        <f>E5/4</f>
        <v>23.681249999999999</v>
      </c>
      <c r="K8">
        <f>(E5*(1-B2))+((E5*B2)/4)</f>
        <v>28.654312499999996</v>
      </c>
    </row>
    <row r="9" spans="1:11" x14ac:dyDescent="0.3">
      <c r="B9" s="2" t="s">
        <v>22</v>
      </c>
      <c r="C9">
        <f>AVERAGE('5 Cores'!C5:C14)</f>
        <v>0.51200000000000012</v>
      </c>
      <c r="D9">
        <f>AVERAGE('5 Cores'!D5:D14)</f>
        <v>0.97599999999999998</v>
      </c>
      <c r="E9">
        <f>AVERAGE('5 Cores'!E5:E14)</f>
        <v>34.774999999999999</v>
      </c>
      <c r="F9">
        <f>E5/E9</f>
        <v>2.7239396117900792</v>
      </c>
      <c r="G9">
        <f>(_xlfn.STDEV.P('5 Cores'!E5:E14)/AVERAGE('5 Cores'!E5:E14))</f>
        <v>0.12739453721023733</v>
      </c>
      <c r="H9">
        <f>1/((1-B2)+(B2/5))</f>
        <v>3.9062500000000009</v>
      </c>
      <c r="I9">
        <v>5</v>
      </c>
      <c r="J9">
        <f>E5/5</f>
        <v>18.945</v>
      </c>
      <c r="K9">
        <f>(E5*(1-B2))+((E5*B2)/5)</f>
        <v>24.249599999999997</v>
      </c>
    </row>
    <row r="10" spans="1:11" x14ac:dyDescent="0.3">
      <c r="B10" s="2" t="s">
        <v>23</v>
      </c>
      <c r="C10">
        <f>AVERAGE('6 Cores'!C5:C14)</f>
        <v>0.46199999999999991</v>
      </c>
      <c r="D10">
        <f>AVERAGE('6 Cores'!D5:D14)</f>
        <v>0.78600000000000003</v>
      </c>
      <c r="E10">
        <f>AVERAGE('6 Cores'!E5:E14)</f>
        <v>23.583000000000006</v>
      </c>
      <c r="F10">
        <f>E5/E10</f>
        <v>4.0166645464953552</v>
      </c>
      <c r="G10">
        <f>(_xlfn.STDEV.P('6 Cores'!E5:E14)/AVERAGE('6 Cores'!E5:E14))</f>
        <v>6.7991100670649299E-2</v>
      </c>
      <c r="H10">
        <f>1/((1-B2)+(B2/6))</f>
        <v>4.4444444444444455</v>
      </c>
      <c r="I10">
        <v>6</v>
      </c>
      <c r="J10">
        <f>E5/6</f>
        <v>15.7875</v>
      </c>
      <c r="K10">
        <f>(E5*(1-B2))+((E5*B2)/6)</f>
        <v>21.313124999999996</v>
      </c>
    </row>
    <row r="11" spans="1:11" x14ac:dyDescent="0.3">
      <c r="B11" s="2" t="s">
        <v>24</v>
      </c>
      <c r="C11">
        <f>AVERAGE('7 Cores'!C5:C14)</f>
        <v>0.49199999999999999</v>
      </c>
      <c r="D11">
        <f>AVERAGE('7 Cores'!D5:D14)</f>
        <v>0.92900000000000005</v>
      </c>
      <c r="E11">
        <f>AVERAGE('7 Cores'!E5:E14)</f>
        <v>31.994000000000007</v>
      </c>
      <c r="F11">
        <f>E5/E11</f>
        <v>2.9607113833843837</v>
      </c>
      <c r="G11">
        <f>(_xlfn.STDEV.P('7 Cores'!E5:E14)/AVERAGE('7 Cores'!E5:E14))</f>
        <v>6.7850303698984732E-2</v>
      </c>
      <c r="H11">
        <f>1/((1-B2)+(B2/7))</f>
        <v>4.9295774647887329</v>
      </c>
      <c r="I11">
        <v>7</v>
      </c>
      <c r="J11">
        <f>E5/7</f>
        <v>13.532142857142857</v>
      </c>
      <c r="K11">
        <f>(E5*(1-B2))+((E5*B2)/7)</f>
        <v>19.215642857142853</v>
      </c>
    </row>
    <row r="14" spans="1:11" x14ac:dyDescent="0.3">
      <c r="A14" s="3" t="s">
        <v>12</v>
      </c>
      <c r="B14">
        <v>0.99</v>
      </c>
    </row>
    <row r="16" spans="1:11" x14ac:dyDescent="0.3">
      <c r="B16" s="1" t="s">
        <v>17</v>
      </c>
      <c r="C16" s="1" t="s">
        <v>14</v>
      </c>
      <c r="D16" s="1" t="s">
        <v>15</v>
      </c>
      <c r="E16" s="1" t="s">
        <v>16</v>
      </c>
      <c r="F16" s="1" t="s">
        <v>25</v>
      </c>
      <c r="G16" s="1" t="s">
        <v>26</v>
      </c>
      <c r="H16" s="1" t="s">
        <v>28</v>
      </c>
      <c r="I16" s="1" t="s">
        <v>29</v>
      </c>
      <c r="J16" s="1" t="s">
        <v>31</v>
      </c>
      <c r="K16" s="1" t="s">
        <v>30</v>
      </c>
    </row>
    <row r="17" spans="1:12" x14ac:dyDescent="0.3">
      <c r="B17" s="2" t="s">
        <v>18</v>
      </c>
      <c r="C17">
        <f>AVERAGE('1 Core'!C20:C29)</f>
        <v>463.07199999999995</v>
      </c>
      <c r="D17">
        <f>AVERAGE('1 Core'!D20:D29)</f>
        <v>3.9670000000000001</v>
      </c>
      <c r="E17">
        <f>AVERAGE('1 Core'!E20:E29)</f>
        <v>471.42399999999998</v>
      </c>
      <c r="F17">
        <f>E17/E17</f>
        <v>1</v>
      </c>
      <c r="G17">
        <f>_xlfn.STDEV.P('1 Core'!E20:E29)/AVERAGE('1 Core'!E20:E29)</f>
        <v>8.4889297866374613E-2</v>
      </c>
      <c r="H17">
        <f>1/((1-B14)+(B14/1))</f>
        <v>1</v>
      </c>
      <c r="I17">
        <v>1</v>
      </c>
      <c r="J17">
        <f>E17/1</f>
        <v>471.42399999999998</v>
      </c>
      <c r="K17">
        <f>(E17*(1-B14))+((E17*B14)/1)</f>
        <v>471.42399999999998</v>
      </c>
    </row>
    <row r="18" spans="1:12" x14ac:dyDescent="0.3">
      <c r="B18" s="2" t="s">
        <v>19</v>
      </c>
      <c r="C18">
        <f>AVERAGE('2 Cores'!C20:C29)</f>
        <v>0.13100000000000001</v>
      </c>
      <c r="D18">
        <f>AVERAGE('2 Cores'!D20:D29)</f>
        <v>0.14500000000000002</v>
      </c>
      <c r="E18">
        <f>AVERAGE('2 Cores'!E20:E29)</f>
        <v>247.58600000000007</v>
      </c>
      <c r="F18">
        <f>E17/E18</f>
        <v>1.9040818139959441</v>
      </c>
      <c r="G18">
        <f>_xlfn.STDEV.P('2 Cores'!E20:E29)/AVERAGE('2 Cores'!E20:E29)</f>
        <v>2.5198613522705308E-2</v>
      </c>
      <c r="H18">
        <f>1/((1-B14)+(B14/2))</f>
        <v>1.9801980198019802</v>
      </c>
      <c r="I18">
        <v>2</v>
      </c>
      <c r="J18">
        <f>E17/2</f>
        <v>235.71199999999999</v>
      </c>
      <c r="K18">
        <f>(E17*(1-B14))+((E17*B14)/2)</f>
        <v>238.06912</v>
      </c>
    </row>
    <row r="19" spans="1:12" x14ac:dyDescent="0.3">
      <c r="B19" s="2" t="s">
        <v>20</v>
      </c>
      <c r="C19">
        <f>AVERAGE('3 Cores'!C20:C29)</f>
        <v>9.5999999999999988E-2</v>
      </c>
      <c r="D19">
        <f>AVERAGE('3 Cores'!D20:D29)</f>
        <v>8.0000000000000029E-2</v>
      </c>
      <c r="E19">
        <f>AVERAGE('3 Cores'!E20:E29)</f>
        <v>212.99600000000001</v>
      </c>
      <c r="F19">
        <f>E17/E19</f>
        <v>2.2132997802775636</v>
      </c>
      <c r="G19">
        <f>_xlfn.STDEV.P('3 Cores'!E20:E29)/AVERAGE('3 Cores'!E20:E29)</f>
        <v>2.8825251098350005E-2</v>
      </c>
      <c r="H19">
        <f>1/((1-B14)+(B14/3))</f>
        <v>2.9411764705882351</v>
      </c>
      <c r="I19">
        <v>3</v>
      </c>
      <c r="J19">
        <f>E17/3</f>
        <v>157.14133333333334</v>
      </c>
      <c r="K19">
        <f>(E17*(1-B14))+((E17*B14)/3)</f>
        <v>160.28415999999999</v>
      </c>
    </row>
    <row r="20" spans="1:12" x14ac:dyDescent="0.3">
      <c r="B20" s="2" t="s">
        <v>21</v>
      </c>
      <c r="C20">
        <f>AVERAGE('4 Cores'!C20:C29)</f>
        <v>0.13899999999999998</v>
      </c>
      <c r="D20">
        <f>AVERAGE('4 Cores'!D20:D29)</f>
        <v>6.2000000000000013E-2</v>
      </c>
      <c r="E20">
        <f>AVERAGE('4 Cores'!E20:E29)</f>
        <v>208.10099999999997</v>
      </c>
      <c r="F20">
        <f>E17/E20</f>
        <v>2.2653615311795718</v>
      </c>
      <c r="G20">
        <f>_xlfn.STDEV.P('4 Cores'!E20:E29)/AVERAGE('4 Cores'!E20:E29)</f>
        <v>9.0348639309351289E-2</v>
      </c>
      <c r="H20">
        <f>1/((1-B14)+(B14/4))</f>
        <v>3.883495145631068</v>
      </c>
      <c r="I20">
        <v>4</v>
      </c>
      <c r="J20">
        <f>E17/4</f>
        <v>117.85599999999999</v>
      </c>
      <c r="K20">
        <f>(E17*(1-B14))+((E17*B14)/4)</f>
        <v>121.39167999999999</v>
      </c>
    </row>
    <row r="21" spans="1:12" x14ac:dyDescent="0.3">
      <c r="B21" s="2" t="s">
        <v>22</v>
      </c>
      <c r="C21">
        <f>AVERAGE('5 Cores'!C20:C29)</f>
        <v>0.11899999999999999</v>
      </c>
      <c r="D21">
        <f>AVERAGE('5 Cores'!D20:D29)</f>
        <v>8.4000000000000005E-2</v>
      </c>
      <c r="E21">
        <f>AVERAGE('5 Cores'!E20:E29)</f>
        <v>154.95200000000003</v>
      </c>
      <c r="F21">
        <f>E17/E21</f>
        <v>3.0423873199442402</v>
      </c>
      <c r="G21">
        <f>_xlfn.STDEV.P('5 Cores'!E20:E29)/AVERAGE('5 Cores'!E20:E29)</f>
        <v>3.0957884616842849E-2</v>
      </c>
      <c r="H21">
        <f>1/((1-B14)+(B14/5))</f>
        <v>4.8076923076923075</v>
      </c>
      <c r="I21">
        <v>5</v>
      </c>
      <c r="J21">
        <f>E17/5</f>
        <v>94.28479999999999</v>
      </c>
      <c r="K21">
        <f>(E17*(1-B14))+((E17*B14)/5)</f>
        <v>98.056191999999996</v>
      </c>
    </row>
    <row r="22" spans="1:12" x14ac:dyDescent="0.3">
      <c r="B22" s="2" t="s">
        <v>23</v>
      </c>
      <c r="C22">
        <f>AVERAGE('6 Cores'!C20:C29)</f>
        <v>0.13999999999999999</v>
      </c>
      <c r="D22">
        <f>AVERAGE('6 Cores'!D20:D29)</f>
        <v>7.3999999999999996E-2</v>
      </c>
      <c r="E22">
        <f>AVERAGE('6 Cores'!E20:E29)</f>
        <v>160.91199999999998</v>
      </c>
      <c r="F22">
        <f>E17/E22</f>
        <v>2.9297007059759372</v>
      </c>
      <c r="G22">
        <f>_xlfn.STDEV.P('6 Cores'!E20:E29)/AVERAGE('6 Cores'!E20:E29)</f>
        <v>6.5257217062748687E-2</v>
      </c>
      <c r="H22">
        <f>1/((1-B14)+(B14/6))</f>
        <v>5.7142857142857135</v>
      </c>
      <c r="I22">
        <v>6</v>
      </c>
      <c r="J22">
        <f>E17/6</f>
        <v>78.570666666666668</v>
      </c>
      <c r="K22">
        <f>(E17*(1-B14))+((E17*B14)/6)</f>
        <v>82.499200000000002</v>
      </c>
    </row>
    <row r="23" spans="1:12" x14ac:dyDescent="0.3">
      <c r="B23" s="2" t="s">
        <v>24</v>
      </c>
      <c r="C23">
        <f>AVERAGE('7 Cores'!C20:C29)</f>
        <v>0.19399999999999998</v>
      </c>
      <c r="D23">
        <f>AVERAGE('7 Cores'!D20:D29)</f>
        <v>0.10499999999999998</v>
      </c>
      <c r="E23">
        <f>AVERAGE('7 Cores'!E20:E29)</f>
        <v>186.21200000000002</v>
      </c>
      <c r="F23">
        <f>E17/E23</f>
        <v>2.5316520954610868</v>
      </c>
      <c r="G23">
        <f>_xlfn.STDEV.P('7 Cores'!E20:E29)/AVERAGE('7 Cores'!E20:E29)</f>
        <v>4.7403339394171136E-2</v>
      </c>
      <c r="H23">
        <f>1/((1-B14)+(B14/7))</f>
        <v>6.6037735849056602</v>
      </c>
      <c r="I23">
        <v>7</v>
      </c>
      <c r="J23">
        <f>E17/7</f>
        <v>67.346285714285713</v>
      </c>
      <c r="K23">
        <f>(E17*(1-B14))+((E17*B14)/7)</f>
        <v>71.387062857142851</v>
      </c>
      <c r="L23" s="4"/>
    </row>
    <row r="26" spans="1:12" x14ac:dyDescent="0.3">
      <c r="A26" s="3" t="s">
        <v>13</v>
      </c>
      <c r="B26">
        <v>0.71</v>
      </c>
    </row>
    <row r="28" spans="1:12" x14ac:dyDescent="0.3">
      <c r="B28" s="1" t="s">
        <v>17</v>
      </c>
      <c r="C28" s="1" t="s">
        <v>14</v>
      </c>
      <c r="D28" s="1" t="s">
        <v>15</v>
      </c>
      <c r="E28" s="1" t="s">
        <v>16</v>
      </c>
      <c r="F28" s="1" t="s">
        <v>25</v>
      </c>
      <c r="G28" s="1" t="s">
        <v>27</v>
      </c>
      <c r="H28" s="1" t="s">
        <v>28</v>
      </c>
      <c r="I28" s="1" t="s">
        <v>29</v>
      </c>
      <c r="J28" s="1" t="s">
        <v>31</v>
      </c>
      <c r="K28" s="1" t="s">
        <v>30</v>
      </c>
    </row>
    <row r="29" spans="1:12" x14ac:dyDescent="0.3">
      <c r="B29" s="2" t="s">
        <v>18</v>
      </c>
      <c r="C29">
        <f>AVERAGE('1 Core'!C35:C44)</f>
        <v>3.7590000000000003</v>
      </c>
      <c r="D29">
        <f>AVERAGE('1 Core'!D35:D44)</f>
        <v>0.17899999999999999</v>
      </c>
      <c r="E29">
        <f>AVERAGE('1 Core'!E35:E44)</f>
        <v>4.3680000000000003</v>
      </c>
      <c r="F29">
        <f>E29/E29</f>
        <v>1</v>
      </c>
      <c r="G29">
        <f>_xlfn.STDEV.P('1 Core'!E35:E44)/AVERAGE('1 Core'!E35:E44)</f>
        <v>5.4174619878780139E-2</v>
      </c>
      <c r="H29">
        <f>1/((1-B26)+(B26/1))</f>
        <v>1</v>
      </c>
      <c r="I29">
        <v>1</v>
      </c>
      <c r="J29">
        <f>E29/1</f>
        <v>4.3680000000000003</v>
      </c>
      <c r="K29">
        <f>(E29*(1-B26))+((E29*B26)/1)</f>
        <v>4.3680000000000003</v>
      </c>
    </row>
    <row r="30" spans="1:12" x14ac:dyDescent="0.3">
      <c r="B30" s="2" t="s">
        <v>19</v>
      </c>
      <c r="C30">
        <f>AVERAGE('2 Cores'!C35:C44)</f>
        <v>0.33300000000000002</v>
      </c>
      <c r="D30">
        <f>AVERAGE('2 Cores'!D35:D44)</f>
        <v>5.9000000000000011E-2</v>
      </c>
      <c r="E30">
        <f>AVERAGE('2 Cores'!E35:E44)</f>
        <v>2.827</v>
      </c>
      <c r="F30">
        <f>E29/E30</f>
        <v>1.545100813583304</v>
      </c>
      <c r="G30">
        <f>_xlfn.STDEV.P('2 Cores'!E35:E44)/AVERAGE('2 Cores'!E35:E44)</f>
        <v>7.5487574785628092E-2</v>
      </c>
      <c r="H30">
        <f>1/((1-B26)+(B26/2))</f>
        <v>1.5503875968992247</v>
      </c>
      <c r="I30">
        <v>2</v>
      </c>
      <c r="J30">
        <f>E29/2</f>
        <v>2.1840000000000002</v>
      </c>
      <c r="K30">
        <f>(E29*(1-B26))+((E29*B26)/2)</f>
        <v>2.8173600000000003</v>
      </c>
    </row>
    <row r="31" spans="1:12" x14ac:dyDescent="0.3">
      <c r="B31" s="2" t="s">
        <v>20</v>
      </c>
      <c r="C31">
        <f>AVERAGE('3 Cores'!C35:C44)</f>
        <v>0.34599999999999997</v>
      </c>
      <c r="D31">
        <f>AVERAGE('3 Cores'!D35:D44)</f>
        <v>5.9000000000000011E-2</v>
      </c>
      <c r="E31">
        <f>AVERAGE('3 Cores'!E35:E44)</f>
        <v>2.472</v>
      </c>
      <c r="F31">
        <f>E29/E31</f>
        <v>1.766990291262136</v>
      </c>
      <c r="G31">
        <f>_xlfn.STDEV.P('3 Cores'!E35:E44)/AVERAGE('3 Cores'!E35:E44)</f>
        <v>5.9968868803257046E-2</v>
      </c>
      <c r="H31">
        <f>1/((1-B26)+(B26/3))</f>
        <v>1.8987341772151896</v>
      </c>
      <c r="I31">
        <v>3</v>
      </c>
      <c r="J31">
        <f>E29/3</f>
        <v>1.4560000000000002</v>
      </c>
      <c r="K31">
        <f>(E29*(1-B26))+((E29*B26)/3)</f>
        <v>2.3004800000000003</v>
      </c>
    </row>
    <row r="32" spans="1:12" x14ac:dyDescent="0.3">
      <c r="B32" s="2" t="s">
        <v>21</v>
      </c>
      <c r="C32">
        <f>AVERAGE('4 Cores'!C35:C44)</f>
        <v>0.32600000000000001</v>
      </c>
      <c r="D32">
        <f>AVERAGE('4 Cores'!D35:D44)</f>
        <v>3.2000000000000001E-2</v>
      </c>
      <c r="E32">
        <f>AVERAGE('4 Cores'!E35:E44)</f>
        <v>2.4590000000000005</v>
      </c>
      <c r="F32">
        <f>E29/E32</f>
        <v>1.7763318422122811</v>
      </c>
      <c r="G32">
        <f>_xlfn.STDEV.P('4 Cores'!E35:E44)/AVERAGE('4 Cores'!E35:E44)</f>
        <v>1.6108419943341456E-2</v>
      </c>
      <c r="H32">
        <f>1/((1-B26)+(B26/4))</f>
        <v>2.1390374331550799</v>
      </c>
      <c r="I32">
        <v>4</v>
      </c>
      <c r="J32">
        <f>E29/4</f>
        <v>1.0920000000000001</v>
      </c>
      <c r="K32">
        <f>(E29*(1-B26))+((E29*B26)/4)</f>
        <v>2.0420400000000001</v>
      </c>
    </row>
    <row r="33" spans="2:11" x14ac:dyDescent="0.3">
      <c r="B33" s="2" t="s">
        <v>22</v>
      </c>
      <c r="C33">
        <f>AVERAGE('5 Cores'!C35:C44)</f>
        <v>0.34799999999999998</v>
      </c>
      <c r="D33">
        <f>AVERAGE('5 Cores'!D35:D44)</f>
        <v>3.1999999999999994E-2</v>
      </c>
      <c r="E33">
        <f>AVERAGE('5 Cores'!E35:E44)</f>
        <v>2.6370000000000005</v>
      </c>
      <c r="F33">
        <f>E29/E33</f>
        <v>1.6564277588168372</v>
      </c>
      <c r="G33">
        <f>_xlfn.STDEV.P('5 Cores'!E35:E44)/AVERAGE('5 Cores'!E35:E44)</f>
        <v>1.8348077972549046E-2</v>
      </c>
      <c r="H33">
        <f>1/((1-B26)+(B26/5))</f>
        <v>2.3148148148148144</v>
      </c>
      <c r="I33">
        <v>5</v>
      </c>
      <c r="J33">
        <f>E29/5</f>
        <v>0.87360000000000004</v>
      </c>
      <c r="K33">
        <f>(E29*(1-B26))+((E29*B26)/5)</f>
        <v>1.8869760000000002</v>
      </c>
    </row>
    <row r="34" spans="2:11" x14ac:dyDescent="0.3">
      <c r="B34" s="2" t="s">
        <v>23</v>
      </c>
      <c r="C34">
        <f>AVERAGE('6 Cores'!C35:C44)</f>
        <v>0.34300000000000003</v>
      </c>
      <c r="D34">
        <f>AVERAGE('6 Cores'!D35:D44)</f>
        <v>4.5999999999999999E-2</v>
      </c>
      <c r="E34">
        <f>AVERAGE('6 Cores'!E35:E44)</f>
        <v>2.7530000000000001</v>
      </c>
      <c r="F34">
        <f>E29/E34</f>
        <v>1.586632764257174</v>
      </c>
      <c r="G34">
        <f>_xlfn.STDEV.P('6 Cores'!E35:E44)/AVERAGE('6 Cores'!E35:E44)</f>
        <v>4.7833356614168591E-2</v>
      </c>
      <c r="H34">
        <f>1/((1-B26)+(B26/6))</f>
        <v>2.4489795918367343</v>
      </c>
      <c r="I34">
        <v>6</v>
      </c>
      <c r="J34">
        <f>E29/6</f>
        <v>0.72800000000000009</v>
      </c>
      <c r="K34">
        <f>(E29*(1-B26))+((E29*B26)/6)</f>
        <v>1.7836000000000003</v>
      </c>
    </row>
    <row r="35" spans="2:11" x14ac:dyDescent="0.3">
      <c r="B35" s="2" t="s">
        <v>24</v>
      </c>
      <c r="C35">
        <f>AVERAGE('7 Cores'!C35:C44)</f>
        <v>0.35300000000000004</v>
      </c>
      <c r="D35">
        <f>AVERAGE('7 Cores'!D35:D44)</f>
        <v>6.3E-2</v>
      </c>
      <c r="E35">
        <f>AVERAGE('7 Cores'!E35:E44)</f>
        <v>2.835</v>
      </c>
      <c r="F35">
        <f>E29/E35</f>
        <v>1.540740740740741</v>
      </c>
      <c r="G35">
        <f>_xlfn.STDEV.P('7 Cores'!E35:E44)/AVERAGE('7 Cores'!E35:E44)</f>
        <v>1.506878967428135E-2</v>
      </c>
      <c r="H35">
        <f>1/((1-B26)+(B26/7))</f>
        <v>2.554744525547445</v>
      </c>
      <c r="I35">
        <v>7</v>
      </c>
      <c r="J35">
        <f>E29/7</f>
        <v>0.624</v>
      </c>
      <c r="K35">
        <f>(E29*(1-B26))+((E29*B26)/7)</f>
        <v>1.7097600000000002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DAA1-7A9F-460A-9776-544973D0FE64}">
  <dimension ref="A1"/>
  <sheetViews>
    <sheetView tabSelected="1" topLeftCell="A22" workbookViewId="0">
      <selection activeCell="N41" sqref="N41"/>
    </sheetView>
  </sheetViews>
  <sheetFormatPr baseColWidth="10" defaultRowHeight="14.4" x14ac:dyDescent="0.3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 Core</vt:lpstr>
      <vt:lpstr>2 Cores</vt:lpstr>
      <vt:lpstr>3 Cores</vt:lpstr>
      <vt:lpstr>4 Cores</vt:lpstr>
      <vt:lpstr>5 Cores</vt:lpstr>
      <vt:lpstr>6 Cores</vt:lpstr>
      <vt:lpstr>7 Cores</vt:lpstr>
      <vt:lpstr>Total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Nieto De Santos, Francisco Javier</dc:creator>
  <cp:lastModifiedBy>Nieto De Santos, Francisco Javier</cp:lastModifiedBy>
  <dcterms:created xsi:type="dcterms:W3CDTF">2015-06-05T18:17:20Z</dcterms:created>
  <dcterms:modified xsi:type="dcterms:W3CDTF">2021-07-10T21:45:11Z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2021-07-06T11:10:59Z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bc764a65-000b-4da0-a384-9af5dd4b92e9</vt:lpwstr>
  </property>
  <property fmtid="{D5CDD505-2E9C-101B-9397-08002B2CF9AE}" pid="8" name="MSIP_Label_e463cba9-5f6c-478d-9329-7b2295e4e8ed_ContentBits">
    <vt:lpwstr>0</vt:lpwstr>
  </property>
</Properties>
</file>