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855" windowHeight="8445"/>
  </bookViews>
  <sheets>
    <sheet name="N° entradas necesarias" sheetId="1" r:id="rId1"/>
    <sheet name="Potencia requerida" sheetId="2" r:id="rId2"/>
    <sheet name="Dimensión sistema de potencia " sheetId="3" r:id="rId3"/>
  </sheets>
  <definedNames>
    <definedName name="solver_adj" localSheetId="2" hidden="1">'Dimensión sistema de potencia '!$H$4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'Dimensión sistema de potencia '!#REF!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D18" i="3"/>
  <c r="D3"/>
  <c r="I9"/>
  <c r="F20" i="2"/>
  <c r="G21"/>
  <c r="G25"/>
  <c r="G24"/>
  <c r="G23"/>
  <c r="G22"/>
  <c r="G20"/>
  <c r="G18"/>
  <c r="G17"/>
  <c r="G14"/>
  <c r="G15"/>
  <c r="G13"/>
  <c r="G7"/>
  <c r="G8"/>
  <c r="G9"/>
  <c r="G10"/>
  <c r="G11"/>
  <c r="G6"/>
  <c r="E22"/>
  <c r="E21"/>
  <c r="F22"/>
  <c r="F18"/>
  <c r="F17"/>
  <c r="F14"/>
  <c r="F15"/>
  <c r="F13"/>
  <c r="F11"/>
  <c r="F7"/>
  <c r="F8"/>
  <c r="F9"/>
  <c r="F10"/>
  <c r="F6"/>
  <c r="I9" i="1"/>
  <c r="H9"/>
  <c r="H20"/>
  <c r="I25"/>
  <c r="H25"/>
  <c r="I24"/>
  <c r="H24"/>
  <c r="I23"/>
  <c r="H23"/>
  <c r="I22"/>
  <c r="H22"/>
  <c r="I21"/>
  <c r="H21"/>
  <c r="I20"/>
  <c r="I18"/>
  <c r="H18"/>
  <c r="I17"/>
  <c r="H17"/>
  <c r="H7"/>
  <c r="I7"/>
  <c r="H8"/>
  <c r="I8"/>
  <c r="H10"/>
  <c r="I10"/>
  <c r="H11"/>
  <c r="I11"/>
  <c r="H13"/>
  <c r="I13"/>
  <c r="H14"/>
  <c r="I14"/>
  <c r="H15"/>
  <c r="I15"/>
  <c r="H6"/>
  <c r="I6"/>
  <c r="G26" i="2" l="1"/>
  <c r="D4" i="3" s="1"/>
  <c r="H26" i="1"/>
  <c r="I26"/>
  <c r="D7" i="3" l="1"/>
  <c r="E12"/>
  <c r="F12" s="1"/>
  <c r="D6"/>
  <c r="G12"/>
  <c r="D20" l="1"/>
  <c r="H6"/>
  <c r="I6" s="1"/>
  <c r="H7"/>
  <c r="I7" s="1"/>
  <c r="H5"/>
  <c r="I5" s="1"/>
  <c r="H8"/>
  <c r="I8" s="1"/>
  <c r="H9"/>
  <c r="H4"/>
  <c r="I4" s="1"/>
</calcChain>
</file>

<file path=xl/sharedStrings.xml><?xml version="1.0" encoding="utf-8"?>
<sst xmlns="http://schemas.openxmlformats.org/spreadsheetml/2006/main" count="82" uniqueCount="60">
  <si>
    <t>Tipo de Sensor</t>
  </si>
  <si>
    <t>Cantidad por Sistema</t>
  </si>
  <si>
    <t>Numero de Sistemas</t>
  </si>
  <si>
    <t>Total Entradas Analogas</t>
  </si>
  <si>
    <t>Digitales</t>
  </si>
  <si>
    <t>0= analogo/1=digital</t>
  </si>
  <si>
    <t>Optical Fog</t>
  </si>
  <si>
    <t>Date Rate/ Minute</t>
  </si>
  <si>
    <t>LWC</t>
  </si>
  <si>
    <t>Wind Anemometer</t>
  </si>
  <si>
    <t>?</t>
  </si>
  <si>
    <t>Barometric</t>
  </si>
  <si>
    <t>Enviromental Sensing Subsystem</t>
  </si>
  <si>
    <t>Collector Monitoring Subsystem</t>
  </si>
  <si>
    <t>Bucket Rain_ Guage Flow Meter</t>
  </si>
  <si>
    <t>Type Read, Voltage or Current</t>
  </si>
  <si>
    <t>Custom Flow Meter</t>
  </si>
  <si>
    <t>v</t>
  </si>
  <si>
    <t>Camera</t>
  </si>
  <si>
    <t>totales</t>
  </si>
  <si>
    <t>d</t>
  </si>
  <si>
    <t>Power subsystem</t>
  </si>
  <si>
    <t>Solar cell output</t>
  </si>
  <si>
    <t>External Card</t>
  </si>
  <si>
    <t>Battery state of charger</t>
  </si>
  <si>
    <t>Mux chield</t>
  </si>
  <si>
    <t>Arduino GM862 Shield</t>
  </si>
  <si>
    <t>wind vane</t>
  </si>
  <si>
    <t>posiblemente</t>
  </si>
  <si>
    <t>Potencia requerida W</t>
  </si>
  <si>
    <t>Potencia total requerida W</t>
  </si>
  <si>
    <t xml:space="preserve">Computador </t>
  </si>
  <si>
    <t>Módulo Celular GSM/</t>
  </si>
  <si>
    <t>Perdidas operacionales</t>
  </si>
  <si>
    <t>Totales</t>
  </si>
  <si>
    <t>Arduino Mega</t>
  </si>
  <si>
    <t>voltage/ volts</t>
  </si>
  <si>
    <t xml:space="preserve">Humidity </t>
  </si>
  <si>
    <t>Eficiencia placa solar %</t>
  </si>
  <si>
    <t>N° horas de sol</t>
  </si>
  <si>
    <t>Potencia instalada requerida</t>
  </si>
  <si>
    <t>Potencia promedio consumo por hora W</t>
  </si>
  <si>
    <t>Potencia luz incidente</t>
  </si>
  <si>
    <t>Potencia generada</t>
  </si>
  <si>
    <t>Corriente generada por hora</t>
  </si>
  <si>
    <t>potencia instalada requerida</t>
  </si>
  <si>
    <t>Corriente total diaria</t>
  </si>
  <si>
    <t>Tamaño bateria recomendado amperes.</t>
  </si>
  <si>
    <t>Potencia total diaria wats</t>
  </si>
  <si>
    <t>Costo del sistema de potencia</t>
  </si>
  <si>
    <t>Valor por ampere en bateria</t>
  </si>
  <si>
    <t>valor por watts en panel solar</t>
  </si>
  <si>
    <t>Regulador de carga</t>
  </si>
  <si>
    <t>Total</t>
  </si>
  <si>
    <t>Porcentaje extra para Recargar</t>
  </si>
  <si>
    <t>potencia instalada recomendada</t>
  </si>
  <si>
    <t>Datos del sistema</t>
  </si>
  <si>
    <t>Humidity</t>
  </si>
  <si>
    <t>Mux Shield</t>
  </si>
  <si>
    <t>Wind vane</t>
  </si>
</sst>
</file>

<file path=xl/styles.xml><?xml version="1.0" encoding="utf-8"?>
<styleSheet xmlns="http://schemas.openxmlformats.org/spreadsheetml/2006/main">
  <numFmts count="3">
    <numFmt numFmtId="164" formatCode="_-&quot;$&quot;\ * #,##0.00_-;\-&quot;$&quot;\ * #,##0.00_-;_-&quot;$&quot;\ * &quot;-&quot;??_-;_-@_-"/>
    <numFmt numFmtId="169" formatCode="0.0"/>
    <numFmt numFmtId="171" formatCode="_-&quot;$&quot;\ * #,##0_-;\-&quot;$&quot;\ * #,##0_-;_-&quot;$&quot;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3" borderId="6" xfId="0" applyFill="1" applyBorder="1"/>
    <xf numFmtId="0" fontId="0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5" xfId="0" applyFont="1" applyFill="1" applyBorder="1"/>
    <xf numFmtId="0" fontId="0" fillId="3" borderId="10" xfId="0" applyFill="1" applyBorder="1"/>
    <xf numFmtId="0" fontId="0" fillId="4" borderId="6" xfId="0" applyFill="1" applyBorder="1"/>
    <xf numFmtId="0" fontId="0" fillId="4" borderId="7" xfId="0" applyFont="1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15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13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9" xfId="0" applyFont="1" applyFill="1" applyBorder="1"/>
    <xf numFmtId="0" fontId="0" fillId="3" borderId="14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1" xfId="0" applyFon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4" xfId="0" applyFont="1" applyFill="1" applyBorder="1"/>
    <xf numFmtId="0" fontId="0" fillId="3" borderId="25" xfId="0" applyFill="1" applyBorder="1"/>
    <xf numFmtId="0" fontId="0" fillId="2" borderId="18" xfId="0" applyFill="1" applyBorder="1"/>
    <xf numFmtId="0" fontId="0" fillId="2" borderId="14" xfId="0" applyFill="1" applyBorder="1"/>
    <xf numFmtId="0" fontId="0" fillId="2" borderId="11" xfId="0" applyFill="1" applyBorder="1"/>
    <xf numFmtId="0" fontId="0" fillId="3" borderId="11" xfId="0" applyFill="1" applyBorder="1"/>
    <xf numFmtId="9" fontId="0" fillId="3" borderId="12" xfId="2" applyFont="1" applyFill="1" applyBorder="1"/>
    <xf numFmtId="0" fontId="0" fillId="3" borderId="12" xfId="0" applyFill="1" applyBorder="1"/>
    <xf numFmtId="0" fontId="0" fillId="3" borderId="29" xfId="0" applyFill="1" applyBorder="1"/>
    <xf numFmtId="9" fontId="0" fillId="3" borderId="5" xfId="2" applyFont="1" applyFill="1" applyBorder="1"/>
    <xf numFmtId="9" fontId="0" fillId="3" borderId="8" xfId="2" applyFont="1" applyFill="1" applyBorder="1"/>
    <xf numFmtId="0" fontId="0" fillId="3" borderId="31" xfId="0" applyFill="1" applyBorder="1"/>
    <xf numFmtId="0" fontId="0" fillId="3" borderId="32" xfId="0" applyFill="1" applyBorder="1"/>
    <xf numFmtId="0" fontId="0" fillId="2" borderId="33" xfId="0" applyFill="1" applyBorder="1"/>
    <xf numFmtId="0" fontId="0" fillId="2" borderId="30" xfId="0" applyFill="1" applyBorder="1"/>
    <xf numFmtId="0" fontId="0" fillId="2" borderId="15" xfId="0" applyFill="1" applyBorder="1"/>
    <xf numFmtId="1" fontId="0" fillId="3" borderId="36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6" borderId="30" xfId="0" applyFill="1" applyBorder="1"/>
    <xf numFmtId="0" fontId="0" fillId="6" borderId="33" xfId="0" applyFill="1" applyBorder="1"/>
    <xf numFmtId="9" fontId="0" fillId="3" borderId="10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9" fontId="0" fillId="3" borderId="10" xfId="0" applyNumberFormat="1" applyFill="1" applyBorder="1"/>
    <xf numFmtId="169" fontId="0" fillId="3" borderId="29" xfId="0" applyNumberFormat="1" applyFill="1" applyBorder="1"/>
    <xf numFmtId="169" fontId="0" fillId="3" borderId="5" xfId="0" applyNumberFormat="1" applyFill="1" applyBorder="1"/>
    <xf numFmtId="169" fontId="0" fillId="3" borderId="32" xfId="0" applyNumberFormat="1" applyFill="1" applyBorder="1"/>
    <xf numFmtId="171" fontId="0" fillId="2" borderId="29" xfId="1" applyNumberFormat="1" applyFont="1" applyFill="1" applyBorder="1"/>
    <xf numFmtId="1" fontId="0" fillId="3" borderId="34" xfId="0" applyNumberFormat="1" applyFill="1" applyBorder="1"/>
    <xf numFmtId="1" fontId="0" fillId="3" borderId="35" xfId="0" applyNumberFormat="1" applyFill="1" applyBorder="1"/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L33"/>
  <sheetViews>
    <sheetView tabSelected="1" topLeftCell="B1" workbookViewId="0">
      <selection activeCell="H6" sqref="H6:H9"/>
    </sheetView>
  </sheetViews>
  <sheetFormatPr baseColWidth="10" defaultRowHeight="15"/>
  <cols>
    <col min="4" max="4" width="18.140625" bestFit="1" customWidth="1"/>
    <col min="5" max="5" width="19" bestFit="1" customWidth="1"/>
    <col min="6" max="6" width="19.7109375" bestFit="1" customWidth="1"/>
    <col min="7" max="7" width="19" bestFit="1" customWidth="1"/>
    <col min="8" max="8" width="22" bestFit="1" customWidth="1"/>
    <col min="10" max="10" width="17.42578125" bestFit="1" customWidth="1"/>
    <col min="11" max="11" width="27.85546875" bestFit="1" customWidth="1"/>
  </cols>
  <sheetData>
    <row r="3" spans="4:12" ht="15.75" thickBot="1"/>
    <row r="4" spans="4:12" ht="15.75" thickBot="1">
      <c r="D4" s="22" t="s">
        <v>0</v>
      </c>
      <c r="E4" s="23" t="s">
        <v>5</v>
      </c>
      <c r="F4" s="23" t="s">
        <v>1</v>
      </c>
      <c r="G4" s="23" t="s">
        <v>2</v>
      </c>
      <c r="H4" s="23" t="s">
        <v>3</v>
      </c>
      <c r="I4" s="24" t="s">
        <v>4</v>
      </c>
      <c r="J4" s="24" t="s">
        <v>7</v>
      </c>
      <c r="K4" s="24" t="s">
        <v>15</v>
      </c>
      <c r="L4" s="25"/>
    </row>
    <row r="5" spans="4:12" ht="15.75" thickBot="1">
      <c r="D5" s="66" t="s">
        <v>12</v>
      </c>
      <c r="E5" s="67"/>
      <c r="F5" s="67"/>
      <c r="G5" s="67"/>
      <c r="H5" s="67"/>
      <c r="I5" s="67"/>
      <c r="J5" s="67"/>
      <c r="K5" s="68"/>
    </row>
    <row r="6" spans="4:12">
      <c r="D6" s="10" t="s">
        <v>6</v>
      </c>
      <c r="E6" s="11">
        <v>0</v>
      </c>
      <c r="F6" s="11">
        <v>2</v>
      </c>
      <c r="G6" s="11">
        <v>7</v>
      </c>
      <c r="H6" s="11">
        <f>IF(E6=0,(F6*G6),0)</f>
        <v>14</v>
      </c>
      <c r="I6" s="28">
        <f>IF(E6=1,(F6*G6),0)</f>
        <v>0</v>
      </c>
      <c r="J6" s="28">
        <v>1</v>
      </c>
      <c r="K6" s="29" t="s">
        <v>17</v>
      </c>
    </row>
    <row r="7" spans="4:12">
      <c r="D7" s="12" t="s">
        <v>8</v>
      </c>
      <c r="E7" s="13">
        <v>0</v>
      </c>
      <c r="F7" s="13">
        <v>2</v>
      </c>
      <c r="G7" s="13">
        <v>7</v>
      </c>
      <c r="H7" s="14">
        <f t="shared" ref="H7:H15" si="0">IF(E7=0,(F7*G7),0)</f>
        <v>14</v>
      </c>
      <c r="I7" s="13">
        <f t="shared" ref="I7:I15" si="1">IF(E7=1,(F7*G7),0)</f>
        <v>0</v>
      </c>
      <c r="J7" s="13">
        <v>1</v>
      </c>
      <c r="K7" s="19" t="s">
        <v>17</v>
      </c>
    </row>
    <row r="8" spans="4:12">
      <c r="D8" s="12" t="s">
        <v>9</v>
      </c>
      <c r="E8" s="13">
        <v>1</v>
      </c>
      <c r="F8" s="13">
        <v>1</v>
      </c>
      <c r="G8" s="13">
        <v>7</v>
      </c>
      <c r="H8" s="14">
        <f t="shared" si="0"/>
        <v>0</v>
      </c>
      <c r="I8" s="13">
        <f t="shared" si="1"/>
        <v>7</v>
      </c>
      <c r="J8" s="13">
        <v>1</v>
      </c>
      <c r="K8" s="19" t="s">
        <v>20</v>
      </c>
    </row>
    <row r="9" spans="4:12">
      <c r="D9" s="12" t="s">
        <v>59</v>
      </c>
      <c r="E9" s="13">
        <v>0</v>
      </c>
      <c r="F9" s="13">
        <v>2</v>
      </c>
      <c r="G9" s="13">
        <v>7</v>
      </c>
      <c r="H9" s="14">
        <f t="shared" ref="H9" si="2">IF(E9=0,(F9*G9),0)</f>
        <v>14</v>
      </c>
      <c r="I9" s="13">
        <f t="shared" ref="I9" si="3">IF(E9=1,(F9*G9),0)</f>
        <v>0</v>
      </c>
      <c r="J9" s="13">
        <v>1</v>
      </c>
      <c r="K9" s="19" t="s">
        <v>17</v>
      </c>
    </row>
    <row r="10" spans="4:12">
      <c r="D10" s="12" t="s">
        <v>57</v>
      </c>
      <c r="E10" s="13">
        <v>0</v>
      </c>
      <c r="F10" s="13">
        <v>1</v>
      </c>
      <c r="G10" s="13">
        <v>2</v>
      </c>
      <c r="H10" s="14">
        <f t="shared" si="0"/>
        <v>2</v>
      </c>
      <c r="I10" s="13">
        <f t="shared" si="1"/>
        <v>0</v>
      </c>
      <c r="J10" s="13">
        <v>1</v>
      </c>
      <c r="K10" s="19" t="s">
        <v>17</v>
      </c>
    </row>
    <row r="11" spans="4:12" ht="15.75" thickBot="1">
      <c r="D11" s="15" t="s">
        <v>11</v>
      </c>
      <c r="E11" s="16">
        <v>0</v>
      </c>
      <c r="F11" s="16">
        <v>1</v>
      </c>
      <c r="G11" s="16">
        <v>2</v>
      </c>
      <c r="H11" s="17">
        <f t="shared" si="0"/>
        <v>2</v>
      </c>
      <c r="I11" s="18">
        <f t="shared" si="1"/>
        <v>0</v>
      </c>
      <c r="J11" s="18">
        <v>1</v>
      </c>
      <c r="K11" s="19" t="s">
        <v>17</v>
      </c>
    </row>
    <row r="12" spans="4:12" ht="15.75" thickBot="1">
      <c r="D12" s="66" t="s">
        <v>13</v>
      </c>
      <c r="E12" s="67"/>
      <c r="F12" s="67"/>
      <c r="G12" s="67"/>
      <c r="H12" s="67"/>
      <c r="I12" s="67"/>
      <c r="J12" s="67"/>
      <c r="K12" s="68"/>
    </row>
    <row r="13" spans="4:12">
      <c r="D13" s="2" t="s">
        <v>14</v>
      </c>
      <c r="E13" s="4">
        <v>1</v>
      </c>
      <c r="F13" s="4">
        <v>1</v>
      </c>
      <c r="G13" s="4">
        <v>2</v>
      </c>
      <c r="H13" s="3">
        <f t="shared" si="0"/>
        <v>0</v>
      </c>
      <c r="I13" s="4">
        <f t="shared" si="1"/>
        <v>2</v>
      </c>
      <c r="J13" s="4">
        <v>60</v>
      </c>
      <c r="K13" s="5" t="s">
        <v>20</v>
      </c>
    </row>
    <row r="14" spans="4:12">
      <c r="D14" s="6" t="s">
        <v>16</v>
      </c>
      <c r="E14" s="7">
        <v>0</v>
      </c>
      <c r="F14" s="7">
        <v>1</v>
      </c>
      <c r="G14" s="7">
        <v>2</v>
      </c>
      <c r="H14" s="8">
        <f t="shared" si="0"/>
        <v>2</v>
      </c>
      <c r="I14" s="7">
        <f t="shared" si="1"/>
        <v>0</v>
      </c>
      <c r="J14" s="7">
        <v>1</v>
      </c>
      <c r="K14" s="9" t="s">
        <v>17</v>
      </c>
    </row>
    <row r="15" spans="4:12" ht="15.75" thickBot="1">
      <c r="D15" s="30" t="s">
        <v>18</v>
      </c>
      <c r="E15" s="31" t="s">
        <v>10</v>
      </c>
      <c r="F15" s="31">
        <v>1</v>
      </c>
      <c r="G15" s="31">
        <v>2</v>
      </c>
      <c r="H15" s="32">
        <f t="shared" si="0"/>
        <v>0</v>
      </c>
      <c r="I15" s="31">
        <f t="shared" si="1"/>
        <v>0</v>
      </c>
      <c r="J15" s="31"/>
      <c r="K15" s="33"/>
    </row>
    <row r="16" spans="4:12" ht="15.75" thickBot="1">
      <c r="D16" s="66" t="s">
        <v>21</v>
      </c>
      <c r="E16" s="67"/>
      <c r="F16" s="67"/>
      <c r="G16" s="67"/>
      <c r="H16" s="67"/>
      <c r="I16" s="67"/>
      <c r="J16" s="67"/>
      <c r="K16" s="68"/>
    </row>
    <row r="17" spans="4:12">
      <c r="D17" s="34" t="s">
        <v>22</v>
      </c>
      <c r="E17" s="7">
        <v>0</v>
      </c>
      <c r="F17" s="7">
        <v>1</v>
      </c>
      <c r="G17" s="7">
        <v>1</v>
      </c>
      <c r="H17" s="8">
        <f t="shared" ref="H17:H18" si="4">IF(E17=0,(F17*G17),0)</f>
        <v>1</v>
      </c>
      <c r="I17" s="7">
        <f t="shared" ref="I17:I18" si="5">IF(E17=1,(F17*G17),0)</f>
        <v>0</v>
      </c>
      <c r="J17" s="7">
        <v>1</v>
      </c>
      <c r="K17" s="9"/>
    </row>
    <row r="18" spans="4:12" ht="15.75" thickBot="1">
      <c r="D18" s="34" t="s">
        <v>24</v>
      </c>
      <c r="E18" s="7">
        <v>0</v>
      </c>
      <c r="F18" s="7">
        <v>1</v>
      </c>
      <c r="G18" s="7">
        <v>1</v>
      </c>
      <c r="H18" s="8">
        <f t="shared" si="4"/>
        <v>1</v>
      </c>
      <c r="I18" s="7">
        <f t="shared" si="5"/>
        <v>0</v>
      </c>
      <c r="J18" s="7">
        <v>1</v>
      </c>
      <c r="K18" s="9"/>
    </row>
    <row r="19" spans="4:12" ht="15.75" thickBot="1">
      <c r="D19" s="69" t="s">
        <v>23</v>
      </c>
      <c r="E19" s="70"/>
      <c r="F19" s="70"/>
      <c r="G19" s="70"/>
      <c r="H19" s="70"/>
      <c r="I19" s="70"/>
      <c r="J19" s="70"/>
      <c r="K19" s="71"/>
      <c r="L19" s="1"/>
    </row>
    <row r="20" spans="4:12">
      <c r="D20" s="38" t="s">
        <v>58</v>
      </c>
      <c r="E20" s="39">
        <v>0</v>
      </c>
      <c r="F20" s="39">
        <v>3</v>
      </c>
      <c r="G20" s="39">
        <v>1</v>
      </c>
      <c r="H20" s="40">
        <f>IF(E20=0,(F20*G20),0)</f>
        <v>3</v>
      </c>
      <c r="I20" s="39">
        <f t="shared" ref="I20:I25" si="6">IF(E20=1,(F20*G20),0)</f>
        <v>0</v>
      </c>
      <c r="J20" s="39">
        <v>1</v>
      </c>
      <c r="K20" s="41"/>
      <c r="L20" s="1"/>
    </row>
    <row r="21" spans="4:12" ht="15.75" thickBot="1">
      <c r="D21" s="42"/>
      <c r="E21" s="43">
        <v>1</v>
      </c>
      <c r="F21" s="43">
        <v>4</v>
      </c>
      <c r="G21" s="43">
        <v>1</v>
      </c>
      <c r="H21" s="44">
        <f t="shared" ref="H21:H25" si="7">IF(E21=0,(F21*G21),0)</f>
        <v>0</v>
      </c>
      <c r="I21" s="43">
        <f t="shared" si="6"/>
        <v>4</v>
      </c>
      <c r="J21" s="43">
        <v>1</v>
      </c>
      <c r="K21" s="45"/>
      <c r="L21" s="1"/>
    </row>
    <row r="22" spans="4:12">
      <c r="D22" s="34" t="s">
        <v>26</v>
      </c>
      <c r="E22" s="35">
        <v>1</v>
      </c>
      <c r="F22" s="35">
        <v>5</v>
      </c>
      <c r="G22" s="35">
        <v>1</v>
      </c>
      <c r="H22" s="36">
        <f t="shared" si="7"/>
        <v>0</v>
      </c>
      <c r="I22" s="35">
        <f t="shared" si="6"/>
        <v>5</v>
      </c>
      <c r="J22" s="35">
        <v>1</v>
      </c>
      <c r="K22" s="37"/>
    </row>
    <row r="23" spans="4:12">
      <c r="D23" s="34"/>
      <c r="E23" s="7">
        <v>0</v>
      </c>
      <c r="F23" s="7">
        <v>1</v>
      </c>
      <c r="G23" s="7">
        <v>1</v>
      </c>
      <c r="H23" s="8">
        <f t="shared" si="7"/>
        <v>1</v>
      </c>
      <c r="I23" s="7">
        <f t="shared" si="6"/>
        <v>0</v>
      </c>
      <c r="J23" s="7">
        <v>1</v>
      </c>
      <c r="K23" s="9"/>
    </row>
    <row r="24" spans="4:12">
      <c r="D24" s="34"/>
      <c r="E24" s="7">
        <v>0</v>
      </c>
      <c r="F24" s="7">
        <v>1</v>
      </c>
      <c r="G24" s="7">
        <v>1</v>
      </c>
      <c r="H24" s="8">
        <f t="shared" si="7"/>
        <v>1</v>
      </c>
      <c r="I24" s="7">
        <f t="shared" si="6"/>
        <v>0</v>
      </c>
      <c r="J24" s="7">
        <v>1</v>
      </c>
      <c r="K24" s="9"/>
    </row>
    <row r="25" spans="4:12" ht="15.75" thickBot="1">
      <c r="D25" s="34"/>
      <c r="E25" s="7">
        <v>0</v>
      </c>
      <c r="F25" s="7">
        <v>1</v>
      </c>
      <c r="G25" s="7">
        <v>1</v>
      </c>
      <c r="H25" s="8">
        <f t="shared" si="7"/>
        <v>1</v>
      </c>
      <c r="I25" s="7">
        <f t="shared" si="6"/>
        <v>0</v>
      </c>
      <c r="J25" s="7">
        <v>1</v>
      </c>
      <c r="K25" s="9"/>
    </row>
    <row r="26" spans="4:12" ht="15.75" thickBot="1">
      <c r="D26" s="26" t="s">
        <v>19</v>
      </c>
      <c r="E26" s="24"/>
      <c r="F26" s="24"/>
      <c r="G26" s="24"/>
      <c r="H26" s="27">
        <f>SUM(H6:H11)+SUM(H13:H15)+SUM(H17:H18)+SUM(H20:H25)</f>
        <v>56</v>
      </c>
      <c r="I26" s="27">
        <f>SUM(I6:I11)+SUM(I13:I15)+SUM(I17:I18)+SUM(I20:I25)</f>
        <v>18</v>
      </c>
      <c r="J26" s="24"/>
      <c r="K26" s="25"/>
    </row>
    <row r="27" spans="4:12">
      <c r="D27" s="20"/>
      <c r="E27" s="20"/>
      <c r="F27" s="20"/>
      <c r="G27" s="20" t="s">
        <v>28</v>
      </c>
      <c r="H27" s="21">
        <v>60</v>
      </c>
      <c r="I27" s="20"/>
      <c r="J27" s="20"/>
      <c r="K27" s="20"/>
    </row>
    <row r="28" spans="4:12">
      <c r="D28" s="20"/>
      <c r="E28" s="20"/>
      <c r="F28" s="20"/>
      <c r="G28" s="20"/>
      <c r="H28" s="21"/>
      <c r="I28" s="20"/>
      <c r="J28" s="20"/>
      <c r="K28" s="20"/>
    </row>
    <row r="29" spans="4:12">
      <c r="D29" s="20"/>
      <c r="E29" s="20"/>
      <c r="F29" s="20"/>
      <c r="G29" s="20"/>
      <c r="H29" s="21"/>
      <c r="I29" s="20"/>
      <c r="J29" s="20"/>
      <c r="K29" s="20"/>
    </row>
    <row r="30" spans="4:12">
      <c r="D30" s="20"/>
      <c r="E30" s="20"/>
      <c r="F30" s="20"/>
      <c r="G30" s="20"/>
      <c r="H30" s="20"/>
      <c r="I30" s="21"/>
      <c r="J30" s="20"/>
      <c r="K30" s="20"/>
    </row>
    <row r="31" spans="4:12">
      <c r="D31" s="20"/>
      <c r="E31" s="20"/>
      <c r="F31" s="20"/>
      <c r="G31" s="20"/>
      <c r="H31" s="20"/>
      <c r="I31" s="21"/>
      <c r="J31" s="20"/>
      <c r="K31" s="20"/>
    </row>
    <row r="32" spans="4:12">
      <c r="D32" s="20"/>
      <c r="E32" s="20"/>
      <c r="F32" s="20"/>
      <c r="G32" s="20"/>
      <c r="H32" s="20"/>
      <c r="I32" s="21"/>
      <c r="J32" s="20"/>
      <c r="K32" s="20"/>
    </row>
    <row r="33" spans="4:11">
      <c r="D33" s="20"/>
      <c r="E33" s="20"/>
      <c r="F33" s="20"/>
      <c r="G33" s="20"/>
      <c r="H33" s="20"/>
      <c r="I33" s="20"/>
      <c r="J33" s="20"/>
      <c r="K33" s="20"/>
    </row>
  </sheetData>
  <mergeCells count="4">
    <mergeCell ref="D5:K5"/>
    <mergeCell ref="D12:K12"/>
    <mergeCell ref="D16:K16"/>
    <mergeCell ref="D19:K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J26"/>
  <sheetViews>
    <sheetView topLeftCell="C3" workbookViewId="0">
      <selection activeCell="D22" sqref="D22"/>
    </sheetView>
  </sheetViews>
  <sheetFormatPr baseColWidth="10" defaultRowHeight="15"/>
  <cols>
    <col min="4" max="4" width="29.28515625" bestFit="1" customWidth="1"/>
    <col min="5" max="5" width="19" bestFit="1" customWidth="1"/>
    <col min="6" max="6" width="19.85546875" bestFit="1" customWidth="1"/>
    <col min="7" max="7" width="19.42578125" bestFit="1" customWidth="1"/>
    <col min="8" max="8" width="13.140625" bestFit="1" customWidth="1"/>
    <col min="9" max="9" width="8.7109375" bestFit="1" customWidth="1"/>
    <col min="10" max="10" width="17.42578125" bestFit="1" customWidth="1"/>
    <col min="11" max="11" width="27.85546875" bestFit="1" customWidth="1"/>
  </cols>
  <sheetData>
    <row r="3" spans="4:10" ht="15.75" thickBot="1"/>
    <row r="4" spans="4:10" ht="15.75" thickBot="1">
      <c r="D4" s="22" t="s">
        <v>0</v>
      </c>
      <c r="E4" s="24" t="s">
        <v>29</v>
      </c>
      <c r="F4" s="23" t="s">
        <v>2</v>
      </c>
      <c r="G4" s="24" t="s">
        <v>30</v>
      </c>
      <c r="H4" s="24" t="s">
        <v>36</v>
      </c>
      <c r="I4" s="24"/>
      <c r="J4" s="24"/>
    </row>
    <row r="5" spans="4:10" ht="15.75" thickBot="1">
      <c r="D5" s="66" t="s">
        <v>12</v>
      </c>
      <c r="E5" s="67"/>
      <c r="F5" s="67"/>
      <c r="G5" s="67"/>
      <c r="H5" s="67"/>
      <c r="I5" s="67"/>
      <c r="J5" s="68"/>
    </row>
    <row r="6" spans="4:10">
      <c r="D6" s="10" t="s">
        <v>6</v>
      </c>
      <c r="E6" s="11">
        <v>0.1</v>
      </c>
      <c r="F6" s="11">
        <f>'N° entradas necesarias'!G6</f>
        <v>7</v>
      </c>
      <c r="G6" s="11">
        <f>E6*F6</f>
        <v>0.70000000000000007</v>
      </c>
      <c r="H6" s="28"/>
      <c r="I6" s="28"/>
      <c r="J6" s="29"/>
    </row>
    <row r="7" spans="4:10">
      <c r="D7" s="12" t="s">
        <v>8</v>
      </c>
      <c r="E7" s="13">
        <v>2</v>
      </c>
      <c r="F7" s="13">
        <f>'N° entradas necesarias'!G7</f>
        <v>7</v>
      </c>
      <c r="G7" s="13">
        <f t="shared" ref="G7:G25" si="0">E7*F7</f>
        <v>14</v>
      </c>
      <c r="H7" s="13"/>
      <c r="I7" s="13"/>
      <c r="J7" s="19"/>
    </row>
    <row r="8" spans="4:10">
      <c r="D8" s="12" t="s">
        <v>9</v>
      </c>
      <c r="E8" s="13">
        <v>0.1</v>
      </c>
      <c r="F8" s="13">
        <f>'N° entradas necesarias'!G8</f>
        <v>7</v>
      </c>
      <c r="G8" s="13">
        <f t="shared" si="0"/>
        <v>0.70000000000000007</v>
      </c>
      <c r="H8" s="13"/>
      <c r="I8" s="13"/>
      <c r="J8" s="19"/>
    </row>
    <row r="9" spans="4:10">
      <c r="D9" s="12" t="s">
        <v>27</v>
      </c>
      <c r="E9" s="13">
        <v>0.3</v>
      </c>
      <c r="F9" s="13">
        <f>'N° entradas necesarias'!G9</f>
        <v>7</v>
      </c>
      <c r="G9" s="13">
        <f t="shared" si="0"/>
        <v>2.1</v>
      </c>
      <c r="H9" s="13"/>
      <c r="I9" s="13"/>
      <c r="J9" s="19"/>
    </row>
    <row r="10" spans="4:10">
      <c r="D10" s="12" t="s">
        <v>37</v>
      </c>
      <c r="E10" s="13">
        <v>0.1</v>
      </c>
      <c r="F10" s="13">
        <f>'N° entradas necesarias'!G10</f>
        <v>2</v>
      </c>
      <c r="G10" s="13">
        <f t="shared" si="0"/>
        <v>0.2</v>
      </c>
      <c r="H10" s="13"/>
      <c r="I10" s="13"/>
      <c r="J10" s="19"/>
    </row>
    <row r="11" spans="4:10" ht="15.75" thickBot="1">
      <c r="D11" s="15" t="s">
        <v>11</v>
      </c>
      <c r="E11" s="16">
        <v>0.2</v>
      </c>
      <c r="F11" s="16">
        <f>'N° entradas necesarias'!G11</f>
        <v>2</v>
      </c>
      <c r="G11" s="16">
        <f t="shared" si="0"/>
        <v>0.4</v>
      </c>
      <c r="H11" s="18"/>
      <c r="I11" s="18"/>
      <c r="J11" s="19"/>
    </row>
    <row r="12" spans="4:10" ht="15.75" thickBot="1">
      <c r="D12" s="66" t="s">
        <v>13</v>
      </c>
      <c r="E12" s="67"/>
      <c r="F12" s="67"/>
      <c r="G12" s="67"/>
      <c r="H12" s="67"/>
      <c r="I12" s="67"/>
      <c r="J12" s="68"/>
    </row>
    <row r="13" spans="4:10">
      <c r="D13" s="2" t="s">
        <v>14</v>
      </c>
      <c r="E13" s="4">
        <v>2</v>
      </c>
      <c r="F13" s="4">
        <f>'N° entradas necesarias'!G13</f>
        <v>2</v>
      </c>
      <c r="G13" s="4">
        <f t="shared" si="0"/>
        <v>4</v>
      </c>
      <c r="H13" s="4"/>
      <c r="I13" s="4"/>
      <c r="J13" s="5"/>
    </row>
    <row r="14" spans="4:10">
      <c r="D14" s="6" t="s">
        <v>16</v>
      </c>
      <c r="E14" s="7">
        <v>2</v>
      </c>
      <c r="F14" s="7">
        <f>'N° entradas necesarias'!G14</f>
        <v>2</v>
      </c>
      <c r="G14" s="7">
        <f t="shared" si="0"/>
        <v>4</v>
      </c>
      <c r="H14" s="7"/>
      <c r="I14" s="7"/>
      <c r="J14" s="9"/>
    </row>
    <row r="15" spans="4:10" ht="15.75" thickBot="1">
      <c r="D15" s="30" t="s">
        <v>18</v>
      </c>
      <c r="E15" s="31">
        <v>2</v>
      </c>
      <c r="F15" s="31">
        <f>'N° entradas necesarias'!G15</f>
        <v>2</v>
      </c>
      <c r="G15" s="31">
        <f t="shared" si="0"/>
        <v>4</v>
      </c>
      <c r="H15" s="31"/>
      <c r="I15" s="31"/>
      <c r="J15" s="33"/>
    </row>
    <row r="16" spans="4:10" ht="15.75" thickBot="1">
      <c r="D16" s="66" t="s">
        <v>21</v>
      </c>
      <c r="E16" s="67"/>
      <c r="F16" s="67"/>
      <c r="G16" s="67"/>
      <c r="H16" s="67"/>
      <c r="I16" s="67"/>
      <c r="J16" s="68"/>
    </row>
    <row r="17" spans="4:10">
      <c r="D17" s="34" t="s">
        <v>22</v>
      </c>
      <c r="E17" s="7">
        <v>0.1</v>
      </c>
      <c r="F17" s="7">
        <f>'N° entradas necesarias'!G17</f>
        <v>1</v>
      </c>
      <c r="G17" s="7">
        <f t="shared" si="0"/>
        <v>0.1</v>
      </c>
      <c r="H17" s="7"/>
      <c r="I17" s="7"/>
      <c r="J17" s="9"/>
    </row>
    <row r="18" spans="4:10" ht="15.75" thickBot="1">
      <c r="D18" s="34" t="s">
        <v>24</v>
      </c>
      <c r="E18" s="7">
        <v>0.1</v>
      </c>
      <c r="F18" s="7">
        <f>'N° entradas necesarias'!G18</f>
        <v>1</v>
      </c>
      <c r="G18" s="7">
        <f t="shared" si="0"/>
        <v>0.1</v>
      </c>
      <c r="H18" s="7"/>
      <c r="I18" s="7"/>
      <c r="J18" s="9"/>
    </row>
    <row r="19" spans="4:10" ht="15.75" thickBot="1">
      <c r="D19" s="66" t="s">
        <v>23</v>
      </c>
      <c r="E19" s="67"/>
      <c r="F19" s="67"/>
      <c r="G19" s="67"/>
      <c r="H19" s="67"/>
      <c r="I19" s="67"/>
      <c r="J19" s="68"/>
    </row>
    <row r="20" spans="4:10">
      <c r="D20" s="2" t="s">
        <v>25</v>
      </c>
      <c r="E20" s="4">
        <v>1</v>
      </c>
      <c r="F20" s="4">
        <f>'N° entradas necesarias'!G20</f>
        <v>1</v>
      </c>
      <c r="G20" s="39">
        <f t="shared" si="0"/>
        <v>1</v>
      </c>
      <c r="H20" s="4">
        <v>5</v>
      </c>
      <c r="I20" s="4"/>
      <c r="J20" s="5"/>
    </row>
    <row r="21" spans="4:10">
      <c r="D21" s="34" t="s">
        <v>35</v>
      </c>
      <c r="E21" s="35">
        <f>5*0.5</f>
        <v>2.5</v>
      </c>
      <c r="F21" s="35">
        <v>1</v>
      </c>
      <c r="G21" s="7">
        <f>E21*F21</f>
        <v>2.5</v>
      </c>
      <c r="H21" s="35">
        <v>5</v>
      </c>
      <c r="I21" s="35"/>
      <c r="J21" s="37"/>
    </row>
    <row r="22" spans="4:10">
      <c r="D22" s="34" t="s">
        <v>26</v>
      </c>
      <c r="E22" s="35">
        <f>3*5</f>
        <v>15</v>
      </c>
      <c r="F22" s="35">
        <f>'N° entradas necesarias'!G22</f>
        <v>1</v>
      </c>
      <c r="G22" s="35">
        <f t="shared" si="0"/>
        <v>15</v>
      </c>
      <c r="H22" s="35">
        <v>5</v>
      </c>
      <c r="I22" s="35"/>
      <c r="J22" s="37"/>
    </row>
    <row r="23" spans="4:10">
      <c r="D23" s="34" t="s">
        <v>32</v>
      </c>
      <c r="E23" s="7">
        <v>0</v>
      </c>
      <c r="F23" s="7">
        <v>1</v>
      </c>
      <c r="G23" s="7">
        <f t="shared" si="0"/>
        <v>0</v>
      </c>
      <c r="H23" s="7"/>
      <c r="I23" s="7"/>
      <c r="J23" s="9"/>
    </row>
    <row r="24" spans="4:10">
      <c r="D24" s="34" t="s">
        <v>31</v>
      </c>
      <c r="E24" s="7"/>
      <c r="F24" s="7">
        <v>1</v>
      </c>
      <c r="G24" s="7">
        <f t="shared" si="0"/>
        <v>0</v>
      </c>
      <c r="H24" s="7"/>
      <c r="I24" s="7"/>
      <c r="J24" s="9"/>
    </row>
    <row r="25" spans="4:10" ht="15.75" thickBot="1">
      <c r="D25" s="34" t="s">
        <v>33</v>
      </c>
      <c r="E25" s="7">
        <v>10</v>
      </c>
      <c r="F25" s="7">
        <v>1</v>
      </c>
      <c r="G25" s="7">
        <f t="shared" si="0"/>
        <v>10</v>
      </c>
      <c r="H25" s="7"/>
      <c r="I25" s="7"/>
      <c r="J25" s="9"/>
    </row>
    <row r="26" spans="4:10" ht="15.75" thickBot="1">
      <c r="D26" s="26" t="s">
        <v>34</v>
      </c>
      <c r="E26" s="24"/>
      <c r="F26" s="24"/>
      <c r="G26" s="27">
        <f>SUM(G6:G25)</f>
        <v>58.8</v>
      </c>
      <c r="H26" s="27"/>
      <c r="I26" s="24"/>
      <c r="J26" s="25"/>
    </row>
  </sheetData>
  <mergeCells count="4">
    <mergeCell ref="D5:J5"/>
    <mergeCell ref="D12:J12"/>
    <mergeCell ref="D16:J16"/>
    <mergeCell ref="D19:J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J20"/>
  <sheetViews>
    <sheetView workbookViewId="0">
      <selection activeCell="E12" sqref="E12:F12"/>
    </sheetView>
  </sheetViews>
  <sheetFormatPr baseColWidth="10" defaultRowHeight="15"/>
  <cols>
    <col min="3" max="3" width="37.140625" bestFit="1" customWidth="1"/>
    <col min="4" max="4" width="13" bestFit="1" customWidth="1"/>
    <col min="5" max="5" width="18.85546875" bestFit="1" customWidth="1"/>
    <col min="6" max="6" width="31" bestFit="1" customWidth="1"/>
    <col min="7" max="7" width="36.85546875" bestFit="1" customWidth="1"/>
    <col min="8" max="8" width="31" bestFit="1" customWidth="1"/>
    <col min="9" max="9" width="26.42578125" bestFit="1" customWidth="1"/>
  </cols>
  <sheetData>
    <row r="1" spans="3:10" ht="15.75" thickBot="1"/>
    <row r="2" spans="3:10" ht="15.75" thickBot="1">
      <c r="C2" s="72" t="s">
        <v>56</v>
      </c>
      <c r="D2" s="74"/>
      <c r="F2" s="72" t="s">
        <v>40</v>
      </c>
      <c r="G2" s="73"/>
      <c r="H2" s="73"/>
      <c r="I2" s="73"/>
      <c r="J2" s="74"/>
    </row>
    <row r="3" spans="3:10">
      <c r="C3" s="2" t="s">
        <v>38</v>
      </c>
      <c r="D3" s="54">
        <f>80%</f>
        <v>0.8</v>
      </c>
      <c r="F3" s="2" t="s">
        <v>39</v>
      </c>
      <c r="G3" s="4" t="s">
        <v>42</v>
      </c>
      <c r="H3" s="4" t="s">
        <v>43</v>
      </c>
      <c r="I3" s="4" t="s">
        <v>44</v>
      </c>
      <c r="J3" s="5"/>
    </row>
    <row r="4" spans="3:10">
      <c r="C4" s="6" t="s">
        <v>41</v>
      </c>
      <c r="D4" s="9">
        <f>'Potencia requerida'!G26</f>
        <v>58.8</v>
      </c>
      <c r="F4" s="6">
        <v>3</v>
      </c>
      <c r="G4" s="53">
        <v>1</v>
      </c>
      <c r="H4" s="77">
        <f t="shared" ref="H4:H9" si="0">F4*G4*$D$3*$D$7</f>
        <v>645.36585365853648</v>
      </c>
      <c r="I4" s="78">
        <f>H4/(12*F4)</f>
        <v>17.926829268292678</v>
      </c>
      <c r="J4" s="9"/>
    </row>
    <row r="5" spans="3:10">
      <c r="C5" s="6" t="s">
        <v>54</v>
      </c>
      <c r="D5" s="65">
        <v>0.25</v>
      </c>
      <c r="F5" s="6">
        <v>2</v>
      </c>
      <c r="G5" s="53">
        <v>0.8</v>
      </c>
      <c r="H5" s="77">
        <f t="shared" si="0"/>
        <v>344.19512195121945</v>
      </c>
      <c r="I5" s="78">
        <f t="shared" ref="I5:I7" si="1">H5/(12*F5)</f>
        <v>14.341463414634143</v>
      </c>
      <c r="J5" s="9"/>
    </row>
    <row r="6" spans="3:10">
      <c r="C6" s="6" t="s">
        <v>45</v>
      </c>
      <c r="D6" s="75">
        <f>24*D4/(D3*G4*F4+G5*F5*D3+G6*F6*D3+G7*F7*D3+G8*F8*D3+G9*F9*D3)</f>
        <v>215.12195121951214</v>
      </c>
      <c r="F6" s="6">
        <v>5</v>
      </c>
      <c r="G6" s="53">
        <v>0.6</v>
      </c>
      <c r="H6" s="77">
        <f t="shared" si="0"/>
        <v>645.36585365853648</v>
      </c>
      <c r="I6" s="78">
        <f t="shared" si="1"/>
        <v>10.756097560975608</v>
      </c>
      <c r="J6" s="9"/>
    </row>
    <row r="7" spans="3:10" ht="15.75" thickBot="1">
      <c r="C7" s="49" t="s">
        <v>55</v>
      </c>
      <c r="D7" s="76">
        <f>24*D4/(D3*G4*F4+G5*F5*D3+G6*F6*D3+G7*F7*D3+G8*F8*D3+G9*F9*D3)*(1+D5)</f>
        <v>268.90243902439016</v>
      </c>
      <c r="F7" s="6">
        <v>2</v>
      </c>
      <c r="G7" s="53">
        <v>0.3</v>
      </c>
      <c r="H7" s="77">
        <f t="shared" si="0"/>
        <v>129.07317073170728</v>
      </c>
      <c r="I7" s="78">
        <f t="shared" si="1"/>
        <v>5.378048780487803</v>
      </c>
      <c r="J7" s="9"/>
    </row>
    <row r="8" spans="3:10">
      <c r="F8" s="6"/>
      <c r="G8" s="53"/>
      <c r="H8" s="7">
        <f t="shared" si="0"/>
        <v>0</v>
      </c>
      <c r="I8" s="56">
        <f>IF(F8=0,0,H8/(12*F8))</f>
        <v>0</v>
      </c>
      <c r="J8" s="9"/>
    </row>
    <row r="9" spans="3:10" ht="15.75" thickBot="1">
      <c r="F9" s="49"/>
      <c r="G9" s="50"/>
      <c r="H9" s="51">
        <f t="shared" si="0"/>
        <v>0</v>
      </c>
      <c r="I9" s="55">
        <f>IF(F9=0,0,H9/(12*F9))</f>
        <v>0</v>
      </c>
      <c r="J9" s="52"/>
    </row>
    <row r="10" spans="3:10" ht="15.75" thickBot="1"/>
    <row r="11" spans="3:10" ht="15.75" thickBot="1">
      <c r="E11" s="58" t="s">
        <v>48</v>
      </c>
      <c r="F11" s="59" t="s">
        <v>46</v>
      </c>
      <c r="G11" s="57" t="s">
        <v>47</v>
      </c>
    </row>
    <row r="12" spans="3:10" ht="15.75" thickBot="1">
      <c r="E12" s="80">
        <f>D4*24</f>
        <v>1411.1999999999998</v>
      </c>
      <c r="F12" s="81">
        <f>E12/12</f>
        <v>117.59999999999998</v>
      </c>
      <c r="G12" s="60">
        <f>3*F12</f>
        <v>352.79999999999995</v>
      </c>
    </row>
    <row r="15" spans="3:10" ht="15.75" thickBot="1"/>
    <row r="16" spans="3:10" ht="15.75" thickBot="1">
      <c r="C16" s="63" t="s">
        <v>49</v>
      </c>
      <c r="D16" s="64"/>
    </row>
    <row r="17" spans="3:4">
      <c r="C17" s="46" t="s">
        <v>51</v>
      </c>
      <c r="D17" s="47">
        <v>2000</v>
      </c>
    </row>
    <row r="18" spans="3:4">
      <c r="C18" s="61" t="s">
        <v>50</v>
      </c>
      <c r="D18" s="62">
        <f>1100</f>
        <v>1100</v>
      </c>
    </row>
    <row r="19" spans="3:4">
      <c r="C19" s="61" t="s">
        <v>52</v>
      </c>
      <c r="D19" s="62">
        <v>40000</v>
      </c>
    </row>
    <row r="20" spans="3:4" ht="15.75" thickBot="1">
      <c r="C20" s="48" t="s">
        <v>53</v>
      </c>
      <c r="D20" s="79">
        <f>D17*D7+D18*G12+D19</f>
        <v>965884.87804878037</v>
      </c>
    </row>
  </sheetData>
  <mergeCells count="2">
    <mergeCell ref="F2:J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N° entradas necesarias</vt:lpstr>
      <vt:lpstr>Potencia requerida</vt:lpstr>
      <vt:lpstr>Dimensión sistema de potencia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233212075</cp:lastModifiedBy>
  <dcterms:created xsi:type="dcterms:W3CDTF">2011-07-22T16:17:01Z</dcterms:created>
  <dcterms:modified xsi:type="dcterms:W3CDTF">2011-08-04T16:26:54Z</dcterms:modified>
</cp:coreProperties>
</file>