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855" windowHeight="844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Z17" i="1"/>
  <c r="AT23"/>
  <c r="AT24"/>
  <c r="AC15"/>
  <c r="S28"/>
  <c r="D19" l="1"/>
  <c r="D21" s="1"/>
  <c r="G5" s="1"/>
  <c r="G19" s="1"/>
  <c r="G21" s="1"/>
  <c r="K5" l="1"/>
  <c r="K18" s="1"/>
  <c r="K20" s="1"/>
  <c r="O5" s="1"/>
  <c r="O18" s="1"/>
  <c r="O20" s="1"/>
  <c r="S5" s="1"/>
  <c r="S18" s="1"/>
  <c r="S20" s="1"/>
  <c r="W5" s="1"/>
  <c r="W21" s="1"/>
  <c r="AB5" s="1"/>
  <c r="AB22" s="1"/>
  <c r="AB30" l="1"/>
  <c r="AF5"/>
  <c r="AF22" s="1"/>
  <c r="AJ5" l="1"/>
  <c r="AJ31" s="1"/>
  <c r="AF30"/>
  <c r="AH30"/>
  <c r="AJ37" l="1"/>
  <c r="AN5"/>
  <c r="AN22" s="1"/>
  <c r="AO31" l="1"/>
  <c r="AT5"/>
  <c r="AT17" s="1"/>
  <c r="AZ5" l="1"/>
  <c r="AT25"/>
</calcChain>
</file>

<file path=xl/sharedStrings.xml><?xml version="1.0" encoding="utf-8"?>
<sst xmlns="http://schemas.openxmlformats.org/spreadsheetml/2006/main" count="177" uniqueCount="56">
  <si>
    <t>enero</t>
  </si>
  <si>
    <t>febrero</t>
  </si>
  <si>
    <t>deuda anterior</t>
  </si>
  <si>
    <t>interes</t>
  </si>
  <si>
    <t>lavado</t>
  </si>
  <si>
    <t xml:space="preserve">luz </t>
  </si>
  <si>
    <t>telefono</t>
  </si>
  <si>
    <t>edith</t>
  </si>
  <si>
    <t>roci</t>
  </si>
  <si>
    <t>pago</t>
  </si>
  <si>
    <t>abono</t>
  </si>
  <si>
    <t>jardinero</t>
  </si>
  <si>
    <t>camisa</t>
  </si>
  <si>
    <t>comida</t>
  </si>
  <si>
    <t>total</t>
  </si>
  <si>
    <t>debe</t>
  </si>
  <si>
    <t>marzo</t>
  </si>
  <si>
    <t>bencina</t>
  </si>
  <si>
    <t>abril</t>
  </si>
  <si>
    <t>rg2120</t>
  </si>
  <si>
    <t>mayo</t>
  </si>
  <si>
    <t>junio</t>
  </si>
  <si>
    <t>mercurio</t>
  </si>
  <si>
    <t>lampara</t>
  </si>
  <si>
    <t>comida gatos</t>
  </si>
  <si>
    <t>julio</t>
  </si>
  <si>
    <t xml:space="preserve">abono </t>
  </si>
  <si>
    <t>parafina</t>
  </si>
  <si>
    <t>ron</t>
  </si>
  <si>
    <t>cubitos</t>
  </si>
  <si>
    <t>bencina benja</t>
  </si>
  <si>
    <t>agosto</t>
  </si>
  <si>
    <t xml:space="preserve">cuenta </t>
  </si>
  <si>
    <t xml:space="preserve">linea </t>
  </si>
  <si>
    <t>tarjeta</t>
  </si>
  <si>
    <t>cuenta</t>
  </si>
  <si>
    <t>septiembre</t>
  </si>
  <si>
    <t>javier</t>
  </si>
  <si>
    <t>anita</t>
  </si>
  <si>
    <t>basurero y diarero</t>
  </si>
  <si>
    <t>fco</t>
  </si>
  <si>
    <t>supermercado</t>
  </si>
  <si>
    <t>sueldo edith</t>
  </si>
  <si>
    <t>banco</t>
  </si>
  <si>
    <t>linea</t>
  </si>
  <si>
    <t>octubrre</t>
  </si>
  <si>
    <t>labado</t>
  </si>
  <si>
    <t xml:space="preserve">bencina </t>
  </si>
  <si>
    <t>supermercado y otros</t>
  </si>
  <si>
    <t>repuesto moto</t>
  </si>
  <si>
    <t>avance</t>
  </si>
  <si>
    <t>debe u</t>
  </si>
  <si>
    <t>debo</t>
  </si>
  <si>
    <t>tengo</t>
  </si>
  <si>
    <t>noviembre</t>
  </si>
  <si>
    <t>diciembre</t>
  </si>
</sst>
</file>

<file path=xl/styles.xml><?xml version="1.0" encoding="utf-8"?>
<styleSheet xmlns="http://schemas.openxmlformats.org/spreadsheetml/2006/main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3" fontId="0" fillId="0" borderId="0" xfId="0" applyNumberFormat="1"/>
    <xf numFmtId="1" fontId="0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BA39"/>
  <sheetViews>
    <sheetView tabSelected="1" topLeftCell="AL1" zoomScale="80" zoomScaleNormal="80" workbookViewId="0">
      <selection activeCell="AZ20" sqref="AZ20"/>
    </sheetView>
  </sheetViews>
  <sheetFormatPr baseColWidth="10" defaultRowHeight="15"/>
  <cols>
    <col min="9" max="9" width="16.5703125" bestFit="1" customWidth="1"/>
    <col min="23" max="23" width="11.5703125" bestFit="1" customWidth="1"/>
    <col min="30" max="30" width="14.140625" bestFit="1" customWidth="1"/>
    <col min="37" max="37" width="14.42578125" bestFit="1" customWidth="1"/>
    <col min="40" max="40" width="14.42578125" bestFit="1" customWidth="1"/>
  </cols>
  <sheetData>
    <row r="3" spans="3:53">
      <c r="C3" t="s">
        <v>0</v>
      </c>
      <c r="G3" t="s">
        <v>1</v>
      </c>
      <c r="J3" t="s">
        <v>16</v>
      </c>
      <c r="N3" t="s">
        <v>18</v>
      </c>
      <c r="R3" t="s">
        <v>20</v>
      </c>
      <c r="V3" t="s">
        <v>21</v>
      </c>
      <c r="X3" s="4"/>
      <c r="AA3" t="s">
        <v>25</v>
      </c>
      <c r="AC3" s="4"/>
      <c r="AE3" t="s">
        <v>31</v>
      </c>
      <c r="AI3" t="s">
        <v>36</v>
      </c>
      <c r="AL3" t="s">
        <v>45</v>
      </c>
      <c r="AR3" t="s">
        <v>54</v>
      </c>
      <c r="AX3" t="s">
        <v>55</v>
      </c>
    </row>
    <row r="5" spans="3:53">
      <c r="C5" t="s">
        <v>2</v>
      </c>
      <c r="D5">
        <v>400801</v>
      </c>
      <c r="F5" t="s">
        <v>2</v>
      </c>
      <c r="G5" s="2">
        <f>D21</f>
        <v>412169</v>
      </c>
      <c r="H5" s="2"/>
      <c r="J5" t="s">
        <v>2</v>
      </c>
      <c r="K5" s="2">
        <f>G21</f>
        <v>298661</v>
      </c>
      <c r="N5" t="s">
        <v>2</v>
      </c>
      <c r="O5" s="2">
        <f>K20</f>
        <v>318661</v>
      </c>
      <c r="R5" t="s">
        <v>2</v>
      </c>
      <c r="S5" s="2">
        <f>O20</f>
        <v>327088</v>
      </c>
      <c r="V5" t="s">
        <v>2</v>
      </c>
      <c r="W5" s="2">
        <f>S20</f>
        <v>337753</v>
      </c>
      <c r="AA5" t="s">
        <v>2</v>
      </c>
      <c r="AB5" s="2">
        <f>W21</f>
        <v>309993</v>
      </c>
      <c r="AE5" t="s">
        <v>2</v>
      </c>
      <c r="AF5" s="4">
        <f>AB22</f>
        <v>336233</v>
      </c>
      <c r="AI5" t="s">
        <v>2</v>
      </c>
      <c r="AJ5" s="4">
        <f>AF22</f>
        <v>238724</v>
      </c>
      <c r="AL5" t="s">
        <v>2</v>
      </c>
      <c r="AN5" s="4">
        <f>AJ31</f>
        <v>187724</v>
      </c>
      <c r="AR5" t="s">
        <v>2</v>
      </c>
      <c r="AT5" s="4">
        <f>AN22</f>
        <v>266224</v>
      </c>
      <c r="AX5" t="s">
        <v>2</v>
      </c>
      <c r="AZ5" s="4">
        <f>AT17</f>
        <v>146224</v>
      </c>
    </row>
    <row r="6" spans="3:53">
      <c r="C6" t="s">
        <v>3</v>
      </c>
      <c r="D6">
        <v>5700</v>
      </c>
      <c r="F6" t="s">
        <v>3</v>
      </c>
      <c r="G6" s="2">
        <v>7500</v>
      </c>
      <c r="H6" s="2"/>
      <c r="J6" t="s">
        <v>3</v>
      </c>
      <c r="K6" s="2"/>
      <c r="N6" t="s">
        <v>3</v>
      </c>
      <c r="O6" s="2">
        <v>5000</v>
      </c>
      <c r="R6" t="s">
        <v>3</v>
      </c>
      <c r="S6" s="2">
        <v>7000</v>
      </c>
      <c r="V6" t="s">
        <v>3</v>
      </c>
      <c r="W6" s="2"/>
      <c r="AA6" t="s">
        <v>3</v>
      </c>
      <c r="AB6" s="2"/>
      <c r="AE6" t="s">
        <v>3</v>
      </c>
      <c r="AI6" t="s">
        <v>3</v>
      </c>
      <c r="AL6" t="s">
        <v>3</v>
      </c>
      <c r="AR6" t="s">
        <v>50</v>
      </c>
      <c r="AT6">
        <v>5000</v>
      </c>
      <c r="AX6" t="s">
        <v>5</v>
      </c>
      <c r="AZ6" s="5">
        <v>69500</v>
      </c>
    </row>
    <row r="7" spans="3:53">
      <c r="G7" s="2"/>
      <c r="H7" s="2"/>
      <c r="K7" s="2"/>
      <c r="O7" s="2"/>
      <c r="S7" s="2"/>
      <c r="W7" s="2"/>
      <c r="AA7" t="s">
        <v>27</v>
      </c>
      <c r="AB7" s="2">
        <v>17000</v>
      </c>
      <c r="AE7" t="s">
        <v>5</v>
      </c>
      <c r="AF7">
        <v>146900</v>
      </c>
      <c r="AI7" t="s">
        <v>5</v>
      </c>
      <c r="AJ7">
        <v>56700</v>
      </c>
      <c r="AL7" t="s">
        <v>5</v>
      </c>
      <c r="AN7" s="2">
        <v>59450</v>
      </c>
      <c r="AR7" t="s">
        <v>5</v>
      </c>
      <c r="AT7" s="5">
        <v>63500</v>
      </c>
      <c r="AV7" s="5"/>
      <c r="AX7" t="s">
        <v>6</v>
      </c>
      <c r="AZ7" s="5">
        <v>65479</v>
      </c>
    </row>
    <row r="8" spans="3:53">
      <c r="F8" t="s">
        <v>4</v>
      </c>
      <c r="G8" s="2">
        <v>20000</v>
      </c>
      <c r="H8" s="2"/>
      <c r="J8" t="s">
        <v>5</v>
      </c>
      <c r="K8" s="5"/>
      <c r="N8" t="s">
        <v>5</v>
      </c>
      <c r="O8" s="5">
        <v>112950</v>
      </c>
      <c r="R8" t="s">
        <v>5</v>
      </c>
      <c r="S8">
        <v>56950</v>
      </c>
      <c r="V8" t="s">
        <v>5</v>
      </c>
      <c r="W8" s="2">
        <v>62400</v>
      </c>
      <c r="AA8" t="s">
        <v>27</v>
      </c>
      <c r="AB8" s="2">
        <v>13000</v>
      </c>
      <c r="AE8" t="s">
        <v>6</v>
      </c>
      <c r="AF8">
        <v>48907</v>
      </c>
      <c r="AI8" t="s">
        <v>6</v>
      </c>
      <c r="AJ8">
        <v>76772</v>
      </c>
      <c r="AL8" t="s">
        <v>6</v>
      </c>
      <c r="AN8" s="2">
        <v>67717</v>
      </c>
      <c r="AR8" t="s">
        <v>6</v>
      </c>
      <c r="AT8" s="5">
        <v>64416</v>
      </c>
      <c r="AX8" t="s">
        <v>7</v>
      </c>
      <c r="AZ8" s="2">
        <v>45336</v>
      </c>
    </row>
    <row r="9" spans="3:53">
      <c r="C9" t="s">
        <v>5</v>
      </c>
      <c r="D9">
        <v>135150</v>
      </c>
      <c r="F9" t="s">
        <v>5</v>
      </c>
      <c r="G9" s="2">
        <v>67200</v>
      </c>
      <c r="H9" s="2"/>
      <c r="J9" t="s">
        <v>6</v>
      </c>
      <c r="K9" s="5">
        <v>82368</v>
      </c>
      <c r="N9" t="s">
        <v>6</v>
      </c>
      <c r="O9" s="5">
        <v>83199</v>
      </c>
      <c r="R9" t="s">
        <v>6</v>
      </c>
      <c r="S9">
        <v>80475</v>
      </c>
      <c r="V9" t="s">
        <v>6</v>
      </c>
      <c r="W9" s="2">
        <v>90600</v>
      </c>
      <c r="AA9" t="s">
        <v>5</v>
      </c>
      <c r="AB9" s="2"/>
      <c r="AE9" t="s">
        <v>7</v>
      </c>
      <c r="AF9" s="2">
        <v>45336</v>
      </c>
      <c r="AI9" t="s">
        <v>7</v>
      </c>
      <c r="AJ9" s="2">
        <v>45336</v>
      </c>
      <c r="AL9" t="s">
        <v>7</v>
      </c>
      <c r="AN9" s="2">
        <v>45336</v>
      </c>
      <c r="AR9" t="s">
        <v>7</v>
      </c>
      <c r="AT9" s="2">
        <v>45336</v>
      </c>
      <c r="AX9" t="s">
        <v>8</v>
      </c>
      <c r="AZ9" s="2">
        <v>45395</v>
      </c>
    </row>
    <row r="10" spans="3:53">
      <c r="C10" t="s">
        <v>6</v>
      </c>
      <c r="D10">
        <v>85705</v>
      </c>
      <c r="F10" t="s">
        <v>6</v>
      </c>
      <c r="G10" s="2">
        <v>91979</v>
      </c>
      <c r="H10" s="2"/>
      <c r="J10" t="s">
        <v>7</v>
      </c>
      <c r="K10" s="2">
        <v>39418</v>
      </c>
      <c r="N10" t="s">
        <v>7</v>
      </c>
      <c r="O10" s="2">
        <v>42845</v>
      </c>
      <c r="R10" t="s">
        <v>7</v>
      </c>
      <c r="S10" s="2">
        <v>42845</v>
      </c>
      <c r="V10" t="s">
        <v>7</v>
      </c>
      <c r="W10" s="2">
        <v>42845</v>
      </c>
      <c r="AA10" t="s">
        <v>6</v>
      </c>
      <c r="AB10" s="2">
        <v>93222</v>
      </c>
      <c r="AE10" t="s">
        <v>8</v>
      </c>
      <c r="AF10" s="2">
        <v>45395</v>
      </c>
      <c r="AI10" t="s">
        <v>8</v>
      </c>
      <c r="AJ10" s="2">
        <v>45395</v>
      </c>
      <c r="AL10" t="s">
        <v>8</v>
      </c>
      <c r="AN10" s="2">
        <v>45395</v>
      </c>
      <c r="AR10" t="s">
        <v>8</v>
      </c>
      <c r="AT10" s="2">
        <v>45395</v>
      </c>
      <c r="AX10" t="s">
        <v>10</v>
      </c>
      <c r="AZ10" s="2"/>
      <c r="BA10" s="5">
        <v>260210</v>
      </c>
    </row>
    <row r="11" spans="3:53">
      <c r="C11" t="s">
        <v>7</v>
      </c>
      <c r="D11" s="3">
        <v>39418</v>
      </c>
      <c r="F11" t="s">
        <v>7</v>
      </c>
      <c r="G11" s="2">
        <v>39418</v>
      </c>
      <c r="H11" s="2"/>
      <c r="J11" t="s">
        <v>8</v>
      </c>
      <c r="K11" s="2">
        <v>45395</v>
      </c>
      <c r="N11" t="s">
        <v>8</v>
      </c>
      <c r="O11" s="2">
        <v>45395</v>
      </c>
      <c r="R11" t="s">
        <v>8</v>
      </c>
      <c r="S11" s="2">
        <v>45395</v>
      </c>
      <c r="V11" t="s">
        <v>8</v>
      </c>
      <c r="W11" s="2">
        <v>45395</v>
      </c>
      <c r="AA11" t="s">
        <v>7</v>
      </c>
      <c r="AB11" s="2">
        <v>42845</v>
      </c>
      <c r="AE11" t="s">
        <v>9</v>
      </c>
      <c r="AF11" s="2">
        <v>15000</v>
      </c>
      <c r="AI11" t="s">
        <v>9</v>
      </c>
      <c r="AJ11" s="2">
        <v>15000</v>
      </c>
      <c r="AL11" t="s">
        <v>9</v>
      </c>
      <c r="AN11" s="2">
        <v>15000</v>
      </c>
      <c r="AR11" t="s">
        <v>9</v>
      </c>
      <c r="AT11" s="2">
        <v>30000</v>
      </c>
      <c r="AZ11" s="2"/>
    </row>
    <row r="12" spans="3:53">
      <c r="C12" t="s">
        <v>8</v>
      </c>
      <c r="D12" s="3">
        <v>45395</v>
      </c>
      <c r="F12" t="s">
        <v>8</v>
      </c>
      <c r="G12" s="2">
        <v>45395</v>
      </c>
      <c r="H12" s="2"/>
      <c r="J12" t="s">
        <v>9</v>
      </c>
      <c r="K12" s="2">
        <v>10000</v>
      </c>
      <c r="N12" t="s">
        <v>9</v>
      </c>
      <c r="O12" s="2">
        <v>10000</v>
      </c>
      <c r="R12" t="s">
        <v>9</v>
      </c>
      <c r="S12">
        <v>15000</v>
      </c>
      <c r="V12" t="s">
        <v>9</v>
      </c>
      <c r="W12" s="2">
        <v>15000</v>
      </c>
      <c r="AA12" t="s">
        <v>8</v>
      </c>
      <c r="AB12" s="2">
        <v>45395</v>
      </c>
      <c r="AE12" t="s">
        <v>10</v>
      </c>
      <c r="AG12">
        <v>399047</v>
      </c>
      <c r="AI12" t="s">
        <v>11</v>
      </c>
      <c r="AJ12" s="2">
        <v>159000</v>
      </c>
      <c r="AL12" t="s">
        <v>41</v>
      </c>
      <c r="AN12" s="2">
        <v>47000</v>
      </c>
      <c r="AR12" t="s">
        <v>48</v>
      </c>
      <c r="AT12" s="2">
        <v>71000</v>
      </c>
    </row>
    <row r="13" spans="3:53">
      <c r="C13" t="s">
        <v>9</v>
      </c>
      <c r="D13">
        <v>10000</v>
      </c>
      <c r="F13" t="s">
        <v>9</v>
      </c>
      <c r="G13" s="2">
        <v>10000</v>
      </c>
      <c r="H13" s="2"/>
      <c r="J13" t="s">
        <v>17</v>
      </c>
      <c r="K13" s="2">
        <v>20000</v>
      </c>
      <c r="O13" s="2"/>
      <c r="S13" s="2"/>
      <c r="V13" t="s">
        <v>11</v>
      </c>
      <c r="W13" s="2">
        <v>100000</v>
      </c>
      <c r="AA13" t="s">
        <v>9</v>
      </c>
      <c r="AB13" s="2">
        <v>15000</v>
      </c>
      <c r="AJ13" s="2"/>
      <c r="AL13" t="s">
        <v>10</v>
      </c>
      <c r="AO13" s="4">
        <v>232898</v>
      </c>
      <c r="AR13" t="s">
        <v>49</v>
      </c>
      <c r="AU13">
        <v>25000</v>
      </c>
    </row>
    <row r="14" spans="3:53">
      <c r="D14" s="3"/>
      <c r="F14" t="s">
        <v>10</v>
      </c>
      <c r="G14" s="2"/>
      <c r="H14" s="2">
        <v>100000</v>
      </c>
      <c r="J14" t="s">
        <v>10</v>
      </c>
      <c r="K14" s="2"/>
      <c r="L14" s="5">
        <v>177181</v>
      </c>
      <c r="M14" s="5"/>
      <c r="N14" t="s">
        <v>10</v>
      </c>
      <c r="O14" s="2"/>
      <c r="P14">
        <v>290962</v>
      </c>
      <c r="R14" t="s">
        <v>10</v>
      </c>
      <c r="S14" s="2"/>
      <c r="T14">
        <v>237000</v>
      </c>
      <c r="W14" s="2"/>
      <c r="AA14" t="s">
        <v>26</v>
      </c>
      <c r="AB14" s="2"/>
      <c r="AC14">
        <v>90000</v>
      </c>
      <c r="AI14" t="s">
        <v>10</v>
      </c>
      <c r="AK14" s="2">
        <v>448203</v>
      </c>
      <c r="AL14" t="s">
        <v>10</v>
      </c>
      <c r="AO14">
        <v>53000</v>
      </c>
      <c r="AR14" t="s">
        <v>10</v>
      </c>
      <c r="AU14">
        <v>289647</v>
      </c>
    </row>
    <row r="15" spans="3:53">
      <c r="D15" s="1"/>
      <c r="F15" t="s">
        <v>11</v>
      </c>
      <c r="G15" s="2">
        <v>150000</v>
      </c>
      <c r="H15" s="2"/>
      <c r="K15" s="2"/>
      <c r="O15" s="2"/>
      <c r="S15" s="2"/>
      <c r="V15" t="s">
        <v>22</v>
      </c>
      <c r="W15" s="2">
        <v>6000</v>
      </c>
      <c r="AA15" t="s">
        <v>26</v>
      </c>
      <c r="AB15" s="2"/>
      <c r="AC15">
        <f>93222+15000</f>
        <v>108222</v>
      </c>
      <c r="AI15" t="s">
        <v>10</v>
      </c>
      <c r="AK15" s="2">
        <v>150000</v>
      </c>
      <c r="AL15" t="s">
        <v>46</v>
      </c>
      <c r="AN15" s="2">
        <v>4500</v>
      </c>
      <c r="AR15" t="s">
        <v>10</v>
      </c>
      <c r="AT15" s="4"/>
      <c r="AU15">
        <v>30000</v>
      </c>
    </row>
    <row r="16" spans="3:53">
      <c r="C16" t="s">
        <v>10</v>
      </c>
      <c r="E16">
        <v>310000</v>
      </c>
      <c r="F16" t="s">
        <v>10</v>
      </c>
      <c r="G16" s="2"/>
      <c r="H16" s="2">
        <v>400000</v>
      </c>
      <c r="K16" s="2"/>
      <c r="O16" s="2"/>
      <c r="S16" s="2"/>
      <c r="V16" t="s">
        <v>23</v>
      </c>
      <c r="W16" s="2"/>
      <c r="X16">
        <v>8000</v>
      </c>
      <c r="AA16" t="s">
        <v>28</v>
      </c>
      <c r="AB16" s="2"/>
      <c r="AC16">
        <v>6000</v>
      </c>
      <c r="AI16" t="s">
        <v>37</v>
      </c>
      <c r="AJ16">
        <v>20000</v>
      </c>
      <c r="AL16" t="s">
        <v>27</v>
      </c>
      <c r="AN16" s="2">
        <v>9000</v>
      </c>
      <c r="AR16" t="s">
        <v>10</v>
      </c>
      <c r="AU16">
        <v>100000</v>
      </c>
    </row>
    <row r="17" spans="3:52">
      <c r="F17" t="s">
        <v>12</v>
      </c>
      <c r="G17" s="2"/>
      <c r="H17" s="2">
        <v>30000</v>
      </c>
      <c r="K17" s="2"/>
      <c r="O17" s="2"/>
      <c r="S17" s="2"/>
      <c r="V17" t="s">
        <v>24</v>
      </c>
      <c r="W17" s="2">
        <v>18000</v>
      </c>
      <c r="AA17" t="s">
        <v>29</v>
      </c>
      <c r="AB17" s="2"/>
      <c r="AC17">
        <v>6000</v>
      </c>
      <c r="AI17" t="s">
        <v>38</v>
      </c>
      <c r="AJ17">
        <v>40000</v>
      </c>
      <c r="AL17" t="s">
        <v>41</v>
      </c>
      <c r="AN17">
        <v>63000</v>
      </c>
      <c r="AR17" t="s">
        <v>14</v>
      </c>
      <c r="AT17" s="4">
        <f>SUM(AT5:AT16)-AU13-AU14-AU15-AU16</f>
        <v>146224</v>
      </c>
      <c r="AX17" t="s">
        <v>14</v>
      </c>
      <c r="AZ17" s="4">
        <f>SUM(AZ5:AZ10)-BA10+34500</f>
        <v>146224</v>
      </c>
    </row>
    <row r="18" spans="3:52">
      <c r="F18" t="s">
        <v>13</v>
      </c>
      <c r="G18" s="2"/>
      <c r="H18" s="2">
        <v>15000</v>
      </c>
      <c r="J18" t="s">
        <v>14</v>
      </c>
      <c r="K18" s="2">
        <f>SUM(K5:K14)</f>
        <v>495842</v>
      </c>
      <c r="N18" t="s">
        <v>14</v>
      </c>
      <c r="O18" s="2">
        <f>SUM(O5:O14)</f>
        <v>618050</v>
      </c>
      <c r="R18" t="s">
        <v>14</v>
      </c>
      <c r="S18" s="2">
        <f>SUM(S5:S14)</f>
        <v>574753</v>
      </c>
      <c r="V18" t="s">
        <v>10</v>
      </c>
      <c r="W18" s="2"/>
      <c r="X18">
        <v>300000</v>
      </c>
      <c r="AA18" t="s">
        <v>30</v>
      </c>
      <c r="AB18">
        <v>10000</v>
      </c>
      <c r="AI18" t="s">
        <v>7</v>
      </c>
      <c r="AJ18">
        <v>60000</v>
      </c>
      <c r="AL18" t="s">
        <v>46</v>
      </c>
      <c r="AN18">
        <v>3000</v>
      </c>
      <c r="AZ18">
        <v>224977</v>
      </c>
    </row>
    <row r="19" spans="3:52">
      <c r="C19" t="s">
        <v>14</v>
      </c>
      <c r="D19" s="1">
        <f>SUM(D5:D14)</f>
        <v>722169</v>
      </c>
      <c r="F19" t="s">
        <v>14</v>
      </c>
      <c r="G19" s="2">
        <f>SUM(G5:G15)</f>
        <v>843661</v>
      </c>
      <c r="H19" s="2"/>
      <c r="K19" s="2"/>
      <c r="O19" s="2"/>
      <c r="S19" s="2"/>
      <c r="V19" t="s">
        <v>10</v>
      </c>
      <c r="X19">
        <v>100000</v>
      </c>
      <c r="AB19" s="2"/>
      <c r="AI19" t="s">
        <v>39</v>
      </c>
      <c r="AJ19">
        <v>10000</v>
      </c>
      <c r="AL19" t="s">
        <v>47</v>
      </c>
      <c r="AN19">
        <v>5000</v>
      </c>
      <c r="AZ19">
        <v>350000</v>
      </c>
    </row>
    <row r="20" spans="3:52">
      <c r="D20" s="1"/>
      <c r="G20" s="2"/>
      <c r="H20" s="2"/>
      <c r="J20" t="s">
        <v>15</v>
      </c>
      <c r="K20" s="2">
        <f>K18-L14</f>
        <v>318661</v>
      </c>
      <c r="N20" t="s">
        <v>15</v>
      </c>
      <c r="O20" s="2">
        <f>O18-P14</f>
        <v>327088</v>
      </c>
      <c r="R20" t="s">
        <v>15</v>
      </c>
      <c r="S20" s="2">
        <f>S18-T14</f>
        <v>337753</v>
      </c>
      <c r="AB20" s="2"/>
      <c r="AI20" t="s">
        <v>40</v>
      </c>
      <c r="AJ20">
        <v>20000</v>
      </c>
      <c r="AL20" t="s">
        <v>50</v>
      </c>
      <c r="AN20">
        <v>5000</v>
      </c>
      <c r="AZ20" s="4"/>
    </row>
    <row r="21" spans="3:52">
      <c r="C21" t="s">
        <v>15</v>
      </c>
      <c r="D21" s="1">
        <f>D19-E16</f>
        <v>412169</v>
      </c>
      <c r="F21" t="s">
        <v>15</v>
      </c>
      <c r="G21" s="2">
        <f>G19-H14-H16-H17-H18</f>
        <v>298661</v>
      </c>
      <c r="H21" s="2"/>
      <c r="V21" t="s">
        <v>14</v>
      </c>
      <c r="W21" s="2">
        <f>SUM(W5:W17)-SUM(X5:X19)</f>
        <v>309993</v>
      </c>
      <c r="AB21" s="2"/>
      <c r="AI21" t="s">
        <v>41</v>
      </c>
      <c r="AJ21">
        <v>63000</v>
      </c>
    </row>
    <row r="22" spans="3:52">
      <c r="Z22" s="4"/>
      <c r="AA22" t="s">
        <v>14</v>
      </c>
      <c r="AB22" s="2">
        <f>SUM(AB5:AB21)-AC14-AC15-AC16-AC17</f>
        <v>336233</v>
      </c>
      <c r="AE22" t="s">
        <v>14</v>
      </c>
      <c r="AF22" s="4">
        <f>SUM(AF5:AF11)-AG12</f>
        <v>238724</v>
      </c>
      <c r="AI22" t="s">
        <v>10</v>
      </c>
      <c r="AK22" s="4">
        <v>64000</v>
      </c>
      <c r="AL22" t="s">
        <v>14</v>
      </c>
      <c r="AN22" s="4">
        <f>SUM(AN5:AN19)-AO13-AO14</f>
        <v>266224</v>
      </c>
      <c r="AS22" t="s">
        <v>51</v>
      </c>
      <c r="AT22">
        <v>0</v>
      </c>
    </row>
    <row r="23" spans="3:52">
      <c r="K23" s="4"/>
      <c r="X23" s="4"/>
      <c r="AI23" t="s">
        <v>42</v>
      </c>
      <c r="AJ23">
        <v>300000</v>
      </c>
      <c r="AS23" t="s">
        <v>52</v>
      </c>
      <c r="AT23">
        <f>302000</f>
        <v>302000</v>
      </c>
    </row>
    <row r="24" spans="3:52">
      <c r="I24" s="6">
        <v>92165663</v>
      </c>
      <c r="O24" s="4"/>
      <c r="S24">
        <v>337000</v>
      </c>
      <c r="AI24" t="s">
        <v>10</v>
      </c>
      <c r="AK24">
        <v>300000</v>
      </c>
      <c r="AS24" t="s">
        <v>53</v>
      </c>
      <c r="AT24">
        <f>974000-784000</f>
        <v>190000</v>
      </c>
      <c r="AU24" s="4"/>
    </row>
    <row r="25" spans="3:52">
      <c r="G25" s="4"/>
      <c r="I25" t="s">
        <v>19</v>
      </c>
      <c r="S25">
        <v>400000</v>
      </c>
      <c r="W25" s="4"/>
      <c r="AB25" s="2"/>
      <c r="AS25" t="s">
        <v>14</v>
      </c>
      <c r="AT25" s="4">
        <f>AT17+AT24-AT23</f>
        <v>34224</v>
      </c>
    </row>
    <row r="26" spans="3:52">
      <c r="S26">
        <v>288000</v>
      </c>
      <c r="W26" s="4"/>
      <c r="Y26" s="4"/>
    </row>
    <row r="27" spans="3:52">
      <c r="S27">
        <v>260000</v>
      </c>
      <c r="Z27" t="s">
        <v>32</v>
      </c>
      <c r="AB27" s="4">
        <v>0</v>
      </c>
      <c r="AF27">
        <v>86000</v>
      </c>
      <c r="AG27" t="s">
        <v>35</v>
      </c>
      <c r="AH27" s="4">
        <v>0</v>
      </c>
      <c r="AO27">
        <v>15000</v>
      </c>
      <c r="AY27" s="5"/>
    </row>
    <row r="28" spans="3:52">
      <c r="S28">
        <f>S24+S27-(S25+S26)</f>
        <v>-91000</v>
      </c>
      <c r="Y28" s="4"/>
      <c r="Z28" t="s">
        <v>33</v>
      </c>
      <c r="AB28">
        <v>410000</v>
      </c>
      <c r="AF28">
        <v>-416000</v>
      </c>
      <c r="AG28" t="s">
        <v>33</v>
      </c>
      <c r="AH28">
        <v>30531</v>
      </c>
      <c r="AO28">
        <v>0</v>
      </c>
    </row>
    <row r="29" spans="3:52">
      <c r="Z29" t="s">
        <v>34</v>
      </c>
      <c r="AB29" s="4">
        <v>17000</v>
      </c>
      <c r="AG29" t="s">
        <v>34</v>
      </c>
      <c r="AH29">
        <v>360000</v>
      </c>
      <c r="AO29">
        <v>421000</v>
      </c>
    </row>
    <row r="30" spans="3:52">
      <c r="W30" s="4"/>
      <c r="AB30" s="4">
        <f>AB22+AB27-AB28-AB29</f>
        <v>-90767</v>
      </c>
      <c r="AC30" s="4"/>
      <c r="AF30" s="4">
        <f>AF22+AF27+AF28</f>
        <v>-91276</v>
      </c>
      <c r="AH30" s="4">
        <f>AF22+AH27-AH28-AH29</f>
        <v>-151807</v>
      </c>
    </row>
    <row r="31" spans="3:52">
      <c r="AI31" t="s">
        <v>14</v>
      </c>
      <c r="AJ31" s="4">
        <f>SUM(AJ5:AJ24)-AK14-AK15-AK22-AK24</f>
        <v>187724</v>
      </c>
      <c r="AO31" s="4">
        <f>AN22+AO27-AO29</f>
        <v>-139776</v>
      </c>
    </row>
    <row r="34" spans="35:36">
      <c r="AI34" t="s">
        <v>43</v>
      </c>
      <c r="AJ34">
        <v>21000</v>
      </c>
    </row>
    <row r="35" spans="35:36">
      <c r="AI35" t="s">
        <v>44</v>
      </c>
      <c r="AJ35">
        <v>0</v>
      </c>
    </row>
    <row r="36" spans="35:36">
      <c r="AI36" t="s">
        <v>34</v>
      </c>
      <c r="AJ36">
        <v>496000</v>
      </c>
    </row>
    <row r="37" spans="35:36">
      <c r="AJ37" s="4">
        <f>AJ31-AJ36+AJ34-AJ35+30000+90000+45000+15500</f>
        <v>-106776</v>
      </c>
    </row>
    <row r="39" spans="35:36">
      <c r="AJ39" s="4"/>
    </row>
  </sheetData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2011-03-02T13:08:25Z</dcterms:created>
  <dcterms:modified xsi:type="dcterms:W3CDTF">2011-12-08T22:41:31Z</dcterms:modified>
</cp:coreProperties>
</file>