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140" windowHeight="8115" firstSheet="6" activeTab="9"/>
  </bookViews>
  <sheets>
    <sheet name="Hoja1" sheetId="1" r:id="rId1"/>
    <sheet name="Hoja2" sheetId="2" r:id="rId2"/>
    <sheet name="Hoja3" sheetId="3" r:id="rId3"/>
    <sheet name="REPORT0" sheetId="4" r:id="rId4"/>
    <sheet name="REPORT1" sheetId="5" r:id="rId5"/>
    <sheet name="REPORT2" sheetId="6" r:id="rId6"/>
    <sheet name="REPORT3" sheetId="7" r:id="rId7"/>
    <sheet name="REPORT4" sheetId="8" r:id="rId8"/>
    <sheet name="REPORT5" sheetId="9" r:id="rId9"/>
    <sheet name="Plot_Res0" sheetId="11" r:id="rId10"/>
    <sheet name="Plot_Res1" sheetId="13" r:id="rId11"/>
    <sheet name="Plot_Res3" sheetId="12" r:id="rId12"/>
    <sheet name="Plot_Res4" sheetId="15" r:id="rId13"/>
    <sheet name="Plot_Res5" sheetId="10" r:id="rId14"/>
    <sheet name="Plot_Res2" sheetId="14" r:id="rId15"/>
  </sheets>
  <definedNames>
    <definedName name="_xlnm._FilterDatabase" localSheetId="10" hidden="1">Plot_Res1!$A$1:$G$63</definedName>
    <definedName name="_xlnm._FilterDatabase" localSheetId="12" hidden="1">Plot_Res4!$A$1:$J$53</definedName>
    <definedName name="_xlnm._FilterDatabase" localSheetId="5" hidden="1">REPORT2!$A$1:$I$137</definedName>
  </definedNames>
  <calcPr calcId="125725"/>
</workbook>
</file>

<file path=xl/calcChain.xml><?xml version="1.0" encoding="utf-8"?>
<calcChain xmlns="http://schemas.openxmlformats.org/spreadsheetml/2006/main">
  <c r="I117" i="11"/>
  <c r="J117"/>
  <c r="H117"/>
  <c r="I87"/>
  <c r="J87"/>
  <c r="H87"/>
  <c r="H57"/>
  <c r="I57"/>
  <c r="G57"/>
  <c r="G56"/>
  <c r="H56"/>
  <c r="I56"/>
  <c r="F56"/>
  <c r="H86"/>
  <c r="I86"/>
  <c r="J86"/>
  <c r="G86"/>
  <c r="H116"/>
  <c r="I116"/>
  <c r="J116"/>
  <c r="G116"/>
  <c r="H138"/>
  <c r="I138"/>
  <c r="J138"/>
  <c r="G138"/>
  <c r="D113"/>
  <c r="E113"/>
  <c r="F113"/>
  <c r="D114"/>
  <c r="E114"/>
  <c r="F114"/>
  <c r="D115"/>
  <c r="E115"/>
  <c r="F115"/>
  <c r="A114"/>
  <c r="B114"/>
  <c r="C114"/>
  <c r="A115"/>
  <c r="B115"/>
  <c r="C115"/>
  <c r="A106"/>
  <c r="B106"/>
  <c r="C106"/>
  <c r="A107"/>
  <c r="B107"/>
  <c r="C107"/>
  <c r="A108"/>
  <c r="B108"/>
  <c r="C108"/>
  <c r="A109"/>
  <c r="B109"/>
  <c r="C109"/>
  <c r="A110"/>
  <c r="B110"/>
  <c r="C110"/>
  <c r="A111"/>
  <c r="B111"/>
  <c r="C111"/>
  <c r="A112"/>
  <c r="B112"/>
  <c r="C112"/>
  <c r="A113"/>
  <c r="B113"/>
  <c r="C113"/>
  <c r="B105"/>
  <c r="C105"/>
  <c r="A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E105"/>
  <c r="F105"/>
  <c r="D105"/>
  <c r="D133"/>
  <c r="E133"/>
  <c r="F133"/>
  <c r="D134"/>
  <c r="E134"/>
  <c r="F134"/>
  <c r="D135"/>
  <c r="E135"/>
  <c r="F135"/>
  <c r="D136"/>
  <c r="E136"/>
  <c r="F136"/>
  <c r="D137"/>
  <c r="E137"/>
  <c r="F137"/>
  <c r="E132"/>
  <c r="F132"/>
  <c r="D132"/>
  <c r="A133"/>
  <c r="B133"/>
  <c r="C133"/>
  <c r="A134"/>
  <c r="B134"/>
  <c r="C134"/>
  <c r="A135"/>
  <c r="B135"/>
  <c r="C135"/>
  <c r="A136"/>
  <c r="B136"/>
  <c r="C136"/>
  <c r="A137"/>
  <c r="B137"/>
  <c r="C137"/>
  <c r="B132"/>
  <c r="C132"/>
  <c r="A132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E77"/>
  <c r="F77"/>
  <c r="D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B77"/>
  <c r="C77"/>
  <c r="A77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C54"/>
  <c r="D54"/>
  <c r="E54"/>
  <c r="C55"/>
  <c r="D55"/>
  <c r="E55"/>
  <c r="E45"/>
  <c r="D45"/>
  <c r="C45"/>
  <c r="A55"/>
  <c r="B5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B45"/>
  <c r="A45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B2"/>
  <c r="C2"/>
  <c r="D2"/>
  <c r="E2"/>
  <c r="F2"/>
  <c r="G2"/>
  <c r="A2"/>
  <c r="D40" i="10"/>
  <c r="D39"/>
  <c r="E39"/>
  <c r="C39"/>
  <c r="E38"/>
  <c r="D38"/>
  <c r="C38"/>
  <c r="B28"/>
  <c r="C28"/>
  <c r="D28"/>
  <c r="E28"/>
  <c r="E72" i="15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D84"/>
  <c r="D83"/>
  <c r="D82"/>
  <c r="D81"/>
  <c r="D80"/>
  <c r="D79"/>
  <c r="D78"/>
  <c r="D77"/>
  <c r="D76"/>
  <c r="D75"/>
  <c r="D74"/>
  <c r="D73"/>
  <c r="D72"/>
  <c r="E57"/>
  <c r="E59"/>
  <c r="E61"/>
  <c r="E63"/>
  <c r="E65"/>
  <c r="E67"/>
  <c r="E69"/>
  <c r="A2" i="14"/>
  <c r="B2"/>
  <c r="C2"/>
  <c r="D2"/>
  <c r="E2"/>
  <c r="F2"/>
  <c r="G2"/>
  <c r="J2" s="1"/>
  <c r="D3"/>
  <c r="E3"/>
  <c r="F3"/>
  <c r="G3"/>
  <c r="A4"/>
  <c r="B4"/>
  <c r="C4"/>
  <c r="D4"/>
  <c r="E4"/>
  <c r="F4"/>
  <c r="G4"/>
  <c r="D5"/>
  <c r="E5"/>
  <c r="F5"/>
  <c r="G5"/>
  <c r="A6"/>
  <c r="B6"/>
  <c r="C6"/>
  <c r="D6"/>
  <c r="E6"/>
  <c r="F6"/>
  <c r="G6"/>
  <c r="D7"/>
  <c r="E7"/>
  <c r="F7"/>
  <c r="G7"/>
  <c r="A8"/>
  <c r="B8"/>
  <c r="C8"/>
  <c r="D8"/>
  <c r="E8"/>
  <c r="F8"/>
  <c r="G8"/>
  <c r="J8" s="1"/>
  <c r="D9"/>
  <c r="E9"/>
  <c r="F9"/>
  <c r="G9"/>
  <c r="A10"/>
  <c r="B10"/>
  <c r="C10"/>
  <c r="D10"/>
  <c r="E10"/>
  <c r="F10"/>
  <c r="G10"/>
  <c r="D11"/>
  <c r="E11"/>
  <c r="F11"/>
  <c r="G11"/>
  <c r="J11" s="1"/>
  <c r="A12"/>
  <c r="B12"/>
  <c r="C12"/>
  <c r="D12"/>
  <c r="H12" s="1"/>
  <c r="E12"/>
  <c r="F12"/>
  <c r="G12"/>
  <c r="D13"/>
  <c r="I13" s="1"/>
  <c r="E13"/>
  <c r="F13"/>
  <c r="G13"/>
  <c r="A14"/>
  <c r="B14"/>
  <c r="C14"/>
  <c r="D14"/>
  <c r="E14"/>
  <c r="F14"/>
  <c r="G14"/>
  <c r="D15"/>
  <c r="E15"/>
  <c r="F15"/>
  <c r="G15"/>
  <c r="A16"/>
  <c r="B16"/>
  <c r="C16"/>
  <c r="D16"/>
  <c r="E16"/>
  <c r="F16"/>
  <c r="I16" s="1"/>
  <c r="G16"/>
  <c r="D17"/>
  <c r="E17"/>
  <c r="F17"/>
  <c r="G17"/>
  <c r="A18"/>
  <c r="B18"/>
  <c r="C18"/>
  <c r="D18"/>
  <c r="E18"/>
  <c r="F18"/>
  <c r="G18"/>
  <c r="D19"/>
  <c r="E19"/>
  <c r="F19"/>
  <c r="G19"/>
  <c r="A20"/>
  <c r="B20"/>
  <c r="C20"/>
  <c r="D20"/>
  <c r="E20"/>
  <c r="F20"/>
  <c r="G20"/>
  <c r="D21"/>
  <c r="E21"/>
  <c r="F21"/>
  <c r="G21"/>
  <c r="A22"/>
  <c r="B22"/>
  <c r="C22"/>
  <c r="D22"/>
  <c r="E22"/>
  <c r="F22"/>
  <c r="G22"/>
  <c r="D23"/>
  <c r="E23"/>
  <c r="F23"/>
  <c r="G23"/>
  <c r="A24"/>
  <c r="B24"/>
  <c r="C24"/>
  <c r="D24"/>
  <c r="E24"/>
  <c r="F24"/>
  <c r="I24" s="1"/>
  <c r="G24"/>
  <c r="D25"/>
  <c r="E25"/>
  <c r="F25"/>
  <c r="G25"/>
  <c r="A26"/>
  <c r="B26"/>
  <c r="C26"/>
  <c r="D26"/>
  <c r="E26"/>
  <c r="F26"/>
  <c r="G26"/>
  <c r="D27"/>
  <c r="E27"/>
  <c r="F27"/>
  <c r="G27"/>
  <c r="A28"/>
  <c r="B28"/>
  <c r="C28"/>
  <c r="D28"/>
  <c r="E28"/>
  <c r="F28"/>
  <c r="G28"/>
  <c r="D29"/>
  <c r="E29"/>
  <c r="F29"/>
  <c r="G29"/>
  <c r="A30"/>
  <c r="B30"/>
  <c r="C30"/>
  <c r="D30"/>
  <c r="E30"/>
  <c r="F30"/>
  <c r="G30"/>
  <c r="D31"/>
  <c r="E31"/>
  <c r="F31"/>
  <c r="G31"/>
  <c r="A32"/>
  <c r="B32"/>
  <c r="C32"/>
  <c r="D32"/>
  <c r="E32"/>
  <c r="F32"/>
  <c r="I32" s="1"/>
  <c r="G32"/>
  <c r="J32" s="1"/>
  <c r="D33"/>
  <c r="E33"/>
  <c r="F33"/>
  <c r="G33"/>
  <c r="A34"/>
  <c r="B34"/>
  <c r="C34"/>
  <c r="D34"/>
  <c r="E34"/>
  <c r="F34"/>
  <c r="G34"/>
  <c r="D35"/>
  <c r="E35"/>
  <c r="F35"/>
  <c r="G35"/>
  <c r="A36"/>
  <c r="B36"/>
  <c r="C36"/>
  <c r="D36"/>
  <c r="E36"/>
  <c r="F36"/>
  <c r="G36"/>
  <c r="D37"/>
  <c r="E37"/>
  <c r="F37"/>
  <c r="G37"/>
  <c r="A38"/>
  <c r="B38"/>
  <c r="C38"/>
  <c r="D38"/>
  <c r="E38"/>
  <c r="F38"/>
  <c r="G38"/>
  <c r="D39"/>
  <c r="E39"/>
  <c r="F39"/>
  <c r="G39"/>
  <c r="A40"/>
  <c r="B40"/>
  <c r="C40"/>
  <c r="D40"/>
  <c r="E40"/>
  <c r="F40"/>
  <c r="G40"/>
  <c r="J40" s="1"/>
  <c r="D41"/>
  <c r="E41"/>
  <c r="F41"/>
  <c r="G41"/>
  <c r="A42"/>
  <c r="B42"/>
  <c r="C42"/>
  <c r="D42"/>
  <c r="E42"/>
  <c r="F42"/>
  <c r="G42"/>
  <c r="J42" s="1"/>
  <c r="D43"/>
  <c r="E43"/>
  <c r="F43"/>
  <c r="G43"/>
  <c r="A44"/>
  <c r="B44"/>
  <c r="C44"/>
  <c r="D44"/>
  <c r="E44"/>
  <c r="F44"/>
  <c r="G44"/>
  <c r="D45"/>
  <c r="E45"/>
  <c r="F45"/>
  <c r="G45"/>
  <c r="A46"/>
  <c r="B46"/>
  <c r="C46"/>
  <c r="D46"/>
  <c r="E46"/>
  <c r="F46"/>
  <c r="G46"/>
  <c r="D47"/>
  <c r="I47" s="1"/>
  <c r="E47"/>
  <c r="F47"/>
  <c r="G47"/>
  <c r="A48"/>
  <c r="B48"/>
  <c r="C48"/>
  <c r="D48"/>
  <c r="E48"/>
  <c r="H48" s="1"/>
  <c r="F48"/>
  <c r="G48"/>
  <c r="D49"/>
  <c r="E49"/>
  <c r="F49"/>
  <c r="G49"/>
  <c r="A50"/>
  <c r="B50"/>
  <c r="C50"/>
  <c r="D50"/>
  <c r="E50"/>
  <c r="F50"/>
  <c r="G50"/>
  <c r="J50" s="1"/>
  <c r="D51"/>
  <c r="E51"/>
  <c r="F51"/>
  <c r="G51"/>
  <c r="H51"/>
  <c r="A52"/>
  <c r="B52"/>
  <c r="C52"/>
  <c r="D52"/>
  <c r="E52"/>
  <c r="F52"/>
  <c r="G52"/>
  <c r="D53"/>
  <c r="E53"/>
  <c r="F53"/>
  <c r="G53"/>
  <c r="A54"/>
  <c r="B54"/>
  <c r="C54"/>
  <c r="D54"/>
  <c r="E54"/>
  <c r="H54" s="1"/>
  <c r="F54"/>
  <c r="G54"/>
  <c r="D55"/>
  <c r="E55"/>
  <c r="F55"/>
  <c r="G55"/>
  <c r="A56"/>
  <c r="B56"/>
  <c r="C56"/>
  <c r="D56"/>
  <c r="E56"/>
  <c r="F56"/>
  <c r="G56"/>
  <c r="D57"/>
  <c r="E57"/>
  <c r="F57"/>
  <c r="G57"/>
  <c r="A58"/>
  <c r="B58"/>
  <c r="C58"/>
  <c r="D58"/>
  <c r="E58"/>
  <c r="F58"/>
  <c r="I58" s="1"/>
  <c r="G58"/>
  <c r="J58" s="1"/>
  <c r="D59"/>
  <c r="E59"/>
  <c r="F59"/>
  <c r="G59"/>
  <c r="A60"/>
  <c r="B60"/>
  <c r="C60"/>
  <c r="D60"/>
  <c r="E60"/>
  <c r="F60"/>
  <c r="G60"/>
  <c r="D61"/>
  <c r="E61"/>
  <c r="F61"/>
  <c r="G61"/>
  <c r="A62"/>
  <c r="B62"/>
  <c r="C62"/>
  <c r="D62"/>
  <c r="E62"/>
  <c r="F62"/>
  <c r="G62"/>
  <c r="D63"/>
  <c r="E63"/>
  <c r="F63"/>
  <c r="G63"/>
  <c r="A64"/>
  <c r="B64"/>
  <c r="C64"/>
  <c r="D64"/>
  <c r="E64"/>
  <c r="F64"/>
  <c r="G64"/>
  <c r="D65"/>
  <c r="E65"/>
  <c r="F65"/>
  <c r="G65"/>
  <c r="A66"/>
  <c r="B66"/>
  <c r="C66"/>
  <c r="D66"/>
  <c r="E66"/>
  <c r="F66"/>
  <c r="I66" s="1"/>
  <c r="G66"/>
  <c r="J66" s="1"/>
  <c r="D67"/>
  <c r="E67"/>
  <c r="F67"/>
  <c r="I67" s="1"/>
  <c r="G67"/>
  <c r="J67" s="1"/>
  <c r="A68"/>
  <c r="B68"/>
  <c r="C68"/>
  <c r="D68"/>
  <c r="E68"/>
  <c r="F68"/>
  <c r="G68"/>
  <c r="D69"/>
  <c r="E69"/>
  <c r="F69"/>
  <c r="G69"/>
  <c r="A70"/>
  <c r="B70"/>
  <c r="C70"/>
  <c r="D70"/>
  <c r="E70"/>
  <c r="F70"/>
  <c r="G70"/>
  <c r="D71"/>
  <c r="E71"/>
  <c r="F71"/>
  <c r="G71"/>
  <c r="A72"/>
  <c r="B72"/>
  <c r="C72"/>
  <c r="D72"/>
  <c r="E72"/>
  <c r="F72"/>
  <c r="G72"/>
  <c r="D73"/>
  <c r="E73"/>
  <c r="F73"/>
  <c r="G73"/>
  <c r="A74"/>
  <c r="B74"/>
  <c r="C74"/>
  <c r="D74"/>
  <c r="E74"/>
  <c r="F74"/>
  <c r="G74"/>
  <c r="D75"/>
  <c r="E75"/>
  <c r="F75"/>
  <c r="G75"/>
  <c r="A76"/>
  <c r="B76"/>
  <c r="C76"/>
  <c r="D76"/>
  <c r="E76"/>
  <c r="F76"/>
  <c r="G76"/>
  <c r="D77"/>
  <c r="E77"/>
  <c r="F77"/>
  <c r="G77"/>
  <c r="J77" s="1"/>
  <c r="A78"/>
  <c r="B78"/>
  <c r="C78"/>
  <c r="D78"/>
  <c r="E78"/>
  <c r="F78"/>
  <c r="G78"/>
  <c r="D79"/>
  <c r="E79"/>
  <c r="F79"/>
  <c r="G79"/>
  <c r="A80"/>
  <c r="B80"/>
  <c r="C80"/>
  <c r="D80"/>
  <c r="E80"/>
  <c r="F80"/>
  <c r="G80"/>
  <c r="D81"/>
  <c r="E81"/>
  <c r="F81"/>
  <c r="G81"/>
  <c r="A82"/>
  <c r="B82"/>
  <c r="C82"/>
  <c r="D82"/>
  <c r="E82"/>
  <c r="F82"/>
  <c r="G82"/>
  <c r="D83"/>
  <c r="E83"/>
  <c r="F83"/>
  <c r="G83"/>
  <c r="A84"/>
  <c r="B84"/>
  <c r="C84"/>
  <c r="D84"/>
  <c r="E84"/>
  <c r="F84"/>
  <c r="G84"/>
  <c r="D85"/>
  <c r="E85"/>
  <c r="F85"/>
  <c r="G85"/>
  <c r="A86"/>
  <c r="B86"/>
  <c r="C86"/>
  <c r="D86"/>
  <c r="E86"/>
  <c r="F86"/>
  <c r="G86"/>
  <c r="D87"/>
  <c r="E87"/>
  <c r="F87"/>
  <c r="G87"/>
  <c r="A88"/>
  <c r="B88"/>
  <c r="C88"/>
  <c r="D88"/>
  <c r="E88"/>
  <c r="H88" s="1"/>
  <c r="F88"/>
  <c r="G88"/>
  <c r="D89"/>
  <c r="E89"/>
  <c r="F89"/>
  <c r="G89"/>
  <c r="A90"/>
  <c r="B90"/>
  <c r="C90"/>
  <c r="D90"/>
  <c r="E90"/>
  <c r="F90"/>
  <c r="G90"/>
  <c r="J90" s="1"/>
  <c r="D91"/>
  <c r="E91"/>
  <c r="H91" s="1"/>
  <c r="F91"/>
  <c r="G91"/>
  <c r="A92"/>
  <c r="B92"/>
  <c r="C92"/>
  <c r="D92"/>
  <c r="E92"/>
  <c r="H92" s="1"/>
  <c r="F92"/>
  <c r="G92"/>
  <c r="D93"/>
  <c r="E93"/>
  <c r="F93"/>
  <c r="G93"/>
  <c r="A94"/>
  <c r="B94"/>
  <c r="C94"/>
  <c r="D94"/>
  <c r="E94"/>
  <c r="F94"/>
  <c r="G94"/>
  <c r="D95"/>
  <c r="E95"/>
  <c r="H95" s="1"/>
  <c r="F95"/>
  <c r="G95"/>
  <c r="A96"/>
  <c r="B96"/>
  <c r="C96"/>
  <c r="D96"/>
  <c r="E96"/>
  <c r="F96"/>
  <c r="G96"/>
  <c r="D97"/>
  <c r="E97"/>
  <c r="F97"/>
  <c r="G97"/>
  <c r="J97" s="1"/>
  <c r="A98"/>
  <c r="B98"/>
  <c r="C98"/>
  <c r="D98"/>
  <c r="E98"/>
  <c r="F98"/>
  <c r="G98"/>
  <c r="D99"/>
  <c r="E99"/>
  <c r="F99"/>
  <c r="G99"/>
  <c r="H99"/>
  <c r="A100"/>
  <c r="B100"/>
  <c r="C100"/>
  <c r="D100"/>
  <c r="E100"/>
  <c r="F100"/>
  <c r="G100"/>
  <c r="D101"/>
  <c r="E101"/>
  <c r="F101"/>
  <c r="I101" s="1"/>
  <c r="G101"/>
  <c r="A102"/>
  <c r="B102"/>
  <c r="C102"/>
  <c r="D102"/>
  <c r="E102"/>
  <c r="F102"/>
  <c r="G102"/>
  <c r="D103"/>
  <c r="E103"/>
  <c r="F103"/>
  <c r="G103"/>
  <c r="A104"/>
  <c r="B104"/>
  <c r="C104"/>
  <c r="D104"/>
  <c r="E104"/>
  <c r="F104"/>
  <c r="G104"/>
  <c r="D105"/>
  <c r="E105"/>
  <c r="F105"/>
  <c r="G105"/>
  <c r="A106"/>
  <c r="B106"/>
  <c r="C106"/>
  <c r="D106"/>
  <c r="E106"/>
  <c r="F106"/>
  <c r="G106"/>
  <c r="D107"/>
  <c r="E107"/>
  <c r="F107"/>
  <c r="G107"/>
  <c r="H107"/>
  <c r="A108"/>
  <c r="B108"/>
  <c r="C108"/>
  <c r="D108"/>
  <c r="E108"/>
  <c r="F108"/>
  <c r="G108"/>
  <c r="D109"/>
  <c r="E109"/>
  <c r="F109"/>
  <c r="G109"/>
  <c r="A110"/>
  <c r="B110"/>
  <c r="C110"/>
  <c r="D110"/>
  <c r="E110"/>
  <c r="H110" s="1"/>
  <c r="F110"/>
  <c r="G110"/>
  <c r="D111"/>
  <c r="E111"/>
  <c r="F111"/>
  <c r="G111"/>
  <c r="A112"/>
  <c r="B112"/>
  <c r="C112"/>
  <c r="D112"/>
  <c r="E112"/>
  <c r="H112" s="1"/>
  <c r="F112"/>
  <c r="G112"/>
  <c r="J112" s="1"/>
  <c r="D113"/>
  <c r="E113"/>
  <c r="F113"/>
  <c r="G113"/>
  <c r="A114"/>
  <c r="B114"/>
  <c r="C114"/>
  <c r="D114"/>
  <c r="E114"/>
  <c r="F114"/>
  <c r="I114" s="1"/>
  <c r="G114"/>
  <c r="D115"/>
  <c r="E115"/>
  <c r="F115"/>
  <c r="I115" s="1"/>
  <c r="G115"/>
  <c r="A116"/>
  <c r="B116"/>
  <c r="C116"/>
  <c r="D116"/>
  <c r="E116"/>
  <c r="F116"/>
  <c r="G116"/>
  <c r="D117"/>
  <c r="E117"/>
  <c r="F117"/>
  <c r="G117"/>
  <c r="A118"/>
  <c r="B118"/>
  <c r="C118"/>
  <c r="D118"/>
  <c r="E118"/>
  <c r="F118"/>
  <c r="G118"/>
  <c r="D119"/>
  <c r="E119"/>
  <c r="F119"/>
  <c r="G119"/>
  <c r="A120"/>
  <c r="B120"/>
  <c r="C120"/>
  <c r="D120"/>
  <c r="E120"/>
  <c r="F120"/>
  <c r="G120"/>
  <c r="D121"/>
  <c r="E121"/>
  <c r="F121"/>
  <c r="G121"/>
  <c r="D122"/>
  <c r="E122"/>
  <c r="F122"/>
  <c r="G122"/>
  <c r="A123"/>
  <c r="B123"/>
  <c r="C123"/>
  <c r="D123"/>
  <c r="E123"/>
  <c r="F123"/>
  <c r="I123" s="1"/>
  <c r="G123"/>
  <c r="D124"/>
  <c r="E124"/>
  <c r="F124"/>
  <c r="G124"/>
  <c r="A125"/>
  <c r="B125"/>
  <c r="C125"/>
  <c r="D125"/>
  <c r="E125"/>
  <c r="F125"/>
  <c r="G125"/>
  <c r="D126"/>
  <c r="E126"/>
  <c r="F126"/>
  <c r="G126"/>
  <c r="H126"/>
  <c r="A127"/>
  <c r="B127"/>
  <c r="C127"/>
  <c r="D127"/>
  <c r="E127"/>
  <c r="F127"/>
  <c r="G127"/>
  <c r="D128"/>
  <c r="E128"/>
  <c r="F128"/>
  <c r="G128"/>
  <c r="A129"/>
  <c r="B129"/>
  <c r="C129"/>
  <c r="D129"/>
  <c r="E129"/>
  <c r="F129"/>
  <c r="G129"/>
  <c r="D130"/>
  <c r="E130"/>
  <c r="F130"/>
  <c r="G130"/>
  <c r="H130"/>
  <c r="A131"/>
  <c r="B131"/>
  <c r="C131"/>
  <c r="D131"/>
  <c r="E131"/>
  <c r="F131"/>
  <c r="G131"/>
  <c r="H131"/>
  <c r="D132"/>
  <c r="E132"/>
  <c r="F132"/>
  <c r="G132"/>
  <c r="J132" s="1"/>
  <c r="A133"/>
  <c r="B133"/>
  <c r="C133"/>
  <c r="D133"/>
  <c r="E133"/>
  <c r="F133"/>
  <c r="G133"/>
  <c r="D134"/>
  <c r="E134"/>
  <c r="F134"/>
  <c r="G134"/>
  <c r="D135"/>
  <c r="E135"/>
  <c r="F135"/>
  <c r="G135"/>
  <c r="A136"/>
  <c r="B136"/>
  <c r="C136"/>
  <c r="D136"/>
  <c r="E136"/>
  <c r="F136"/>
  <c r="G136"/>
  <c r="J136" s="1"/>
  <c r="D137"/>
  <c r="E137"/>
  <c r="F137"/>
  <c r="G137"/>
  <c r="J137" s="1"/>
  <c r="D3" i="12"/>
  <c r="E3"/>
  <c r="F3"/>
  <c r="C3"/>
  <c r="A2" i="15"/>
  <c r="B2"/>
  <c r="C2"/>
  <c r="D2"/>
  <c r="E2"/>
  <c r="F2"/>
  <c r="G2"/>
  <c r="A3"/>
  <c r="B3"/>
  <c r="C3"/>
  <c r="D3"/>
  <c r="E3"/>
  <c r="F3"/>
  <c r="G3"/>
  <c r="A4"/>
  <c r="B4"/>
  <c r="C4"/>
  <c r="D4"/>
  <c r="E4"/>
  <c r="H4" s="1"/>
  <c r="D57" s="1"/>
  <c r="F4"/>
  <c r="I4" s="1"/>
  <c r="G4"/>
  <c r="A5"/>
  <c r="B5"/>
  <c r="C5"/>
  <c r="D5"/>
  <c r="E5"/>
  <c r="F5"/>
  <c r="G5"/>
  <c r="J5" s="1"/>
  <c r="A6"/>
  <c r="B6"/>
  <c r="C6"/>
  <c r="D6"/>
  <c r="E6"/>
  <c r="F6"/>
  <c r="G6"/>
  <c r="A7"/>
  <c r="B7"/>
  <c r="C7"/>
  <c r="D7"/>
  <c r="J7" s="1"/>
  <c r="E7"/>
  <c r="F7"/>
  <c r="G7"/>
  <c r="A8"/>
  <c r="B8"/>
  <c r="C8"/>
  <c r="D8"/>
  <c r="E8"/>
  <c r="H8" s="1"/>
  <c r="D58" s="1"/>
  <c r="F8"/>
  <c r="I8" s="1"/>
  <c r="E58" s="1"/>
  <c r="G8"/>
  <c r="A9"/>
  <c r="B9"/>
  <c r="C9"/>
  <c r="D9"/>
  <c r="E9"/>
  <c r="F9"/>
  <c r="G9"/>
  <c r="J9" s="1"/>
  <c r="A10"/>
  <c r="B10"/>
  <c r="C10"/>
  <c r="D10"/>
  <c r="E10"/>
  <c r="F10"/>
  <c r="G10"/>
  <c r="A11"/>
  <c r="B11"/>
  <c r="C11"/>
  <c r="D11"/>
  <c r="J11" s="1"/>
  <c r="E11"/>
  <c r="F11"/>
  <c r="G11"/>
  <c r="A12"/>
  <c r="B12"/>
  <c r="C12"/>
  <c r="D12"/>
  <c r="E12"/>
  <c r="H12" s="1"/>
  <c r="D59" s="1"/>
  <c r="F12"/>
  <c r="I12" s="1"/>
  <c r="G12"/>
  <c r="A13"/>
  <c r="B13"/>
  <c r="C13"/>
  <c r="D13"/>
  <c r="E13"/>
  <c r="F13"/>
  <c r="G13"/>
  <c r="J13" s="1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H16" s="1"/>
  <c r="D60" s="1"/>
  <c r="F16"/>
  <c r="I16" s="1"/>
  <c r="E60" s="1"/>
  <c r="G16"/>
  <c r="A17"/>
  <c r="B17"/>
  <c r="C17"/>
  <c r="D17"/>
  <c r="E17"/>
  <c r="F17"/>
  <c r="G17"/>
  <c r="J17" s="1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H20" s="1"/>
  <c r="D61" s="1"/>
  <c r="F20"/>
  <c r="I20" s="1"/>
  <c r="G20"/>
  <c r="A21"/>
  <c r="B21"/>
  <c r="C21"/>
  <c r="D21"/>
  <c r="E21"/>
  <c r="F21"/>
  <c r="G21"/>
  <c r="J21" s="1"/>
  <c r="A22"/>
  <c r="B22"/>
  <c r="C22"/>
  <c r="D22"/>
  <c r="E22"/>
  <c r="F22"/>
  <c r="G22"/>
  <c r="A23"/>
  <c r="B23"/>
  <c r="C23"/>
  <c r="D23"/>
  <c r="E23"/>
  <c r="F23"/>
  <c r="G23"/>
  <c r="J23" s="1"/>
  <c r="A24"/>
  <c r="B24"/>
  <c r="C24"/>
  <c r="D24"/>
  <c r="E24"/>
  <c r="H24" s="1"/>
  <c r="D62" s="1"/>
  <c r="F24"/>
  <c r="I24" s="1"/>
  <c r="E62" s="1"/>
  <c r="G24"/>
  <c r="A25"/>
  <c r="B25"/>
  <c r="C25"/>
  <c r="D25"/>
  <c r="E25"/>
  <c r="F25"/>
  <c r="G25"/>
  <c r="J25" s="1"/>
  <c r="A26"/>
  <c r="B26"/>
  <c r="C26"/>
  <c r="D26"/>
  <c r="E26"/>
  <c r="F26"/>
  <c r="G26"/>
  <c r="A27"/>
  <c r="B27"/>
  <c r="C27"/>
  <c r="D27"/>
  <c r="E27"/>
  <c r="F27"/>
  <c r="G27"/>
  <c r="J27" s="1"/>
  <c r="A28"/>
  <c r="B28"/>
  <c r="C28"/>
  <c r="D28"/>
  <c r="E28"/>
  <c r="H28" s="1"/>
  <c r="D63" s="1"/>
  <c r="F28"/>
  <c r="I28" s="1"/>
  <c r="G28"/>
  <c r="A29"/>
  <c r="B29"/>
  <c r="C29"/>
  <c r="D29"/>
  <c r="E29"/>
  <c r="F29"/>
  <c r="G29"/>
  <c r="J29" s="1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H32" s="1"/>
  <c r="D64" s="1"/>
  <c r="F32"/>
  <c r="I32" s="1"/>
  <c r="E64" s="1"/>
  <c r="G32"/>
  <c r="A33"/>
  <c r="B33"/>
  <c r="C33"/>
  <c r="D33"/>
  <c r="E33"/>
  <c r="F33"/>
  <c r="G33"/>
  <c r="J33" s="1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H36" s="1"/>
  <c r="D65" s="1"/>
  <c r="F36"/>
  <c r="I36" s="1"/>
  <c r="G36"/>
  <c r="A37"/>
  <c r="B37"/>
  <c r="C37"/>
  <c r="D37"/>
  <c r="E37"/>
  <c r="F37"/>
  <c r="G37"/>
  <c r="J37" s="1"/>
  <c r="A38"/>
  <c r="B38"/>
  <c r="C38"/>
  <c r="D38"/>
  <c r="E38"/>
  <c r="F38"/>
  <c r="G38"/>
  <c r="A39"/>
  <c r="B39"/>
  <c r="C39"/>
  <c r="D39"/>
  <c r="J39" s="1"/>
  <c r="E39"/>
  <c r="F39"/>
  <c r="G39"/>
  <c r="A40"/>
  <c r="B40"/>
  <c r="C40"/>
  <c r="D40"/>
  <c r="E40"/>
  <c r="H40" s="1"/>
  <c r="D66" s="1"/>
  <c r="F40"/>
  <c r="I40" s="1"/>
  <c r="E66" s="1"/>
  <c r="G40"/>
  <c r="A41"/>
  <c r="B41"/>
  <c r="C41"/>
  <c r="D41"/>
  <c r="E41"/>
  <c r="F41"/>
  <c r="G41"/>
  <c r="J41" s="1"/>
  <c r="A42"/>
  <c r="B42"/>
  <c r="C42"/>
  <c r="D42"/>
  <c r="E42"/>
  <c r="F42"/>
  <c r="G42"/>
  <c r="A43"/>
  <c r="B43"/>
  <c r="C43"/>
  <c r="D43"/>
  <c r="J43" s="1"/>
  <c r="E43"/>
  <c r="F43"/>
  <c r="G43"/>
  <c r="A44"/>
  <c r="B44"/>
  <c r="C44"/>
  <c r="D44"/>
  <c r="E44"/>
  <c r="H44" s="1"/>
  <c r="D67" s="1"/>
  <c r="F44"/>
  <c r="I44" s="1"/>
  <c r="G44"/>
  <c r="A45"/>
  <c r="B45"/>
  <c r="C45"/>
  <c r="D45"/>
  <c r="E45"/>
  <c r="F45"/>
  <c r="G45"/>
  <c r="J45" s="1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H48" s="1"/>
  <c r="D68" s="1"/>
  <c r="F48"/>
  <c r="I48" s="1"/>
  <c r="E68" s="1"/>
  <c r="G48"/>
  <c r="A49"/>
  <c r="B49"/>
  <c r="C49"/>
  <c r="D49"/>
  <c r="E49"/>
  <c r="F49"/>
  <c r="G49"/>
  <c r="J49" s="1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H52" s="1"/>
  <c r="D69" s="1"/>
  <c r="F52"/>
  <c r="I52" s="1"/>
  <c r="G52"/>
  <c r="A53"/>
  <c r="B53"/>
  <c r="C53"/>
  <c r="D53"/>
  <c r="E53"/>
  <c r="F53"/>
  <c r="G53"/>
  <c r="J53" s="1"/>
  <c r="D1"/>
  <c r="E1"/>
  <c r="F1"/>
  <c r="G1"/>
  <c r="D1" i="14"/>
  <c r="E1"/>
  <c r="F1"/>
  <c r="G1"/>
  <c r="E1" i="11"/>
  <c r="F1"/>
  <c r="G1"/>
  <c r="E69" i="13"/>
  <c r="F68"/>
  <c r="D67"/>
  <c r="E63"/>
  <c r="E61"/>
  <c r="F60"/>
  <c r="F66"/>
  <c r="F61"/>
  <c r="F67"/>
  <c r="F63"/>
  <c r="F69"/>
  <c r="E60"/>
  <c r="E66"/>
  <c r="E67"/>
  <c r="E68"/>
  <c r="D60"/>
  <c r="D66"/>
  <c r="D61"/>
  <c r="D62"/>
  <c r="D68"/>
  <c r="D63"/>
  <c r="D69"/>
  <c r="E1"/>
  <c r="D59" s="1"/>
  <c r="F1"/>
  <c r="E59" s="1"/>
  <c r="G1"/>
  <c r="F59" s="1"/>
  <c r="D1"/>
  <c r="D1" i="11"/>
  <c r="D4" i="12"/>
  <c r="E4"/>
  <c r="F4"/>
  <c r="C4"/>
  <c r="D56" i="10"/>
  <c r="B57"/>
  <c r="C56"/>
  <c r="E56"/>
  <c r="B54"/>
  <c r="B52"/>
  <c r="B50"/>
  <c r="B47"/>
  <c r="B45"/>
  <c r="B1" i="13"/>
  <c r="C1"/>
  <c r="A1"/>
  <c r="A14" i="12"/>
  <c r="B14"/>
  <c r="A15"/>
  <c r="B15"/>
  <c r="A46" i="10"/>
  <c r="A47"/>
  <c r="A48"/>
  <c r="A49"/>
  <c r="A51"/>
  <c r="A52"/>
  <c r="A53"/>
  <c r="A54"/>
  <c r="A55"/>
  <c r="A57"/>
  <c r="A45"/>
  <c r="H134" i="14" l="1"/>
  <c r="H111"/>
  <c r="J45"/>
  <c r="H38"/>
  <c r="H31"/>
  <c r="J29"/>
  <c r="H22"/>
  <c r="J21"/>
  <c r="J20"/>
  <c r="H14"/>
  <c r="I109"/>
  <c r="I106"/>
  <c r="H105"/>
  <c r="H104"/>
  <c r="I100"/>
  <c r="J99"/>
  <c r="I93"/>
  <c r="H85"/>
  <c r="H84"/>
  <c r="H77"/>
  <c r="H76"/>
  <c r="H68"/>
  <c r="H3"/>
  <c r="J134"/>
  <c r="J133"/>
  <c r="I128"/>
  <c r="I125"/>
  <c r="H124"/>
  <c r="H122"/>
  <c r="I117"/>
  <c r="H115"/>
  <c r="I104"/>
  <c r="I95"/>
  <c r="J93"/>
  <c r="J89"/>
  <c r="I85"/>
  <c r="I77"/>
  <c r="H67"/>
  <c r="I61"/>
  <c r="H59"/>
  <c r="H58"/>
  <c r="I54"/>
  <c r="J53"/>
  <c r="J51"/>
  <c r="J38"/>
  <c r="I2"/>
  <c r="H31" i="15"/>
  <c r="H23"/>
  <c r="H19"/>
  <c r="H15"/>
  <c r="H11"/>
  <c r="H7"/>
  <c r="H3"/>
  <c r="J52"/>
  <c r="F69" s="1"/>
  <c r="I51"/>
  <c r="J48"/>
  <c r="F68" s="1"/>
  <c r="I47"/>
  <c r="J44"/>
  <c r="F67" s="1"/>
  <c r="I43"/>
  <c r="J40"/>
  <c r="F66" s="1"/>
  <c r="I39"/>
  <c r="J36"/>
  <c r="F65" s="1"/>
  <c r="I35"/>
  <c r="J32"/>
  <c r="F64" s="1"/>
  <c r="I31"/>
  <c r="J28"/>
  <c r="F63" s="1"/>
  <c r="I27"/>
  <c r="J24"/>
  <c r="F62" s="1"/>
  <c r="I23"/>
  <c r="J20"/>
  <c r="F61" s="1"/>
  <c r="I19"/>
  <c r="J16"/>
  <c r="F60" s="1"/>
  <c r="I15"/>
  <c r="J12"/>
  <c r="F59" s="1"/>
  <c r="I11"/>
  <c r="J8"/>
  <c r="F58" s="1"/>
  <c r="I7"/>
  <c r="J4"/>
  <c r="F57" s="1"/>
  <c r="I3"/>
  <c r="H51"/>
  <c r="H47"/>
  <c r="H43"/>
  <c r="H39"/>
  <c r="H35"/>
  <c r="H27"/>
  <c r="J51"/>
  <c r="J47"/>
  <c r="J35"/>
  <c r="J31"/>
  <c r="J19"/>
  <c r="J15"/>
  <c r="J3"/>
  <c r="H46"/>
  <c r="H34"/>
  <c r="H30"/>
  <c r="H18"/>
  <c r="H14"/>
  <c r="H6"/>
  <c r="H53"/>
  <c r="I50"/>
  <c r="H49"/>
  <c r="I46"/>
  <c r="H45"/>
  <c r="I42"/>
  <c r="H41"/>
  <c r="I38"/>
  <c r="H37"/>
  <c r="I34"/>
  <c r="H33"/>
  <c r="I30"/>
  <c r="H29"/>
  <c r="I26"/>
  <c r="H25"/>
  <c r="I22"/>
  <c r="H21"/>
  <c r="I18"/>
  <c r="H17"/>
  <c r="I14"/>
  <c r="H13"/>
  <c r="I10"/>
  <c r="H9"/>
  <c r="I6"/>
  <c r="H5"/>
  <c r="I2"/>
  <c r="H50"/>
  <c r="H42"/>
  <c r="H38"/>
  <c r="H26"/>
  <c r="H22"/>
  <c r="H10"/>
  <c r="H2"/>
  <c r="I53"/>
  <c r="J50"/>
  <c r="I49"/>
  <c r="J46"/>
  <c r="I45"/>
  <c r="J42"/>
  <c r="I41"/>
  <c r="J38"/>
  <c r="I37"/>
  <c r="J34"/>
  <c r="I33"/>
  <c r="J30"/>
  <c r="I29"/>
  <c r="J26"/>
  <c r="I25"/>
  <c r="J22"/>
  <c r="I21"/>
  <c r="J18"/>
  <c r="I17"/>
  <c r="J14"/>
  <c r="I13"/>
  <c r="J10"/>
  <c r="I9"/>
  <c r="J6"/>
  <c r="I5"/>
  <c r="J2"/>
  <c r="H135" i="14"/>
  <c r="H83"/>
  <c r="H65"/>
  <c r="H56"/>
  <c r="H46"/>
  <c r="H45"/>
  <c r="H44"/>
  <c r="H36"/>
  <c r="J26"/>
  <c r="H20"/>
  <c r="J18"/>
  <c r="J135"/>
  <c r="H116"/>
  <c r="H93"/>
  <c r="H89"/>
  <c r="H86"/>
  <c r="J82"/>
  <c r="H78"/>
  <c r="J74"/>
  <c r="I72"/>
  <c r="I69"/>
  <c r="J68"/>
  <c r="J65"/>
  <c r="J64"/>
  <c r="H61"/>
  <c r="J56"/>
  <c r="I42"/>
  <c r="H41"/>
  <c r="H40"/>
  <c r="I35"/>
  <c r="I34"/>
  <c r="H33"/>
  <c r="H32"/>
  <c r="I26"/>
  <c r="H25"/>
  <c r="H24"/>
  <c r="I18"/>
  <c r="H17"/>
  <c r="H16"/>
  <c r="I8"/>
  <c r="H7"/>
  <c r="H2"/>
  <c r="H47"/>
  <c r="H120"/>
  <c r="H113"/>
  <c r="H82"/>
  <c r="H74"/>
  <c r="H57"/>
  <c r="H28"/>
  <c r="I129"/>
  <c r="J128"/>
  <c r="J125"/>
  <c r="H119"/>
  <c r="J117"/>
  <c r="I110"/>
  <c r="J109"/>
  <c r="J106"/>
  <c r="I82"/>
  <c r="H81"/>
  <c r="H80"/>
  <c r="I74"/>
  <c r="H72"/>
  <c r="H62"/>
  <c r="H55"/>
  <c r="I45"/>
  <c r="H43"/>
  <c r="H42"/>
  <c r="I37"/>
  <c r="H35"/>
  <c r="I29"/>
  <c r="I21"/>
  <c r="I10"/>
  <c r="H9"/>
  <c r="H8"/>
  <c r="H127"/>
  <c r="H121"/>
  <c r="H108"/>
  <c r="J96"/>
  <c r="J91"/>
  <c r="J88"/>
  <c r="H71"/>
  <c r="H27"/>
  <c r="H23"/>
  <c r="H19"/>
  <c r="H15"/>
  <c r="H11"/>
  <c r="H5"/>
  <c r="H137"/>
  <c r="H136"/>
  <c r="I133"/>
  <c r="H132"/>
  <c r="I126"/>
  <c r="J123"/>
  <c r="J120"/>
  <c r="J118"/>
  <c r="J115"/>
  <c r="J114"/>
  <c r="I113"/>
  <c r="I107"/>
  <c r="J104"/>
  <c r="I98"/>
  <c r="H97"/>
  <c r="H94"/>
  <c r="H90"/>
  <c r="J87"/>
  <c r="J85"/>
  <c r="J83"/>
  <c r="J81"/>
  <c r="J80"/>
  <c r="I78"/>
  <c r="J75"/>
  <c r="J72"/>
  <c r="I65"/>
  <c r="H64"/>
  <c r="J63"/>
  <c r="J61"/>
  <c r="J59"/>
  <c r="I55"/>
  <c r="H53"/>
  <c r="H52"/>
  <c r="I50"/>
  <c r="H49"/>
  <c r="J43"/>
  <c r="I38"/>
  <c r="J37"/>
  <c r="J35"/>
  <c r="J34"/>
  <c r="I33"/>
  <c r="J30"/>
  <c r="I27"/>
  <c r="J24"/>
  <c r="J22"/>
  <c r="I19"/>
  <c r="J16"/>
  <c r="J14"/>
  <c r="I11"/>
  <c r="J10"/>
  <c r="J9"/>
  <c r="I5"/>
  <c r="H133"/>
  <c r="H103"/>
  <c r="H98"/>
  <c r="H50"/>
  <c r="I136"/>
  <c r="J131"/>
  <c r="J129"/>
  <c r="J126"/>
  <c r="I124"/>
  <c r="J121"/>
  <c r="I118"/>
  <c r="I112"/>
  <c r="J110"/>
  <c r="J107"/>
  <c r="I105"/>
  <c r="J102"/>
  <c r="J101"/>
  <c r="J98"/>
  <c r="I90"/>
  <c r="I79"/>
  <c r="H75"/>
  <c r="H73"/>
  <c r="J70"/>
  <c r="J69"/>
  <c r="I64"/>
  <c r="I53"/>
  <c r="J48"/>
  <c r="I46"/>
  <c r="I30"/>
  <c r="J27"/>
  <c r="I25"/>
  <c r="I22"/>
  <c r="J19"/>
  <c r="I17"/>
  <c r="I14"/>
  <c r="I9"/>
  <c r="J5"/>
  <c r="J3"/>
  <c r="H96"/>
  <c r="H128"/>
  <c r="H117"/>
  <c r="H109"/>
  <c r="J84"/>
  <c r="H34"/>
  <c r="H29"/>
  <c r="H18"/>
  <c r="J13"/>
  <c r="J111"/>
  <c r="J103"/>
  <c r="I102"/>
  <c r="H101"/>
  <c r="I99"/>
  <c r="I97"/>
  <c r="I96"/>
  <c r="J94"/>
  <c r="I91"/>
  <c r="I89"/>
  <c r="I88"/>
  <c r="J86"/>
  <c r="I83"/>
  <c r="I81"/>
  <c r="I80"/>
  <c r="J76"/>
  <c r="J71"/>
  <c r="I70"/>
  <c r="H69"/>
  <c r="H66"/>
  <c r="J62"/>
  <c r="I60"/>
  <c r="J57"/>
  <c r="I52"/>
  <c r="J49"/>
  <c r="I44"/>
  <c r="J41"/>
  <c r="J39"/>
  <c r="I31"/>
  <c r="J23"/>
  <c r="J15"/>
  <c r="H10"/>
  <c r="J6"/>
  <c r="J4"/>
  <c r="H87"/>
  <c r="J130"/>
  <c r="H125"/>
  <c r="J119"/>
  <c r="H114"/>
  <c r="H106"/>
  <c r="J92"/>
  <c r="H37"/>
  <c r="H30"/>
  <c r="H26"/>
  <c r="H21"/>
  <c r="H13"/>
  <c r="I137"/>
  <c r="I135"/>
  <c r="I134"/>
  <c r="I132"/>
  <c r="I131"/>
  <c r="J127"/>
  <c r="J124"/>
  <c r="H123"/>
  <c r="I121"/>
  <c r="I120"/>
  <c r="J116"/>
  <c r="J113"/>
  <c r="J108"/>
  <c r="J105"/>
  <c r="I94"/>
  <c r="I86"/>
  <c r="J78"/>
  <c r="I75"/>
  <c r="J73"/>
  <c r="I62"/>
  <c r="I59"/>
  <c r="I57"/>
  <c r="I56"/>
  <c r="J54"/>
  <c r="I51"/>
  <c r="I49"/>
  <c r="I48"/>
  <c r="J46"/>
  <c r="I43"/>
  <c r="I41"/>
  <c r="I40"/>
  <c r="I36"/>
  <c r="J33"/>
  <c r="I28"/>
  <c r="J25"/>
  <c r="J17"/>
  <c r="I7"/>
  <c r="I6"/>
  <c r="I3"/>
  <c r="H100"/>
  <c r="H79"/>
  <c r="H63"/>
  <c r="H60"/>
  <c r="H39"/>
  <c r="H4"/>
  <c r="I130"/>
  <c r="H129"/>
  <c r="I127"/>
  <c r="I122"/>
  <c r="I119"/>
  <c r="H118"/>
  <c r="I116"/>
  <c r="I111"/>
  <c r="I108"/>
  <c r="I103"/>
  <c r="H102"/>
  <c r="I92"/>
  <c r="I87"/>
  <c r="I84"/>
  <c r="I76"/>
  <c r="I71"/>
  <c r="H70"/>
  <c r="I68"/>
  <c r="I63"/>
  <c r="I39"/>
  <c r="I23"/>
  <c r="I20"/>
  <c r="I15"/>
  <c r="I12"/>
  <c r="H6"/>
  <c r="I4"/>
  <c r="J122"/>
  <c r="J100"/>
  <c r="J95"/>
  <c r="J79"/>
  <c r="I73"/>
  <c r="J60"/>
  <c r="J55"/>
  <c r="J52"/>
  <c r="J47"/>
  <c r="J44"/>
  <c r="J36"/>
  <c r="J31"/>
  <c r="J28"/>
  <c r="J12"/>
  <c r="J7"/>
  <c r="B56" i="10"/>
  <c r="C50"/>
  <c r="E50"/>
  <c r="D50"/>
  <c r="B53"/>
  <c r="U16"/>
  <c r="V8" s="1"/>
  <c r="D53"/>
  <c r="J31" i="11"/>
  <c r="J15"/>
  <c r="J7"/>
  <c r="AB9" s="1"/>
  <c r="F62" i="13"/>
  <c r="C47" i="10"/>
  <c r="C52"/>
  <c r="E49"/>
  <c r="H35" i="11"/>
  <c r="H27"/>
  <c r="H19"/>
  <c r="H11"/>
  <c r="N12" s="1"/>
  <c r="H3"/>
  <c r="N14" s="1"/>
  <c r="I2"/>
  <c r="U2" s="1"/>
  <c r="I37"/>
  <c r="I33"/>
  <c r="X5" s="1"/>
  <c r="I29"/>
  <c r="I25"/>
  <c r="I21"/>
  <c r="I17"/>
  <c r="I13"/>
  <c r="I9"/>
  <c r="U11" s="1"/>
  <c r="I5"/>
  <c r="U6" s="1"/>
  <c r="D18" i="12"/>
  <c r="E19"/>
  <c r="F19"/>
  <c r="C45" i="10"/>
  <c r="C49"/>
  <c r="E45"/>
  <c r="D49"/>
  <c r="E54"/>
  <c r="D48"/>
  <c r="C54"/>
  <c r="D55"/>
  <c r="E48"/>
  <c r="E53"/>
  <c r="C48"/>
  <c r="C53"/>
  <c r="D54"/>
  <c r="B48"/>
  <c r="H36" i="11"/>
  <c r="H32"/>
  <c r="H28"/>
  <c r="H24"/>
  <c r="H20"/>
  <c r="H16"/>
  <c r="H12"/>
  <c r="N13" s="1"/>
  <c r="H8"/>
  <c r="N9" s="1"/>
  <c r="H4"/>
  <c r="J36"/>
  <c r="J32"/>
  <c r="J28"/>
  <c r="J24"/>
  <c r="AD5" s="1"/>
  <c r="J20"/>
  <c r="J16"/>
  <c r="J12"/>
  <c r="J8"/>
  <c r="AB10" s="1"/>
  <c r="J4"/>
  <c r="AB5" s="1"/>
  <c r="F18" i="12"/>
  <c r="E46" i="10"/>
  <c r="E51"/>
  <c r="E55"/>
  <c r="I38" i="11"/>
  <c r="I34"/>
  <c r="I30"/>
  <c r="I26"/>
  <c r="I22"/>
  <c r="I18"/>
  <c r="I14"/>
  <c r="I10"/>
  <c r="U12" s="1"/>
  <c r="I6"/>
  <c r="U7" s="1"/>
  <c r="I36"/>
  <c r="I32"/>
  <c r="I28"/>
  <c r="I24"/>
  <c r="I20"/>
  <c r="I16"/>
  <c r="I12"/>
  <c r="I8"/>
  <c r="U10" s="1"/>
  <c r="I4"/>
  <c r="U5" s="1"/>
  <c r="C46" i="10"/>
  <c r="C51"/>
  <c r="C55"/>
  <c r="D47"/>
  <c r="D52"/>
  <c r="D57"/>
  <c r="J23" i="11"/>
  <c r="AD13" s="1"/>
  <c r="H34"/>
  <c r="H26"/>
  <c r="H18"/>
  <c r="H10"/>
  <c r="N11" s="1"/>
  <c r="D19" i="12"/>
  <c r="E18"/>
  <c r="E62" i="13"/>
  <c r="H38" i="11"/>
  <c r="H30"/>
  <c r="H22"/>
  <c r="H14"/>
  <c r="H6"/>
  <c r="N5" s="1"/>
  <c r="H31"/>
  <c r="H23"/>
  <c r="H15"/>
  <c r="H7"/>
  <c r="N6" s="1"/>
  <c r="I35"/>
  <c r="I31"/>
  <c r="I27"/>
  <c r="I23"/>
  <c r="I19"/>
  <c r="I15"/>
  <c r="I11"/>
  <c r="I7"/>
  <c r="U9" s="1"/>
  <c r="I3"/>
  <c r="U3" s="1"/>
  <c r="J35"/>
  <c r="J27"/>
  <c r="J19"/>
  <c r="J11"/>
  <c r="J3"/>
  <c r="AB3" s="1"/>
  <c r="J2"/>
  <c r="AB2" s="1"/>
  <c r="J33"/>
  <c r="J25"/>
  <c r="J17"/>
  <c r="AC6" s="1"/>
  <c r="J9"/>
  <c r="AB11" s="1"/>
  <c r="J5"/>
  <c r="AB6" s="1"/>
  <c r="H37"/>
  <c r="H29"/>
  <c r="H21"/>
  <c r="H13"/>
  <c r="J38"/>
  <c r="J30"/>
  <c r="J22"/>
  <c r="AD2" s="1"/>
  <c r="J10"/>
  <c r="AB12" s="1"/>
  <c r="J37"/>
  <c r="J29"/>
  <c r="J21"/>
  <c r="AC16" s="1"/>
  <c r="J13"/>
  <c r="AC14" s="1"/>
  <c r="H2"/>
  <c r="N2" s="1"/>
  <c r="H33"/>
  <c r="H25"/>
  <c r="H17"/>
  <c r="H9"/>
  <c r="N10" s="1"/>
  <c r="H5"/>
  <c r="N3" s="1"/>
  <c r="J34"/>
  <c r="J26"/>
  <c r="J18"/>
  <c r="J14"/>
  <c r="AC3" s="1"/>
  <c r="J6"/>
  <c r="AB7" s="1"/>
  <c r="B49" i="10"/>
  <c r="D45"/>
  <c r="C16"/>
  <c r="D15" s="1"/>
  <c r="B55"/>
  <c r="B51"/>
  <c r="B46"/>
  <c r="D51"/>
  <c r="D46"/>
  <c r="E57"/>
  <c r="E52"/>
  <c r="E47"/>
  <c r="E5" i="12"/>
  <c r="E9" s="1"/>
  <c r="C5"/>
  <c r="C8" s="1"/>
  <c r="C57" i="10"/>
  <c r="D5" i="12"/>
  <c r="D9" s="1"/>
  <c r="F5"/>
  <c r="F9" s="1"/>
  <c r="O16" i="10"/>
  <c r="P5" s="1"/>
  <c r="I16"/>
  <c r="J8" s="1"/>
  <c r="V7" l="1"/>
  <c r="AE2" i="11"/>
  <c r="AD16"/>
  <c r="AD10"/>
  <c r="AD9"/>
  <c r="AC5"/>
  <c r="AD7"/>
  <c r="AE5"/>
  <c r="AE17"/>
  <c r="O4"/>
  <c r="O6"/>
  <c r="W7"/>
  <c r="V14"/>
  <c r="P14"/>
  <c r="Q18"/>
  <c r="Q5"/>
  <c r="V4"/>
  <c r="V9"/>
  <c r="O14"/>
  <c r="P10"/>
  <c r="V16"/>
  <c r="P9"/>
  <c r="W13"/>
  <c r="O9"/>
  <c r="X2"/>
  <c r="O12"/>
  <c r="W15"/>
  <c r="O2"/>
  <c r="X17"/>
  <c r="W10"/>
  <c r="P6"/>
  <c r="W9"/>
  <c r="V12"/>
  <c r="V3"/>
  <c r="P5"/>
  <c r="V6"/>
  <c r="AC13"/>
  <c r="AC4"/>
  <c r="W6"/>
  <c r="V5"/>
  <c r="AD15"/>
  <c r="P4" i="10"/>
  <c r="P3"/>
  <c r="P6"/>
  <c r="P10"/>
  <c r="P14"/>
  <c r="D9"/>
  <c r="D13"/>
  <c r="D4"/>
  <c r="D8"/>
  <c r="D12"/>
  <c r="J13"/>
  <c r="J14"/>
  <c r="V14"/>
  <c r="D5"/>
  <c r="P9"/>
  <c r="D7"/>
  <c r="P8"/>
  <c r="P13"/>
  <c r="D14"/>
  <c r="P7"/>
  <c r="P12"/>
  <c r="D10"/>
  <c r="D6"/>
  <c r="P11"/>
  <c r="D11"/>
  <c r="AE10" i="11"/>
  <c r="W2"/>
  <c r="Q2"/>
  <c r="AD6"/>
  <c r="O5"/>
  <c r="AD17"/>
  <c r="V13"/>
  <c r="X10"/>
  <c r="W17"/>
  <c r="O11"/>
  <c r="Q10"/>
  <c r="J12" i="10"/>
  <c r="W16" i="11"/>
  <c r="D3" i="10"/>
  <c r="C9" i="12"/>
  <c r="P17" i="11"/>
  <c r="V2"/>
  <c r="E8" i="12"/>
  <c r="P16" i="11"/>
  <c r="P7"/>
  <c r="J11" i="10"/>
  <c r="F8" i="12"/>
  <c r="O3" i="11"/>
  <c r="V11"/>
  <c r="AC9"/>
  <c r="W5"/>
  <c r="V4" i="10"/>
  <c r="AC12" i="11"/>
  <c r="J3" i="10"/>
  <c r="AC2" i="11"/>
  <c r="V15" i="10"/>
  <c r="O17" i="11"/>
  <c r="P18"/>
  <c r="AC11"/>
  <c r="P2"/>
  <c r="O15"/>
  <c r="V13" i="10"/>
  <c r="J6"/>
  <c r="D58"/>
  <c r="C58"/>
  <c r="J5"/>
  <c r="J15"/>
  <c r="J10"/>
  <c r="E58"/>
  <c r="V11"/>
  <c r="V3"/>
  <c r="V6"/>
  <c r="V16"/>
  <c r="B58"/>
  <c r="D8" i="12"/>
  <c r="J7" i="10"/>
  <c r="J9"/>
  <c r="V9"/>
  <c r="P15"/>
  <c r="J4"/>
  <c r="V12"/>
  <c r="V10"/>
  <c r="V5"/>
  <c r="W14" l="1"/>
  <c r="K14"/>
  <c r="W8"/>
  <c r="W7"/>
  <c r="E6"/>
  <c r="B20" s="1"/>
  <c r="B26" s="1"/>
  <c r="E8"/>
  <c r="E7"/>
  <c r="K8"/>
  <c r="E14"/>
  <c r="E13"/>
  <c r="E12"/>
  <c r="E15"/>
  <c r="Q3"/>
  <c r="N19" s="1"/>
  <c r="D25" s="1"/>
  <c r="K12"/>
  <c r="E4"/>
  <c r="K11"/>
  <c r="H21" s="1"/>
  <c r="C27" s="1"/>
  <c r="J16"/>
  <c r="K15"/>
  <c r="K5"/>
  <c r="K4"/>
  <c r="K13"/>
  <c r="E3"/>
  <c r="B19" s="1"/>
  <c r="B25" s="1"/>
  <c r="Q4"/>
  <c r="E10"/>
  <c r="E9"/>
  <c r="Q9"/>
  <c r="Q10"/>
  <c r="Q7"/>
  <c r="Q6"/>
  <c r="N20" s="1"/>
  <c r="D26" s="1"/>
  <c r="W4"/>
  <c r="W3"/>
  <c r="T19" s="1"/>
  <c r="E25" s="1"/>
  <c r="W5"/>
  <c r="K10"/>
  <c r="K7"/>
  <c r="K9"/>
  <c r="E5"/>
  <c r="Q5"/>
  <c r="E11"/>
  <c r="B21" s="1"/>
  <c r="B27" s="1"/>
  <c r="W12"/>
  <c r="W15"/>
  <c r="W11"/>
  <c r="T21" s="1"/>
  <c r="E27" s="1"/>
  <c r="W13"/>
  <c r="Q13"/>
  <c r="Q11"/>
  <c r="N21" s="1"/>
  <c r="D27" s="1"/>
  <c r="Q12"/>
  <c r="Q15"/>
  <c r="W9"/>
  <c r="W6"/>
  <c r="T20" s="1"/>
  <c r="E26" s="1"/>
  <c r="W10"/>
  <c r="D16"/>
  <c r="P16"/>
  <c r="K3"/>
  <c r="H19" s="1"/>
  <c r="K6"/>
  <c r="H20" s="1"/>
  <c r="C26" s="1"/>
  <c r="C25" l="1"/>
  <c r="H22"/>
</calcChain>
</file>

<file path=xl/sharedStrings.xml><?xml version="1.0" encoding="utf-8"?>
<sst xmlns="http://schemas.openxmlformats.org/spreadsheetml/2006/main" count="1364" uniqueCount="75">
  <si>
    <t>H1</t>
  </si>
  <si>
    <t>mze</t>
  </si>
  <si>
    <t>irr</t>
  </si>
  <si>
    <t>pot</t>
  </si>
  <si>
    <t>wht</t>
  </si>
  <si>
    <t>dry</t>
  </si>
  <si>
    <t>oat</t>
  </si>
  <si>
    <t>oni</t>
  </si>
  <si>
    <t>tom</t>
  </si>
  <si>
    <t>mel</t>
  </si>
  <si>
    <t>wtm</t>
  </si>
  <si>
    <t>H2</t>
  </si>
  <si>
    <t>cmb</t>
  </si>
  <si>
    <t>chk</t>
  </si>
  <si>
    <t>H3</t>
  </si>
  <si>
    <t>ric</t>
  </si>
  <si>
    <t>H4</t>
  </si>
  <si>
    <t>pmpModel</t>
  </si>
  <si>
    <t>Land</t>
  </si>
  <si>
    <t>Total</t>
  </si>
  <si>
    <t>Irrigated</t>
  </si>
  <si>
    <t>Household</t>
  </si>
  <si>
    <t>Agricultural</t>
  </si>
  <si>
    <t>Labour</t>
  </si>
  <si>
    <t>Hired</t>
  </si>
  <si>
    <t>Family</t>
  </si>
  <si>
    <t>Total_Req</t>
  </si>
  <si>
    <t>Marginal</t>
  </si>
  <si>
    <t>Water</t>
  </si>
  <si>
    <t>Level</t>
  </si>
  <si>
    <t>Production</t>
  </si>
  <si>
    <t>Sold</t>
  </si>
  <si>
    <t>Bought</t>
  </si>
  <si>
    <t>Consumption</t>
  </si>
  <si>
    <t>Self_Cons</t>
  </si>
  <si>
    <t>sqh</t>
  </si>
  <si>
    <t>gbn</t>
  </si>
  <si>
    <t>Weight_ExpIncome</t>
  </si>
  <si>
    <t>Ttl_Land</t>
  </si>
  <si>
    <t/>
  </si>
  <si>
    <t>Irr_Land</t>
  </si>
  <si>
    <t>Imp_Lab</t>
  </si>
  <si>
    <t>YdChg</t>
  </si>
  <si>
    <t>Yd_lessW</t>
  </si>
  <si>
    <t>Yd_IrrEff</t>
  </si>
  <si>
    <t>FW</t>
  </si>
  <si>
    <t>REGIONAL</t>
  </si>
  <si>
    <t>Supply</t>
  </si>
  <si>
    <t>Revenue/ha</t>
  </si>
  <si>
    <t>ha</t>
  </si>
  <si>
    <t xml:space="preserve">Baseline </t>
  </si>
  <si>
    <t>group</t>
  </si>
  <si>
    <t>crop</t>
  </si>
  <si>
    <t>%</t>
  </si>
  <si>
    <t>grn</t>
  </si>
  <si>
    <t>sc</t>
  </si>
  <si>
    <t>sv</t>
  </si>
  <si>
    <t>Baseline</t>
  </si>
  <si>
    <t>Total_land</t>
  </si>
  <si>
    <t>YdChg (%)</t>
  </si>
  <si>
    <t>Yd_lessW(%)</t>
  </si>
  <si>
    <t>Yd_IrrEff(%)</t>
  </si>
  <si>
    <t>Rainfed</t>
  </si>
  <si>
    <t>Total Land</t>
  </si>
  <si>
    <t>Labour_Req</t>
  </si>
  <si>
    <t>Income</t>
  </si>
  <si>
    <t>Ojo que no estamos considerando el exinc</t>
  </si>
  <si>
    <t>baseLP</t>
  </si>
  <si>
    <t>pmpCalib</t>
  </si>
  <si>
    <t>HireOut</t>
  </si>
  <si>
    <t>Exp_Lab</t>
  </si>
  <si>
    <t>YdChg(%)</t>
  </si>
  <si>
    <t>Yd_lessW (%)</t>
  </si>
  <si>
    <t>Yd_IrrEff (%)</t>
  </si>
  <si>
    <t>Eps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</si>
</sst>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0.0"/>
    <numFmt numFmtId="167" formatCode="0.0000"/>
    <numFmt numFmtId="168" formatCode="0.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0" xfId="0" applyAlignment="1"/>
    <xf numFmtId="9" fontId="0" fillId="0" borderId="1" xfId="1" applyFont="1" applyBorder="1"/>
    <xf numFmtId="9" fontId="0" fillId="2" borderId="1" xfId="1" applyFont="1" applyFill="1" applyBorder="1"/>
    <xf numFmtId="9" fontId="0" fillId="0" borderId="0" xfId="1" applyNumberFormat="1" applyFont="1"/>
    <xf numFmtId="165" fontId="0" fillId="0" borderId="0" xfId="0" applyNumberFormat="1"/>
    <xf numFmtId="164" fontId="0" fillId="0" borderId="1" xfId="1" applyNumberFormat="1" applyFont="1" applyBorder="1"/>
    <xf numFmtId="10" fontId="0" fillId="2" borderId="1" xfId="1" applyNumberFormat="1" applyFont="1" applyFill="1" applyBorder="1"/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0" fillId="2" borderId="0" xfId="0" applyFill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YldChg-Scenario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Plot_Res0!$L$2:$M$2</c:f>
              <c:strCache>
                <c:ptCount val="1"/>
                <c:pt idx="0">
                  <c:v>mze irr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Plot_Res0!$N$2:$Q$2</c:f>
              <c:numCache>
                <c:formatCode>General</c:formatCode>
                <c:ptCount val="4"/>
                <c:pt idx="0">
                  <c:v>1.308829020355895E-2</c:v>
                </c:pt>
                <c:pt idx="1">
                  <c:v>-8.0108177962262439E-2</c:v>
                </c:pt>
                <c:pt idx="2">
                  <c:v>2.4614644288067922E-4</c:v>
                </c:pt>
                <c:pt idx="3">
                  <c:v>-1.4139110454298498E-2</c:v>
                </c:pt>
              </c:numCache>
            </c:numRef>
          </c:val>
        </c:ser>
        <c:ser>
          <c:idx val="1"/>
          <c:order val="1"/>
          <c:tx>
            <c:strRef>
              <c:f>Plot_Res0!$L$3:$M$3</c:f>
              <c:strCache>
                <c:ptCount val="1"/>
                <c:pt idx="0">
                  <c:v>pot irr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Plot_Res0!$N$3:$Q$3</c:f>
              <c:numCache>
                <c:formatCode>General</c:formatCode>
                <c:ptCount val="4"/>
                <c:pt idx="0">
                  <c:v>-0.11871530493879834</c:v>
                </c:pt>
                <c:pt idx="1">
                  <c:v>-8.9189818760820883E-3</c:v>
                </c:pt>
              </c:numCache>
            </c:numRef>
          </c:val>
        </c:ser>
        <c:ser>
          <c:idx val="2"/>
          <c:order val="2"/>
          <c:tx>
            <c:strRef>
              <c:f>Plot_Res0!$L$4:$M$4</c:f>
              <c:strCache>
                <c:ptCount val="1"/>
                <c:pt idx="0">
                  <c:v>pot dry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Plot_Res0!$N$4:$Q$4</c:f>
              <c:numCache>
                <c:formatCode>General</c:formatCode>
                <c:ptCount val="4"/>
                <c:pt idx="1">
                  <c:v>-0.51274953863341421</c:v>
                </c:pt>
              </c:numCache>
            </c:numRef>
          </c:val>
        </c:ser>
        <c:ser>
          <c:idx val="3"/>
          <c:order val="3"/>
          <c:tx>
            <c:strRef>
              <c:f>Plot_Res0!$L$5:$M$5</c:f>
              <c:strCache>
                <c:ptCount val="1"/>
                <c:pt idx="0">
                  <c:v>wht irr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Plot_Res0!$N$5:$Q$5</c:f>
              <c:numCache>
                <c:formatCode>General</c:formatCode>
                <c:ptCount val="4"/>
                <c:pt idx="0">
                  <c:v>0.14833299879024864</c:v>
                </c:pt>
                <c:pt idx="1">
                  <c:v>-0.1329398080482872</c:v>
                </c:pt>
                <c:pt idx="2">
                  <c:v>5.127188651259007E-2</c:v>
                </c:pt>
                <c:pt idx="3">
                  <c:v>-0.10123869239650574</c:v>
                </c:pt>
              </c:numCache>
            </c:numRef>
          </c:val>
        </c:ser>
        <c:ser>
          <c:idx val="4"/>
          <c:order val="4"/>
          <c:tx>
            <c:strRef>
              <c:f>Plot_Res0!$L$6:$M$6</c:f>
              <c:strCache>
                <c:ptCount val="1"/>
                <c:pt idx="0">
                  <c:v>wht dry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Plot_Res0!$N$6:$Q$6</c:f>
              <c:numCache>
                <c:formatCode>General</c:formatCode>
                <c:ptCount val="4"/>
                <c:pt idx="0">
                  <c:v>-0.26623692514090069</c:v>
                </c:pt>
                <c:pt idx="1">
                  <c:v>-0.43159873350068889</c:v>
                </c:pt>
                <c:pt idx="2">
                  <c:v>-0.26762491433821844</c:v>
                </c:pt>
              </c:numCache>
            </c:numRef>
          </c:val>
        </c:ser>
        <c:ser>
          <c:idx val="5"/>
          <c:order val="5"/>
          <c:tx>
            <c:strRef>
              <c:f>Plot_Res0!$L$7:$M$7</c:f>
              <c:strCache>
                <c:ptCount val="1"/>
                <c:pt idx="0">
                  <c:v>oat irr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Plot_Res0!$N$7:$Q$7</c:f>
              <c:numCache>
                <c:formatCode>General</c:formatCode>
                <c:ptCount val="4"/>
                <c:pt idx="2">
                  <c:v>0.52757893203567696</c:v>
                </c:pt>
              </c:numCache>
            </c:numRef>
          </c:val>
        </c:ser>
        <c:ser>
          <c:idx val="6"/>
          <c:order val="6"/>
          <c:tx>
            <c:strRef>
              <c:f>Plot_Res0!$L$8:$M$8</c:f>
              <c:strCache>
                <c:ptCount val="1"/>
                <c:pt idx="0">
                  <c:v>oat dry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Plot_Res0!$N$8:$Q$8</c:f>
              <c:numCache>
                <c:formatCode>General</c:formatCode>
                <c:ptCount val="4"/>
              </c:numCache>
            </c:numRef>
          </c:val>
        </c:ser>
        <c:ser>
          <c:idx val="7"/>
          <c:order val="7"/>
          <c:tx>
            <c:strRef>
              <c:f>Plot_Res0!$L$9:$M$9</c:f>
              <c:strCache>
                <c:ptCount val="1"/>
                <c:pt idx="0">
                  <c:v>oni irr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Plot_Res0!$N$9:$Q$9</c:f>
              <c:numCache>
                <c:formatCode>General</c:formatCode>
                <c:ptCount val="4"/>
                <c:pt idx="0">
                  <c:v>-4.7264838907460138E-2</c:v>
                </c:pt>
                <c:pt idx="1">
                  <c:v>5.0282175569480669E-2</c:v>
                </c:pt>
                <c:pt idx="2">
                  <c:v>-0.41383191024590038</c:v>
                </c:pt>
              </c:numCache>
            </c:numRef>
          </c:val>
        </c:ser>
        <c:ser>
          <c:idx val="8"/>
          <c:order val="8"/>
          <c:tx>
            <c:strRef>
              <c:f>Plot_Res0!$L$10:$M$10</c:f>
              <c:strCache>
                <c:ptCount val="1"/>
                <c:pt idx="0">
                  <c:v>tom irr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Plot_Res0!$N$10:$Q$10</c:f>
              <c:numCache>
                <c:formatCode>General</c:formatCode>
                <c:ptCount val="4"/>
                <c:pt idx="0">
                  <c:v>-8.7668213278943252E-2</c:v>
                </c:pt>
                <c:pt idx="2">
                  <c:v>-5.9781297069359418E-2</c:v>
                </c:pt>
                <c:pt idx="3">
                  <c:v>5.5965237573601501E-2</c:v>
                </c:pt>
              </c:numCache>
            </c:numRef>
          </c:val>
        </c:ser>
        <c:ser>
          <c:idx val="9"/>
          <c:order val="9"/>
          <c:tx>
            <c:strRef>
              <c:f>Plot_Res0!$L$11:$M$11</c:f>
              <c:strCache>
                <c:ptCount val="1"/>
                <c:pt idx="0">
                  <c:v>mel irr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Plot_Res0!$N$11:$Q$11</c:f>
              <c:numCache>
                <c:formatCode>General</c:formatCode>
                <c:ptCount val="4"/>
                <c:pt idx="0">
                  <c:v>-4.272382618888515E-2</c:v>
                </c:pt>
                <c:pt idx="1">
                  <c:v>-0.26211307198574385</c:v>
                </c:pt>
              </c:numCache>
            </c:numRef>
          </c:val>
        </c:ser>
        <c:ser>
          <c:idx val="10"/>
          <c:order val="10"/>
          <c:tx>
            <c:strRef>
              <c:f>Plot_Res0!$L$12:$M$12</c:f>
              <c:strCache>
                <c:ptCount val="1"/>
                <c:pt idx="0">
                  <c:v>wtm irr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Plot_Res0!$N$12:$Q$12</c:f>
              <c:numCache>
                <c:formatCode>General</c:formatCode>
                <c:ptCount val="4"/>
                <c:pt idx="0">
                  <c:v>-8.0108177962262439E-2</c:v>
                </c:pt>
                <c:pt idx="1">
                  <c:v>-0.49052448269523541</c:v>
                </c:pt>
              </c:numCache>
            </c:numRef>
          </c:val>
        </c:ser>
        <c:ser>
          <c:idx val="11"/>
          <c:order val="11"/>
          <c:tx>
            <c:strRef>
              <c:f>Plot_Res0!$L$14:$M$14</c:f>
              <c:strCache>
                <c:ptCount val="1"/>
                <c:pt idx="0">
                  <c:v>cmb irr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Plot_Res0!$N$14:$Q$14</c:f>
              <c:numCache>
                <c:formatCode>General</c:formatCode>
                <c:ptCount val="4"/>
                <c:pt idx="0">
                  <c:v>-0.13069703388565035</c:v>
                </c:pt>
                <c:pt idx="1">
                  <c:v>-0.13284252346081549</c:v>
                </c:pt>
                <c:pt idx="2">
                  <c:v>-5.4812506113583681E-2</c:v>
                </c:pt>
              </c:numCache>
            </c:numRef>
          </c:val>
        </c:ser>
        <c:ser>
          <c:idx val="12"/>
          <c:order val="12"/>
          <c:tx>
            <c:strRef>
              <c:f>Plot_Res0!$L$15:$M$15</c:f>
              <c:strCache>
                <c:ptCount val="1"/>
                <c:pt idx="0">
                  <c:v>cmb dry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Plot_Res0!$N$15:$Q$15</c:f>
              <c:numCache>
                <c:formatCode>General</c:formatCode>
                <c:ptCount val="4"/>
                <c:pt idx="1">
                  <c:v>2.5352518175467686E-3</c:v>
                </c:pt>
              </c:numCache>
            </c:numRef>
          </c:val>
        </c:ser>
        <c:ser>
          <c:idx val="13"/>
          <c:order val="13"/>
          <c:tx>
            <c:strRef>
              <c:f>Plot_Res0!$L$16:$M$16</c:f>
              <c:strCache>
                <c:ptCount val="1"/>
                <c:pt idx="0">
                  <c:v>chk irr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Plot_Res0!$N$16:$Q$16</c:f>
              <c:numCache>
                <c:formatCode>General</c:formatCode>
                <c:ptCount val="4"/>
                <c:pt idx="2">
                  <c:v>-8.9299021256675104E-2</c:v>
                </c:pt>
              </c:numCache>
            </c:numRef>
          </c:val>
        </c:ser>
        <c:ser>
          <c:idx val="14"/>
          <c:order val="14"/>
          <c:tx>
            <c:strRef>
              <c:f>Plot_Res0!$L$17:$M$17</c:f>
              <c:strCache>
                <c:ptCount val="1"/>
                <c:pt idx="0">
                  <c:v>chk dry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Plot_Res0!$N$17:$Q$17</c:f>
              <c:numCache>
                <c:formatCode>General</c:formatCode>
                <c:ptCount val="4"/>
                <c:pt idx="1">
                  <c:v>-0.11380231074487324</c:v>
                </c:pt>
                <c:pt idx="2">
                  <c:v>-6.2312489112653413E-2</c:v>
                </c:pt>
              </c:numCache>
            </c:numRef>
          </c:val>
        </c:ser>
        <c:ser>
          <c:idx val="15"/>
          <c:order val="15"/>
          <c:tx>
            <c:strRef>
              <c:f>Plot_Res0!$L$18:$M$18</c:f>
              <c:strCache>
                <c:ptCount val="1"/>
                <c:pt idx="0">
                  <c:v>ric irr</c:v>
                </c:pt>
              </c:strCache>
            </c:strRef>
          </c:tx>
          <c:cat>
            <c:strRef>
              <c:f>Plot_Res0!$N$1:$Q$1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Plot_Res0!$N$18:$Q$18</c:f>
              <c:numCache>
                <c:formatCode>General</c:formatCode>
                <c:ptCount val="4"/>
                <c:pt idx="2">
                  <c:v>-0.26867943276570128</c:v>
                </c:pt>
                <c:pt idx="3">
                  <c:v>-4.5433644134534434E-2</c:v>
                </c:pt>
              </c:numCache>
            </c:numRef>
          </c:val>
        </c:ser>
        <c:gapWidth val="75"/>
        <c:overlap val="-25"/>
        <c:axId val="172653952"/>
        <c:axId val="172663936"/>
      </c:barChart>
      <c:catAx>
        <c:axId val="172653952"/>
        <c:scaling>
          <c:orientation val="minMax"/>
        </c:scaling>
        <c:axPos val="b"/>
        <c:majorGridlines/>
        <c:majorTickMark val="none"/>
        <c:tickLblPos val="nextTo"/>
        <c:crossAx val="172663936"/>
        <c:crosses val="autoZero"/>
        <c:auto val="1"/>
        <c:lblAlgn val="ctr"/>
        <c:lblOffset val="100"/>
      </c:catAx>
      <c:valAx>
        <c:axId val="172663936"/>
        <c:scaling>
          <c:orientation val="minMax"/>
          <c:min val="-1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726539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Share of irrigated and rainfed crops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Plot_Res3!$B$8</c:f>
              <c:strCache>
                <c:ptCount val="1"/>
                <c:pt idx="0">
                  <c:v>Irrigated</c:v>
                </c:pt>
              </c:strCache>
            </c:strRef>
          </c:tx>
          <c:cat>
            <c:strRef>
              <c:f>Plot_Res3!$C$7:$F$7</c:f>
              <c:strCache>
                <c:ptCount val="4"/>
                <c:pt idx="0">
                  <c:v>Baseline</c:v>
                </c:pt>
                <c:pt idx="1">
                  <c:v>YdChg</c:v>
                </c:pt>
                <c:pt idx="2">
                  <c:v>Yd_lessW</c:v>
                </c:pt>
                <c:pt idx="3">
                  <c:v>Yd_IrrEff</c:v>
                </c:pt>
              </c:strCache>
            </c:strRef>
          </c:cat>
          <c:val>
            <c:numRef>
              <c:f>Plot_Res3!$C$8:$F$8</c:f>
              <c:numCache>
                <c:formatCode>0%</c:formatCode>
                <c:ptCount val="4"/>
                <c:pt idx="0">
                  <c:v>0.8388121340631145</c:v>
                </c:pt>
                <c:pt idx="1">
                  <c:v>0.86073270760283671</c:v>
                </c:pt>
                <c:pt idx="2">
                  <c:v>0.79518786920128859</c:v>
                </c:pt>
                <c:pt idx="3">
                  <c:v>0.83193757228007403</c:v>
                </c:pt>
              </c:numCache>
            </c:numRef>
          </c:val>
        </c:ser>
        <c:ser>
          <c:idx val="1"/>
          <c:order val="1"/>
          <c:tx>
            <c:strRef>
              <c:f>Plot_Res3!$B$9</c:f>
              <c:strCache>
                <c:ptCount val="1"/>
                <c:pt idx="0">
                  <c:v>Rainfed</c:v>
                </c:pt>
              </c:strCache>
            </c:strRef>
          </c:tx>
          <c:cat>
            <c:strRef>
              <c:f>Plot_Res3!$C$7:$F$7</c:f>
              <c:strCache>
                <c:ptCount val="4"/>
                <c:pt idx="0">
                  <c:v>Baseline</c:v>
                </c:pt>
                <c:pt idx="1">
                  <c:v>YdChg</c:v>
                </c:pt>
                <c:pt idx="2">
                  <c:v>Yd_lessW</c:v>
                </c:pt>
                <c:pt idx="3">
                  <c:v>Yd_IrrEff</c:v>
                </c:pt>
              </c:strCache>
            </c:strRef>
          </c:cat>
          <c:val>
            <c:numRef>
              <c:f>Plot_Res3!$C$9:$F$9</c:f>
              <c:numCache>
                <c:formatCode>0%</c:formatCode>
                <c:ptCount val="4"/>
                <c:pt idx="0">
                  <c:v>0.16118786593688553</c:v>
                </c:pt>
                <c:pt idx="1">
                  <c:v>0.13926729239716329</c:v>
                </c:pt>
                <c:pt idx="2">
                  <c:v>0.20481213079871138</c:v>
                </c:pt>
                <c:pt idx="3">
                  <c:v>0.16806242771992599</c:v>
                </c:pt>
              </c:numCache>
            </c:numRef>
          </c:val>
        </c:ser>
        <c:dLbls>
          <c:showVal val="1"/>
        </c:dLbls>
        <c:gapWidth val="95"/>
        <c:overlap val="100"/>
        <c:axId val="198367488"/>
        <c:axId val="198451200"/>
      </c:barChart>
      <c:catAx>
        <c:axId val="198367488"/>
        <c:scaling>
          <c:orientation val="minMax"/>
        </c:scaling>
        <c:axPos val="b"/>
        <c:majorTickMark val="none"/>
        <c:tickLblPos val="nextTo"/>
        <c:crossAx val="198451200"/>
        <c:crosses val="autoZero"/>
        <c:auto val="1"/>
        <c:lblAlgn val="ctr"/>
        <c:lblOffset val="100"/>
      </c:catAx>
      <c:valAx>
        <c:axId val="198451200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1983674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GB" sz="1200" b="1" i="0" baseline="0"/>
              <a:t>Regional and Labour and Income change (%)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Plot_Res3!$D$17</c:f>
              <c:strCache>
                <c:ptCount val="1"/>
                <c:pt idx="0">
                  <c:v>YdChg</c:v>
                </c:pt>
              </c:strCache>
            </c:strRef>
          </c:tx>
          <c:cat>
            <c:strRef>
              <c:f>Plot_Res3!$C$18:$C$19</c:f>
              <c:strCache>
                <c:ptCount val="2"/>
                <c:pt idx="0">
                  <c:v>Labour_Req</c:v>
                </c:pt>
                <c:pt idx="1">
                  <c:v>Income</c:v>
                </c:pt>
              </c:strCache>
            </c:strRef>
          </c:cat>
          <c:val>
            <c:numRef>
              <c:f>Plot_Res3!$D$18:$D$19</c:f>
              <c:numCache>
                <c:formatCode>0%</c:formatCode>
                <c:ptCount val="2"/>
                <c:pt idx="0">
                  <c:v>-3.9039485036849952E-2</c:v>
                </c:pt>
                <c:pt idx="1">
                  <c:v>-0.16900657476470848</c:v>
                </c:pt>
              </c:numCache>
            </c:numRef>
          </c:val>
        </c:ser>
        <c:ser>
          <c:idx val="1"/>
          <c:order val="1"/>
          <c:tx>
            <c:strRef>
              <c:f>Plot_Res3!$E$17</c:f>
              <c:strCache>
                <c:ptCount val="1"/>
                <c:pt idx="0">
                  <c:v>Yd_lessW</c:v>
                </c:pt>
              </c:strCache>
            </c:strRef>
          </c:tx>
          <c:cat>
            <c:strRef>
              <c:f>Plot_Res3!$C$18:$C$19</c:f>
              <c:strCache>
                <c:ptCount val="2"/>
                <c:pt idx="0">
                  <c:v>Labour_Req</c:v>
                </c:pt>
                <c:pt idx="1">
                  <c:v>Income</c:v>
                </c:pt>
              </c:strCache>
            </c:strRef>
          </c:cat>
          <c:val>
            <c:numRef>
              <c:f>Plot_Res3!$E$18:$E$19</c:f>
              <c:numCache>
                <c:formatCode>0%</c:formatCode>
                <c:ptCount val="2"/>
                <c:pt idx="0">
                  <c:v>-0.27422110377903364</c:v>
                </c:pt>
                <c:pt idx="1">
                  <c:v>-0.24424091199699838</c:v>
                </c:pt>
              </c:numCache>
            </c:numRef>
          </c:val>
        </c:ser>
        <c:ser>
          <c:idx val="2"/>
          <c:order val="2"/>
          <c:tx>
            <c:strRef>
              <c:f>Plot_Res3!$F$17</c:f>
              <c:strCache>
                <c:ptCount val="1"/>
                <c:pt idx="0">
                  <c:v>Yd_IrrEff</c:v>
                </c:pt>
              </c:strCache>
            </c:strRef>
          </c:tx>
          <c:cat>
            <c:strRef>
              <c:f>Plot_Res3!$C$18:$C$19</c:f>
              <c:strCache>
                <c:ptCount val="2"/>
                <c:pt idx="0">
                  <c:v>Labour_Req</c:v>
                </c:pt>
                <c:pt idx="1">
                  <c:v>Income</c:v>
                </c:pt>
              </c:strCache>
            </c:strRef>
          </c:cat>
          <c:val>
            <c:numRef>
              <c:f>Plot_Res3!$F$18:$F$19</c:f>
              <c:numCache>
                <c:formatCode>0%</c:formatCode>
                <c:ptCount val="2"/>
                <c:pt idx="0">
                  <c:v>-0.15936516653350541</c:v>
                </c:pt>
                <c:pt idx="1">
                  <c:v>-0.19991348763083094</c:v>
                </c:pt>
              </c:numCache>
            </c:numRef>
          </c:val>
        </c:ser>
        <c:gapWidth val="75"/>
        <c:overlap val="-25"/>
        <c:axId val="198468736"/>
        <c:axId val="198470272"/>
      </c:barChart>
      <c:catAx>
        <c:axId val="198468736"/>
        <c:scaling>
          <c:orientation val="minMax"/>
        </c:scaling>
        <c:axPos val="b"/>
        <c:majorGridlines/>
        <c:majorTickMark val="none"/>
        <c:tickLblPos val="low"/>
        <c:crossAx val="198470272"/>
        <c:crosses val="autoZero"/>
        <c:auto val="1"/>
        <c:lblAlgn val="ctr"/>
        <c:lblOffset val="100"/>
      </c:catAx>
      <c:valAx>
        <c:axId val="198470272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1984687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GB" sz="1200" b="1" i="0" baseline="0"/>
              <a:t>Regional change in supply of goods under simulated climate scenarios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Plot_Res4!$D$56</c:f>
              <c:strCache>
                <c:ptCount val="1"/>
                <c:pt idx="0">
                  <c:v>YdChg</c:v>
                </c:pt>
              </c:strCache>
            </c:strRef>
          </c:tx>
          <c:cat>
            <c:strRef>
              <c:f>Plot_Res4!$C$57:$C$69</c:f>
              <c:strCache>
                <c:ptCount val="13"/>
                <c:pt idx="0">
                  <c:v>mze</c:v>
                </c:pt>
                <c:pt idx="1">
                  <c:v>cmb</c:v>
                </c:pt>
                <c:pt idx="2">
                  <c:v>gbn</c:v>
                </c:pt>
                <c:pt idx="3">
                  <c:v>pot</c:v>
                </c:pt>
                <c:pt idx="4">
                  <c:v>wht</c:v>
                </c:pt>
                <c:pt idx="5">
                  <c:v>oat</c:v>
                </c:pt>
                <c:pt idx="6">
                  <c:v>oni</c:v>
                </c:pt>
                <c:pt idx="7">
                  <c:v>tom</c:v>
                </c:pt>
                <c:pt idx="8">
                  <c:v>mel</c:v>
                </c:pt>
                <c:pt idx="9">
                  <c:v>wtm</c:v>
                </c:pt>
                <c:pt idx="10">
                  <c:v>sqh</c:v>
                </c:pt>
                <c:pt idx="11">
                  <c:v>chk</c:v>
                </c:pt>
                <c:pt idx="12">
                  <c:v>ric</c:v>
                </c:pt>
              </c:strCache>
            </c:strRef>
          </c:cat>
          <c:val>
            <c:numRef>
              <c:f>Plot_Res4!$D$57:$D$69</c:f>
              <c:numCache>
                <c:formatCode>0%</c:formatCode>
                <c:ptCount val="13"/>
                <c:pt idx="0">
                  <c:v>-9.7268377470195455E-2</c:v>
                </c:pt>
                <c:pt idx="1">
                  <c:v>-0.15432479265137578</c:v>
                </c:pt>
                <c:pt idx="2">
                  <c:v>-0.18246234096780167</c:v>
                </c:pt>
                <c:pt idx="3">
                  <c:v>-0.20890082314857961</c:v>
                </c:pt>
                <c:pt idx="4">
                  <c:v>-0.20119056171256056</c:v>
                </c:pt>
                <c:pt idx="5">
                  <c:v>-0.18868097825983132</c:v>
                </c:pt>
                <c:pt idx="6">
                  <c:v>-0.14336022915046431</c:v>
                </c:pt>
                <c:pt idx="7">
                  <c:v>-0.17899150646386219</c:v>
                </c:pt>
                <c:pt idx="8">
                  <c:v>-0.13845144356999672</c:v>
                </c:pt>
                <c:pt idx="9">
                  <c:v>-0.17957795331243598</c:v>
                </c:pt>
                <c:pt idx="10">
                  <c:v>-0.21955827111473392</c:v>
                </c:pt>
                <c:pt idx="11">
                  <c:v>-0.34853882696500171</c:v>
                </c:pt>
                <c:pt idx="12">
                  <c:v>-0.11302886921726274</c:v>
                </c:pt>
              </c:numCache>
            </c:numRef>
          </c:val>
        </c:ser>
        <c:ser>
          <c:idx val="1"/>
          <c:order val="1"/>
          <c:tx>
            <c:strRef>
              <c:f>Plot_Res4!$E$56</c:f>
              <c:strCache>
                <c:ptCount val="1"/>
                <c:pt idx="0">
                  <c:v>Yd_lessW</c:v>
                </c:pt>
              </c:strCache>
            </c:strRef>
          </c:tx>
          <c:cat>
            <c:strRef>
              <c:f>Plot_Res4!$C$57:$C$69</c:f>
              <c:strCache>
                <c:ptCount val="13"/>
                <c:pt idx="0">
                  <c:v>mze</c:v>
                </c:pt>
                <c:pt idx="1">
                  <c:v>cmb</c:v>
                </c:pt>
                <c:pt idx="2">
                  <c:v>gbn</c:v>
                </c:pt>
                <c:pt idx="3">
                  <c:v>pot</c:v>
                </c:pt>
                <c:pt idx="4">
                  <c:v>wht</c:v>
                </c:pt>
                <c:pt idx="5">
                  <c:v>oat</c:v>
                </c:pt>
                <c:pt idx="6">
                  <c:v>oni</c:v>
                </c:pt>
                <c:pt idx="7">
                  <c:v>tom</c:v>
                </c:pt>
                <c:pt idx="8">
                  <c:v>mel</c:v>
                </c:pt>
                <c:pt idx="9">
                  <c:v>wtm</c:v>
                </c:pt>
                <c:pt idx="10">
                  <c:v>sqh</c:v>
                </c:pt>
                <c:pt idx="11">
                  <c:v>chk</c:v>
                </c:pt>
                <c:pt idx="12">
                  <c:v>ric</c:v>
                </c:pt>
              </c:strCache>
            </c:strRef>
          </c:cat>
          <c:val>
            <c:numRef>
              <c:f>Plot_Res4!$E$57:$E$69</c:f>
              <c:numCache>
                <c:formatCode>0%</c:formatCode>
                <c:ptCount val="13"/>
                <c:pt idx="0">
                  <c:v>-0.39740407209550987</c:v>
                </c:pt>
                <c:pt idx="1">
                  <c:v>-0.47590821346034873</c:v>
                </c:pt>
                <c:pt idx="2">
                  <c:v>-0.18246234094573655</c:v>
                </c:pt>
                <c:pt idx="3">
                  <c:v>-0.30244474350359296</c:v>
                </c:pt>
                <c:pt idx="4">
                  <c:v>-0.58437278593962461</c:v>
                </c:pt>
                <c:pt idx="5">
                  <c:v>-0.28542135971867055</c:v>
                </c:pt>
                <c:pt idx="6">
                  <c:v>-0.3275691990387174</c:v>
                </c:pt>
                <c:pt idx="7">
                  <c:v>-0.1924963676919057</c:v>
                </c:pt>
                <c:pt idx="8">
                  <c:v>-0.43915127550224697</c:v>
                </c:pt>
                <c:pt idx="9">
                  <c:v>-0.28392305048718247</c:v>
                </c:pt>
                <c:pt idx="10">
                  <c:v>-0.23483381042649587</c:v>
                </c:pt>
                <c:pt idx="11">
                  <c:v>-0.39411480769938068</c:v>
                </c:pt>
                <c:pt idx="12">
                  <c:v>-0.25356996962389067</c:v>
                </c:pt>
              </c:numCache>
            </c:numRef>
          </c:val>
        </c:ser>
        <c:ser>
          <c:idx val="2"/>
          <c:order val="2"/>
          <c:tx>
            <c:strRef>
              <c:f>Plot_Res4!$F$56</c:f>
              <c:strCache>
                <c:ptCount val="1"/>
                <c:pt idx="0">
                  <c:v>Yd_IrrEff</c:v>
                </c:pt>
              </c:strCache>
            </c:strRef>
          </c:tx>
          <c:cat>
            <c:strRef>
              <c:f>Plot_Res4!$C$57:$C$69</c:f>
              <c:strCache>
                <c:ptCount val="13"/>
                <c:pt idx="0">
                  <c:v>mze</c:v>
                </c:pt>
                <c:pt idx="1">
                  <c:v>cmb</c:v>
                </c:pt>
                <c:pt idx="2">
                  <c:v>gbn</c:v>
                </c:pt>
                <c:pt idx="3">
                  <c:v>pot</c:v>
                </c:pt>
                <c:pt idx="4">
                  <c:v>wht</c:v>
                </c:pt>
                <c:pt idx="5">
                  <c:v>oat</c:v>
                </c:pt>
                <c:pt idx="6">
                  <c:v>oni</c:v>
                </c:pt>
                <c:pt idx="7">
                  <c:v>tom</c:v>
                </c:pt>
                <c:pt idx="8">
                  <c:v>mel</c:v>
                </c:pt>
                <c:pt idx="9">
                  <c:v>wtm</c:v>
                </c:pt>
                <c:pt idx="10">
                  <c:v>sqh</c:v>
                </c:pt>
                <c:pt idx="11">
                  <c:v>chk</c:v>
                </c:pt>
                <c:pt idx="12">
                  <c:v>ric</c:v>
                </c:pt>
              </c:strCache>
            </c:strRef>
          </c:cat>
          <c:val>
            <c:numRef>
              <c:f>Plot_Res4!$F$57:$F$69</c:f>
              <c:numCache>
                <c:formatCode>0%</c:formatCode>
                <c:ptCount val="13"/>
                <c:pt idx="0">
                  <c:v>-0.25589727086780079</c:v>
                </c:pt>
                <c:pt idx="1">
                  <c:v>-0.33579127901789085</c:v>
                </c:pt>
                <c:pt idx="2">
                  <c:v>-0.1824623409457915</c:v>
                </c:pt>
                <c:pt idx="3">
                  <c:v>-0.25381350544353998</c:v>
                </c:pt>
                <c:pt idx="4">
                  <c:v>-0.40018883410333972</c:v>
                </c:pt>
                <c:pt idx="5">
                  <c:v>-0.30052371110224774</c:v>
                </c:pt>
                <c:pt idx="6">
                  <c:v>-0.22978866788508889</c:v>
                </c:pt>
                <c:pt idx="7">
                  <c:v>-0.18540195198718878</c:v>
                </c:pt>
                <c:pt idx="8">
                  <c:v>-0.28126164255506581</c:v>
                </c:pt>
                <c:pt idx="9">
                  <c:v>-0.22925432941053214</c:v>
                </c:pt>
                <c:pt idx="10">
                  <c:v>-0.22675026520333796</c:v>
                </c:pt>
                <c:pt idx="11">
                  <c:v>-0.37358417329891913</c:v>
                </c:pt>
                <c:pt idx="12">
                  <c:v>-0.1865122462690264</c:v>
                </c:pt>
              </c:numCache>
            </c:numRef>
          </c:val>
        </c:ser>
        <c:gapWidth val="75"/>
        <c:overlap val="-25"/>
        <c:axId val="198631808"/>
        <c:axId val="198633344"/>
      </c:barChart>
      <c:catAx>
        <c:axId val="198631808"/>
        <c:scaling>
          <c:orientation val="minMax"/>
        </c:scaling>
        <c:axPos val="b"/>
        <c:majorTickMark val="none"/>
        <c:tickLblPos val="low"/>
        <c:crossAx val="198633344"/>
        <c:crosses val="autoZero"/>
        <c:auto val="1"/>
        <c:lblAlgn val="ctr"/>
        <c:lblOffset val="100"/>
      </c:catAx>
      <c:valAx>
        <c:axId val="19863334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1986318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GB" sz="1200" b="1" i="0" baseline="0"/>
              <a:t>Regional change in demand of goods under simulated climate scenarios</a:t>
            </a:r>
            <a:endParaRPr lang="en-GB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Plot_Res4!$D$71</c:f>
              <c:strCache>
                <c:ptCount val="1"/>
                <c:pt idx="0">
                  <c:v>YdChg</c:v>
                </c:pt>
              </c:strCache>
            </c:strRef>
          </c:tx>
          <c:cat>
            <c:strRef>
              <c:f>Plot_Res4!$C$72:$C$84</c:f>
              <c:strCache>
                <c:ptCount val="13"/>
                <c:pt idx="0">
                  <c:v>mze</c:v>
                </c:pt>
                <c:pt idx="1">
                  <c:v>cmb</c:v>
                </c:pt>
                <c:pt idx="2">
                  <c:v>gbn</c:v>
                </c:pt>
                <c:pt idx="3">
                  <c:v>pot</c:v>
                </c:pt>
                <c:pt idx="4">
                  <c:v>wht</c:v>
                </c:pt>
                <c:pt idx="5">
                  <c:v>oat</c:v>
                </c:pt>
                <c:pt idx="6">
                  <c:v>oni</c:v>
                </c:pt>
                <c:pt idx="7">
                  <c:v>tom</c:v>
                </c:pt>
                <c:pt idx="8">
                  <c:v>mel</c:v>
                </c:pt>
                <c:pt idx="9">
                  <c:v>wtm</c:v>
                </c:pt>
                <c:pt idx="10">
                  <c:v>sqh</c:v>
                </c:pt>
                <c:pt idx="11">
                  <c:v>chk</c:v>
                </c:pt>
                <c:pt idx="12">
                  <c:v>ric</c:v>
                </c:pt>
              </c:strCache>
            </c:strRef>
          </c:cat>
          <c:val>
            <c:numRef>
              <c:f>Plot_Res4!$D$72:$D$84</c:f>
              <c:numCache>
                <c:formatCode>0%</c:formatCode>
                <c:ptCount val="13"/>
                <c:pt idx="0">
                  <c:v>-0.11839943560082544</c:v>
                </c:pt>
                <c:pt idx="1">
                  <c:v>-0.13841492056994664</c:v>
                </c:pt>
                <c:pt idx="2">
                  <c:v>-0.16787602580001559</c:v>
                </c:pt>
                <c:pt idx="3">
                  <c:v>-0.14567143178568687</c:v>
                </c:pt>
                <c:pt idx="4">
                  <c:v>-0.11779172941206861</c:v>
                </c:pt>
                <c:pt idx="5">
                  <c:v>-0.12945164824520528</c:v>
                </c:pt>
                <c:pt idx="6">
                  <c:v>-0.15056115651995106</c:v>
                </c:pt>
                <c:pt idx="7">
                  <c:v>-0.14969225964604027</c:v>
                </c:pt>
                <c:pt idx="8">
                  <c:v>-0.16798111220262846</c:v>
                </c:pt>
                <c:pt idx="9">
                  <c:v>-0.14560372376264796</c:v>
                </c:pt>
                <c:pt idx="10">
                  <c:v>-0.16795648351589731</c:v>
                </c:pt>
                <c:pt idx="11">
                  <c:v>-0.17262565499012361</c:v>
                </c:pt>
                <c:pt idx="12">
                  <c:v>-0.20742679312290202</c:v>
                </c:pt>
              </c:numCache>
            </c:numRef>
          </c:val>
        </c:ser>
        <c:ser>
          <c:idx val="1"/>
          <c:order val="1"/>
          <c:tx>
            <c:strRef>
              <c:f>Plot_Res4!$E$71</c:f>
              <c:strCache>
                <c:ptCount val="1"/>
                <c:pt idx="0">
                  <c:v>Yd_lessW</c:v>
                </c:pt>
              </c:strCache>
            </c:strRef>
          </c:tx>
          <c:cat>
            <c:strRef>
              <c:f>Plot_Res4!$C$72:$C$84</c:f>
              <c:strCache>
                <c:ptCount val="13"/>
                <c:pt idx="0">
                  <c:v>mze</c:v>
                </c:pt>
                <c:pt idx="1">
                  <c:v>cmb</c:v>
                </c:pt>
                <c:pt idx="2">
                  <c:v>gbn</c:v>
                </c:pt>
                <c:pt idx="3">
                  <c:v>pot</c:v>
                </c:pt>
                <c:pt idx="4">
                  <c:v>wht</c:v>
                </c:pt>
                <c:pt idx="5">
                  <c:v>oat</c:v>
                </c:pt>
                <c:pt idx="6">
                  <c:v>oni</c:v>
                </c:pt>
                <c:pt idx="7">
                  <c:v>tom</c:v>
                </c:pt>
                <c:pt idx="8">
                  <c:v>mel</c:v>
                </c:pt>
                <c:pt idx="9">
                  <c:v>wtm</c:v>
                </c:pt>
                <c:pt idx="10">
                  <c:v>sqh</c:v>
                </c:pt>
                <c:pt idx="11">
                  <c:v>chk</c:v>
                </c:pt>
                <c:pt idx="12">
                  <c:v>ric</c:v>
                </c:pt>
              </c:strCache>
            </c:strRef>
          </c:cat>
          <c:val>
            <c:numRef>
              <c:f>Plot_Res4!$E$72:$E$84</c:f>
              <c:numCache>
                <c:formatCode>0%</c:formatCode>
                <c:ptCount val="13"/>
                <c:pt idx="0">
                  <c:v>-0.17850856530336179</c:v>
                </c:pt>
                <c:pt idx="1">
                  <c:v>-0.20710483144866032</c:v>
                </c:pt>
                <c:pt idx="2">
                  <c:v>-0.17958258804437088</c:v>
                </c:pt>
                <c:pt idx="3">
                  <c:v>-0.20379975616885004</c:v>
                </c:pt>
                <c:pt idx="4">
                  <c:v>-0.17794482626586472</c:v>
                </c:pt>
                <c:pt idx="5">
                  <c:v>-0.24289290927030538</c:v>
                </c:pt>
                <c:pt idx="6">
                  <c:v>-0.19632375050353679</c:v>
                </c:pt>
                <c:pt idx="7">
                  <c:v>-0.19632849088055448</c:v>
                </c:pt>
                <c:pt idx="8">
                  <c:v>-0.17969500247674441</c:v>
                </c:pt>
                <c:pt idx="9">
                  <c:v>-0.2038210000553915</c:v>
                </c:pt>
                <c:pt idx="10">
                  <c:v>-0.1796686563485097</c:v>
                </c:pt>
                <c:pt idx="11">
                  <c:v>-0.24340166340902092</c:v>
                </c:pt>
                <c:pt idx="12">
                  <c:v>-0.27746852454927828</c:v>
                </c:pt>
              </c:numCache>
            </c:numRef>
          </c:val>
        </c:ser>
        <c:ser>
          <c:idx val="2"/>
          <c:order val="2"/>
          <c:tx>
            <c:strRef>
              <c:f>Plot_Res4!$F$71</c:f>
              <c:strCache>
                <c:ptCount val="1"/>
                <c:pt idx="0">
                  <c:v>Yd_IrrEff</c:v>
                </c:pt>
              </c:strCache>
            </c:strRef>
          </c:tx>
          <c:cat>
            <c:strRef>
              <c:f>Plot_Res4!$C$72:$C$84</c:f>
              <c:strCache>
                <c:ptCount val="13"/>
                <c:pt idx="0">
                  <c:v>mze</c:v>
                </c:pt>
                <c:pt idx="1">
                  <c:v>cmb</c:v>
                </c:pt>
                <c:pt idx="2">
                  <c:v>gbn</c:v>
                </c:pt>
                <c:pt idx="3">
                  <c:v>pot</c:v>
                </c:pt>
                <c:pt idx="4">
                  <c:v>wht</c:v>
                </c:pt>
                <c:pt idx="5">
                  <c:v>oat</c:v>
                </c:pt>
                <c:pt idx="6">
                  <c:v>oni</c:v>
                </c:pt>
                <c:pt idx="7">
                  <c:v>tom</c:v>
                </c:pt>
                <c:pt idx="8">
                  <c:v>mel</c:v>
                </c:pt>
                <c:pt idx="9">
                  <c:v>wtm</c:v>
                </c:pt>
                <c:pt idx="10">
                  <c:v>sqh</c:v>
                </c:pt>
                <c:pt idx="11">
                  <c:v>chk</c:v>
                </c:pt>
                <c:pt idx="12">
                  <c:v>ric</c:v>
                </c:pt>
              </c:strCache>
            </c:strRef>
          </c:cat>
          <c:val>
            <c:numRef>
              <c:f>Plot_Res4!$F$72:$F$84</c:f>
              <c:numCache>
                <c:formatCode>0%</c:formatCode>
                <c:ptCount val="13"/>
                <c:pt idx="0">
                  <c:v>-0.14446057703891169</c:v>
                </c:pt>
                <c:pt idx="1">
                  <c:v>-0.16812694305705289</c:v>
                </c:pt>
                <c:pt idx="2">
                  <c:v>-0.17040350429457451</c:v>
                </c:pt>
                <c:pt idx="3">
                  <c:v>-0.17306811967309521</c:v>
                </c:pt>
                <c:pt idx="4">
                  <c:v>-0.14386017522971584</c:v>
                </c:pt>
                <c:pt idx="5">
                  <c:v>-0.18168219209533165</c:v>
                </c:pt>
                <c:pt idx="6">
                  <c:v>-0.1670215751951174</c:v>
                </c:pt>
                <c:pt idx="7">
                  <c:v>-0.16651562571219913</c:v>
                </c:pt>
                <c:pt idx="8">
                  <c:v>-0.17051017283865977</c:v>
                </c:pt>
                <c:pt idx="9">
                  <c:v>-0.17304860825722068</c:v>
                </c:pt>
                <c:pt idx="10">
                  <c:v>-0.17048517335165647</c:v>
                </c:pt>
                <c:pt idx="11">
                  <c:v>-0.20123223493229503</c:v>
                </c:pt>
                <c:pt idx="12">
                  <c:v>-0.23674043013640145</c:v>
                </c:pt>
              </c:numCache>
            </c:numRef>
          </c:val>
        </c:ser>
        <c:gapWidth val="75"/>
        <c:overlap val="-25"/>
        <c:axId val="198523904"/>
        <c:axId val="198546176"/>
      </c:barChart>
      <c:catAx>
        <c:axId val="198523904"/>
        <c:scaling>
          <c:orientation val="minMax"/>
        </c:scaling>
        <c:axPos val="b"/>
        <c:majorTickMark val="none"/>
        <c:tickLblPos val="nextTo"/>
        <c:crossAx val="198546176"/>
        <c:crosses val="autoZero"/>
        <c:auto val="1"/>
        <c:lblAlgn val="ctr"/>
        <c:lblOffset val="100"/>
      </c:catAx>
      <c:valAx>
        <c:axId val="19854617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1985239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Plot_Res5!$A$25</c:f>
              <c:strCache>
                <c:ptCount val="1"/>
                <c:pt idx="0">
                  <c:v>grn</c:v>
                </c:pt>
              </c:strCache>
            </c:strRef>
          </c:tx>
          <c:cat>
            <c:strRef>
              <c:f>Plot_Res5!$B$24:$E$24</c:f>
              <c:strCache>
                <c:ptCount val="4"/>
                <c:pt idx="0">
                  <c:v>Baseline</c:v>
                </c:pt>
                <c:pt idx="1">
                  <c:v>YdChg</c:v>
                </c:pt>
                <c:pt idx="2">
                  <c:v>Yd_lessW</c:v>
                </c:pt>
                <c:pt idx="3">
                  <c:v>Yd_IrrEff</c:v>
                </c:pt>
              </c:strCache>
            </c:strRef>
          </c:cat>
          <c:val>
            <c:numRef>
              <c:f>Plot_Res5!$B$25:$E$25</c:f>
              <c:numCache>
                <c:formatCode>0.0%</c:formatCode>
                <c:ptCount val="4"/>
                <c:pt idx="0">
                  <c:v>0.56145220238996896</c:v>
                </c:pt>
                <c:pt idx="1">
                  <c:v>0.55969342606300398</c:v>
                </c:pt>
                <c:pt idx="2">
                  <c:v>0.56250667218091621</c:v>
                </c:pt>
                <c:pt idx="3">
                  <c:v>0.56109640023485674</c:v>
                </c:pt>
              </c:numCache>
            </c:numRef>
          </c:val>
        </c:ser>
        <c:ser>
          <c:idx val="1"/>
          <c:order val="1"/>
          <c:tx>
            <c:strRef>
              <c:f>Plot_Res5!$A$26</c:f>
              <c:strCache>
                <c:ptCount val="1"/>
                <c:pt idx="0">
                  <c:v>sc</c:v>
                </c:pt>
              </c:strCache>
            </c:strRef>
          </c:tx>
          <c:cat>
            <c:strRef>
              <c:f>Plot_Res5!$B$24:$E$24</c:f>
              <c:strCache>
                <c:ptCount val="4"/>
                <c:pt idx="0">
                  <c:v>Baseline</c:v>
                </c:pt>
                <c:pt idx="1">
                  <c:v>YdChg</c:v>
                </c:pt>
                <c:pt idx="2">
                  <c:v>Yd_lessW</c:v>
                </c:pt>
                <c:pt idx="3">
                  <c:v>Yd_IrrEff</c:v>
                </c:pt>
              </c:strCache>
            </c:strRef>
          </c:cat>
          <c:val>
            <c:numRef>
              <c:f>Plot_Res5!$B$26:$E$26</c:f>
              <c:numCache>
                <c:formatCode>0.0%</c:formatCode>
                <c:ptCount val="4"/>
                <c:pt idx="0">
                  <c:v>0.36051432160709052</c:v>
                </c:pt>
                <c:pt idx="1">
                  <c:v>0.36623441319060912</c:v>
                </c:pt>
                <c:pt idx="2">
                  <c:v>0.34922759119833163</c:v>
                </c:pt>
                <c:pt idx="3">
                  <c:v>0.35788905417705502</c:v>
                </c:pt>
              </c:numCache>
            </c:numRef>
          </c:val>
        </c:ser>
        <c:ser>
          <c:idx val="2"/>
          <c:order val="2"/>
          <c:tx>
            <c:strRef>
              <c:f>Plot_Res5!$A$27</c:f>
              <c:strCache>
                <c:ptCount val="1"/>
                <c:pt idx="0">
                  <c:v>sv</c:v>
                </c:pt>
              </c:strCache>
            </c:strRef>
          </c:tx>
          <c:cat>
            <c:strRef>
              <c:f>Plot_Res5!$B$24:$E$24</c:f>
              <c:strCache>
                <c:ptCount val="4"/>
                <c:pt idx="0">
                  <c:v>Baseline</c:v>
                </c:pt>
                <c:pt idx="1">
                  <c:v>YdChg</c:v>
                </c:pt>
                <c:pt idx="2">
                  <c:v>Yd_lessW</c:v>
                </c:pt>
                <c:pt idx="3">
                  <c:v>Yd_IrrEff</c:v>
                </c:pt>
              </c:strCache>
            </c:strRef>
          </c:cat>
          <c:val>
            <c:numRef>
              <c:f>Plot_Res5!$B$27:$E$27</c:f>
              <c:numCache>
                <c:formatCode>0.0%</c:formatCode>
                <c:ptCount val="4"/>
                <c:pt idx="0">
                  <c:v>7.803347600294061E-2</c:v>
                </c:pt>
                <c:pt idx="1">
                  <c:v>7.407216074638702E-2</c:v>
                </c:pt>
                <c:pt idx="2">
                  <c:v>8.8265736620752169E-2</c:v>
                </c:pt>
                <c:pt idx="3">
                  <c:v>8.1014545588088197E-2</c:v>
                </c:pt>
              </c:numCache>
            </c:numRef>
          </c:val>
        </c:ser>
        <c:dLbls>
          <c:showVal val="1"/>
        </c:dLbls>
        <c:gapWidth val="95"/>
        <c:overlap val="100"/>
        <c:axId val="198654592"/>
        <c:axId val="198676864"/>
      </c:barChart>
      <c:lineChart>
        <c:grouping val="standard"/>
        <c:ser>
          <c:idx val="3"/>
          <c:order val="3"/>
          <c:tx>
            <c:strRef>
              <c:f>Plot_Res5!$A$28</c:f>
              <c:strCache>
                <c:ptCount val="1"/>
                <c:pt idx="0">
                  <c:v>Total_land</c:v>
                </c:pt>
              </c:strCache>
            </c:strRef>
          </c:tx>
          <c:spPr>
            <a:ln w="57150"/>
          </c:spPr>
          <c:marker>
            <c:symbol val="none"/>
          </c:marker>
          <c:cat>
            <c:strRef>
              <c:f>Plot_Res5!$B$24:$E$24</c:f>
              <c:strCache>
                <c:ptCount val="4"/>
                <c:pt idx="0">
                  <c:v>Baseline</c:v>
                </c:pt>
                <c:pt idx="1">
                  <c:v>YdChg</c:v>
                </c:pt>
                <c:pt idx="2">
                  <c:v>Yd_lessW</c:v>
                </c:pt>
                <c:pt idx="3">
                  <c:v>Yd_IrrEff</c:v>
                </c:pt>
              </c:strCache>
            </c:strRef>
          </c:cat>
          <c:val>
            <c:numRef>
              <c:f>Plot_Res5!$B$28:$E$28</c:f>
              <c:numCache>
                <c:formatCode>0%</c:formatCode>
                <c:ptCount val="4"/>
                <c:pt idx="0">
                  <c:v>1</c:v>
                </c:pt>
                <c:pt idx="1">
                  <c:v>0.97554404859368193</c:v>
                </c:pt>
                <c:pt idx="2">
                  <c:v>0.69303717340960014</c:v>
                </c:pt>
                <c:pt idx="3">
                  <c:v>0.8270979487658694</c:v>
                </c:pt>
              </c:numCache>
            </c:numRef>
          </c:val>
        </c:ser>
        <c:marker val="1"/>
        <c:axId val="198679936"/>
        <c:axId val="198678400"/>
      </c:lineChart>
      <c:catAx>
        <c:axId val="1986545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8676864"/>
        <c:crosses val="autoZero"/>
        <c:auto val="1"/>
        <c:lblAlgn val="ctr"/>
        <c:lblOffset val="100"/>
      </c:catAx>
      <c:valAx>
        <c:axId val="198676864"/>
        <c:scaling>
          <c:orientation val="minMax"/>
        </c:scaling>
        <c:delete val="1"/>
        <c:axPos val="l"/>
        <c:numFmt formatCode="0.0%" sourceLinked="1"/>
        <c:majorTickMark val="none"/>
        <c:tickLblPos val="none"/>
        <c:crossAx val="198654592"/>
        <c:crosses val="autoZero"/>
        <c:crossBetween val="between"/>
      </c:valAx>
      <c:valAx>
        <c:axId val="198678400"/>
        <c:scaling>
          <c:orientation val="minMax"/>
          <c:max val="1.2"/>
        </c:scaling>
        <c:axPos val="r"/>
        <c:numFmt formatCode="0%" sourceLinked="1"/>
        <c:tickLblPos val="nextTo"/>
        <c:crossAx val="198679936"/>
        <c:crosses val="max"/>
        <c:crossBetween val="between"/>
      </c:valAx>
      <c:catAx>
        <c:axId val="198679936"/>
        <c:scaling>
          <c:orientation val="minMax"/>
        </c:scaling>
        <c:delete val="1"/>
        <c:axPos val="b"/>
        <c:tickLblPos val="none"/>
        <c:crossAx val="198678400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Change on Regional Crop allocation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Plot_Res5!$C$44</c:f>
              <c:strCache>
                <c:ptCount val="1"/>
                <c:pt idx="0">
                  <c:v>YdChg</c:v>
                </c:pt>
              </c:strCache>
            </c:strRef>
          </c:tx>
          <c:cat>
            <c:strRef>
              <c:f>Plot_Res5!$A$45:$A$58</c:f>
              <c:strCache>
                <c:ptCount val="14"/>
                <c:pt idx="0">
                  <c:v>wht</c:v>
                </c:pt>
                <c:pt idx="1">
                  <c:v>oat</c:v>
                </c:pt>
                <c:pt idx="2">
                  <c:v>ric</c:v>
                </c:pt>
                <c:pt idx="3">
                  <c:v>mze</c:v>
                </c:pt>
                <c:pt idx="4">
                  <c:v>cmb</c:v>
                </c:pt>
                <c:pt idx="5">
                  <c:v>gbn</c:v>
                </c:pt>
                <c:pt idx="6">
                  <c:v>pot</c:v>
                </c:pt>
                <c:pt idx="7">
                  <c:v>chk</c:v>
                </c:pt>
                <c:pt idx="8">
                  <c:v>oni</c:v>
                </c:pt>
                <c:pt idx="9">
                  <c:v>tom</c:v>
                </c:pt>
                <c:pt idx="10">
                  <c:v>mel</c:v>
                </c:pt>
                <c:pt idx="11">
                  <c:v>sqh</c:v>
                </c:pt>
                <c:pt idx="12">
                  <c:v>wtm</c:v>
                </c:pt>
                <c:pt idx="13">
                  <c:v>Total_land</c:v>
                </c:pt>
              </c:strCache>
            </c:strRef>
          </c:cat>
          <c:val>
            <c:numRef>
              <c:f>Plot_Res5!$C$45:$C$58</c:f>
              <c:numCache>
                <c:formatCode>0%</c:formatCode>
                <c:ptCount val="14"/>
                <c:pt idx="0">
                  <c:v>-4.4015854195077475E-2</c:v>
                </c:pt>
                <c:pt idx="1">
                  <c:v>0.12005184144688297</c:v>
                </c:pt>
                <c:pt idx="2">
                  <c:v>-1.5156898201090119E-2</c:v>
                </c:pt>
                <c:pt idx="3" formatCode="0.0%">
                  <c:v>2.9194451109166852E-3</c:v>
                </c:pt>
                <c:pt idx="4">
                  <c:v>-4.253166564308275E-2</c:v>
                </c:pt>
                <c:pt idx="5">
                  <c:v>-9.162482329755739E-2</c:v>
                </c:pt>
                <c:pt idx="6">
                  <c:v>-0.12394650967166099</c:v>
                </c:pt>
                <c:pt idx="7">
                  <c:v>-0.1928158450432601</c:v>
                </c:pt>
                <c:pt idx="8">
                  <c:v>-4.8085590262339273E-2</c:v>
                </c:pt>
                <c:pt idx="9">
                  <c:v>-8.7768880438062524E-2</c:v>
                </c:pt>
                <c:pt idx="10">
                  <c:v>-4.272382618888515E-2</c:v>
                </c:pt>
                <c:pt idx="11">
                  <c:v>-0.13284252346081549</c:v>
                </c:pt>
                <c:pt idx="12">
                  <c:v>-8.679580625347183E-2</c:v>
                </c:pt>
                <c:pt idx="13">
                  <c:v>-2.4455951406318399E-2</c:v>
                </c:pt>
              </c:numCache>
            </c:numRef>
          </c:val>
        </c:ser>
        <c:ser>
          <c:idx val="1"/>
          <c:order val="1"/>
          <c:tx>
            <c:strRef>
              <c:f>Plot_Res5!$D$44</c:f>
              <c:strCache>
                <c:ptCount val="1"/>
                <c:pt idx="0">
                  <c:v>Yd_lessW</c:v>
                </c:pt>
              </c:strCache>
            </c:strRef>
          </c:tx>
          <c:cat>
            <c:strRef>
              <c:f>Plot_Res5!$A$45:$A$58</c:f>
              <c:strCache>
                <c:ptCount val="14"/>
                <c:pt idx="0">
                  <c:v>wht</c:v>
                </c:pt>
                <c:pt idx="1">
                  <c:v>oat</c:v>
                </c:pt>
                <c:pt idx="2">
                  <c:v>ric</c:v>
                </c:pt>
                <c:pt idx="3">
                  <c:v>mze</c:v>
                </c:pt>
                <c:pt idx="4">
                  <c:v>cmb</c:v>
                </c:pt>
                <c:pt idx="5">
                  <c:v>gbn</c:v>
                </c:pt>
                <c:pt idx="6">
                  <c:v>pot</c:v>
                </c:pt>
                <c:pt idx="7">
                  <c:v>chk</c:v>
                </c:pt>
                <c:pt idx="8">
                  <c:v>oni</c:v>
                </c:pt>
                <c:pt idx="9">
                  <c:v>tom</c:v>
                </c:pt>
                <c:pt idx="10">
                  <c:v>mel</c:v>
                </c:pt>
                <c:pt idx="11">
                  <c:v>sqh</c:v>
                </c:pt>
                <c:pt idx="12">
                  <c:v>wtm</c:v>
                </c:pt>
                <c:pt idx="13">
                  <c:v>Total_land</c:v>
                </c:pt>
              </c:strCache>
            </c:strRef>
          </c:cat>
          <c:val>
            <c:numRef>
              <c:f>Plot_Res5!$D$45:$D$58</c:f>
              <c:numCache>
                <c:formatCode>0%</c:formatCode>
                <c:ptCount val="14"/>
                <c:pt idx="0">
                  <c:v>-0.42377213475058539</c:v>
                </c:pt>
                <c:pt idx="1">
                  <c:v>8.5685769230776643E-2</c:v>
                </c:pt>
                <c:pt idx="2">
                  <c:v>-0.17194500357966658</c:v>
                </c:pt>
                <c:pt idx="3">
                  <c:v>-0.32891191621634619</c:v>
                </c:pt>
                <c:pt idx="4">
                  <c:v>-0.4567345193776905</c:v>
                </c:pt>
                <c:pt idx="5">
                  <c:v>-9.1624823273040668E-2</c:v>
                </c:pt>
                <c:pt idx="6">
                  <c:v>-0.22336004810922139</c:v>
                </c:pt>
                <c:pt idx="7">
                  <c:v>-0.23656784816756382</c:v>
                </c:pt>
                <c:pt idx="8">
                  <c:v>-0.25320129282546067</c:v>
                </c:pt>
                <c:pt idx="9">
                  <c:v>-0.10277400107711698</c:v>
                </c:pt>
                <c:pt idx="10">
                  <c:v>-0.37683475055805227</c:v>
                </c:pt>
                <c:pt idx="11">
                  <c:v>-0.14981534491832871</c:v>
                </c:pt>
                <c:pt idx="12">
                  <c:v>-0.20824243520391827</c:v>
                </c:pt>
                <c:pt idx="13" formatCode="0.00%">
                  <c:v>-0.3069628265904002</c:v>
                </c:pt>
              </c:numCache>
            </c:numRef>
          </c:val>
        </c:ser>
        <c:ser>
          <c:idx val="2"/>
          <c:order val="2"/>
          <c:tx>
            <c:strRef>
              <c:f>Plot_Res5!$E$44</c:f>
              <c:strCache>
                <c:ptCount val="1"/>
                <c:pt idx="0">
                  <c:v>Yd_IrrEff</c:v>
                </c:pt>
              </c:strCache>
            </c:strRef>
          </c:tx>
          <c:cat>
            <c:strRef>
              <c:f>Plot_Res5!$A$45:$A$58</c:f>
              <c:strCache>
                <c:ptCount val="14"/>
                <c:pt idx="0">
                  <c:v>wht</c:v>
                </c:pt>
                <c:pt idx="1">
                  <c:v>oat</c:v>
                </c:pt>
                <c:pt idx="2">
                  <c:v>ric</c:v>
                </c:pt>
                <c:pt idx="3">
                  <c:v>mze</c:v>
                </c:pt>
                <c:pt idx="4">
                  <c:v>cmb</c:v>
                </c:pt>
                <c:pt idx="5">
                  <c:v>gbn</c:v>
                </c:pt>
                <c:pt idx="6">
                  <c:v>pot</c:v>
                </c:pt>
                <c:pt idx="7">
                  <c:v>chk</c:v>
                </c:pt>
                <c:pt idx="8">
                  <c:v>oni</c:v>
                </c:pt>
                <c:pt idx="9">
                  <c:v>tom</c:v>
                </c:pt>
                <c:pt idx="10">
                  <c:v>mel</c:v>
                </c:pt>
                <c:pt idx="11">
                  <c:v>sqh</c:v>
                </c:pt>
                <c:pt idx="12">
                  <c:v>wtm</c:v>
                </c:pt>
                <c:pt idx="13">
                  <c:v>Total_land</c:v>
                </c:pt>
              </c:strCache>
            </c:strRef>
          </c:cat>
          <c:val>
            <c:numRef>
              <c:f>Plot_Res5!$E$45:$E$58</c:f>
              <c:numCache>
                <c:formatCode>0%</c:formatCode>
                <c:ptCount val="14"/>
                <c:pt idx="0">
                  <c:v>-0.24052315067093666</c:v>
                </c:pt>
                <c:pt idx="1">
                  <c:v>4.3390706509693233E-2</c:v>
                </c:pt>
                <c:pt idx="2">
                  <c:v>-9.7089218817300371E-2</c:v>
                </c:pt>
                <c:pt idx="3">
                  <c:v>-0.1728499097252294</c:v>
                </c:pt>
                <c:pt idx="4">
                  <c:v>-0.27766254712746952</c:v>
                </c:pt>
                <c:pt idx="5">
                  <c:v>-9.1624823273101841E-2</c:v>
                </c:pt>
                <c:pt idx="6">
                  <c:v>-0.17199940574993267</c:v>
                </c:pt>
                <c:pt idx="7">
                  <c:v>-0.21686004510354284</c:v>
                </c:pt>
                <c:pt idx="8">
                  <c:v>-0.14422839413389699</c:v>
                </c:pt>
                <c:pt idx="9">
                  <c:v>-9.4891853588853436E-2</c:v>
                </c:pt>
                <c:pt idx="10">
                  <c:v>-0.2014018250611842</c:v>
                </c:pt>
                <c:pt idx="11">
                  <c:v>-0.14083362800370869</c:v>
                </c:pt>
                <c:pt idx="12">
                  <c:v>-0.14450010336280228</c:v>
                </c:pt>
                <c:pt idx="13">
                  <c:v>-0.17290205123413072</c:v>
                </c:pt>
              </c:numCache>
            </c:numRef>
          </c:val>
        </c:ser>
        <c:gapWidth val="75"/>
        <c:overlap val="-25"/>
        <c:axId val="201010176"/>
        <c:axId val="201011968"/>
      </c:barChart>
      <c:catAx>
        <c:axId val="201010176"/>
        <c:scaling>
          <c:orientation val="minMax"/>
        </c:scaling>
        <c:axPos val="b"/>
        <c:majorGridlines/>
        <c:majorTickMark val="none"/>
        <c:tickLblPos val="low"/>
        <c:crossAx val="201011968"/>
        <c:crosses val="autoZero"/>
        <c:auto val="1"/>
        <c:lblAlgn val="ctr"/>
        <c:lblOffset val="100"/>
      </c:catAx>
      <c:valAx>
        <c:axId val="201011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</a:t>
                </a:r>
              </a:p>
            </c:rich>
          </c:tx>
          <c:layout/>
        </c:title>
        <c:numFmt formatCode="0%" sourceLinked="1"/>
        <c:majorTickMark val="none"/>
        <c:tickLblPos val="nextTo"/>
        <c:spPr>
          <a:ln w="9525">
            <a:noFill/>
          </a:ln>
        </c:spPr>
        <c:crossAx val="2010101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stacked"/>
        <c:ser>
          <c:idx val="1"/>
          <c:order val="1"/>
          <c:tx>
            <c:strRef>
              <c:f>Plot_Res5!$A$33</c:f>
              <c:strCache>
                <c:ptCount val="1"/>
                <c:pt idx="0">
                  <c:v>grn</c:v>
                </c:pt>
              </c:strCache>
            </c:strRef>
          </c:tx>
          <c:cat>
            <c:strRef>
              <c:f>Plot_Res5!$B$32:$E$32</c:f>
              <c:strCache>
                <c:ptCount val="4"/>
                <c:pt idx="0">
                  <c:v>Baseline</c:v>
                </c:pt>
                <c:pt idx="1">
                  <c:v>YdChg</c:v>
                </c:pt>
                <c:pt idx="2">
                  <c:v>Yd_lessW</c:v>
                </c:pt>
                <c:pt idx="3">
                  <c:v>Yd_IrrEff</c:v>
                </c:pt>
              </c:strCache>
            </c:strRef>
          </c:cat>
          <c:val>
            <c:numRef>
              <c:f>Plot_Res5!$B$33:$E$33</c:f>
              <c:numCache>
                <c:formatCode>0%</c:formatCode>
                <c:ptCount val="4"/>
                <c:pt idx="0">
                  <c:v>0.56145220238996896</c:v>
                </c:pt>
                <c:pt idx="1">
                  <c:v>0.55969342606300398</c:v>
                </c:pt>
                <c:pt idx="2">
                  <c:v>0.56250667218091621</c:v>
                </c:pt>
                <c:pt idx="3">
                  <c:v>0.56109640023485674</c:v>
                </c:pt>
              </c:numCache>
            </c:numRef>
          </c:val>
        </c:ser>
        <c:ser>
          <c:idx val="2"/>
          <c:order val="2"/>
          <c:tx>
            <c:strRef>
              <c:f>Plot_Res5!$A$34</c:f>
              <c:strCache>
                <c:ptCount val="1"/>
                <c:pt idx="0">
                  <c:v>sc</c:v>
                </c:pt>
              </c:strCache>
            </c:strRef>
          </c:tx>
          <c:cat>
            <c:strRef>
              <c:f>Plot_Res5!$B$32:$E$32</c:f>
              <c:strCache>
                <c:ptCount val="4"/>
                <c:pt idx="0">
                  <c:v>Baseline</c:v>
                </c:pt>
                <c:pt idx="1">
                  <c:v>YdChg</c:v>
                </c:pt>
                <c:pt idx="2">
                  <c:v>Yd_lessW</c:v>
                </c:pt>
                <c:pt idx="3">
                  <c:v>Yd_IrrEff</c:v>
                </c:pt>
              </c:strCache>
            </c:strRef>
          </c:cat>
          <c:val>
            <c:numRef>
              <c:f>Plot_Res5!$B$34:$E$34</c:f>
              <c:numCache>
                <c:formatCode>0%</c:formatCode>
                <c:ptCount val="4"/>
                <c:pt idx="0">
                  <c:v>0.36051432160709052</c:v>
                </c:pt>
                <c:pt idx="1">
                  <c:v>0.36623441319060912</c:v>
                </c:pt>
                <c:pt idx="2">
                  <c:v>0.34922759119833163</c:v>
                </c:pt>
                <c:pt idx="3">
                  <c:v>0.35788905417705502</c:v>
                </c:pt>
              </c:numCache>
            </c:numRef>
          </c:val>
        </c:ser>
        <c:ser>
          <c:idx val="3"/>
          <c:order val="3"/>
          <c:tx>
            <c:strRef>
              <c:f>Plot_Res5!$A$35</c:f>
              <c:strCache>
                <c:ptCount val="1"/>
                <c:pt idx="0">
                  <c:v>sv</c:v>
                </c:pt>
              </c:strCache>
            </c:strRef>
          </c:tx>
          <c:cat>
            <c:strRef>
              <c:f>Plot_Res5!$B$32:$E$32</c:f>
              <c:strCache>
                <c:ptCount val="4"/>
                <c:pt idx="0">
                  <c:v>Baseline</c:v>
                </c:pt>
                <c:pt idx="1">
                  <c:v>YdChg</c:v>
                </c:pt>
                <c:pt idx="2">
                  <c:v>Yd_lessW</c:v>
                </c:pt>
                <c:pt idx="3">
                  <c:v>Yd_IrrEff</c:v>
                </c:pt>
              </c:strCache>
            </c:strRef>
          </c:cat>
          <c:val>
            <c:numRef>
              <c:f>Plot_Res5!$B$35:$E$35</c:f>
              <c:numCache>
                <c:formatCode>0%</c:formatCode>
                <c:ptCount val="4"/>
                <c:pt idx="0">
                  <c:v>7.803347600294061E-2</c:v>
                </c:pt>
                <c:pt idx="1">
                  <c:v>7.407216074638702E-2</c:v>
                </c:pt>
                <c:pt idx="2">
                  <c:v>8.8265736620752169E-2</c:v>
                </c:pt>
                <c:pt idx="3">
                  <c:v>8.1014545588088197E-2</c:v>
                </c:pt>
              </c:numCache>
            </c:numRef>
          </c:val>
        </c:ser>
        <c:overlap val="100"/>
        <c:axId val="201036928"/>
        <c:axId val="201038464"/>
      </c:barChart>
      <c:lineChart>
        <c:grouping val="standard"/>
        <c:ser>
          <c:idx val="0"/>
          <c:order val="0"/>
          <c:tx>
            <c:strRef>
              <c:f>Plot_Res5!$A$37</c:f>
              <c:strCache>
                <c:ptCount val="1"/>
                <c:pt idx="0">
                  <c:v>Irr_Land</c:v>
                </c:pt>
              </c:strCache>
            </c:strRef>
          </c:tx>
          <c:marker>
            <c:symbol val="none"/>
          </c:marker>
          <c:val>
            <c:numRef>
              <c:f>Plot_Res5!$B$37:$E$37</c:f>
              <c:numCache>
                <c:formatCode>0.0</c:formatCode>
                <c:ptCount val="4"/>
                <c:pt idx="0">
                  <c:v>2526.4182665846938</c:v>
                </c:pt>
                <c:pt idx="1">
                  <c:v>2529.0402347725681</c:v>
                </c:pt>
                <c:pt idx="2">
                  <c:v>1659.8422871656815</c:v>
                </c:pt>
                <c:pt idx="3">
                  <c:v>2072.4698955307745</c:v>
                </c:pt>
              </c:numCache>
            </c:numRef>
          </c:val>
        </c:ser>
        <c:ser>
          <c:idx val="4"/>
          <c:order val="4"/>
          <c:tx>
            <c:strRef>
              <c:f>Plot_Res5!$A$36</c:f>
              <c:strCache>
                <c:ptCount val="1"/>
                <c:pt idx="0">
                  <c:v>Total_land</c:v>
                </c:pt>
              </c:strCache>
            </c:strRef>
          </c:tx>
          <c:spPr>
            <a:ln w="57150"/>
          </c:spPr>
          <c:marker>
            <c:symbol val="none"/>
          </c:marker>
          <c:cat>
            <c:strRef>
              <c:f>Plot_Res5!$B$32:$E$32</c:f>
              <c:strCache>
                <c:ptCount val="4"/>
                <c:pt idx="0">
                  <c:v>Baseline</c:v>
                </c:pt>
                <c:pt idx="1">
                  <c:v>YdChg</c:v>
                </c:pt>
                <c:pt idx="2">
                  <c:v>Yd_lessW</c:v>
                </c:pt>
                <c:pt idx="3">
                  <c:v>Yd_IrrEff</c:v>
                </c:pt>
              </c:strCache>
            </c:strRef>
          </c:cat>
          <c:val>
            <c:numRef>
              <c:f>Plot_Res5!$B$36:$E$36</c:f>
              <c:numCache>
                <c:formatCode>General</c:formatCode>
                <c:ptCount val="4"/>
                <c:pt idx="0">
                  <c:v>3011.8999999999992</c:v>
                </c:pt>
                <c:pt idx="1">
                  <c:v>2938.2411199593098</c:v>
                </c:pt>
                <c:pt idx="2">
                  <c:v>2087.358662592374</c:v>
                </c:pt>
                <c:pt idx="3">
                  <c:v>2491.1363118879212</c:v>
                </c:pt>
              </c:numCache>
            </c:numRef>
          </c:val>
        </c:ser>
        <c:marker val="1"/>
        <c:axId val="201058176"/>
        <c:axId val="201056640"/>
      </c:lineChart>
      <c:catAx>
        <c:axId val="201036928"/>
        <c:scaling>
          <c:orientation val="minMax"/>
        </c:scaling>
        <c:axPos val="b"/>
        <c:tickLblPos val="nextTo"/>
        <c:crossAx val="201038464"/>
        <c:crosses val="autoZero"/>
        <c:auto val="1"/>
        <c:lblAlgn val="ctr"/>
        <c:lblOffset val="100"/>
      </c:catAx>
      <c:valAx>
        <c:axId val="201038464"/>
        <c:scaling>
          <c:orientation val="minMax"/>
        </c:scaling>
        <c:axPos val="l"/>
        <c:majorGridlines/>
        <c:numFmt formatCode="0%" sourceLinked="1"/>
        <c:tickLblPos val="nextTo"/>
        <c:crossAx val="201036928"/>
        <c:crosses val="autoZero"/>
        <c:crossBetween val="between"/>
      </c:valAx>
      <c:valAx>
        <c:axId val="201056640"/>
        <c:scaling>
          <c:orientation val="minMax"/>
        </c:scaling>
        <c:axPos val="r"/>
        <c:numFmt formatCode="0.0" sourceLinked="1"/>
        <c:tickLblPos val="nextTo"/>
        <c:crossAx val="201058176"/>
        <c:crosses val="max"/>
        <c:crossBetween val="between"/>
      </c:valAx>
      <c:catAx>
        <c:axId val="201058176"/>
        <c:scaling>
          <c:orientation val="minMax"/>
        </c:scaling>
        <c:delete val="1"/>
        <c:axPos val="b"/>
        <c:tickLblPos val="none"/>
        <c:crossAx val="201056640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Water less</a:t>
            </a:r>
            <a:r>
              <a:rPr lang="en-GB" baseline="0"/>
              <a:t> scenario</a:t>
            </a:r>
            <a:endParaRPr lang="en-GB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Plot_Res0!$S$2:$T$2</c:f>
              <c:strCache>
                <c:ptCount val="1"/>
                <c:pt idx="0">
                  <c:v>mze irr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Plot_Res0!$U$2:$X$2</c:f>
              <c:numCache>
                <c:formatCode>General</c:formatCode>
                <c:ptCount val="4"/>
                <c:pt idx="0">
                  <c:v>-0.3701462261046643</c:v>
                </c:pt>
                <c:pt idx="1">
                  <c:v>-0.22423324210818474</c:v>
                </c:pt>
                <c:pt idx="2">
                  <c:v>-0.48759862416400912</c:v>
                </c:pt>
                <c:pt idx="3">
                  <c:v>-0.16998280239816832</c:v>
                </c:pt>
              </c:numCache>
            </c:numRef>
          </c:val>
        </c:ser>
        <c:ser>
          <c:idx val="1"/>
          <c:order val="1"/>
          <c:tx>
            <c:strRef>
              <c:f>Plot_Res0!$S$3:$T$3</c:f>
              <c:strCache>
                <c:ptCount val="1"/>
                <c:pt idx="0">
                  <c:v>pot irr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Plot_Res0!$U$3:$X$3</c:f>
              <c:numCache>
                <c:formatCode>General</c:formatCode>
                <c:ptCount val="4"/>
                <c:pt idx="0">
                  <c:v>-0.23110709865712331</c:v>
                </c:pt>
                <c:pt idx="1">
                  <c:v>-0.42865030870251097</c:v>
                </c:pt>
              </c:numCache>
            </c:numRef>
          </c:val>
        </c:ser>
        <c:ser>
          <c:idx val="2"/>
          <c:order val="2"/>
          <c:tx>
            <c:strRef>
              <c:f>Plot_Res0!$S$4:$T$4</c:f>
              <c:strCache>
                <c:ptCount val="1"/>
                <c:pt idx="0">
                  <c:v>pot dry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Plot_Res0!$U$4:$X$4</c:f>
              <c:numCache>
                <c:formatCode>General</c:formatCode>
                <c:ptCount val="4"/>
                <c:pt idx="1">
                  <c:v>-0.51274955444721049</c:v>
                </c:pt>
              </c:numCache>
            </c:numRef>
          </c:val>
        </c:ser>
        <c:ser>
          <c:idx val="3"/>
          <c:order val="3"/>
          <c:tx>
            <c:strRef>
              <c:f>Plot_Res0!$S$5:$T$5</c:f>
              <c:strCache>
                <c:ptCount val="1"/>
                <c:pt idx="0">
                  <c:v>wht irr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Plot_Res0!$U$5:$X$5</c:f>
              <c:numCache>
                <c:formatCode>General</c:formatCode>
                <c:ptCount val="4"/>
                <c:pt idx="0">
                  <c:v>-9.1624823273040668E-2</c:v>
                </c:pt>
                <c:pt idx="1">
                  <c:v>-0.19426240004668738</c:v>
                </c:pt>
                <c:pt idx="2">
                  <c:v>-0.68673135500066418</c:v>
                </c:pt>
                <c:pt idx="3">
                  <c:v>-0.16366832561437417</c:v>
                </c:pt>
              </c:numCache>
            </c:numRef>
          </c:val>
        </c:ser>
        <c:ser>
          <c:idx val="4"/>
          <c:order val="4"/>
          <c:tx>
            <c:strRef>
              <c:f>Plot_Res0!$S$6:$T$6</c:f>
              <c:strCache>
                <c:ptCount val="1"/>
                <c:pt idx="0">
                  <c:v>wht dry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Plot_Res0!$U$6:$X$6</c:f>
              <c:numCache>
                <c:formatCode>General</c:formatCode>
                <c:ptCount val="4"/>
                <c:pt idx="0">
                  <c:v>-0.22878910734441749</c:v>
                </c:pt>
                <c:pt idx="1">
                  <c:v>-0.43159873351038813</c:v>
                </c:pt>
                <c:pt idx="2">
                  <c:v>-0.26762491433644864</c:v>
                </c:pt>
              </c:numCache>
            </c:numRef>
          </c:val>
        </c:ser>
        <c:ser>
          <c:idx val="5"/>
          <c:order val="5"/>
          <c:tx>
            <c:strRef>
              <c:f>Plot_Res0!$S$7:$T$7</c:f>
              <c:strCache>
                <c:ptCount val="1"/>
                <c:pt idx="0">
                  <c:v>oat irr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Plot_Res0!$U$7:$X$7</c:f>
              <c:numCache>
                <c:formatCode>General</c:formatCode>
                <c:ptCount val="4"/>
                <c:pt idx="0">
                  <c:v>-0.7215871408374871</c:v>
                </c:pt>
                <c:pt idx="2">
                  <c:v>-1</c:v>
                </c:pt>
              </c:numCache>
            </c:numRef>
          </c:val>
        </c:ser>
        <c:ser>
          <c:idx val="6"/>
          <c:order val="6"/>
          <c:tx>
            <c:strRef>
              <c:f>Plot_Res0!$S$8:$T$8</c:f>
              <c:strCache>
                <c:ptCount val="1"/>
                <c:pt idx="0">
                  <c:v>oat dry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Plot_Res0!$U$8:$X$8</c:f>
              <c:numCache>
                <c:formatCode>General</c:formatCode>
                <c:ptCount val="4"/>
              </c:numCache>
            </c:numRef>
          </c:val>
        </c:ser>
        <c:ser>
          <c:idx val="7"/>
          <c:order val="7"/>
          <c:tx>
            <c:strRef>
              <c:f>Plot_Res0!$S$9:$T$9</c:f>
              <c:strCache>
                <c:ptCount val="1"/>
                <c:pt idx="0">
                  <c:v>oni irr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Plot_Res0!$U$9:$X$9</c:f>
              <c:numCache>
                <c:formatCode>General</c:formatCode>
                <c:ptCount val="4"/>
                <c:pt idx="0">
                  <c:v>-0.26623692513081787</c:v>
                </c:pt>
                <c:pt idx="1">
                  <c:v>-0.37191635133987222</c:v>
                </c:pt>
                <c:pt idx="2">
                  <c:v>-7.7916246454337923E-2</c:v>
                </c:pt>
              </c:numCache>
            </c:numRef>
          </c:val>
        </c:ser>
        <c:ser>
          <c:idx val="8"/>
          <c:order val="8"/>
          <c:tx>
            <c:strRef>
              <c:f>Plot_Res0!$S$10:$T$10</c:f>
              <c:strCache>
                <c:ptCount val="1"/>
                <c:pt idx="0">
                  <c:v>tom irr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Plot_Res0!$U$10:$X$10</c:f>
              <c:numCache>
                <c:formatCode>General</c:formatCode>
                <c:ptCount val="4"/>
                <c:pt idx="0">
                  <c:v>-0.25627883739453039</c:v>
                </c:pt>
                <c:pt idx="2">
                  <c:v>-0.20934628271624545</c:v>
                </c:pt>
                <c:pt idx="3">
                  <c:v>-0.28093609209101666</c:v>
                </c:pt>
              </c:numCache>
            </c:numRef>
          </c:val>
        </c:ser>
        <c:ser>
          <c:idx val="9"/>
          <c:order val="9"/>
          <c:tx>
            <c:strRef>
              <c:f>Plot_Res0!$S$11:$T$11</c:f>
              <c:strCache>
                <c:ptCount val="1"/>
                <c:pt idx="0">
                  <c:v>mel irr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Plot_Res0!$U$11:$X$11</c:f>
              <c:numCache>
                <c:formatCode>General</c:formatCode>
                <c:ptCount val="4"/>
                <c:pt idx="0">
                  <c:v>-0.10272567443724334</c:v>
                </c:pt>
                <c:pt idx="1">
                  <c:v>-0.26211307200293721</c:v>
                </c:pt>
              </c:numCache>
            </c:numRef>
          </c:val>
        </c:ser>
        <c:ser>
          <c:idx val="10"/>
          <c:order val="10"/>
          <c:tx>
            <c:strRef>
              <c:f>Plot_Res0!$S$12:$T$12</c:f>
              <c:strCache>
                <c:ptCount val="1"/>
                <c:pt idx="0">
                  <c:v>wtm irr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Plot_Res0!$U$12:$X$12</c:f>
              <c:numCache>
                <c:formatCode>General</c:formatCode>
                <c:ptCount val="4"/>
                <c:pt idx="0">
                  <c:v>-0.37683475055805227</c:v>
                </c:pt>
                <c:pt idx="1">
                  <c:v>-0.4905244664138092</c:v>
                </c:pt>
              </c:numCache>
            </c:numRef>
          </c:val>
        </c:ser>
        <c:ser>
          <c:idx val="11"/>
          <c:order val="11"/>
          <c:tx>
            <c:strRef>
              <c:f>Plot_Res0!$S$13:$T$13</c:f>
              <c:strCache>
                <c:ptCount val="1"/>
                <c:pt idx="0">
                  <c:v>cmb irr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Plot_Res0!$U$13:$X$13</c:f>
              <c:numCache>
                <c:formatCode>General</c:formatCode>
                <c:ptCount val="4"/>
                <c:pt idx="1">
                  <c:v>-0.14981534491832871</c:v>
                </c:pt>
                <c:pt idx="2">
                  <c:v>-0.50963421888668559</c:v>
                </c:pt>
              </c:numCache>
            </c:numRef>
          </c:val>
        </c:ser>
        <c:ser>
          <c:idx val="12"/>
          <c:order val="12"/>
          <c:tx>
            <c:strRef>
              <c:f>Plot_Res0!$S$14:$T$14</c:f>
              <c:strCache>
                <c:ptCount val="1"/>
                <c:pt idx="0">
                  <c:v>cmb dry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Plot_Res0!$U$14:$X$14</c:f>
              <c:numCache>
                <c:formatCode>General</c:formatCode>
                <c:ptCount val="4"/>
                <c:pt idx="1">
                  <c:v>-0.29980867993998184</c:v>
                </c:pt>
              </c:numCache>
            </c:numRef>
          </c:val>
        </c:ser>
        <c:ser>
          <c:idx val="13"/>
          <c:order val="13"/>
          <c:tx>
            <c:strRef>
              <c:f>Plot_Res0!$S$15:$T$15</c:f>
              <c:strCache>
                <c:ptCount val="1"/>
                <c:pt idx="0">
                  <c:v>chk irr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Plot_Res0!$U$15:$X$15</c:f>
              <c:numCache>
                <c:formatCode>General</c:formatCode>
                <c:ptCount val="4"/>
                <c:pt idx="2">
                  <c:v>-0.10350856600319458</c:v>
                </c:pt>
              </c:numCache>
            </c:numRef>
          </c:val>
        </c:ser>
        <c:ser>
          <c:idx val="14"/>
          <c:order val="14"/>
          <c:tx>
            <c:strRef>
              <c:f>Plot_Res0!$S$16:$T$16</c:f>
              <c:strCache>
                <c:ptCount val="1"/>
                <c:pt idx="0">
                  <c:v>chk dry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Plot_Res0!$U$16:$X$16</c:f>
              <c:numCache>
                <c:formatCode>General</c:formatCode>
                <c:ptCount val="4"/>
                <c:pt idx="1">
                  <c:v>-0.14366710600255495</c:v>
                </c:pt>
                <c:pt idx="2">
                  <c:v>-0.18319734564628387</c:v>
                </c:pt>
              </c:numCache>
            </c:numRef>
          </c:val>
        </c:ser>
        <c:ser>
          <c:idx val="15"/>
          <c:order val="15"/>
          <c:tx>
            <c:strRef>
              <c:f>Plot_Res0!$S$17:$T$17</c:f>
              <c:strCache>
                <c:ptCount val="1"/>
                <c:pt idx="0">
                  <c:v>ric irr</c:v>
                </c:pt>
              </c:strCache>
            </c:strRef>
          </c:tx>
          <c:cat>
            <c:strRef>
              <c:f>Plot_Res0!$U$1:$X$1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Plot_Res0!$U$17:$X$17</c:f>
              <c:numCache>
                <c:formatCode>General</c:formatCode>
                <c:ptCount val="4"/>
                <c:pt idx="2">
                  <c:v>-0.26867943276444262</c:v>
                </c:pt>
                <c:pt idx="3">
                  <c:v>5.0756398050184615E-3</c:v>
                </c:pt>
              </c:numCache>
            </c:numRef>
          </c:val>
        </c:ser>
        <c:gapWidth val="75"/>
        <c:overlap val="-25"/>
        <c:axId val="183109120"/>
        <c:axId val="183110656"/>
      </c:barChart>
      <c:catAx>
        <c:axId val="183109120"/>
        <c:scaling>
          <c:orientation val="minMax"/>
        </c:scaling>
        <c:axPos val="b"/>
        <c:majorGridlines/>
        <c:majorTickMark val="none"/>
        <c:tickLblPos val="nextTo"/>
        <c:crossAx val="183110656"/>
        <c:crosses val="autoZero"/>
        <c:auto val="1"/>
        <c:lblAlgn val="ctr"/>
        <c:lblOffset val="100"/>
      </c:catAx>
      <c:valAx>
        <c:axId val="183110656"/>
        <c:scaling>
          <c:orientation val="minMax"/>
          <c:max val="0.4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831091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Scen2_IrrEff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Plot_Res0!$Z$2:$AA$2</c:f>
              <c:strCache>
                <c:ptCount val="1"/>
                <c:pt idx="0">
                  <c:v>mze irr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Plot_Res0!$AB$2:$AE$2</c:f>
              <c:numCache>
                <c:formatCode>General</c:formatCode>
                <c:ptCount val="4"/>
                <c:pt idx="0">
                  <c:v>-0.16589980069219068</c:v>
                </c:pt>
                <c:pt idx="1">
                  <c:v>-0.14814084392517057</c:v>
                </c:pt>
                <c:pt idx="2">
                  <c:v>-0.26719706702836588</c:v>
                </c:pt>
                <c:pt idx="3">
                  <c:v>-9.5646405121312617E-2</c:v>
                </c:pt>
              </c:numCache>
            </c:numRef>
          </c:val>
        </c:ser>
        <c:ser>
          <c:idx val="1"/>
          <c:order val="1"/>
          <c:tx>
            <c:strRef>
              <c:f>Plot_Res0!$Z$3:$AA$3</c:f>
              <c:strCache>
                <c:ptCount val="1"/>
                <c:pt idx="0">
                  <c:v>pot irr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Plot_Res0!$AB$3:$AE$3</c:f>
              <c:numCache>
                <c:formatCode>General</c:formatCode>
                <c:ptCount val="4"/>
                <c:pt idx="0">
                  <c:v>-0.1784056476951007</c:v>
                </c:pt>
                <c:pt idx="1">
                  <c:v>-0.24296689699808105</c:v>
                </c:pt>
              </c:numCache>
            </c:numRef>
          </c:val>
        </c:ser>
        <c:ser>
          <c:idx val="2"/>
          <c:order val="2"/>
          <c:tx>
            <c:strRef>
              <c:f>Plot_Res0!$Z$4:$AA$4</c:f>
              <c:strCache>
                <c:ptCount val="1"/>
                <c:pt idx="0">
                  <c:v>pot dry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Plot_Res0!$AB$4:$AE$4</c:f>
              <c:numCache>
                <c:formatCode>General</c:formatCode>
                <c:ptCount val="4"/>
                <c:pt idx="1">
                  <c:v>-0.51274956336272481</c:v>
                </c:pt>
              </c:numCache>
            </c:numRef>
          </c:val>
        </c:ser>
        <c:ser>
          <c:idx val="3"/>
          <c:order val="3"/>
          <c:tx>
            <c:strRef>
              <c:f>Plot_Res0!$Z$5:$AA$5</c:f>
              <c:strCache>
                <c:ptCount val="1"/>
                <c:pt idx="0">
                  <c:v>wht irr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Plot_Res0!$AB$5:$AE$5</c:f>
              <c:numCache>
                <c:formatCode>General</c:formatCode>
                <c:ptCount val="4"/>
                <c:pt idx="0">
                  <c:v>-9.1624823273101841E-2</c:v>
                </c:pt>
                <c:pt idx="1">
                  <c:v>-0.1659441885172025</c:v>
                </c:pt>
                <c:pt idx="2">
                  <c:v>-0.33792148991074522</c:v>
                </c:pt>
                <c:pt idx="3">
                  <c:v>-0.13570693958993341</c:v>
                </c:pt>
              </c:numCache>
            </c:numRef>
          </c:val>
        </c:ser>
        <c:ser>
          <c:idx val="4"/>
          <c:order val="4"/>
          <c:tx>
            <c:strRef>
              <c:f>Plot_Res0!$Z$6:$AA$6</c:f>
              <c:strCache>
                <c:ptCount val="1"/>
                <c:pt idx="0">
                  <c:v>wht dry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Plot_Res0!$AB$6:$AE$6</c:f>
              <c:numCache>
                <c:formatCode>General</c:formatCode>
                <c:ptCount val="4"/>
                <c:pt idx="0">
                  <c:v>-0.17106357033098085</c:v>
                </c:pt>
                <c:pt idx="1">
                  <c:v>-0.43159873360502488</c:v>
                </c:pt>
                <c:pt idx="2">
                  <c:v>-0.26762491433632352</c:v>
                </c:pt>
              </c:numCache>
            </c:numRef>
          </c:val>
        </c:ser>
        <c:ser>
          <c:idx val="5"/>
          <c:order val="5"/>
          <c:tx>
            <c:strRef>
              <c:f>Plot_Res0!$Z$7:$AA$7</c:f>
              <c:strCache>
                <c:ptCount val="1"/>
                <c:pt idx="0">
                  <c:v>oat irr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Plot_Res0!$AB$7:$AE$7</c:f>
              <c:numCache>
                <c:formatCode>General</c:formatCode>
                <c:ptCount val="4"/>
                <c:pt idx="0">
                  <c:v>-0.2365248100066969</c:v>
                </c:pt>
                <c:pt idx="2">
                  <c:v>-0.62907920868322598</c:v>
                </c:pt>
              </c:numCache>
            </c:numRef>
          </c:val>
        </c:ser>
        <c:ser>
          <c:idx val="6"/>
          <c:order val="6"/>
          <c:tx>
            <c:strRef>
              <c:f>Plot_Res0!$Z$8:$AA$8</c:f>
              <c:strCache>
                <c:ptCount val="1"/>
                <c:pt idx="0">
                  <c:v>oat dry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Plot_Res0!$AB$8:$AE$8</c:f>
              <c:numCache>
                <c:formatCode>General</c:formatCode>
                <c:ptCount val="4"/>
              </c:numCache>
            </c:numRef>
          </c:val>
        </c:ser>
        <c:ser>
          <c:idx val="7"/>
          <c:order val="7"/>
          <c:tx>
            <c:strRef>
              <c:f>Plot_Res0!$Z$9:$AA$9</c:f>
              <c:strCache>
                <c:ptCount val="1"/>
                <c:pt idx="0">
                  <c:v>oni irr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Plot_Res0!$AB$9:$AE$9</c:f>
              <c:numCache>
                <c:formatCode>General</c:formatCode>
                <c:ptCount val="4"/>
                <c:pt idx="0">
                  <c:v>-0.266236925203436</c:v>
                </c:pt>
                <c:pt idx="1">
                  <c:v>-0.1709461679155776</c:v>
                </c:pt>
                <c:pt idx="2">
                  <c:v>-0.26675969702653513</c:v>
                </c:pt>
              </c:numCache>
            </c:numRef>
          </c:val>
        </c:ser>
        <c:ser>
          <c:idx val="8"/>
          <c:order val="8"/>
          <c:tx>
            <c:strRef>
              <c:f>Plot_Res0!$Z$10:$AA$10</c:f>
              <c:strCache>
                <c:ptCount val="1"/>
                <c:pt idx="0">
                  <c:v>tom irr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Plot_Res0!$AB$10:$AE$10</c:f>
              <c:numCache>
                <c:formatCode>General</c:formatCode>
                <c:ptCount val="4"/>
                <c:pt idx="0">
                  <c:v>-0.14439498356292191</c:v>
                </c:pt>
                <c:pt idx="2">
                  <c:v>-0.14185449477029133</c:v>
                </c:pt>
                <c:pt idx="3">
                  <c:v>-0.12768750075460378</c:v>
                </c:pt>
              </c:numCache>
            </c:numRef>
          </c:val>
        </c:ser>
        <c:ser>
          <c:idx val="9"/>
          <c:order val="9"/>
          <c:tx>
            <c:strRef>
              <c:f>Plot_Res0!$Z$11:$AA$11</c:f>
              <c:strCache>
                <c:ptCount val="1"/>
                <c:pt idx="0">
                  <c:v>mel irr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Plot_Res0!$AB$11:$AE$11</c:f>
              <c:numCache>
                <c:formatCode>General</c:formatCode>
                <c:ptCount val="4"/>
                <c:pt idx="0">
                  <c:v>-9.4743474054050481E-2</c:v>
                </c:pt>
                <c:pt idx="1">
                  <c:v>-0.26211307197559519</c:v>
                </c:pt>
              </c:numCache>
            </c:numRef>
          </c:val>
        </c:ser>
        <c:ser>
          <c:idx val="10"/>
          <c:order val="10"/>
          <c:tx>
            <c:strRef>
              <c:f>Plot_Res0!$Z$12:$AA$12</c:f>
              <c:strCache>
                <c:ptCount val="1"/>
                <c:pt idx="0">
                  <c:v>wtm irr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Plot_Res0!$AB$12:$AE$12</c:f>
              <c:numCache>
                <c:formatCode>General</c:formatCode>
                <c:ptCount val="4"/>
                <c:pt idx="0">
                  <c:v>-0.2014018250611842</c:v>
                </c:pt>
                <c:pt idx="1">
                  <c:v>-0.49052448450471142</c:v>
                </c:pt>
              </c:numCache>
            </c:numRef>
          </c:val>
        </c:ser>
        <c:ser>
          <c:idx val="11"/>
          <c:order val="11"/>
          <c:tx>
            <c:strRef>
              <c:f>Plot_Res0!$Z$13:$AA$13</c:f>
              <c:strCache>
                <c:ptCount val="1"/>
                <c:pt idx="0">
                  <c:v>cmb irr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Plot_Res0!$AB$13:$AE$13</c:f>
              <c:numCache>
                <c:formatCode>General</c:formatCode>
                <c:ptCount val="4"/>
                <c:pt idx="1">
                  <c:v>-0.14083362800370869</c:v>
                </c:pt>
                <c:pt idx="2">
                  <c:v>-0.31816618321548862</c:v>
                </c:pt>
              </c:numCache>
            </c:numRef>
          </c:val>
        </c:ser>
        <c:ser>
          <c:idx val="12"/>
          <c:order val="12"/>
          <c:tx>
            <c:strRef>
              <c:f>Plot_Res0!$Z$14:$AA$14</c:f>
              <c:strCache>
                <c:ptCount val="1"/>
                <c:pt idx="0">
                  <c:v>cmb dry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Plot_Res0!$AB$14:$AE$14</c:f>
              <c:numCache>
                <c:formatCode>General</c:formatCode>
                <c:ptCount val="4"/>
                <c:pt idx="1">
                  <c:v>-0.15857215164659444</c:v>
                </c:pt>
              </c:numCache>
            </c:numRef>
          </c:val>
        </c:ser>
        <c:ser>
          <c:idx val="13"/>
          <c:order val="13"/>
          <c:tx>
            <c:strRef>
              <c:f>Plot_Res0!$Z$15:$AA$15</c:f>
              <c:strCache>
                <c:ptCount val="1"/>
                <c:pt idx="0">
                  <c:v>chk irr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Plot_Res0!$AB$15:$AE$15</c:f>
              <c:numCache>
                <c:formatCode>General</c:formatCode>
                <c:ptCount val="4"/>
                <c:pt idx="2">
                  <c:v>-9.7147222517857901E-2</c:v>
                </c:pt>
              </c:numCache>
            </c:numRef>
          </c:val>
        </c:ser>
        <c:ser>
          <c:idx val="14"/>
          <c:order val="14"/>
          <c:tx>
            <c:strRef>
              <c:f>Plot_Res0!$Z$16:$AA$16</c:f>
              <c:strCache>
                <c:ptCount val="1"/>
                <c:pt idx="0">
                  <c:v>chk dry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Plot_Res0!$AB$16:$AE$16</c:f>
              <c:numCache>
                <c:formatCode>General</c:formatCode>
                <c:ptCount val="4"/>
                <c:pt idx="1">
                  <c:v>-0.12979777959895467</c:v>
                </c:pt>
                <c:pt idx="2">
                  <c:v>-0.12874081490045797</c:v>
                </c:pt>
              </c:numCache>
            </c:numRef>
          </c:val>
        </c:ser>
        <c:ser>
          <c:idx val="15"/>
          <c:order val="15"/>
          <c:tx>
            <c:strRef>
              <c:f>Plot_Res0!$Z$17:$AA$17</c:f>
              <c:strCache>
                <c:ptCount val="1"/>
                <c:pt idx="0">
                  <c:v>ric irr</c:v>
                </c:pt>
              </c:strCache>
            </c:strRef>
          </c:tx>
          <c:cat>
            <c:strRef>
              <c:f>Plot_Res0!$AB$1:$AE$1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Plot_Res0!$AB$17:$AE$17</c:f>
              <c:numCache>
                <c:formatCode>General</c:formatCode>
                <c:ptCount val="4"/>
                <c:pt idx="2">
                  <c:v>-0.2686794327643518</c:v>
                </c:pt>
                <c:pt idx="3">
                  <c:v>-1.8088908331296949E-2</c:v>
                </c:pt>
              </c:numCache>
            </c:numRef>
          </c:val>
        </c:ser>
        <c:gapWidth val="75"/>
        <c:overlap val="-25"/>
        <c:axId val="183197056"/>
        <c:axId val="183211136"/>
      </c:barChart>
      <c:catAx>
        <c:axId val="183197056"/>
        <c:scaling>
          <c:orientation val="minMax"/>
        </c:scaling>
        <c:axPos val="b"/>
        <c:majorGridlines/>
        <c:majorTickMark val="none"/>
        <c:tickLblPos val="nextTo"/>
        <c:crossAx val="183211136"/>
        <c:crosses val="autoZero"/>
        <c:auto val="1"/>
        <c:lblAlgn val="ctr"/>
        <c:lblOffset val="100"/>
      </c:catAx>
      <c:valAx>
        <c:axId val="183211136"/>
        <c:scaling>
          <c:orientation val="minMax"/>
          <c:max val="0.4"/>
          <c:min val="-1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831970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Household 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Plot_Res0!$C$44</c:f>
              <c:strCache>
                <c:ptCount val="1"/>
                <c:pt idx="0">
                  <c:v>YdChg</c:v>
                </c:pt>
              </c:strCache>
            </c:strRef>
          </c:tx>
          <c:cat>
            <c:multiLvlStrRef>
              <c:f>Plot_Res0!$A$45:$B$55</c:f>
              <c:multiLvlStrCache>
                <c:ptCount val="11"/>
                <c:lvl>
                  <c:pt idx="0">
                    <c:v>irr</c:v>
                  </c:pt>
                  <c:pt idx="1">
                    <c:v>irr</c:v>
                  </c:pt>
                  <c:pt idx="2">
                    <c:v>irr</c:v>
                  </c:pt>
                  <c:pt idx="3">
                    <c:v>irr</c:v>
                  </c:pt>
                  <c:pt idx="4">
                    <c:v>irr</c:v>
                  </c:pt>
                  <c:pt idx="5">
                    <c:v>dry</c:v>
                  </c:pt>
                  <c:pt idx="6">
                    <c:v>irr</c:v>
                  </c:pt>
                  <c:pt idx="7">
                    <c:v>irr</c:v>
                  </c:pt>
                  <c:pt idx="8">
                    <c:v>irr</c:v>
                  </c:pt>
                  <c:pt idx="9">
                    <c:v>irr</c:v>
                  </c:pt>
                  <c:pt idx="10">
                    <c:v>irr</c:v>
                  </c:pt>
                </c:lvl>
                <c:lvl>
                  <c:pt idx="0">
                    <c:v>mze</c:v>
                  </c:pt>
                  <c:pt idx="1">
                    <c:v>cmb</c:v>
                  </c:pt>
                  <c:pt idx="2">
                    <c:v>gbn</c:v>
                  </c:pt>
                  <c:pt idx="3">
                    <c:v>pot</c:v>
                  </c:pt>
                  <c:pt idx="4">
                    <c:v>wht</c:v>
                  </c:pt>
                  <c:pt idx="5">
                    <c:v>wht</c:v>
                  </c:pt>
                  <c:pt idx="6">
                    <c:v>oni</c:v>
                  </c:pt>
                  <c:pt idx="7">
                    <c:v>tom</c:v>
                  </c:pt>
                  <c:pt idx="8">
                    <c:v>mel</c:v>
                  </c:pt>
                  <c:pt idx="9">
                    <c:v>wtm</c:v>
                  </c:pt>
                  <c:pt idx="10">
                    <c:v>sqh</c:v>
                  </c:pt>
                </c:lvl>
              </c:multiLvlStrCache>
            </c:multiLvlStrRef>
          </c:cat>
          <c:val>
            <c:numRef>
              <c:f>Plot_Res0!$C$45:$C$55</c:f>
              <c:numCache>
                <c:formatCode>General</c:formatCode>
                <c:ptCount val="11"/>
                <c:pt idx="0">
                  <c:v>1.308829020355895E-2</c:v>
                </c:pt>
                <c:pt idx="1">
                  <c:v>-0.13069703388565035</c:v>
                </c:pt>
                <c:pt idx="2">
                  <c:v>-9.162482329755739E-2</c:v>
                </c:pt>
                <c:pt idx="3">
                  <c:v>-0.11871530493879834</c:v>
                </c:pt>
                <c:pt idx="4">
                  <c:v>0.14833299879024864</c:v>
                </c:pt>
                <c:pt idx="5">
                  <c:v>-0.26623692514090069</c:v>
                </c:pt>
                <c:pt idx="6">
                  <c:v>-4.7264838907460138E-2</c:v>
                </c:pt>
                <c:pt idx="7">
                  <c:v>-8.7668213278943252E-2</c:v>
                </c:pt>
                <c:pt idx="8">
                  <c:v>-4.272382618888515E-2</c:v>
                </c:pt>
                <c:pt idx="9">
                  <c:v>-8.0108177962262439E-2</c:v>
                </c:pt>
                <c:pt idx="10">
                  <c:v>-0.13284252346081549</c:v>
                </c:pt>
              </c:numCache>
            </c:numRef>
          </c:val>
        </c:ser>
        <c:ser>
          <c:idx val="1"/>
          <c:order val="1"/>
          <c:tx>
            <c:strRef>
              <c:f>Plot_Res0!$D$44</c:f>
              <c:strCache>
                <c:ptCount val="1"/>
                <c:pt idx="0">
                  <c:v>Yd_lessW</c:v>
                </c:pt>
              </c:strCache>
            </c:strRef>
          </c:tx>
          <c:cat>
            <c:multiLvlStrRef>
              <c:f>Plot_Res0!$A$45:$B$55</c:f>
              <c:multiLvlStrCache>
                <c:ptCount val="11"/>
                <c:lvl>
                  <c:pt idx="0">
                    <c:v>irr</c:v>
                  </c:pt>
                  <c:pt idx="1">
                    <c:v>irr</c:v>
                  </c:pt>
                  <c:pt idx="2">
                    <c:v>irr</c:v>
                  </c:pt>
                  <c:pt idx="3">
                    <c:v>irr</c:v>
                  </c:pt>
                  <c:pt idx="4">
                    <c:v>irr</c:v>
                  </c:pt>
                  <c:pt idx="5">
                    <c:v>dry</c:v>
                  </c:pt>
                  <c:pt idx="6">
                    <c:v>irr</c:v>
                  </c:pt>
                  <c:pt idx="7">
                    <c:v>irr</c:v>
                  </c:pt>
                  <c:pt idx="8">
                    <c:v>irr</c:v>
                  </c:pt>
                  <c:pt idx="9">
                    <c:v>irr</c:v>
                  </c:pt>
                  <c:pt idx="10">
                    <c:v>irr</c:v>
                  </c:pt>
                </c:lvl>
                <c:lvl>
                  <c:pt idx="0">
                    <c:v>mze</c:v>
                  </c:pt>
                  <c:pt idx="1">
                    <c:v>cmb</c:v>
                  </c:pt>
                  <c:pt idx="2">
                    <c:v>gbn</c:v>
                  </c:pt>
                  <c:pt idx="3">
                    <c:v>pot</c:v>
                  </c:pt>
                  <c:pt idx="4">
                    <c:v>wht</c:v>
                  </c:pt>
                  <c:pt idx="5">
                    <c:v>wht</c:v>
                  </c:pt>
                  <c:pt idx="6">
                    <c:v>oni</c:v>
                  </c:pt>
                  <c:pt idx="7">
                    <c:v>tom</c:v>
                  </c:pt>
                  <c:pt idx="8">
                    <c:v>mel</c:v>
                  </c:pt>
                  <c:pt idx="9">
                    <c:v>wtm</c:v>
                  </c:pt>
                  <c:pt idx="10">
                    <c:v>sqh</c:v>
                  </c:pt>
                </c:lvl>
              </c:multiLvlStrCache>
            </c:multiLvlStrRef>
          </c:cat>
          <c:val>
            <c:numRef>
              <c:f>Plot_Res0!$D$45:$D$55</c:f>
              <c:numCache>
                <c:formatCode>General</c:formatCode>
                <c:ptCount val="11"/>
                <c:pt idx="0">
                  <c:v>-0.3701462261046643</c:v>
                </c:pt>
                <c:pt idx="1">
                  <c:v>-0.23110709865712331</c:v>
                </c:pt>
                <c:pt idx="2">
                  <c:v>-9.1624823273040668E-2</c:v>
                </c:pt>
                <c:pt idx="3">
                  <c:v>-0.22878910734441749</c:v>
                </c:pt>
                <c:pt idx="4">
                  <c:v>-0.7215871408374871</c:v>
                </c:pt>
                <c:pt idx="5">
                  <c:v>-0.26623692513081787</c:v>
                </c:pt>
                <c:pt idx="6">
                  <c:v>-0.25627883739453039</c:v>
                </c:pt>
                <c:pt idx="7">
                  <c:v>-0.10272567443724334</c:v>
                </c:pt>
                <c:pt idx="8">
                  <c:v>-0.37683475055805227</c:v>
                </c:pt>
                <c:pt idx="9">
                  <c:v>-0.22423324210818474</c:v>
                </c:pt>
                <c:pt idx="10">
                  <c:v>-0.14981534491832871</c:v>
                </c:pt>
              </c:numCache>
            </c:numRef>
          </c:val>
        </c:ser>
        <c:ser>
          <c:idx val="2"/>
          <c:order val="2"/>
          <c:tx>
            <c:strRef>
              <c:f>Plot_Res0!$E$44</c:f>
              <c:strCache>
                <c:ptCount val="1"/>
                <c:pt idx="0">
                  <c:v>Yd_IrrEff</c:v>
                </c:pt>
              </c:strCache>
            </c:strRef>
          </c:tx>
          <c:cat>
            <c:multiLvlStrRef>
              <c:f>Plot_Res0!$A$45:$B$55</c:f>
              <c:multiLvlStrCache>
                <c:ptCount val="11"/>
                <c:lvl>
                  <c:pt idx="0">
                    <c:v>irr</c:v>
                  </c:pt>
                  <c:pt idx="1">
                    <c:v>irr</c:v>
                  </c:pt>
                  <c:pt idx="2">
                    <c:v>irr</c:v>
                  </c:pt>
                  <c:pt idx="3">
                    <c:v>irr</c:v>
                  </c:pt>
                  <c:pt idx="4">
                    <c:v>irr</c:v>
                  </c:pt>
                  <c:pt idx="5">
                    <c:v>dry</c:v>
                  </c:pt>
                  <c:pt idx="6">
                    <c:v>irr</c:v>
                  </c:pt>
                  <c:pt idx="7">
                    <c:v>irr</c:v>
                  </c:pt>
                  <c:pt idx="8">
                    <c:v>irr</c:v>
                  </c:pt>
                  <c:pt idx="9">
                    <c:v>irr</c:v>
                  </c:pt>
                  <c:pt idx="10">
                    <c:v>irr</c:v>
                  </c:pt>
                </c:lvl>
                <c:lvl>
                  <c:pt idx="0">
                    <c:v>mze</c:v>
                  </c:pt>
                  <c:pt idx="1">
                    <c:v>cmb</c:v>
                  </c:pt>
                  <c:pt idx="2">
                    <c:v>gbn</c:v>
                  </c:pt>
                  <c:pt idx="3">
                    <c:v>pot</c:v>
                  </c:pt>
                  <c:pt idx="4">
                    <c:v>wht</c:v>
                  </c:pt>
                  <c:pt idx="5">
                    <c:v>wht</c:v>
                  </c:pt>
                  <c:pt idx="6">
                    <c:v>oni</c:v>
                  </c:pt>
                  <c:pt idx="7">
                    <c:v>tom</c:v>
                  </c:pt>
                  <c:pt idx="8">
                    <c:v>mel</c:v>
                  </c:pt>
                  <c:pt idx="9">
                    <c:v>wtm</c:v>
                  </c:pt>
                  <c:pt idx="10">
                    <c:v>sqh</c:v>
                  </c:pt>
                </c:lvl>
              </c:multiLvlStrCache>
            </c:multiLvlStrRef>
          </c:cat>
          <c:val>
            <c:numRef>
              <c:f>Plot_Res0!$E$45:$E$55</c:f>
              <c:numCache>
                <c:formatCode>General</c:formatCode>
                <c:ptCount val="11"/>
                <c:pt idx="0">
                  <c:v>-0.16589980069219068</c:v>
                </c:pt>
                <c:pt idx="1">
                  <c:v>-0.1784056476951007</c:v>
                </c:pt>
                <c:pt idx="2">
                  <c:v>-9.1624823273101841E-2</c:v>
                </c:pt>
                <c:pt idx="3">
                  <c:v>-0.17106357033098085</c:v>
                </c:pt>
                <c:pt idx="4">
                  <c:v>-0.2365248100066969</c:v>
                </c:pt>
                <c:pt idx="5">
                  <c:v>-0.266236925203436</c:v>
                </c:pt>
                <c:pt idx="6">
                  <c:v>-0.14439498356292191</c:v>
                </c:pt>
                <c:pt idx="7">
                  <c:v>-9.4743474054050481E-2</c:v>
                </c:pt>
                <c:pt idx="8">
                  <c:v>-0.2014018250611842</c:v>
                </c:pt>
                <c:pt idx="9">
                  <c:v>-0.14814084392517057</c:v>
                </c:pt>
                <c:pt idx="10">
                  <c:v>-0.14083362800370869</c:v>
                </c:pt>
              </c:numCache>
            </c:numRef>
          </c:val>
        </c:ser>
        <c:gapWidth val="75"/>
        <c:overlap val="-25"/>
        <c:axId val="183249536"/>
        <c:axId val="183263616"/>
      </c:barChart>
      <c:catAx>
        <c:axId val="183249536"/>
        <c:scaling>
          <c:orientation val="minMax"/>
        </c:scaling>
        <c:axPos val="b"/>
        <c:majorTickMark val="none"/>
        <c:tickLblPos val="nextTo"/>
        <c:crossAx val="183263616"/>
        <c:crosses val="autoZero"/>
        <c:auto val="1"/>
        <c:lblAlgn val="ctr"/>
        <c:lblOffset val="100"/>
      </c:catAx>
      <c:valAx>
        <c:axId val="1832636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832495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Household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Plot_Res0!$D$76</c:f>
              <c:strCache>
                <c:ptCount val="1"/>
                <c:pt idx="0">
                  <c:v>YdChg</c:v>
                </c:pt>
              </c:strCache>
            </c:strRef>
          </c:tx>
          <c:cat>
            <c:multiLvlStrRef>
              <c:f>Plot_Res0!$B$77:$C$85</c:f>
              <c:multiLvlStrCache>
                <c:ptCount val="9"/>
                <c:lvl>
                  <c:pt idx="0">
                    <c:v>irr</c:v>
                  </c:pt>
                  <c:pt idx="1">
                    <c:v>irr</c:v>
                  </c:pt>
                  <c:pt idx="2">
                    <c:v>dry</c:v>
                  </c:pt>
                  <c:pt idx="3">
                    <c:v>irr</c:v>
                  </c:pt>
                  <c:pt idx="4">
                    <c:v>dry</c:v>
                  </c:pt>
                  <c:pt idx="5">
                    <c:v>irr</c:v>
                  </c:pt>
                  <c:pt idx="6">
                    <c:v>dry</c:v>
                  </c:pt>
                  <c:pt idx="7">
                    <c:v>dry</c:v>
                  </c:pt>
                  <c:pt idx="8">
                    <c:v>irr</c:v>
                  </c:pt>
                </c:lvl>
                <c:lvl>
                  <c:pt idx="0">
                    <c:v>mze</c:v>
                  </c:pt>
                  <c:pt idx="1">
                    <c:v>cmb</c:v>
                  </c:pt>
                  <c:pt idx="2">
                    <c:v>cmb</c:v>
                  </c:pt>
                  <c:pt idx="3">
                    <c:v>pot</c:v>
                  </c:pt>
                  <c:pt idx="4">
                    <c:v>pot</c:v>
                  </c:pt>
                  <c:pt idx="5">
                    <c:v>wht</c:v>
                  </c:pt>
                  <c:pt idx="6">
                    <c:v>wht</c:v>
                  </c:pt>
                  <c:pt idx="7">
                    <c:v>oat</c:v>
                  </c:pt>
                  <c:pt idx="8">
                    <c:v>wtm</c:v>
                  </c:pt>
                </c:lvl>
              </c:multiLvlStrCache>
            </c:multiLvlStrRef>
          </c:cat>
          <c:val>
            <c:numRef>
              <c:f>Plot_Res0!$D$77:$D$85</c:f>
              <c:numCache>
                <c:formatCode>General</c:formatCode>
                <c:ptCount val="9"/>
                <c:pt idx="0">
                  <c:v>2.5352518175467686E-3</c:v>
                </c:pt>
                <c:pt idx="1">
                  <c:v>-8.9189818760820883E-3</c:v>
                </c:pt>
                <c:pt idx="2">
                  <c:v>-0.51274953863341421</c:v>
                </c:pt>
                <c:pt idx="3">
                  <c:v>-0.1329398080482872</c:v>
                </c:pt>
                <c:pt idx="4">
                  <c:v>-0.43159873350068889</c:v>
                </c:pt>
                <c:pt idx="5">
                  <c:v>5.0282175569480669E-2</c:v>
                </c:pt>
                <c:pt idx="6">
                  <c:v>-0.26211307198574385</c:v>
                </c:pt>
                <c:pt idx="7">
                  <c:v>-0.49052448269523541</c:v>
                </c:pt>
                <c:pt idx="8">
                  <c:v>-0.11380231074487324</c:v>
                </c:pt>
              </c:numCache>
            </c:numRef>
          </c:val>
        </c:ser>
        <c:ser>
          <c:idx val="1"/>
          <c:order val="1"/>
          <c:tx>
            <c:strRef>
              <c:f>Plot_Res0!$E$76</c:f>
              <c:strCache>
                <c:ptCount val="1"/>
                <c:pt idx="0">
                  <c:v>Yd_lessW</c:v>
                </c:pt>
              </c:strCache>
            </c:strRef>
          </c:tx>
          <c:cat>
            <c:multiLvlStrRef>
              <c:f>Plot_Res0!$B$77:$C$85</c:f>
              <c:multiLvlStrCache>
                <c:ptCount val="9"/>
                <c:lvl>
                  <c:pt idx="0">
                    <c:v>irr</c:v>
                  </c:pt>
                  <c:pt idx="1">
                    <c:v>irr</c:v>
                  </c:pt>
                  <c:pt idx="2">
                    <c:v>dry</c:v>
                  </c:pt>
                  <c:pt idx="3">
                    <c:v>irr</c:v>
                  </c:pt>
                  <c:pt idx="4">
                    <c:v>dry</c:v>
                  </c:pt>
                  <c:pt idx="5">
                    <c:v>irr</c:v>
                  </c:pt>
                  <c:pt idx="6">
                    <c:v>dry</c:v>
                  </c:pt>
                  <c:pt idx="7">
                    <c:v>dry</c:v>
                  </c:pt>
                  <c:pt idx="8">
                    <c:v>irr</c:v>
                  </c:pt>
                </c:lvl>
                <c:lvl>
                  <c:pt idx="0">
                    <c:v>mze</c:v>
                  </c:pt>
                  <c:pt idx="1">
                    <c:v>cmb</c:v>
                  </c:pt>
                  <c:pt idx="2">
                    <c:v>cmb</c:v>
                  </c:pt>
                  <c:pt idx="3">
                    <c:v>pot</c:v>
                  </c:pt>
                  <c:pt idx="4">
                    <c:v>pot</c:v>
                  </c:pt>
                  <c:pt idx="5">
                    <c:v>wht</c:v>
                  </c:pt>
                  <c:pt idx="6">
                    <c:v>wht</c:v>
                  </c:pt>
                  <c:pt idx="7">
                    <c:v>oat</c:v>
                  </c:pt>
                  <c:pt idx="8">
                    <c:v>wtm</c:v>
                  </c:pt>
                </c:lvl>
              </c:multiLvlStrCache>
            </c:multiLvlStrRef>
          </c:cat>
          <c:val>
            <c:numRef>
              <c:f>Plot_Res0!$E$77:$E$85</c:f>
              <c:numCache>
                <c:formatCode>General</c:formatCode>
                <c:ptCount val="9"/>
                <c:pt idx="0">
                  <c:v>-0.29980867993998184</c:v>
                </c:pt>
                <c:pt idx="1">
                  <c:v>-0.42865030870251097</c:v>
                </c:pt>
                <c:pt idx="2">
                  <c:v>-0.51274955444721049</c:v>
                </c:pt>
                <c:pt idx="3">
                  <c:v>-0.19426240004668738</c:v>
                </c:pt>
                <c:pt idx="4">
                  <c:v>-0.43159873351038813</c:v>
                </c:pt>
                <c:pt idx="5">
                  <c:v>-0.37191635133987222</c:v>
                </c:pt>
                <c:pt idx="6">
                  <c:v>-0.26211307200293721</c:v>
                </c:pt>
                <c:pt idx="7">
                  <c:v>-0.4905244664138092</c:v>
                </c:pt>
                <c:pt idx="8">
                  <c:v>-0.14366710600255495</c:v>
                </c:pt>
              </c:numCache>
            </c:numRef>
          </c:val>
        </c:ser>
        <c:ser>
          <c:idx val="2"/>
          <c:order val="2"/>
          <c:tx>
            <c:strRef>
              <c:f>Plot_Res0!$F$76</c:f>
              <c:strCache>
                <c:ptCount val="1"/>
                <c:pt idx="0">
                  <c:v>Yd_IrrEff</c:v>
                </c:pt>
              </c:strCache>
            </c:strRef>
          </c:tx>
          <c:cat>
            <c:multiLvlStrRef>
              <c:f>Plot_Res0!$B$77:$C$85</c:f>
              <c:multiLvlStrCache>
                <c:ptCount val="9"/>
                <c:lvl>
                  <c:pt idx="0">
                    <c:v>irr</c:v>
                  </c:pt>
                  <c:pt idx="1">
                    <c:v>irr</c:v>
                  </c:pt>
                  <c:pt idx="2">
                    <c:v>dry</c:v>
                  </c:pt>
                  <c:pt idx="3">
                    <c:v>irr</c:v>
                  </c:pt>
                  <c:pt idx="4">
                    <c:v>dry</c:v>
                  </c:pt>
                  <c:pt idx="5">
                    <c:v>irr</c:v>
                  </c:pt>
                  <c:pt idx="6">
                    <c:v>dry</c:v>
                  </c:pt>
                  <c:pt idx="7">
                    <c:v>dry</c:v>
                  </c:pt>
                  <c:pt idx="8">
                    <c:v>irr</c:v>
                  </c:pt>
                </c:lvl>
                <c:lvl>
                  <c:pt idx="0">
                    <c:v>mze</c:v>
                  </c:pt>
                  <c:pt idx="1">
                    <c:v>cmb</c:v>
                  </c:pt>
                  <c:pt idx="2">
                    <c:v>cmb</c:v>
                  </c:pt>
                  <c:pt idx="3">
                    <c:v>pot</c:v>
                  </c:pt>
                  <c:pt idx="4">
                    <c:v>pot</c:v>
                  </c:pt>
                  <c:pt idx="5">
                    <c:v>wht</c:v>
                  </c:pt>
                  <c:pt idx="6">
                    <c:v>wht</c:v>
                  </c:pt>
                  <c:pt idx="7">
                    <c:v>oat</c:v>
                  </c:pt>
                  <c:pt idx="8">
                    <c:v>wtm</c:v>
                  </c:pt>
                </c:lvl>
              </c:multiLvlStrCache>
            </c:multiLvlStrRef>
          </c:cat>
          <c:val>
            <c:numRef>
              <c:f>Plot_Res0!$F$77:$F$85</c:f>
              <c:numCache>
                <c:formatCode>General</c:formatCode>
                <c:ptCount val="9"/>
                <c:pt idx="0">
                  <c:v>-0.15857215164659444</c:v>
                </c:pt>
                <c:pt idx="1">
                  <c:v>-0.24296689699808105</c:v>
                </c:pt>
                <c:pt idx="2">
                  <c:v>-0.51274956336272481</c:v>
                </c:pt>
                <c:pt idx="3">
                  <c:v>-0.1659441885172025</c:v>
                </c:pt>
                <c:pt idx="4">
                  <c:v>-0.43159873360502488</c:v>
                </c:pt>
                <c:pt idx="5">
                  <c:v>-0.1709461679155776</c:v>
                </c:pt>
                <c:pt idx="6">
                  <c:v>-0.26211307197559519</c:v>
                </c:pt>
                <c:pt idx="7">
                  <c:v>-0.49052448450471142</c:v>
                </c:pt>
                <c:pt idx="8">
                  <c:v>-0.12979777959895467</c:v>
                </c:pt>
              </c:numCache>
            </c:numRef>
          </c:val>
        </c:ser>
        <c:gapWidth val="75"/>
        <c:overlap val="-25"/>
        <c:axId val="198059520"/>
        <c:axId val="198061056"/>
      </c:barChart>
      <c:catAx>
        <c:axId val="198059520"/>
        <c:scaling>
          <c:orientation val="minMax"/>
        </c:scaling>
        <c:axPos val="b"/>
        <c:majorTickMark val="none"/>
        <c:tickLblPos val="nextTo"/>
        <c:crossAx val="198061056"/>
        <c:crosses val="autoZero"/>
        <c:auto val="1"/>
        <c:lblAlgn val="ctr"/>
        <c:lblOffset val="100"/>
      </c:catAx>
      <c:valAx>
        <c:axId val="1980610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980595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Household 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Plot_Res0!$D$104</c:f>
              <c:strCache>
                <c:ptCount val="1"/>
                <c:pt idx="0">
                  <c:v>YdChg</c:v>
                </c:pt>
              </c:strCache>
            </c:strRef>
          </c:tx>
          <c:cat>
            <c:multiLvlStrRef>
              <c:f>Plot_Res0!$B$105:$C$115</c:f>
              <c:multiLvlStrCache>
                <c:ptCount val="11"/>
                <c:lvl>
                  <c:pt idx="0">
                    <c:v>irr</c:v>
                  </c:pt>
                  <c:pt idx="1">
                    <c:v>irr</c:v>
                  </c:pt>
                  <c:pt idx="2">
                    <c:v>irr</c:v>
                  </c:pt>
                  <c:pt idx="3">
                    <c:v>dry</c:v>
                  </c:pt>
                  <c:pt idx="4">
                    <c:v>irr</c:v>
                  </c:pt>
                  <c:pt idx="5">
                    <c:v>dry</c:v>
                  </c:pt>
                  <c:pt idx="6">
                    <c:v>irr</c:v>
                  </c:pt>
                  <c:pt idx="7">
                    <c:v>irr</c:v>
                  </c:pt>
                  <c:pt idx="8">
                    <c:v>irr</c:v>
                  </c:pt>
                  <c:pt idx="9">
                    <c:v>dry</c:v>
                  </c:pt>
                  <c:pt idx="10">
                    <c:v>irr</c:v>
                  </c:pt>
                </c:lvl>
                <c:lvl>
                  <c:pt idx="0">
                    <c:v>mze</c:v>
                  </c:pt>
                  <c:pt idx="1">
                    <c:v>cmb</c:v>
                  </c:pt>
                  <c:pt idx="2">
                    <c:v>wht</c:v>
                  </c:pt>
                  <c:pt idx="3">
                    <c:v>wht</c:v>
                  </c:pt>
                  <c:pt idx="4">
                    <c:v>oat</c:v>
                  </c:pt>
                  <c:pt idx="5">
                    <c:v>oat</c:v>
                  </c:pt>
                  <c:pt idx="6">
                    <c:v>oni</c:v>
                  </c:pt>
                  <c:pt idx="7">
                    <c:v>tom</c:v>
                  </c:pt>
                  <c:pt idx="8">
                    <c:v>chk</c:v>
                  </c:pt>
                  <c:pt idx="9">
                    <c:v>chk</c:v>
                  </c:pt>
                  <c:pt idx="10">
                    <c:v>ric</c:v>
                  </c:pt>
                </c:lvl>
              </c:multiLvlStrCache>
            </c:multiLvlStrRef>
          </c:cat>
          <c:val>
            <c:numRef>
              <c:f>Plot_Res0!$D$105:$D$115</c:f>
              <c:numCache>
                <c:formatCode>General</c:formatCode>
                <c:ptCount val="11"/>
                <c:pt idx="0">
                  <c:v>2.4614644288067922E-4</c:v>
                </c:pt>
                <c:pt idx="1">
                  <c:v>-5.4812506113583681E-2</c:v>
                </c:pt>
                <c:pt idx="2">
                  <c:v>5.127188651259007E-2</c:v>
                </c:pt>
                <c:pt idx="3">
                  <c:v>-0.26762491433821844</c:v>
                </c:pt>
                <c:pt idx="4">
                  <c:v>0.52757893203567696</c:v>
                </c:pt>
                <c:pt idx="5">
                  <c:v>-0.41383191024590038</c:v>
                </c:pt>
                <c:pt idx="6">
                  <c:v>-5.9781297069359418E-2</c:v>
                </c:pt>
                <c:pt idx="7">
                  <c:v>-8.9299021256675104E-2</c:v>
                </c:pt>
                <c:pt idx="8">
                  <c:v>-6.2312489112653413E-2</c:v>
                </c:pt>
                <c:pt idx="9">
                  <c:v>-0.26867943276570128</c:v>
                </c:pt>
                <c:pt idx="10">
                  <c:v>-1.4139110454298498E-2</c:v>
                </c:pt>
              </c:numCache>
            </c:numRef>
          </c:val>
        </c:ser>
        <c:ser>
          <c:idx val="1"/>
          <c:order val="1"/>
          <c:tx>
            <c:strRef>
              <c:f>Plot_Res0!$E$104</c:f>
              <c:strCache>
                <c:ptCount val="1"/>
                <c:pt idx="0">
                  <c:v>Yd_lessW</c:v>
                </c:pt>
              </c:strCache>
            </c:strRef>
          </c:tx>
          <c:cat>
            <c:multiLvlStrRef>
              <c:f>Plot_Res0!$B$105:$C$115</c:f>
              <c:multiLvlStrCache>
                <c:ptCount val="11"/>
                <c:lvl>
                  <c:pt idx="0">
                    <c:v>irr</c:v>
                  </c:pt>
                  <c:pt idx="1">
                    <c:v>irr</c:v>
                  </c:pt>
                  <c:pt idx="2">
                    <c:v>irr</c:v>
                  </c:pt>
                  <c:pt idx="3">
                    <c:v>dry</c:v>
                  </c:pt>
                  <c:pt idx="4">
                    <c:v>irr</c:v>
                  </c:pt>
                  <c:pt idx="5">
                    <c:v>dry</c:v>
                  </c:pt>
                  <c:pt idx="6">
                    <c:v>irr</c:v>
                  </c:pt>
                  <c:pt idx="7">
                    <c:v>irr</c:v>
                  </c:pt>
                  <c:pt idx="8">
                    <c:v>irr</c:v>
                  </c:pt>
                  <c:pt idx="9">
                    <c:v>dry</c:v>
                  </c:pt>
                  <c:pt idx="10">
                    <c:v>irr</c:v>
                  </c:pt>
                </c:lvl>
                <c:lvl>
                  <c:pt idx="0">
                    <c:v>mze</c:v>
                  </c:pt>
                  <c:pt idx="1">
                    <c:v>cmb</c:v>
                  </c:pt>
                  <c:pt idx="2">
                    <c:v>wht</c:v>
                  </c:pt>
                  <c:pt idx="3">
                    <c:v>wht</c:v>
                  </c:pt>
                  <c:pt idx="4">
                    <c:v>oat</c:v>
                  </c:pt>
                  <c:pt idx="5">
                    <c:v>oat</c:v>
                  </c:pt>
                  <c:pt idx="6">
                    <c:v>oni</c:v>
                  </c:pt>
                  <c:pt idx="7">
                    <c:v>tom</c:v>
                  </c:pt>
                  <c:pt idx="8">
                    <c:v>chk</c:v>
                  </c:pt>
                  <c:pt idx="9">
                    <c:v>chk</c:v>
                  </c:pt>
                  <c:pt idx="10">
                    <c:v>ric</c:v>
                  </c:pt>
                </c:lvl>
              </c:multiLvlStrCache>
            </c:multiLvlStrRef>
          </c:cat>
          <c:val>
            <c:numRef>
              <c:f>Plot_Res0!$E$105:$E$115</c:f>
              <c:numCache>
                <c:formatCode>General</c:formatCode>
                <c:ptCount val="11"/>
                <c:pt idx="0">
                  <c:v>-0.48759862416400912</c:v>
                </c:pt>
                <c:pt idx="1">
                  <c:v>-0.50963421888668559</c:v>
                </c:pt>
                <c:pt idx="2">
                  <c:v>-0.68673135500066418</c:v>
                </c:pt>
                <c:pt idx="3">
                  <c:v>-0.26762491433644864</c:v>
                </c:pt>
                <c:pt idx="4">
                  <c:v>-1</c:v>
                </c:pt>
                <c:pt idx="5">
                  <c:v>-7.7916246454337923E-2</c:v>
                </c:pt>
                <c:pt idx="6">
                  <c:v>-0.20934628271624545</c:v>
                </c:pt>
                <c:pt idx="7">
                  <c:v>-0.10350856600319458</c:v>
                </c:pt>
                <c:pt idx="8">
                  <c:v>-0.18319734564628387</c:v>
                </c:pt>
                <c:pt idx="9">
                  <c:v>-0.26867943276444262</c:v>
                </c:pt>
                <c:pt idx="10">
                  <c:v>-0.16998280239816832</c:v>
                </c:pt>
              </c:numCache>
            </c:numRef>
          </c:val>
        </c:ser>
        <c:ser>
          <c:idx val="2"/>
          <c:order val="2"/>
          <c:tx>
            <c:strRef>
              <c:f>Plot_Res0!$F$104</c:f>
              <c:strCache>
                <c:ptCount val="1"/>
                <c:pt idx="0">
                  <c:v>Yd_IrrEff</c:v>
                </c:pt>
              </c:strCache>
            </c:strRef>
          </c:tx>
          <c:cat>
            <c:multiLvlStrRef>
              <c:f>Plot_Res0!$B$105:$C$115</c:f>
              <c:multiLvlStrCache>
                <c:ptCount val="11"/>
                <c:lvl>
                  <c:pt idx="0">
                    <c:v>irr</c:v>
                  </c:pt>
                  <c:pt idx="1">
                    <c:v>irr</c:v>
                  </c:pt>
                  <c:pt idx="2">
                    <c:v>irr</c:v>
                  </c:pt>
                  <c:pt idx="3">
                    <c:v>dry</c:v>
                  </c:pt>
                  <c:pt idx="4">
                    <c:v>irr</c:v>
                  </c:pt>
                  <c:pt idx="5">
                    <c:v>dry</c:v>
                  </c:pt>
                  <c:pt idx="6">
                    <c:v>irr</c:v>
                  </c:pt>
                  <c:pt idx="7">
                    <c:v>irr</c:v>
                  </c:pt>
                  <c:pt idx="8">
                    <c:v>irr</c:v>
                  </c:pt>
                  <c:pt idx="9">
                    <c:v>dry</c:v>
                  </c:pt>
                  <c:pt idx="10">
                    <c:v>irr</c:v>
                  </c:pt>
                </c:lvl>
                <c:lvl>
                  <c:pt idx="0">
                    <c:v>mze</c:v>
                  </c:pt>
                  <c:pt idx="1">
                    <c:v>cmb</c:v>
                  </c:pt>
                  <c:pt idx="2">
                    <c:v>wht</c:v>
                  </c:pt>
                  <c:pt idx="3">
                    <c:v>wht</c:v>
                  </c:pt>
                  <c:pt idx="4">
                    <c:v>oat</c:v>
                  </c:pt>
                  <c:pt idx="5">
                    <c:v>oat</c:v>
                  </c:pt>
                  <c:pt idx="6">
                    <c:v>oni</c:v>
                  </c:pt>
                  <c:pt idx="7">
                    <c:v>tom</c:v>
                  </c:pt>
                  <c:pt idx="8">
                    <c:v>chk</c:v>
                  </c:pt>
                  <c:pt idx="9">
                    <c:v>chk</c:v>
                  </c:pt>
                  <c:pt idx="10">
                    <c:v>ric</c:v>
                  </c:pt>
                </c:lvl>
              </c:multiLvlStrCache>
            </c:multiLvlStrRef>
          </c:cat>
          <c:val>
            <c:numRef>
              <c:f>Plot_Res0!$F$105:$F$115</c:f>
              <c:numCache>
                <c:formatCode>General</c:formatCode>
                <c:ptCount val="11"/>
                <c:pt idx="0">
                  <c:v>-0.26719706702836588</c:v>
                </c:pt>
                <c:pt idx="1">
                  <c:v>-0.31816618321548862</c:v>
                </c:pt>
                <c:pt idx="2">
                  <c:v>-0.33792148991074522</c:v>
                </c:pt>
                <c:pt idx="3">
                  <c:v>-0.26762491433632352</c:v>
                </c:pt>
                <c:pt idx="4">
                  <c:v>-0.62907920868322598</c:v>
                </c:pt>
                <c:pt idx="5">
                  <c:v>-0.26675969702653513</c:v>
                </c:pt>
                <c:pt idx="6">
                  <c:v>-0.14185449477029133</c:v>
                </c:pt>
                <c:pt idx="7">
                  <c:v>-9.7147222517857901E-2</c:v>
                </c:pt>
                <c:pt idx="8">
                  <c:v>-0.12874081490045797</c:v>
                </c:pt>
                <c:pt idx="9">
                  <c:v>-0.2686794327643518</c:v>
                </c:pt>
                <c:pt idx="10">
                  <c:v>-9.5646405121312617E-2</c:v>
                </c:pt>
              </c:numCache>
            </c:numRef>
          </c:val>
        </c:ser>
        <c:gapWidth val="75"/>
        <c:overlap val="-25"/>
        <c:axId val="198103424"/>
        <c:axId val="198104960"/>
      </c:barChart>
      <c:catAx>
        <c:axId val="198103424"/>
        <c:scaling>
          <c:orientation val="minMax"/>
        </c:scaling>
        <c:axPos val="b"/>
        <c:majorTickMark val="none"/>
        <c:tickLblPos val="nextTo"/>
        <c:crossAx val="198104960"/>
        <c:crosses val="autoZero"/>
        <c:auto val="1"/>
        <c:lblAlgn val="ctr"/>
        <c:lblOffset val="100"/>
      </c:catAx>
      <c:valAx>
        <c:axId val="1981049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981034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Household 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Plot_Res0!$D$131</c:f>
              <c:strCache>
                <c:ptCount val="1"/>
                <c:pt idx="0">
                  <c:v>YdChg</c:v>
                </c:pt>
              </c:strCache>
            </c:strRef>
          </c:tx>
          <c:cat>
            <c:multiLvlStrRef>
              <c:f>Plot_Res0!$A$132:$C$137</c:f>
              <c:multiLvlStrCache>
                <c:ptCount val="6"/>
                <c:lvl>
                  <c:pt idx="0">
                    <c:v>irr</c:v>
                  </c:pt>
                  <c:pt idx="1">
                    <c:v>irr</c:v>
                  </c:pt>
                  <c:pt idx="2">
                    <c:v>dry</c:v>
                  </c:pt>
                  <c:pt idx="3">
                    <c:v>dry</c:v>
                  </c:pt>
                  <c:pt idx="4">
                    <c:v>dry</c:v>
                  </c:pt>
                  <c:pt idx="5">
                    <c:v>irr</c:v>
                  </c:pt>
                </c:lvl>
                <c:lvl>
                  <c:pt idx="0">
                    <c:v>mze</c:v>
                  </c:pt>
                  <c:pt idx="1">
                    <c:v>wht</c:v>
                  </c:pt>
                  <c:pt idx="2">
                    <c:v>wht</c:v>
                  </c:pt>
                  <c:pt idx="3">
                    <c:v>oat</c:v>
                  </c:pt>
                  <c:pt idx="4">
                    <c:v>chk</c:v>
                  </c:pt>
                  <c:pt idx="5">
                    <c:v>ric</c:v>
                  </c:pt>
                </c:lvl>
                <c:lvl>
                  <c:pt idx="0">
                    <c:v>H4</c:v>
                  </c:pt>
                  <c:pt idx="1">
                    <c:v>H4</c:v>
                  </c:pt>
                  <c:pt idx="2">
                    <c:v>H4</c:v>
                  </c:pt>
                  <c:pt idx="3">
                    <c:v>H4</c:v>
                  </c:pt>
                  <c:pt idx="4">
                    <c:v>H4</c:v>
                  </c:pt>
                  <c:pt idx="5">
                    <c:v>H4</c:v>
                  </c:pt>
                </c:lvl>
              </c:multiLvlStrCache>
            </c:multiLvlStrRef>
          </c:cat>
          <c:val>
            <c:numRef>
              <c:f>Plot_Res0!$D$132:$D$137</c:f>
              <c:numCache>
                <c:formatCode>General</c:formatCode>
                <c:ptCount val="6"/>
                <c:pt idx="0">
                  <c:v>-0.10123869239650574</c:v>
                </c:pt>
                <c:pt idx="1">
                  <c:v>5.5965237573601501E-2</c:v>
                </c:pt>
                <c:pt idx="2">
                  <c:v>-4.5433644134534434E-2</c:v>
                </c:pt>
                <c:pt idx="3">
                  <c:v>0.27141290711835508</c:v>
                </c:pt>
                <c:pt idx="4">
                  <c:v>-0.24550687198728316</c:v>
                </c:pt>
                <c:pt idx="5">
                  <c:v>-0.11509399162243006</c:v>
                </c:pt>
              </c:numCache>
            </c:numRef>
          </c:val>
        </c:ser>
        <c:ser>
          <c:idx val="1"/>
          <c:order val="1"/>
          <c:tx>
            <c:strRef>
              <c:f>Plot_Res0!$E$131</c:f>
              <c:strCache>
                <c:ptCount val="1"/>
                <c:pt idx="0">
                  <c:v>Yd_lessW</c:v>
                </c:pt>
              </c:strCache>
            </c:strRef>
          </c:tx>
          <c:cat>
            <c:multiLvlStrRef>
              <c:f>Plot_Res0!$A$132:$C$137</c:f>
              <c:multiLvlStrCache>
                <c:ptCount val="6"/>
                <c:lvl>
                  <c:pt idx="0">
                    <c:v>irr</c:v>
                  </c:pt>
                  <c:pt idx="1">
                    <c:v>irr</c:v>
                  </c:pt>
                  <c:pt idx="2">
                    <c:v>dry</c:v>
                  </c:pt>
                  <c:pt idx="3">
                    <c:v>dry</c:v>
                  </c:pt>
                  <c:pt idx="4">
                    <c:v>dry</c:v>
                  </c:pt>
                  <c:pt idx="5">
                    <c:v>irr</c:v>
                  </c:pt>
                </c:lvl>
                <c:lvl>
                  <c:pt idx="0">
                    <c:v>mze</c:v>
                  </c:pt>
                  <c:pt idx="1">
                    <c:v>wht</c:v>
                  </c:pt>
                  <c:pt idx="2">
                    <c:v>wht</c:v>
                  </c:pt>
                  <c:pt idx="3">
                    <c:v>oat</c:v>
                  </c:pt>
                  <c:pt idx="4">
                    <c:v>chk</c:v>
                  </c:pt>
                  <c:pt idx="5">
                    <c:v>ric</c:v>
                  </c:pt>
                </c:lvl>
                <c:lvl>
                  <c:pt idx="0">
                    <c:v>H4</c:v>
                  </c:pt>
                  <c:pt idx="1">
                    <c:v>H4</c:v>
                  </c:pt>
                  <c:pt idx="2">
                    <c:v>H4</c:v>
                  </c:pt>
                  <c:pt idx="3">
                    <c:v>H4</c:v>
                  </c:pt>
                  <c:pt idx="4">
                    <c:v>H4</c:v>
                  </c:pt>
                  <c:pt idx="5">
                    <c:v>H4</c:v>
                  </c:pt>
                </c:lvl>
              </c:multiLvlStrCache>
            </c:multiLvlStrRef>
          </c:cat>
          <c:val>
            <c:numRef>
              <c:f>Plot_Res0!$E$132:$E$137</c:f>
              <c:numCache>
                <c:formatCode>General</c:formatCode>
                <c:ptCount val="6"/>
                <c:pt idx="0">
                  <c:v>-0.16366832561437417</c:v>
                </c:pt>
                <c:pt idx="1">
                  <c:v>-0.28093609209101666</c:v>
                </c:pt>
                <c:pt idx="2">
                  <c:v>5.0756398050184615E-3</c:v>
                </c:pt>
                <c:pt idx="3">
                  <c:v>0.45428675825076992</c:v>
                </c:pt>
                <c:pt idx="4">
                  <c:v>-0.24038870225068354</c:v>
                </c:pt>
                <c:pt idx="5">
                  <c:v>-0.36461452962279151</c:v>
                </c:pt>
              </c:numCache>
            </c:numRef>
          </c:val>
        </c:ser>
        <c:ser>
          <c:idx val="2"/>
          <c:order val="2"/>
          <c:tx>
            <c:strRef>
              <c:f>Plot_Res0!$F$131</c:f>
              <c:strCache>
                <c:ptCount val="1"/>
                <c:pt idx="0">
                  <c:v>Yd_IrrEff</c:v>
                </c:pt>
              </c:strCache>
            </c:strRef>
          </c:tx>
          <c:cat>
            <c:multiLvlStrRef>
              <c:f>Plot_Res0!$A$132:$C$137</c:f>
              <c:multiLvlStrCache>
                <c:ptCount val="6"/>
                <c:lvl>
                  <c:pt idx="0">
                    <c:v>irr</c:v>
                  </c:pt>
                  <c:pt idx="1">
                    <c:v>irr</c:v>
                  </c:pt>
                  <c:pt idx="2">
                    <c:v>dry</c:v>
                  </c:pt>
                  <c:pt idx="3">
                    <c:v>dry</c:v>
                  </c:pt>
                  <c:pt idx="4">
                    <c:v>dry</c:v>
                  </c:pt>
                  <c:pt idx="5">
                    <c:v>irr</c:v>
                  </c:pt>
                </c:lvl>
                <c:lvl>
                  <c:pt idx="0">
                    <c:v>mze</c:v>
                  </c:pt>
                  <c:pt idx="1">
                    <c:v>wht</c:v>
                  </c:pt>
                  <c:pt idx="2">
                    <c:v>wht</c:v>
                  </c:pt>
                  <c:pt idx="3">
                    <c:v>oat</c:v>
                  </c:pt>
                  <c:pt idx="4">
                    <c:v>chk</c:v>
                  </c:pt>
                  <c:pt idx="5">
                    <c:v>ric</c:v>
                  </c:pt>
                </c:lvl>
                <c:lvl>
                  <c:pt idx="0">
                    <c:v>H4</c:v>
                  </c:pt>
                  <c:pt idx="1">
                    <c:v>H4</c:v>
                  </c:pt>
                  <c:pt idx="2">
                    <c:v>H4</c:v>
                  </c:pt>
                  <c:pt idx="3">
                    <c:v>H4</c:v>
                  </c:pt>
                  <c:pt idx="4">
                    <c:v>H4</c:v>
                  </c:pt>
                  <c:pt idx="5">
                    <c:v>H4</c:v>
                  </c:pt>
                </c:lvl>
              </c:multiLvlStrCache>
            </c:multiLvlStrRef>
          </c:cat>
          <c:val>
            <c:numRef>
              <c:f>Plot_Res0!$F$132:$F$137</c:f>
              <c:numCache>
                <c:formatCode>General</c:formatCode>
                <c:ptCount val="6"/>
                <c:pt idx="0">
                  <c:v>-0.13570693958993341</c:v>
                </c:pt>
                <c:pt idx="1">
                  <c:v>-0.12768750075460378</c:v>
                </c:pt>
                <c:pt idx="2">
                  <c:v>-1.8088908331296949E-2</c:v>
                </c:pt>
                <c:pt idx="3">
                  <c:v>0.36922901699350419</c:v>
                </c:pt>
                <c:pt idx="4">
                  <c:v>-0.24274101432779982</c:v>
                </c:pt>
                <c:pt idx="5">
                  <c:v>-0.2387598250709595</c:v>
                </c:pt>
              </c:numCache>
            </c:numRef>
          </c:val>
        </c:ser>
        <c:gapWidth val="75"/>
        <c:overlap val="-25"/>
        <c:axId val="198118400"/>
        <c:axId val="198140672"/>
      </c:barChart>
      <c:catAx>
        <c:axId val="198118400"/>
        <c:scaling>
          <c:orientation val="minMax"/>
        </c:scaling>
        <c:axPos val="b"/>
        <c:majorTickMark val="none"/>
        <c:tickLblPos val="nextTo"/>
        <c:crossAx val="198140672"/>
        <c:crosses val="autoZero"/>
        <c:auto val="1"/>
        <c:lblAlgn val="ctr"/>
        <c:lblOffset val="100"/>
      </c:catAx>
      <c:valAx>
        <c:axId val="1981406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981184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Income change by Household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Plot_Res1!$D$59</c:f>
              <c:strCache>
                <c:ptCount val="1"/>
                <c:pt idx="0">
                  <c:v>YdChg</c:v>
                </c:pt>
              </c:strCache>
            </c:strRef>
          </c:tx>
          <c:cat>
            <c:strRef>
              <c:f>Plot_Res1!$C$60:$C$63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Plot_Res1!$D$60:$D$63</c:f>
              <c:numCache>
                <c:formatCode>0.0%</c:formatCode>
                <c:ptCount val="4"/>
                <c:pt idx="0">
                  <c:v>-0.19445460084960153</c:v>
                </c:pt>
                <c:pt idx="1">
                  <c:v>-0.13694695426126269</c:v>
                </c:pt>
                <c:pt idx="2">
                  <c:v>-0.15232526336977303</c:v>
                </c:pt>
                <c:pt idx="3">
                  <c:v>-0.31491244828724874</c:v>
                </c:pt>
              </c:numCache>
            </c:numRef>
          </c:val>
        </c:ser>
        <c:ser>
          <c:idx val="1"/>
          <c:order val="1"/>
          <c:tx>
            <c:strRef>
              <c:f>Plot_Res1!$E$59</c:f>
              <c:strCache>
                <c:ptCount val="1"/>
                <c:pt idx="0">
                  <c:v>Yd_lessW</c:v>
                </c:pt>
              </c:strCache>
            </c:strRef>
          </c:tx>
          <c:cat>
            <c:strRef>
              <c:f>Plot_Res1!$C$60:$C$63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Plot_Res1!$E$60:$E$63</c:f>
              <c:numCache>
                <c:formatCode>0.0%</c:formatCode>
                <c:ptCount val="4"/>
                <c:pt idx="0">
                  <c:v>-0.20914616327417124</c:v>
                </c:pt>
                <c:pt idx="1">
                  <c:v>-0.33685873347908757</c:v>
                </c:pt>
                <c:pt idx="2">
                  <c:v>-0.37904574548030689</c:v>
                </c:pt>
                <c:pt idx="3">
                  <c:v>-0.36861026402550034</c:v>
                </c:pt>
              </c:numCache>
            </c:numRef>
          </c:val>
        </c:ser>
        <c:ser>
          <c:idx val="2"/>
          <c:order val="2"/>
          <c:tx>
            <c:strRef>
              <c:f>Plot_Res1!$F$59</c:f>
              <c:strCache>
                <c:ptCount val="1"/>
                <c:pt idx="0">
                  <c:v>Yd_IrrEff</c:v>
                </c:pt>
              </c:strCache>
            </c:strRef>
          </c:tx>
          <c:cat>
            <c:strRef>
              <c:f>Plot_Res1!$C$60:$C$63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Plot_Res1!$F$60:$F$63</c:f>
              <c:numCache>
                <c:formatCode>0.0%</c:formatCode>
                <c:ptCount val="4"/>
                <c:pt idx="0">
                  <c:v>-0.19790296578955535</c:v>
                </c:pt>
                <c:pt idx="1">
                  <c:v>-0.23904137689867211</c:v>
                </c:pt>
                <c:pt idx="2">
                  <c:v>-0.19824976400037053</c:v>
                </c:pt>
                <c:pt idx="3">
                  <c:v>-0.3418918775539338</c:v>
                </c:pt>
              </c:numCache>
            </c:numRef>
          </c:val>
        </c:ser>
        <c:gapWidth val="75"/>
        <c:overlap val="-25"/>
        <c:axId val="198256128"/>
        <c:axId val="198257664"/>
      </c:barChart>
      <c:catAx>
        <c:axId val="198256128"/>
        <c:scaling>
          <c:orientation val="minMax"/>
        </c:scaling>
        <c:axPos val="b"/>
        <c:majorTickMark val="none"/>
        <c:tickLblPos val="low"/>
        <c:txPr>
          <a:bodyPr/>
          <a:lstStyle/>
          <a:p>
            <a:pPr>
              <a:defRPr b="1"/>
            </a:pPr>
            <a:endParaRPr lang="en-US"/>
          </a:p>
        </c:txPr>
        <c:crossAx val="198257664"/>
        <c:crosses val="autoZero"/>
        <c:auto val="1"/>
        <c:lblAlgn val="ctr"/>
        <c:lblOffset val="100"/>
      </c:catAx>
      <c:valAx>
        <c:axId val="198257664"/>
        <c:scaling>
          <c:orientation val="minMax"/>
        </c:scaling>
        <c:axPos val="l"/>
        <c:majorGridlines/>
        <c:numFmt formatCode="0.0%" sourceLinked="1"/>
        <c:majorTickMark val="none"/>
        <c:tickLblPos val="nextTo"/>
        <c:spPr>
          <a:ln w="9525">
            <a:noFill/>
          </a:ln>
        </c:spPr>
        <c:crossAx val="1982561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Labour req change by household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Plot_Res1!$D$65</c:f>
              <c:strCache>
                <c:ptCount val="1"/>
                <c:pt idx="0">
                  <c:v>YdChg</c:v>
                </c:pt>
              </c:strCache>
            </c:strRef>
          </c:tx>
          <c:cat>
            <c:strRef>
              <c:f>Plot_Res1!$C$66:$C$69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Plot_Res1!$D$66:$D$69</c:f>
              <c:numCache>
                <c:formatCode>0%</c:formatCode>
                <c:ptCount val="4"/>
                <c:pt idx="0">
                  <c:v>-6.7868559229428027E-2</c:v>
                </c:pt>
                <c:pt idx="1">
                  <c:v>-1.2821915130300621E-2</c:v>
                </c:pt>
                <c:pt idx="2">
                  <c:v>-1.240002652517469E-2</c:v>
                </c:pt>
                <c:pt idx="3">
                  <c:v>-3.9789990240222117E-3</c:v>
                </c:pt>
              </c:numCache>
            </c:numRef>
          </c:val>
        </c:ser>
        <c:ser>
          <c:idx val="1"/>
          <c:order val="1"/>
          <c:tx>
            <c:strRef>
              <c:f>Plot_Res1!$E$65</c:f>
              <c:strCache>
                <c:ptCount val="1"/>
                <c:pt idx="0">
                  <c:v>Yd_lessW</c:v>
                </c:pt>
              </c:strCache>
            </c:strRef>
          </c:tx>
          <c:cat>
            <c:strRef>
              <c:f>Plot_Res1!$C$66:$C$69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Plot_Res1!$E$66:$E$69</c:f>
              <c:numCache>
                <c:formatCode>0%</c:formatCode>
                <c:ptCount val="4"/>
                <c:pt idx="0">
                  <c:v>-0.23996614247935877</c:v>
                </c:pt>
                <c:pt idx="1">
                  <c:v>-0.28560603256493255</c:v>
                </c:pt>
                <c:pt idx="2">
                  <c:v>-0.35676997938634614</c:v>
                </c:pt>
                <c:pt idx="3">
                  <c:v>-3.4668690189244455E-2</c:v>
                </c:pt>
              </c:numCache>
            </c:numRef>
          </c:val>
        </c:ser>
        <c:ser>
          <c:idx val="2"/>
          <c:order val="2"/>
          <c:tx>
            <c:strRef>
              <c:f>Plot_Res1!$F$65</c:f>
              <c:strCache>
                <c:ptCount val="1"/>
                <c:pt idx="0">
                  <c:v>Yd_IrrEff</c:v>
                </c:pt>
              </c:strCache>
            </c:strRef>
          </c:tx>
          <c:cat>
            <c:strRef>
              <c:f>Plot_Res1!$C$66:$C$69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Plot_Res1!$F$66:$F$69</c:f>
              <c:numCache>
                <c:formatCode>0%</c:formatCode>
                <c:ptCount val="4"/>
                <c:pt idx="0">
                  <c:v>-0.14884543977564635</c:v>
                </c:pt>
                <c:pt idx="1">
                  <c:v>-0.15836509533918275</c:v>
                </c:pt>
                <c:pt idx="2">
                  <c:v>-0.19641406566890163</c:v>
                </c:pt>
                <c:pt idx="3">
                  <c:v>-2.040042502049122E-2</c:v>
                </c:pt>
              </c:numCache>
            </c:numRef>
          </c:val>
        </c:ser>
        <c:gapWidth val="75"/>
        <c:overlap val="-25"/>
        <c:axId val="198274048"/>
        <c:axId val="198288128"/>
      </c:barChart>
      <c:catAx>
        <c:axId val="198274048"/>
        <c:scaling>
          <c:orientation val="minMax"/>
        </c:scaling>
        <c:axPos val="b"/>
        <c:majorTickMark val="none"/>
        <c:tickLblPos val="low"/>
        <c:crossAx val="198288128"/>
        <c:crosses val="autoZero"/>
        <c:auto val="1"/>
        <c:lblAlgn val="ctr"/>
        <c:lblOffset val="100"/>
      </c:catAx>
      <c:valAx>
        <c:axId val="19828812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1982740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23</xdr:row>
      <xdr:rowOff>38100</xdr:rowOff>
    </xdr:from>
    <xdr:to>
      <xdr:col>19</xdr:col>
      <xdr:colOff>733424</xdr:colOff>
      <xdr:row>37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39</xdr:row>
      <xdr:rowOff>28575</xdr:rowOff>
    </xdr:from>
    <xdr:to>
      <xdr:col>19</xdr:col>
      <xdr:colOff>619125</xdr:colOff>
      <xdr:row>53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704849</xdr:colOff>
      <xdr:row>54</xdr:row>
      <xdr:rowOff>47624</xdr:rowOff>
    </xdr:from>
    <xdr:to>
      <xdr:col>19</xdr:col>
      <xdr:colOff>714374</xdr:colOff>
      <xdr:row>69</xdr:row>
      <xdr:rowOff>171449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133350</xdr:rowOff>
    </xdr:from>
    <xdr:to>
      <xdr:col>6</xdr:col>
      <xdr:colOff>0</xdr:colOff>
      <xdr:row>74</xdr:row>
      <xdr:rowOff>19050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87</xdr:row>
      <xdr:rowOff>171450</xdr:rowOff>
    </xdr:from>
    <xdr:to>
      <xdr:col>6</xdr:col>
      <xdr:colOff>0</xdr:colOff>
      <xdr:row>102</xdr:row>
      <xdr:rowOff>57150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114</xdr:row>
      <xdr:rowOff>133350</xdr:rowOff>
    </xdr:from>
    <xdr:to>
      <xdr:col>6</xdr:col>
      <xdr:colOff>38100</xdr:colOff>
      <xdr:row>129</xdr:row>
      <xdr:rowOff>19050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138</xdr:row>
      <xdr:rowOff>38100</xdr:rowOff>
    </xdr:from>
    <xdr:to>
      <xdr:col>6</xdr:col>
      <xdr:colOff>133350</xdr:colOff>
      <xdr:row>152</xdr:row>
      <xdr:rowOff>114300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26</xdr:row>
      <xdr:rowOff>85725</xdr:rowOff>
    </xdr:from>
    <xdr:to>
      <xdr:col>18</xdr:col>
      <xdr:colOff>571500</xdr:colOff>
      <xdr:row>46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68</xdr:row>
      <xdr:rowOff>47625</xdr:rowOff>
    </xdr:from>
    <xdr:to>
      <xdr:col>14</xdr:col>
      <xdr:colOff>142875</xdr:colOff>
      <xdr:row>81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123825</xdr:rowOff>
    </xdr:from>
    <xdr:to>
      <xdr:col>12</xdr:col>
      <xdr:colOff>314325</xdr:colOff>
      <xdr:row>18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19</xdr:row>
      <xdr:rowOff>152400</xdr:rowOff>
    </xdr:from>
    <xdr:to>
      <xdr:col>10</xdr:col>
      <xdr:colOff>133350</xdr:colOff>
      <xdr:row>34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54</xdr:row>
      <xdr:rowOff>114300</xdr:rowOff>
    </xdr:from>
    <xdr:to>
      <xdr:col>16</xdr:col>
      <xdr:colOff>133350</xdr:colOff>
      <xdr:row>69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69</xdr:row>
      <xdr:rowOff>171450</xdr:rowOff>
    </xdr:from>
    <xdr:to>
      <xdr:col>16</xdr:col>
      <xdr:colOff>219075</xdr:colOff>
      <xdr:row>84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22</xdr:row>
      <xdr:rowOff>180975</xdr:rowOff>
    </xdr:from>
    <xdr:to>
      <xdr:col>14</xdr:col>
      <xdr:colOff>695325</xdr:colOff>
      <xdr:row>41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43</xdr:row>
      <xdr:rowOff>19050</xdr:rowOff>
    </xdr:from>
    <xdr:to>
      <xdr:col>15</xdr:col>
      <xdr:colOff>285750</xdr:colOff>
      <xdr:row>59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560294</xdr:colOff>
      <xdr:row>21</xdr:row>
      <xdr:rowOff>179295</xdr:rowOff>
    </xdr:from>
    <xdr:to>
      <xdr:col>24</xdr:col>
      <xdr:colOff>123264</xdr:colOff>
      <xdr:row>42</xdr:row>
      <xdr:rowOff>78442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E156"/>
  <sheetViews>
    <sheetView tabSelected="1" topLeftCell="A43" workbookViewId="0">
      <selection activeCell="F55" sqref="F55"/>
    </sheetView>
  </sheetViews>
  <sheetFormatPr baseColWidth="10" defaultRowHeight="15"/>
  <sheetData>
    <row r="1" spans="1:31">
      <c r="D1" t="str">
        <f>REPORT0!D1</f>
        <v>pmpModel</v>
      </c>
      <c r="E1" t="str">
        <f>REPORT0!E1</f>
        <v>YdChg</v>
      </c>
      <c r="F1" t="str">
        <f>REPORT0!F1</f>
        <v>Yd_lessW</v>
      </c>
      <c r="G1" t="str">
        <f>REPORT0!G1</f>
        <v>Yd_IrrEff</v>
      </c>
      <c r="H1" t="s">
        <v>59</v>
      </c>
      <c r="I1" t="s">
        <v>60</v>
      </c>
      <c r="J1" t="s">
        <v>61</v>
      </c>
      <c r="N1" t="s">
        <v>0</v>
      </c>
      <c r="O1" t="s">
        <v>11</v>
      </c>
      <c r="P1" t="s">
        <v>14</v>
      </c>
      <c r="Q1" t="s">
        <v>16</v>
      </c>
      <c r="U1" t="s">
        <v>0</v>
      </c>
      <c r="V1" t="s">
        <v>11</v>
      </c>
      <c r="W1" t="s">
        <v>14</v>
      </c>
      <c r="X1" t="s">
        <v>16</v>
      </c>
      <c r="AB1" t="s">
        <v>0</v>
      </c>
      <c r="AC1" t="s">
        <v>11</v>
      </c>
      <c r="AD1" t="s">
        <v>14</v>
      </c>
      <c r="AE1" t="s">
        <v>16</v>
      </c>
    </row>
    <row r="2" spans="1:31">
      <c r="A2" s="1" t="str">
        <f>REPORT0!A2</f>
        <v>H1</v>
      </c>
      <c r="B2" s="1" t="str">
        <f>REPORT0!B2</f>
        <v>mze</v>
      </c>
      <c r="C2" s="1" t="str">
        <f>REPORT0!C2</f>
        <v>irr</v>
      </c>
      <c r="D2" s="1">
        <f>REPORT0!D2</f>
        <v>76.499999999984723</v>
      </c>
      <c r="E2" s="1">
        <f>REPORT0!E2</f>
        <v>77.501254200556787</v>
      </c>
      <c r="F2" s="1">
        <f>REPORT0!F2</f>
        <v>48.183813702983556</v>
      </c>
      <c r="G2" s="1">
        <f>REPORT0!G2</f>
        <v>63.808665247034675</v>
      </c>
      <c r="H2">
        <f t="shared" ref="H2:H39" si="0">(E2/D2)-1</f>
        <v>1.308829020355895E-2</v>
      </c>
      <c r="I2">
        <f t="shared" ref="I2:I39" si="1">(F2/D2)-1</f>
        <v>-0.3701462261046643</v>
      </c>
      <c r="J2">
        <f t="shared" ref="J2:J39" si="2">(G2/D2)-1</f>
        <v>-0.16589980069219068</v>
      </c>
      <c r="L2" s="1" t="s">
        <v>1</v>
      </c>
      <c r="M2" s="1" t="s">
        <v>2</v>
      </c>
      <c r="N2">
        <f>H2</f>
        <v>1.308829020355895E-2</v>
      </c>
      <c r="O2">
        <f>H11</f>
        <v>-8.0108177962262439E-2</v>
      </c>
      <c r="P2">
        <f>H22</f>
        <v>2.4614644288067922E-4</v>
      </c>
      <c r="Q2">
        <f>H32</f>
        <v>-1.4139110454298498E-2</v>
      </c>
      <c r="S2" s="1" t="s">
        <v>1</v>
      </c>
      <c r="T2" s="1" t="s">
        <v>2</v>
      </c>
      <c r="U2">
        <f>I2</f>
        <v>-0.3701462261046643</v>
      </c>
      <c r="V2">
        <f>I11</f>
        <v>-0.22423324210818474</v>
      </c>
      <c r="W2">
        <f>I22</f>
        <v>-0.48759862416400912</v>
      </c>
      <c r="X2">
        <f>I32</f>
        <v>-0.16998280239816832</v>
      </c>
      <c r="Z2" s="1" t="s">
        <v>1</v>
      </c>
      <c r="AA2" s="1" t="s">
        <v>2</v>
      </c>
      <c r="AB2">
        <f>J2</f>
        <v>-0.16589980069219068</v>
      </c>
      <c r="AC2">
        <f>J11</f>
        <v>-0.14814084392517057</v>
      </c>
      <c r="AD2">
        <f>J22</f>
        <v>-0.26719706702836588</v>
      </c>
      <c r="AE2">
        <f>J32</f>
        <v>-9.5646405121312617E-2</v>
      </c>
    </row>
    <row r="3" spans="1:31">
      <c r="A3" s="1" t="str">
        <f>REPORT0!A3</f>
        <v>H1</v>
      </c>
      <c r="B3" s="1" t="str">
        <f>REPORT0!B3</f>
        <v>cmb</v>
      </c>
      <c r="C3" s="1" t="str">
        <f>REPORT0!C3</f>
        <v>irr</v>
      </c>
      <c r="D3" s="1">
        <f>REPORT0!D3</f>
        <v>3.0000000000099361</v>
      </c>
      <c r="E3" s="1">
        <f>REPORT0!E3</f>
        <v>2.6079088983516865</v>
      </c>
      <c r="F3" s="1">
        <f>REPORT0!F3</f>
        <v>2.30667870403627</v>
      </c>
      <c r="G3" s="1">
        <f>REPORT0!G3</f>
        <v>2.4647830569228613</v>
      </c>
      <c r="H3">
        <f t="shared" si="0"/>
        <v>-0.13069703388565035</v>
      </c>
      <c r="I3">
        <f t="shared" si="1"/>
        <v>-0.23110709865712331</v>
      </c>
      <c r="J3">
        <f t="shared" si="2"/>
        <v>-0.1784056476951007</v>
      </c>
      <c r="L3" s="1" t="s">
        <v>3</v>
      </c>
      <c r="M3" s="1" t="s">
        <v>2</v>
      </c>
      <c r="N3">
        <f>H5</f>
        <v>-0.11871530493879834</v>
      </c>
      <c r="O3">
        <f>H14</f>
        <v>-8.9189818760820883E-3</v>
      </c>
      <c r="S3" s="1" t="s">
        <v>3</v>
      </c>
      <c r="T3" s="1" t="s">
        <v>2</v>
      </c>
      <c r="U3">
        <f>I3</f>
        <v>-0.23110709865712331</v>
      </c>
      <c r="V3">
        <f>I14</f>
        <v>-0.42865030870251097</v>
      </c>
      <c r="Z3" s="1" t="s">
        <v>3</v>
      </c>
      <c r="AA3" s="1" t="s">
        <v>2</v>
      </c>
      <c r="AB3">
        <f>J3</f>
        <v>-0.1784056476951007</v>
      </c>
      <c r="AC3">
        <f>J14</f>
        <v>-0.24296689699808105</v>
      </c>
    </row>
    <row r="4" spans="1:31">
      <c r="A4" s="1" t="str">
        <f>REPORT0!A4</f>
        <v>H1</v>
      </c>
      <c r="B4" s="1" t="str">
        <f>REPORT0!B4</f>
        <v>gbn</v>
      </c>
      <c r="C4" s="1" t="str">
        <f>REPORT0!C4</f>
        <v>irr</v>
      </c>
      <c r="D4" s="1">
        <f>REPORT0!D4</f>
        <v>1.0000000000000473</v>
      </c>
      <c r="E4" s="1">
        <f>REPORT0!E4</f>
        <v>0.90837517670248558</v>
      </c>
      <c r="F4" s="1">
        <f>REPORT0!F4</f>
        <v>0.9083751767270023</v>
      </c>
      <c r="G4" s="1">
        <f>REPORT0!G4</f>
        <v>0.90837517672694112</v>
      </c>
      <c r="H4">
        <f t="shared" si="0"/>
        <v>-9.162482329755739E-2</v>
      </c>
      <c r="I4">
        <f t="shared" si="1"/>
        <v>-9.1624823273040668E-2</v>
      </c>
      <c r="J4">
        <f t="shared" si="2"/>
        <v>-9.1624823273101841E-2</v>
      </c>
      <c r="L4" s="1" t="s">
        <v>3</v>
      </c>
      <c r="M4" s="1" t="s">
        <v>5</v>
      </c>
      <c r="O4">
        <f>H15</f>
        <v>-0.51274953863341421</v>
      </c>
      <c r="S4" s="1" t="s">
        <v>3</v>
      </c>
      <c r="T4" s="1" t="s">
        <v>5</v>
      </c>
      <c r="V4">
        <f>I15</f>
        <v>-0.51274955444721049</v>
      </c>
      <c r="Z4" s="1" t="s">
        <v>3</v>
      </c>
      <c r="AA4" s="1" t="s">
        <v>5</v>
      </c>
      <c r="AC4">
        <f>J15</f>
        <v>-0.51274956336272481</v>
      </c>
    </row>
    <row r="5" spans="1:31">
      <c r="A5" s="1" t="str">
        <f>REPORT0!A5</f>
        <v>H1</v>
      </c>
      <c r="B5" s="1" t="str">
        <f>REPORT0!B5</f>
        <v>pot</v>
      </c>
      <c r="C5" s="1" t="str">
        <f>REPORT0!C5</f>
        <v>irr</v>
      </c>
      <c r="D5" s="1">
        <f>REPORT0!D5</f>
        <v>31.500000000001336</v>
      </c>
      <c r="E5" s="1">
        <f>REPORT0!E5</f>
        <v>27.760467894429031</v>
      </c>
      <c r="F5" s="1">
        <f>REPORT0!F5</f>
        <v>24.29314311865188</v>
      </c>
      <c r="G5" s="1">
        <f>REPORT0!G5</f>
        <v>26.111497534575211</v>
      </c>
      <c r="H5">
        <f t="shared" si="0"/>
        <v>-0.11871530493879834</v>
      </c>
      <c r="I5">
        <f t="shared" si="1"/>
        <v>-0.22878910734441749</v>
      </c>
      <c r="J5">
        <f t="shared" si="2"/>
        <v>-0.17106357033098085</v>
      </c>
      <c r="L5" s="1" t="s">
        <v>4</v>
      </c>
      <c r="M5" s="1" t="s">
        <v>2</v>
      </c>
      <c r="N5">
        <f>H6</f>
        <v>0.14833299879024864</v>
      </c>
      <c r="O5">
        <f>H16</f>
        <v>-0.1329398080482872</v>
      </c>
      <c r="P5">
        <f>H24</f>
        <v>5.127188651259007E-2</v>
      </c>
      <c r="Q5">
        <f>H33</f>
        <v>-0.10123869239650574</v>
      </c>
      <c r="S5" s="1" t="s">
        <v>4</v>
      </c>
      <c r="T5" s="1" t="s">
        <v>2</v>
      </c>
      <c r="U5">
        <f>I4</f>
        <v>-9.1624823273040668E-2</v>
      </c>
      <c r="V5">
        <f>I16</f>
        <v>-0.19426240004668738</v>
      </c>
      <c r="W5">
        <f>I24</f>
        <v>-0.68673135500066418</v>
      </c>
      <c r="X5">
        <f>I33</f>
        <v>-0.16366832561437417</v>
      </c>
      <c r="Z5" s="1" t="s">
        <v>4</v>
      </c>
      <c r="AA5" s="1" t="s">
        <v>2</v>
      </c>
      <c r="AB5">
        <f>J4</f>
        <v>-9.1624823273101841E-2</v>
      </c>
      <c r="AC5">
        <f>J16</f>
        <v>-0.1659441885172025</v>
      </c>
      <c r="AD5">
        <f>J24</f>
        <v>-0.33792148991074522</v>
      </c>
      <c r="AE5">
        <f>J33</f>
        <v>-0.13570693958993341</v>
      </c>
    </row>
    <row r="6" spans="1:31">
      <c r="A6" s="1" t="str">
        <f>REPORT0!A6</f>
        <v>H1</v>
      </c>
      <c r="B6" s="1" t="str">
        <f>REPORT0!B6</f>
        <v>wht</v>
      </c>
      <c r="C6" s="1" t="str">
        <f>REPORT0!C6</f>
        <v>irr</v>
      </c>
      <c r="D6" s="1">
        <f>REPORT0!D6</f>
        <v>49.000000000027725</v>
      </c>
      <c r="E6" s="1">
        <f>REPORT0!E6</f>
        <v>56.268316940754019</v>
      </c>
      <c r="F6" s="1">
        <f>REPORT0!F6</f>
        <v>13.642230098970852</v>
      </c>
      <c r="G6" s="1">
        <f>REPORT0!G6</f>
        <v>37.410284309693019</v>
      </c>
      <c r="H6">
        <f t="shared" si="0"/>
        <v>0.14833299879024864</v>
      </c>
      <c r="I6">
        <f t="shared" si="1"/>
        <v>-0.7215871408374871</v>
      </c>
      <c r="J6">
        <f t="shared" si="2"/>
        <v>-0.2365248100066969</v>
      </c>
      <c r="L6" s="1" t="s">
        <v>4</v>
      </c>
      <c r="M6" s="1" t="s">
        <v>5</v>
      </c>
      <c r="N6">
        <f>H7</f>
        <v>-0.26623692514090069</v>
      </c>
      <c r="O6">
        <f>H17</f>
        <v>-0.43159873350068889</v>
      </c>
      <c r="P6">
        <f>H25</f>
        <v>-0.26762491433821844</v>
      </c>
      <c r="S6" s="1" t="s">
        <v>4</v>
      </c>
      <c r="T6" s="1" t="s">
        <v>5</v>
      </c>
      <c r="U6">
        <f t="shared" ref="U6:U7" si="3">I5</f>
        <v>-0.22878910734441749</v>
      </c>
      <c r="V6">
        <f>I17</f>
        <v>-0.43159873351038813</v>
      </c>
      <c r="W6">
        <f>I25</f>
        <v>-0.26762491433644864</v>
      </c>
      <c r="Z6" s="1" t="s">
        <v>4</v>
      </c>
      <c r="AA6" s="1" t="s">
        <v>5</v>
      </c>
      <c r="AB6">
        <f>J5</f>
        <v>-0.17106357033098085</v>
      </c>
      <c r="AC6">
        <f>J17</f>
        <v>-0.43159873360502488</v>
      </c>
      <c r="AD6">
        <f>J25</f>
        <v>-0.26762491433632352</v>
      </c>
    </row>
    <row r="7" spans="1:31">
      <c r="A7" s="1" t="str">
        <f>REPORT0!A7</f>
        <v>H1</v>
      </c>
      <c r="B7" s="1" t="str">
        <f>REPORT0!B7</f>
        <v>wht</v>
      </c>
      <c r="C7" s="1" t="str">
        <f>REPORT0!C7</f>
        <v>dry</v>
      </c>
      <c r="D7" s="1">
        <f>REPORT0!D7</f>
        <v>34.999999999988759</v>
      </c>
      <c r="E7" s="1">
        <f>REPORT0!E7</f>
        <v>25.681707620060227</v>
      </c>
      <c r="F7" s="1">
        <f>REPORT0!F7</f>
        <v>25.681707620413125</v>
      </c>
      <c r="G7" s="1">
        <f>REPORT0!G7</f>
        <v>25.681707617871492</v>
      </c>
      <c r="H7">
        <f t="shared" si="0"/>
        <v>-0.26623692514090069</v>
      </c>
      <c r="I7">
        <f t="shared" si="1"/>
        <v>-0.26623692513081787</v>
      </c>
      <c r="J7">
        <f t="shared" si="2"/>
        <v>-0.266236925203436</v>
      </c>
      <c r="L7" s="1" t="s">
        <v>6</v>
      </c>
      <c r="M7" s="1" t="s">
        <v>2</v>
      </c>
      <c r="P7">
        <f>H26</f>
        <v>0.52757893203567696</v>
      </c>
      <c r="S7" s="1" t="s">
        <v>6</v>
      </c>
      <c r="T7" s="1" t="s">
        <v>2</v>
      </c>
      <c r="U7">
        <f t="shared" si="3"/>
        <v>-0.7215871408374871</v>
      </c>
      <c r="W7">
        <f>I26</f>
        <v>-1</v>
      </c>
      <c r="Z7" s="1" t="s">
        <v>6</v>
      </c>
      <c r="AA7" s="1" t="s">
        <v>2</v>
      </c>
      <c r="AB7">
        <f>J6</f>
        <v>-0.2365248100066969</v>
      </c>
      <c r="AD7">
        <f>J26</f>
        <v>-0.62907920868322598</v>
      </c>
    </row>
    <row r="8" spans="1:31">
      <c r="A8" s="1" t="str">
        <f>REPORT0!A8</f>
        <v>H1</v>
      </c>
      <c r="B8" s="1" t="str">
        <f>REPORT0!B8</f>
        <v>oni</v>
      </c>
      <c r="C8" s="1" t="str">
        <f>REPORT0!C8</f>
        <v>irr</v>
      </c>
      <c r="D8" s="1">
        <f>REPORT0!D8</f>
        <v>28.499999999983618</v>
      </c>
      <c r="E8" s="1">
        <f>REPORT0!E8</f>
        <v>27.152952091121779</v>
      </c>
      <c r="F8" s="1">
        <f>REPORT0!F8</f>
        <v>21.196053134243702</v>
      </c>
      <c r="G8" s="1">
        <f>REPORT0!G8</f>
        <v>24.384742968442708</v>
      </c>
      <c r="H8">
        <f t="shared" si="0"/>
        <v>-4.7264838907460138E-2</v>
      </c>
      <c r="I8">
        <f t="shared" si="1"/>
        <v>-0.25627883739453039</v>
      </c>
      <c r="J8">
        <f t="shared" si="2"/>
        <v>-0.14439498356292191</v>
      </c>
      <c r="L8" t="s">
        <v>6</v>
      </c>
      <c r="M8" t="s">
        <v>5</v>
      </c>
      <c r="S8" t="s">
        <v>6</v>
      </c>
      <c r="T8" t="s">
        <v>5</v>
      </c>
      <c r="Z8" t="s">
        <v>6</v>
      </c>
      <c r="AA8" t="s">
        <v>5</v>
      </c>
    </row>
    <row r="9" spans="1:31">
      <c r="A9" s="1" t="str">
        <f>REPORT0!A9</f>
        <v>H1</v>
      </c>
      <c r="B9" s="1" t="str">
        <f>REPORT0!B9</f>
        <v>tom</v>
      </c>
      <c r="C9" s="1" t="str">
        <f>REPORT0!C9</f>
        <v>irr</v>
      </c>
      <c r="D9" s="1">
        <f>REPORT0!D9</f>
        <v>76.000000000001464</v>
      </c>
      <c r="E9" s="1">
        <f>REPORT0!E9</f>
        <v>69.33721579080165</v>
      </c>
      <c r="F9" s="1">
        <f>REPORT0!F9</f>
        <v>68.192848742770821</v>
      </c>
      <c r="G9" s="1">
        <f>REPORT0!G9</f>
        <v>68.799495971893492</v>
      </c>
      <c r="H9">
        <f t="shared" si="0"/>
        <v>-8.7668213278943252E-2</v>
      </c>
      <c r="I9">
        <f t="shared" si="1"/>
        <v>-0.10272567443724334</v>
      </c>
      <c r="J9">
        <f t="shared" si="2"/>
        <v>-9.4743474054050481E-2</v>
      </c>
      <c r="L9" s="1" t="s">
        <v>7</v>
      </c>
      <c r="M9" s="1" t="s">
        <v>2</v>
      </c>
      <c r="N9">
        <f>H8</f>
        <v>-4.7264838907460138E-2</v>
      </c>
      <c r="O9">
        <f>H18</f>
        <v>5.0282175569480669E-2</v>
      </c>
      <c r="P9">
        <f>H27</f>
        <v>-0.41383191024590038</v>
      </c>
      <c r="S9" s="1" t="s">
        <v>7</v>
      </c>
      <c r="T9" s="1" t="s">
        <v>2</v>
      </c>
      <c r="U9">
        <f>I7</f>
        <v>-0.26623692513081787</v>
      </c>
      <c r="V9">
        <f>I18</f>
        <v>-0.37191635133987222</v>
      </c>
      <c r="W9">
        <f>I27</f>
        <v>-7.7916246454337923E-2</v>
      </c>
      <c r="Z9" s="1" t="s">
        <v>7</v>
      </c>
      <c r="AA9" s="1" t="s">
        <v>2</v>
      </c>
      <c r="AB9">
        <f>J7</f>
        <v>-0.266236925203436</v>
      </c>
      <c r="AC9">
        <f>J18</f>
        <v>-0.1709461679155776</v>
      </c>
      <c r="AD9">
        <f>J27</f>
        <v>-0.26675969702653513</v>
      </c>
    </row>
    <row r="10" spans="1:31">
      <c r="A10" s="1" t="str">
        <f>REPORT0!A10</f>
        <v>H1</v>
      </c>
      <c r="B10" s="1" t="str">
        <f>REPORT0!B10</f>
        <v>mel</v>
      </c>
      <c r="C10" s="1" t="str">
        <f>REPORT0!C10</f>
        <v>irr</v>
      </c>
      <c r="D10" s="1">
        <f>REPORT0!D10</f>
        <v>58.499999999992397</v>
      </c>
      <c r="E10" s="1">
        <f>REPORT0!E10</f>
        <v>56.000656167942942</v>
      </c>
      <c r="F10" s="1">
        <f>REPORT0!F10</f>
        <v>36.455167092349207</v>
      </c>
      <c r="G10" s="1">
        <f>REPORT0!G10</f>
        <v>46.717993233914655</v>
      </c>
      <c r="H10">
        <f t="shared" si="0"/>
        <v>-4.272382618888515E-2</v>
      </c>
      <c r="I10">
        <f t="shared" si="1"/>
        <v>-0.37683475055805227</v>
      </c>
      <c r="J10">
        <f t="shared" si="2"/>
        <v>-0.2014018250611842</v>
      </c>
      <c r="L10" s="1" t="s">
        <v>8</v>
      </c>
      <c r="M10" s="1" t="s">
        <v>2</v>
      </c>
      <c r="N10">
        <f>H9</f>
        <v>-8.7668213278943252E-2</v>
      </c>
      <c r="P10">
        <f>H28</f>
        <v>-5.9781297069359418E-2</v>
      </c>
      <c r="Q10">
        <f>H34</f>
        <v>5.5965237573601501E-2</v>
      </c>
      <c r="S10" s="1" t="s">
        <v>8</v>
      </c>
      <c r="T10" s="1" t="s">
        <v>2</v>
      </c>
      <c r="U10">
        <f t="shared" ref="U10:U12" si="4">I8</f>
        <v>-0.25627883739453039</v>
      </c>
      <c r="W10">
        <f>I28</f>
        <v>-0.20934628271624545</v>
      </c>
      <c r="X10">
        <f>I34</f>
        <v>-0.28093609209101666</v>
      </c>
      <c r="Z10" s="1" t="s">
        <v>8</v>
      </c>
      <c r="AA10" s="1" t="s">
        <v>2</v>
      </c>
      <c r="AB10">
        <f>J8</f>
        <v>-0.14439498356292191</v>
      </c>
      <c r="AD10">
        <f>J28</f>
        <v>-0.14185449477029133</v>
      </c>
      <c r="AE10">
        <f>J34</f>
        <v>-0.12768750075460378</v>
      </c>
    </row>
    <row r="11" spans="1:31">
      <c r="A11" s="1" t="str">
        <f>REPORT0!A11</f>
        <v>H1</v>
      </c>
      <c r="B11" s="1" t="str">
        <f>REPORT0!B11</f>
        <v>wtm</v>
      </c>
      <c r="C11" s="1" t="str">
        <f>REPORT0!C11</f>
        <v>irr</v>
      </c>
      <c r="D11" s="1">
        <f>REPORT0!D11</f>
        <v>40.500000000012896</v>
      </c>
      <c r="E11" s="1">
        <f>REPORT0!E11</f>
        <v>37.255618792540233</v>
      </c>
      <c r="F11" s="1">
        <f>REPORT0!F11</f>
        <v>31.418553694628525</v>
      </c>
      <c r="G11" s="1">
        <f>REPORT0!G11</f>
        <v>34.500295821041576</v>
      </c>
      <c r="H11">
        <f t="shared" si="0"/>
        <v>-8.0108177962262439E-2</v>
      </c>
      <c r="I11">
        <f t="shared" si="1"/>
        <v>-0.22423324210818474</v>
      </c>
      <c r="J11">
        <f t="shared" si="2"/>
        <v>-0.14814084392517057</v>
      </c>
      <c r="L11" s="1" t="s">
        <v>9</v>
      </c>
      <c r="M11" s="1" t="s">
        <v>2</v>
      </c>
      <c r="N11">
        <f>H10</f>
        <v>-4.272382618888515E-2</v>
      </c>
      <c r="O11">
        <f>H19</f>
        <v>-0.26211307198574385</v>
      </c>
      <c r="S11" s="1" t="s">
        <v>9</v>
      </c>
      <c r="T11" s="1" t="s">
        <v>2</v>
      </c>
      <c r="U11">
        <f t="shared" si="4"/>
        <v>-0.10272567443724334</v>
      </c>
      <c r="V11">
        <f>I19</f>
        <v>-0.26211307200293721</v>
      </c>
      <c r="Z11" s="1" t="s">
        <v>9</v>
      </c>
      <c r="AA11" s="1" t="s">
        <v>2</v>
      </c>
      <c r="AB11">
        <f>J9</f>
        <v>-9.4743474054050481E-2</v>
      </c>
      <c r="AC11">
        <f>J19</f>
        <v>-0.26211307197559519</v>
      </c>
    </row>
    <row r="12" spans="1:31">
      <c r="A12" s="1" t="str">
        <f>REPORT0!A12</f>
        <v>H1</v>
      </c>
      <c r="B12" s="1" t="str">
        <f>REPORT0!B12</f>
        <v>sqh</v>
      </c>
      <c r="C12" s="1" t="str">
        <f>REPORT0!C12</f>
        <v>irr</v>
      </c>
      <c r="D12" s="1">
        <f>REPORT0!D12</f>
        <v>14.499999999997042</v>
      </c>
      <c r="E12" s="1">
        <f>REPORT0!E12</f>
        <v>12.573783409815611</v>
      </c>
      <c r="F12" s="1">
        <f>REPORT0!F12</f>
        <v>12.327677498681719</v>
      </c>
      <c r="G12" s="1">
        <f>REPORT0!G12</f>
        <v>12.457912393943683</v>
      </c>
      <c r="H12">
        <f t="shared" si="0"/>
        <v>-0.13284252346081549</v>
      </c>
      <c r="I12">
        <f t="shared" si="1"/>
        <v>-0.14981534491832871</v>
      </c>
      <c r="J12">
        <f t="shared" si="2"/>
        <v>-0.14083362800370869</v>
      </c>
      <c r="L12" s="1" t="s">
        <v>10</v>
      </c>
      <c r="M12" s="1" t="s">
        <v>2</v>
      </c>
      <c r="N12">
        <f>H11</f>
        <v>-8.0108177962262439E-2</v>
      </c>
      <c r="O12">
        <f>H20</f>
        <v>-0.49052448269523541</v>
      </c>
      <c r="S12" s="1" t="s">
        <v>10</v>
      </c>
      <c r="T12" s="1" t="s">
        <v>2</v>
      </c>
      <c r="U12">
        <f t="shared" si="4"/>
        <v>-0.37683475055805227</v>
      </c>
      <c r="V12">
        <f>I20</f>
        <v>-0.4905244664138092</v>
      </c>
      <c r="Z12" s="1" t="s">
        <v>10</v>
      </c>
      <c r="AA12" s="1" t="s">
        <v>2</v>
      </c>
      <c r="AB12">
        <f>J10</f>
        <v>-0.2014018250611842</v>
      </c>
      <c r="AC12">
        <f>J20</f>
        <v>-0.49052448450471142</v>
      </c>
    </row>
    <row r="13" spans="1:31">
      <c r="A13" s="1" t="str">
        <f>REPORT0!A13</f>
        <v>H2</v>
      </c>
      <c r="B13" s="1" t="str">
        <f>REPORT0!B13</f>
        <v>mze</v>
      </c>
      <c r="C13" s="1" t="str">
        <f>REPORT0!C13</f>
        <v>irr</v>
      </c>
      <c r="D13" s="1">
        <f>REPORT0!D13</f>
        <v>764.99218653925618</v>
      </c>
      <c r="E13" s="1">
        <f>REPORT0!E13</f>
        <v>766.93163437058888</v>
      </c>
      <c r="F13" s="1">
        <f>REPORT0!F13</f>
        <v>535.64088892852146</v>
      </c>
      <c r="G13" s="1">
        <f>REPORT0!G13</f>
        <v>643.6857295268934</v>
      </c>
      <c r="H13">
        <f t="shared" si="0"/>
        <v>2.5352518175467686E-3</v>
      </c>
      <c r="I13">
        <f t="shared" si="1"/>
        <v>-0.29980867993998184</v>
      </c>
      <c r="J13">
        <f t="shared" si="2"/>
        <v>-0.15857215164659444</v>
      </c>
      <c r="L13" t="s">
        <v>35</v>
      </c>
      <c r="M13" t="s">
        <v>2</v>
      </c>
      <c r="N13">
        <f>H12</f>
        <v>-0.13284252346081549</v>
      </c>
      <c r="S13" s="1" t="s">
        <v>12</v>
      </c>
      <c r="T13" s="1" t="s">
        <v>2</v>
      </c>
      <c r="V13">
        <f>I12</f>
        <v>-0.14981534491832871</v>
      </c>
      <c r="W13">
        <f>I23</f>
        <v>-0.50963421888668559</v>
      </c>
      <c r="Z13" s="1" t="s">
        <v>12</v>
      </c>
      <c r="AA13" s="1" t="s">
        <v>2</v>
      </c>
      <c r="AC13">
        <f>J12</f>
        <v>-0.14083362800370869</v>
      </c>
      <c r="AD13">
        <f>J23</f>
        <v>-0.31816618321548862</v>
      </c>
    </row>
    <row r="14" spans="1:31">
      <c r="A14" s="1" t="str">
        <f>REPORT0!A14</f>
        <v>H2</v>
      </c>
      <c r="B14" s="1" t="str">
        <f>REPORT0!B14</f>
        <v>cmb</v>
      </c>
      <c r="C14" s="1" t="str">
        <f>REPORT0!C14</f>
        <v>irr</v>
      </c>
      <c r="D14" s="1">
        <f>REPORT0!D14</f>
        <v>23.983638808940988</v>
      </c>
      <c r="E14" s="1">
        <f>REPORT0!E14</f>
        <v>23.769729169081543</v>
      </c>
      <c r="F14" s="1">
        <f>REPORT0!F14</f>
        <v>13.70304462967891</v>
      </c>
      <c r="G14" s="1">
        <f>REPORT0!G14</f>
        <v>18.156408508809843</v>
      </c>
      <c r="H14">
        <f t="shared" si="0"/>
        <v>-8.9189818760820883E-3</v>
      </c>
      <c r="I14">
        <f t="shared" si="1"/>
        <v>-0.42865030870251097</v>
      </c>
      <c r="J14">
        <f t="shared" si="2"/>
        <v>-0.24296689699808105</v>
      </c>
      <c r="L14" s="1" t="s">
        <v>12</v>
      </c>
      <c r="M14" s="1" t="s">
        <v>2</v>
      </c>
      <c r="N14">
        <f>H3</f>
        <v>-0.13069703388565035</v>
      </c>
      <c r="O14">
        <f>H12</f>
        <v>-0.13284252346081549</v>
      </c>
      <c r="P14">
        <f>H23</f>
        <v>-5.4812506113583681E-2</v>
      </c>
      <c r="S14" s="1" t="s">
        <v>12</v>
      </c>
      <c r="T14" s="1" t="s">
        <v>5</v>
      </c>
      <c r="V14">
        <f>I13</f>
        <v>-0.29980867993998184</v>
      </c>
      <c r="Z14" s="1" t="s">
        <v>12</v>
      </c>
      <c r="AA14" s="1" t="s">
        <v>5</v>
      </c>
      <c r="AC14">
        <f>J13</f>
        <v>-0.15857215164659444</v>
      </c>
    </row>
    <row r="15" spans="1:31">
      <c r="A15" s="1" t="str">
        <f>REPORT0!A15</f>
        <v>H2</v>
      </c>
      <c r="B15" s="1" t="str">
        <f>REPORT0!B15</f>
        <v>cmb</v>
      </c>
      <c r="C15" s="1" t="str">
        <f>REPORT0!C15</f>
        <v>dry</v>
      </c>
      <c r="D15" s="1">
        <f>REPORT0!D15</f>
        <v>0.49899709018615263</v>
      </c>
      <c r="E15" s="1">
        <f>REPORT0!E15</f>
        <v>0.24313656241378664</v>
      </c>
      <c r="F15" s="1">
        <f>REPORT0!F15</f>
        <v>0.24313655452274832</v>
      </c>
      <c r="G15" s="1">
        <f>REPORT0!G15</f>
        <v>0.24313655007393264</v>
      </c>
      <c r="H15">
        <f t="shared" si="0"/>
        <v>-0.51274953863341421</v>
      </c>
      <c r="I15">
        <f t="shared" si="1"/>
        <v>-0.51274955444721049</v>
      </c>
      <c r="J15">
        <f t="shared" si="2"/>
        <v>-0.51274956336272481</v>
      </c>
      <c r="L15" s="1" t="s">
        <v>12</v>
      </c>
      <c r="M15" s="1" t="s">
        <v>5</v>
      </c>
      <c r="O15">
        <f>H13</f>
        <v>2.5352518175467686E-3</v>
      </c>
      <c r="S15" t="s">
        <v>13</v>
      </c>
      <c r="T15" t="s">
        <v>2</v>
      </c>
      <c r="W15">
        <f>I29</f>
        <v>-0.10350856600319458</v>
      </c>
      <c r="Z15" t="s">
        <v>13</v>
      </c>
      <c r="AA15" t="s">
        <v>2</v>
      </c>
      <c r="AD15">
        <f>J29</f>
        <v>-9.7147222517857901E-2</v>
      </c>
    </row>
    <row r="16" spans="1:31">
      <c r="A16" s="1" t="str">
        <f>REPORT0!A16</f>
        <v>H2</v>
      </c>
      <c r="B16" s="1" t="str">
        <f>REPORT0!B16</f>
        <v>pot</v>
      </c>
      <c r="C16" s="1" t="str">
        <f>REPORT0!C16</f>
        <v>irr</v>
      </c>
      <c r="D16" s="1">
        <f>REPORT0!D16</f>
        <v>8.0304647638914606</v>
      </c>
      <c r="E16" s="1">
        <f>REPORT0!E16</f>
        <v>6.9628963196411959</v>
      </c>
      <c r="F16" s="1">
        <f>REPORT0!F16</f>
        <v>6.4704474053675511</v>
      </c>
      <c r="G16" s="1">
        <f>REPORT0!G16</f>
        <v>6.6978558052315043</v>
      </c>
      <c r="H16">
        <f t="shared" si="0"/>
        <v>-0.1329398080482872</v>
      </c>
      <c r="I16">
        <f t="shared" si="1"/>
        <v>-0.19426240004668738</v>
      </c>
      <c r="J16">
        <f t="shared" si="2"/>
        <v>-0.1659441885172025</v>
      </c>
      <c r="L16" t="s">
        <v>13</v>
      </c>
      <c r="M16" t="s">
        <v>2</v>
      </c>
      <c r="P16">
        <f>H29</f>
        <v>-8.9299021256675104E-2</v>
      </c>
      <c r="S16" s="1" t="s">
        <v>13</v>
      </c>
      <c r="T16" s="1" t="s">
        <v>5</v>
      </c>
      <c r="V16">
        <f>I21</f>
        <v>-0.14366710600255495</v>
      </c>
      <c r="W16">
        <f>I30</f>
        <v>-0.18319734564628387</v>
      </c>
      <c r="Z16" s="1" t="s">
        <v>13</v>
      </c>
      <c r="AA16" s="1" t="s">
        <v>5</v>
      </c>
      <c r="AC16">
        <f>J21</f>
        <v>-0.12979777959895467</v>
      </c>
      <c r="AD16">
        <f>J30</f>
        <v>-0.12874081490045797</v>
      </c>
    </row>
    <row r="17" spans="1:31">
      <c r="A17" s="1" t="str">
        <f>REPORT0!A17</f>
        <v>H2</v>
      </c>
      <c r="B17" s="1" t="str">
        <f>REPORT0!B17</f>
        <v>pot</v>
      </c>
      <c r="C17" s="1" t="str">
        <f>REPORT0!C17</f>
        <v>dry</v>
      </c>
      <c r="D17" s="1">
        <f>REPORT0!D17</f>
        <v>0.30086759071168567</v>
      </c>
      <c r="E17" s="1">
        <f>REPORT0!E17</f>
        <v>0.17101351960911851</v>
      </c>
      <c r="F17" s="1">
        <f>REPORT0!F17</f>
        <v>0.17101351960620031</v>
      </c>
      <c r="G17" s="1">
        <f>REPORT0!G17</f>
        <v>0.1710135195777272</v>
      </c>
      <c r="H17">
        <f t="shared" si="0"/>
        <v>-0.43159873350068889</v>
      </c>
      <c r="I17">
        <f t="shared" si="1"/>
        <v>-0.43159873351038813</v>
      </c>
      <c r="J17">
        <f t="shared" si="2"/>
        <v>-0.43159873360502488</v>
      </c>
      <c r="L17" s="1" t="s">
        <v>13</v>
      </c>
      <c r="M17" s="1" t="s">
        <v>5</v>
      </c>
      <c r="O17">
        <f>H21</f>
        <v>-0.11380231074487324</v>
      </c>
      <c r="P17">
        <f>H30</f>
        <v>-6.2312489112653413E-2</v>
      </c>
      <c r="S17" t="s">
        <v>15</v>
      </c>
      <c r="T17" t="s">
        <v>2</v>
      </c>
      <c r="W17">
        <f>I31</f>
        <v>-0.26867943276444262</v>
      </c>
      <c r="X17">
        <f>I35</f>
        <v>5.0756398050184615E-3</v>
      </c>
      <c r="Z17" t="s">
        <v>15</v>
      </c>
      <c r="AA17" t="s">
        <v>2</v>
      </c>
      <c r="AD17">
        <f>J31</f>
        <v>-0.2686794327643518</v>
      </c>
      <c r="AE17">
        <f>J35</f>
        <v>-1.8088908331296949E-2</v>
      </c>
    </row>
    <row r="18" spans="1:31">
      <c r="A18" s="1" t="str">
        <f>REPORT0!A18</f>
        <v>H2</v>
      </c>
      <c r="B18" s="1" t="str">
        <f>REPORT0!B18</f>
        <v>wht</v>
      </c>
      <c r="C18" s="1" t="str">
        <f>REPORT0!C18</f>
        <v>irr</v>
      </c>
      <c r="D18" s="1">
        <f>REPORT0!D18</f>
        <v>20.925874582314801</v>
      </c>
      <c r="E18" s="1">
        <f>REPORT0!E18</f>
        <v>21.978073082007686</v>
      </c>
      <c r="F18" s="1">
        <f>REPORT0!F18</f>
        <v>13.143199659064509</v>
      </c>
      <c r="G18" s="1">
        <f>REPORT0!G18</f>
        <v>17.348676512186099</v>
      </c>
      <c r="H18">
        <f t="shared" si="0"/>
        <v>5.0282175569480669E-2</v>
      </c>
      <c r="I18">
        <f t="shared" si="1"/>
        <v>-0.37191635133987222</v>
      </c>
      <c r="J18">
        <f t="shared" si="2"/>
        <v>-0.1709461679155776</v>
      </c>
      <c r="L18" t="s">
        <v>15</v>
      </c>
      <c r="M18" t="s">
        <v>2</v>
      </c>
      <c r="P18">
        <f>H31</f>
        <v>-0.26867943276570128</v>
      </c>
      <c r="Q18">
        <f>H35</f>
        <v>-4.5433644134534434E-2</v>
      </c>
    </row>
    <row r="19" spans="1:31">
      <c r="A19" s="1" t="str">
        <f>REPORT0!A19</f>
        <v>H2</v>
      </c>
      <c r="B19" s="1" t="str">
        <f>REPORT0!B19</f>
        <v>wht</v>
      </c>
      <c r="C19" s="1" t="str">
        <f>REPORT0!C19</f>
        <v>dry</v>
      </c>
      <c r="D19" s="1">
        <f>REPORT0!D19</f>
        <v>41.041486106929149</v>
      </c>
      <c r="E19" s="1">
        <f>REPORT0!E19</f>
        <v>30.283976104581722</v>
      </c>
      <c r="F19" s="1">
        <f>REPORT0!F19</f>
        <v>30.283976103876082</v>
      </c>
      <c r="G19" s="1">
        <f>REPORT0!G19</f>
        <v>30.283976104998239</v>
      </c>
      <c r="H19">
        <f t="shared" si="0"/>
        <v>-0.26211307198574385</v>
      </c>
      <c r="I19">
        <f t="shared" si="1"/>
        <v>-0.26211307200293721</v>
      </c>
      <c r="J19">
        <f t="shared" si="2"/>
        <v>-0.26211307197559519</v>
      </c>
    </row>
    <row r="20" spans="1:31">
      <c r="A20" s="1" t="str">
        <f>REPORT0!A20</f>
        <v>H2</v>
      </c>
      <c r="B20" s="1" t="str">
        <f>REPORT0!B20</f>
        <v>oat</v>
      </c>
      <c r="C20" s="1" t="str">
        <f>REPORT0!C20</f>
        <v>dry</v>
      </c>
      <c r="D20" s="1">
        <f>REPORT0!D20</f>
        <v>0.99745814450061621</v>
      </c>
      <c r="E20" s="1">
        <f>REPORT0!E20</f>
        <v>0.50818050415930205</v>
      </c>
      <c r="F20" s="1">
        <f>REPORT0!F20</f>
        <v>0.50818052039934325</v>
      </c>
      <c r="G20" s="1">
        <f>REPORT0!G20</f>
        <v>0.50818050235442547</v>
      </c>
      <c r="H20">
        <f t="shared" si="0"/>
        <v>-0.49052448269523541</v>
      </c>
      <c r="I20">
        <f t="shared" si="1"/>
        <v>-0.4905244664138092</v>
      </c>
      <c r="J20">
        <f t="shared" si="2"/>
        <v>-0.49052448450471142</v>
      </c>
    </row>
    <row r="21" spans="1:31">
      <c r="A21" s="1" t="str">
        <f>REPORT0!A21</f>
        <v>H2</v>
      </c>
      <c r="B21" s="1" t="str">
        <f>REPORT0!B21</f>
        <v>wtm</v>
      </c>
      <c r="C21" s="1" t="str">
        <f>REPORT0!C21</f>
        <v>irr</v>
      </c>
      <c r="D21" s="1">
        <f>REPORT0!D21</f>
        <v>10.029026373268907</v>
      </c>
      <c r="E21" s="1">
        <f>REPORT0!E21</f>
        <v>8.88769999746963</v>
      </c>
      <c r="F21" s="1">
        <f>REPORT0!F21</f>
        <v>8.5881851781980636</v>
      </c>
      <c r="G21" s="1">
        <f>REPORT0!G21</f>
        <v>8.7272810184792462</v>
      </c>
      <c r="H21">
        <f t="shared" si="0"/>
        <v>-0.11380231074487324</v>
      </c>
      <c r="I21">
        <f t="shared" si="1"/>
        <v>-0.14366710600255495</v>
      </c>
      <c r="J21">
        <f t="shared" si="2"/>
        <v>-0.12979777959895467</v>
      </c>
    </row>
    <row r="22" spans="1:31">
      <c r="A22" s="1" t="str">
        <f>REPORT0!A22</f>
        <v>H3</v>
      </c>
      <c r="B22" s="1" t="str">
        <f>REPORT0!B22</f>
        <v>mze</v>
      </c>
      <c r="C22" s="1" t="str">
        <f>REPORT0!C22</f>
        <v>irr</v>
      </c>
      <c r="D22" s="1">
        <f>REPORT0!D22</f>
        <v>122.00000000004744</v>
      </c>
      <c r="E22" s="1">
        <f>REPORT0!E22</f>
        <v>122.03002986607889</v>
      </c>
      <c r="F22" s="1">
        <f>REPORT0!F22</f>
        <v>62.512967852015194</v>
      </c>
      <c r="G22" s="1">
        <f>REPORT0!G22</f>
        <v>89.401957822574118</v>
      </c>
      <c r="H22">
        <f t="shared" si="0"/>
        <v>2.4614644288067922E-4</v>
      </c>
      <c r="I22">
        <f t="shared" si="1"/>
        <v>-0.48759862416400912</v>
      </c>
      <c r="J22">
        <f t="shared" si="2"/>
        <v>-0.26719706702836588</v>
      </c>
    </row>
    <row r="23" spans="1:31">
      <c r="A23" s="1" t="str">
        <f>REPORT0!A23</f>
        <v>H3</v>
      </c>
      <c r="B23" s="1" t="str">
        <f>REPORT0!B23</f>
        <v>cmb</v>
      </c>
      <c r="C23" s="1" t="str">
        <f>REPORT0!C23</f>
        <v>irr</v>
      </c>
      <c r="D23" s="1">
        <f>REPORT0!D23</f>
        <v>25.000000000007802</v>
      </c>
      <c r="E23" s="1">
        <f>REPORT0!E23</f>
        <v>23.629687347167781</v>
      </c>
      <c r="F23" s="1">
        <f>REPORT0!F23</f>
        <v>12.259144527836687</v>
      </c>
      <c r="G23" s="1">
        <f>REPORT0!G23</f>
        <v>17.045845419618104</v>
      </c>
      <c r="H23">
        <f t="shared" si="0"/>
        <v>-5.4812506113583681E-2</v>
      </c>
      <c r="I23">
        <f t="shared" si="1"/>
        <v>-0.50963421888668559</v>
      </c>
      <c r="J23">
        <f t="shared" si="2"/>
        <v>-0.31816618321548862</v>
      </c>
    </row>
    <row r="24" spans="1:31">
      <c r="A24" s="1" t="str">
        <f>REPORT0!A24</f>
        <v>H3</v>
      </c>
      <c r="B24" s="1" t="str">
        <f>REPORT0!B24</f>
        <v>wht</v>
      </c>
      <c r="C24" s="1" t="str">
        <f>REPORT0!C24</f>
        <v>irr</v>
      </c>
      <c r="D24" s="1">
        <f>REPORT0!D24</f>
        <v>413.00000000012636</v>
      </c>
      <c r="E24" s="1">
        <f>REPORT0!E24</f>
        <v>434.17528912983255</v>
      </c>
      <c r="F24" s="1">
        <f>REPORT0!F24</f>
        <v>129.37995038476527</v>
      </c>
      <c r="G24" s="1">
        <f>REPORT0!G24</f>
        <v>273.43842466694588</v>
      </c>
      <c r="H24">
        <f t="shared" si="0"/>
        <v>5.127188651259007E-2</v>
      </c>
      <c r="I24">
        <f t="shared" si="1"/>
        <v>-0.68673135500066418</v>
      </c>
      <c r="J24">
        <f t="shared" si="2"/>
        <v>-0.33792148991074522</v>
      </c>
    </row>
    <row r="25" spans="1:31">
      <c r="A25" s="1" t="str">
        <f>REPORT0!A25</f>
        <v>H3</v>
      </c>
      <c r="B25" s="1" t="str">
        <f>REPORT0!B25</f>
        <v>wht</v>
      </c>
      <c r="C25" s="1" t="str">
        <f>REPORT0!C25</f>
        <v>dry</v>
      </c>
      <c r="D25" s="1">
        <f>REPORT0!D25</f>
        <v>167.50000000008379</v>
      </c>
      <c r="E25" s="1">
        <f>REPORT0!E25</f>
        <v>122.67282684840977</v>
      </c>
      <c r="F25" s="1">
        <f>REPORT0!F25</f>
        <v>122.67282684870622</v>
      </c>
      <c r="G25" s="1">
        <f>REPORT0!G25</f>
        <v>122.67282684872718</v>
      </c>
      <c r="H25">
        <f t="shared" si="0"/>
        <v>-0.26762491433821844</v>
      </c>
      <c r="I25">
        <f t="shared" si="1"/>
        <v>-0.26762491433644864</v>
      </c>
      <c r="J25">
        <f t="shared" si="2"/>
        <v>-0.26762491433632352</v>
      </c>
    </row>
    <row r="26" spans="1:31">
      <c r="A26" s="1" t="str">
        <f>REPORT0!A26</f>
        <v>H3</v>
      </c>
      <c r="B26" s="1" t="str">
        <f>REPORT0!B26</f>
        <v>oat</v>
      </c>
      <c r="C26" s="1" t="str">
        <f>REPORT0!C26</f>
        <v>irr</v>
      </c>
      <c r="D26" s="1">
        <f>REPORT0!D26</f>
        <v>6.999999999648054</v>
      </c>
      <c r="E26" s="1">
        <f>REPORT0!E26</f>
        <v>10.693052523712113</v>
      </c>
      <c r="F26" s="1">
        <f>REPORT0!F26</f>
        <v>0</v>
      </c>
      <c r="G26" s="1">
        <f>REPORT0!G26</f>
        <v>2.5964455390868744</v>
      </c>
      <c r="H26">
        <f t="shared" si="0"/>
        <v>0.52757893203567696</v>
      </c>
      <c r="I26">
        <f t="shared" si="1"/>
        <v>-1</v>
      </c>
      <c r="J26">
        <f t="shared" si="2"/>
        <v>-0.62907920868322598</v>
      </c>
    </row>
    <row r="27" spans="1:31">
      <c r="A27" s="1" t="str">
        <f>REPORT0!A27</f>
        <v>H3</v>
      </c>
      <c r="B27" s="1" t="str">
        <f>REPORT0!B27</f>
        <v>oat</v>
      </c>
      <c r="C27" s="1" t="str">
        <f>REPORT0!C27</f>
        <v>dry</v>
      </c>
      <c r="D27" s="1">
        <f>REPORT0!D27</f>
        <v>12.000000000008512</v>
      </c>
      <c r="E27" s="1">
        <f>REPORT0!E27</f>
        <v>7.0340170770541857</v>
      </c>
      <c r="F27" s="1">
        <f>REPORT0!F27</f>
        <v>11.065005042555795</v>
      </c>
      <c r="G27" s="1">
        <f>REPORT0!G27</f>
        <v>8.7988836356878206</v>
      </c>
      <c r="H27">
        <f t="shared" si="0"/>
        <v>-0.41383191024590038</v>
      </c>
      <c r="I27">
        <f t="shared" si="1"/>
        <v>-7.7916246454337923E-2</v>
      </c>
      <c r="J27">
        <f t="shared" si="2"/>
        <v>-0.26675969702653513</v>
      </c>
    </row>
    <row r="28" spans="1:31">
      <c r="A28" s="1" t="str">
        <f>REPORT0!A28</f>
        <v>H3</v>
      </c>
      <c r="B28" s="1" t="str">
        <f>REPORT0!B28</f>
        <v>oni</v>
      </c>
      <c r="C28" s="1" t="str">
        <f>REPORT0!C28</f>
        <v>irr</v>
      </c>
      <c r="D28" s="1">
        <f>REPORT0!D28</f>
        <v>2.0000000000001479</v>
      </c>
      <c r="E28" s="1">
        <f>REPORT0!E28</f>
        <v>1.8804374058614202</v>
      </c>
      <c r="F28" s="1">
        <f>REPORT0!F28</f>
        <v>1.5813074345676261</v>
      </c>
      <c r="G28" s="1">
        <f>REPORT0!G28</f>
        <v>1.7162910104595444</v>
      </c>
      <c r="H28">
        <f t="shared" si="0"/>
        <v>-5.9781297069359418E-2</v>
      </c>
      <c r="I28">
        <f t="shared" si="1"/>
        <v>-0.20934628271624545</v>
      </c>
      <c r="J28">
        <f t="shared" si="2"/>
        <v>-0.14185449477029133</v>
      </c>
    </row>
    <row r="29" spans="1:31">
      <c r="A29" s="1" t="str">
        <f>REPORT0!A29</f>
        <v>H3</v>
      </c>
      <c r="B29" s="1" t="str">
        <f>REPORT0!B29</f>
        <v>tom</v>
      </c>
      <c r="C29" s="1" t="str">
        <f>REPORT0!C29</f>
        <v>irr</v>
      </c>
      <c r="D29" s="1">
        <f>REPORT0!D29</f>
        <v>5.0000000000003073</v>
      </c>
      <c r="E29" s="1">
        <f>REPORT0!E29</f>
        <v>4.5535048937169043</v>
      </c>
      <c r="F29" s="1">
        <f>REPORT0!F29</f>
        <v>4.4824571699843023</v>
      </c>
      <c r="G29" s="1">
        <f>REPORT0!G29</f>
        <v>4.5142638874109879</v>
      </c>
      <c r="H29">
        <f t="shared" si="0"/>
        <v>-8.9299021256675104E-2</v>
      </c>
      <c r="I29">
        <f t="shared" si="1"/>
        <v>-0.10350856600319458</v>
      </c>
      <c r="J29">
        <f t="shared" si="2"/>
        <v>-9.7147222517857901E-2</v>
      </c>
    </row>
    <row r="30" spans="1:31">
      <c r="A30" s="1" t="str">
        <f>REPORT0!A30</f>
        <v>H3</v>
      </c>
      <c r="B30" s="1" t="str">
        <f>REPORT0!B30</f>
        <v>chk</v>
      </c>
      <c r="C30" s="1" t="str">
        <f>REPORT0!C30</f>
        <v>irr</v>
      </c>
      <c r="D30" s="1">
        <f>REPORT0!D30</f>
        <v>10.000000000001746</v>
      </c>
      <c r="E30" s="1">
        <f>REPORT0!E30</f>
        <v>9.3768751088751028</v>
      </c>
      <c r="F30" s="1">
        <f>REPORT0!F30</f>
        <v>8.1680265435385877</v>
      </c>
      <c r="G30" s="1">
        <f>REPORT0!G30</f>
        <v>8.712591850996942</v>
      </c>
      <c r="H30">
        <f t="shared" si="0"/>
        <v>-6.2312489112653413E-2</v>
      </c>
      <c r="I30">
        <f t="shared" si="1"/>
        <v>-0.18319734564628387</v>
      </c>
      <c r="J30">
        <f t="shared" si="2"/>
        <v>-0.12874081490045797</v>
      </c>
    </row>
    <row r="31" spans="1:31">
      <c r="A31" s="1" t="str">
        <f>REPORT0!A31</f>
        <v>H3</v>
      </c>
      <c r="B31" s="1" t="str">
        <f>REPORT0!B31</f>
        <v>chk</v>
      </c>
      <c r="C31" s="1" t="str">
        <f>REPORT0!C31</f>
        <v>dry</v>
      </c>
      <c r="D31" s="1">
        <f>REPORT0!D31</f>
        <v>16.500000000013596</v>
      </c>
      <c r="E31" s="1">
        <f>REPORT0!E31</f>
        <v>12.066789359375873</v>
      </c>
      <c r="F31" s="1">
        <f>REPORT0!F31</f>
        <v>12.06678935939664</v>
      </c>
      <c r="G31" s="1">
        <f>REPORT0!G31</f>
        <v>12.066789359398138</v>
      </c>
      <c r="H31">
        <f t="shared" si="0"/>
        <v>-0.26867943276570128</v>
      </c>
      <c r="I31">
        <f t="shared" si="1"/>
        <v>-0.26867943276444262</v>
      </c>
      <c r="J31">
        <f t="shared" si="2"/>
        <v>-0.2686794327643518</v>
      </c>
    </row>
    <row r="32" spans="1:31">
      <c r="A32" s="1" t="str">
        <f>REPORT0!A32</f>
        <v>H3</v>
      </c>
      <c r="B32" s="1" t="str">
        <f>REPORT0!B32</f>
        <v>ric</v>
      </c>
      <c r="C32" s="1" t="str">
        <f>REPORT0!C32</f>
        <v>irr</v>
      </c>
      <c r="D32" s="1">
        <f>REPORT0!D32</f>
        <v>690.00000000006241</v>
      </c>
      <c r="E32" s="1">
        <f>REPORT0!E32</f>
        <v>680.24401378659559</v>
      </c>
      <c r="F32" s="1">
        <f>REPORT0!F32</f>
        <v>572.71186634531568</v>
      </c>
      <c r="G32" s="1">
        <f>REPORT0!G32</f>
        <v>624.00398046635075</v>
      </c>
      <c r="H32">
        <f t="shared" si="0"/>
        <v>-1.4139110454298498E-2</v>
      </c>
      <c r="I32">
        <f t="shared" si="1"/>
        <v>-0.16998280239816832</v>
      </c>
      <c r="J32">
        <f t="shared" si="2"/>
        <v>-9.5646405121312617E-2</v>
      </c>
    </row>
    <row r="33" spans="1:10">
      <c r="A33" s="1" t="str">
        <f>REPORT0!A33</f>
        <v>H4</v>
      </c>
      <c r="B33" s="1" t="str">
        <f>REPORT0!B33</f>
        <v>mze</v>
      </c>
      <c r="C33" s="1" t="str">
        <f>REPORT0!C33</f>
        <v>irr</v>
      </c>
      <c r="D33" s="1">
        <f>REPORT0!D33</f>
        <v>1.5156698104974535</v>
      </c>
      <c r="E33" s="1">
        <f>REPORT0!E33</f>
        <v>1.3622253807778317</v>
      </c>
      <c r="F33" s="1">
        <f>REPORT0!F33</f>
        <v>1.2676026704290795</v>
      </c>
      <c r="G33" s="1">
        <f>REPORT0!G33</f>
        <v>1.3099828990859899</v>
      </c>
      <c r="H33">
        <f t="shared" si="0"/>
        <v>-0.10123869239650574</v>
      </c>
      <c r="I33">
        <f t="shared" si="1"/>
        <v>-0.16366832561437417</v>
      </c>
      <c r="J33">
        <f t="shared" si="2"/>
        <v>-0.13570693958993341</v>
      </c>
    </row>
    <row r="34" spans="1:10">
      <c r="A34" s="1" t="str">
        <f>REPORT0!A34</f>
        <v>H4</v>
      </c>
      <c r="B34" s="1" t="str">
        <f>REPORT0!B34</f>
        <v>wht</v>
      </c>
      <c r="C34" s="1" t="str">
        <f>REPORT0!C34</f>
        <v>irr</v>
      </c>
      <c r="D34" s="1">
        <f>REPORT0!D34</f>
        <v>36.914249710340684</v>
      </c>
      <c r="E34" s="1">
        <f>REPORT0!E34</f>
        <v>38.980164465231148</v>
      </c>
      <c r="F34" s="1">
        <f>REPORT0!F34</f>
        <v>26.54370465424563</v>
      </c>
      <c r="G34" s="1">
        <f>REPORT0!G34</f>
        <v>32.200761422595924</v>
      </c>
      <c r="H34">
        <f t="shared" si="0"/>
        <v>5.5965237573601501E-2</v>
      </c>
      <c r="I34">
        <f t="shared" si="1"/>
        <v>-0.28093609209101666</v>
      </c>
      <c r="J34">
        <f t="shared" si="2"/>
        <v>-0.12768750075460378</v>
      </c>
    </row>
    <row r="35" spans="1:10">
      <c r="A35" s="1" t="str">
        <f>REPORT0!A35</f>
        <v>H4</v>
      </c>
      <c r="B35" s="1" t="str">
        <f>REPORT0!B35</f>
        <v>wht</v>
      </c>
      <c r="C35" s="1" t="str">
        <f>REPORT0!C35</f>
        <v>dry</v>
      </c>
      <c r="D35" s="1">
        <f>REPORT0!D35</f>
        <v>183.12829171769246</v>
      </c>
      <c r="E35" s="1">
        <f>REPORT0!E35</f>
        <v>174.80810608082561</v>
      </c>
      <c r="F35" s="1">
        <f>REPORT0!F35</f>
        <v>184.05778496455983</v>
      </c>
      <c r="G35" s="1">
        <f>REPORT0!G35</f>
        <v>179.81570083594411</v>
      </c>
      <c r="H35">
        <f t="shared" si="0"/>
        <v>-4.5433644134534434E-2</v>
      </c>
      <c r="I35">
        <f t="shared" si="1"/>
        <v>5.0756398050184615E-3</v>
      </c>
      <c r="J35">
        <f t="shared" si="2"/>
        <v>-1.8088908331296949E-2</v>
      </c>
    </row>
    <row r="36" spans="1:10">
      <c r="A36" s="1" t="str">
        <f>REPORT0!A36</f>
        <v>H4</v>
      </c>
      <c r="B36" s="1" t="str">
        <f>REPORT0!B36</f>
        <v>oat</v>
      </c>
      <c r="C36" s="1" t="str">
        <f>REPORT0!C36</f>
        <v>dry</v>
      </c>
      <c r="D36" s="1">
        <f>REPORT0!D36</f>
        <v>27.503372120345922</v>
      </c>
      <c r="E36" s="1">
        <f>REPORT0!E36</f>
        <v>34.968142303086928</v>
      </c>
      <c r="F36" s="1">
        <f>REPORT0!F36</f>
        <v>39.997789881862474</v>
      </c>
      <c r="G36" s="1">
        <f>REPORT0!G36</f>
        <v>37.658415172347794</v>
      </c>
      <c r="H36">
        <f t="shared" si="0"/>
        <v>0.27141290711835508</v>
      </c>
      <c r="I36">
        <f t="shared" si="1"/>
        <v>0.45428675825076992</v>
      </c>
      <c r="J36">
        <f t="shared" si="2"/>
        <v>0.36922901699350419</v>
      </c>
    </row>
    <row r="37" spans="1:10">
      <c r="A37" s="1" t="str">
        <f>REPORT0!A37</f>
        <v>H4</v>
      </c>
      <c r="B37" s="1" t="str">
        <f>REPORT0!B37</f>
        <v>chk</v>
      </c>
      <c r="C37" s="1" t="str">
        <f>REPORT0!C37</f>
        <v>dry</v>
      </c>
      <c r="D37" s="1">
        <f>REPORT0!D37</f>
        <v>1.0112606448454908</v>
      </c>
      <c r="E37" s="1">
        <f>REPORT0!E37</f>
        <v>0.76298920716563146</v>
      </c>
      <c r="F37" s="1">
        <f>REPORT0!F37</f>
        <v>0.76816501079389388</v>
      </c>
      <c r="G37" s="1">
        <f>REPORT0!G37</f>
        <v>0.76578621016591142</v>
      </c>
      <c r="H37">
        <f t="shared" si="0"/>
        <v>-0.24550687198728316</v>
      </c>
      <c r="I37">
        <f t="shared" si="1"/>
        <v>-0.24038870225068354</v>
      </c>
      <c r="J37">
        <f t="shared" si="2"/>
        <v>-0.24274101432779982</v>
      </c>
    </row>
    <row r="38" spans="1:10">
      <c r="A38" s="1" t="str">
        <f>REPORT0!A38</f>
        <v>H4</v>
      </c>
      <c r="B38" s="1" t="str">
        <f>REPORT0!B38</f>
        <v>ric</v>
      </c>
      <c r="C38" s="1" t="str">
        <f>REPORT0!C38</f>
        <v>irr</v>
      </c>
      <c r="D38" s="1">
        <f>REPORT0!D38</f>
        <v>7.0271559962779948</v>
      </c>
      <c r="E38" s="1">
        <f>REPORT0!E38</f>
        <v>6.2183725629128661</v>
      </c>
      <c r="F38" s="1">
        <f>REPORT0!F38</f>
        <v>4.4649528181091149</v>
      </c>
      <c r="G38" s="1">
        <f>REPORT0!G38</f>
        <v>5.3493534598603167</v>
      </c>
      <c r="H38">
        <f t="shared" si="0"/>
        <v>-0.11509399162243006</v>
      </c>
      <c r="I38">
        <f t="shared" si="1"/>
        <v>-0.36461452962279151</v>
      </c>
      <c r="J38">
        <f t="shared" si="2"/>
        <v>-0.2387598250709595</v>
      </c>
    </row>
    <row r="39" spans="1:10">
      <c r="A39" s="1"/>
      <c r="B39" s="1"/>
      <c r="C39" s="1"/>
      <c r="D39" s="1"/>
      <c r="E39" s="1"/>
      <c r="F39" s="1"/>
      <c r="G39" s="1"/>
    </row>
    <row r="40" spans="1:10">
      <c r="A40" s="1"/>
      <c r="B40" s="1"/>
      <c r="C40" s="1"/>
    </row>
    <row r="41" spans="1:10">
      <c r="A41" s="1"/>
      <c r="B41" s="1"/>
      <c r="C41" s="1"/>
    </row>
    <row r="42" spans="1:10">
      <c r="A42" s="1"/>
      <c r="B42" s="1"/>
      <c r="C42" s="1"/>
    </row>
    <row r="43" spans="1:10">
      <c r="A43" s="1"/>
      <c r="B43" s="1"/>
      <c r="C43" s="1"/>
    </row>
    <row r="44" spans="1:10">
      <c r="C44" t="s">
        <v>42</v>
      </c>
      <c r="D44" t="s">
        <v>43</v>
      </c>
      <c r="E44" t="s">
        <v>44</v>
      </c>
    </row>
    <row r="45" spans="1:10">
      <c r="A45" t="str">
        <f>B2</f>
        <v>mze</v>
      </c>
      <c r="B45" t="str">
        <f>C2</f>
        <v>irr</v>
      </c>
      <c r="C45">
        <f>H2</f>
        <v>1.308829020355895E-2</v>
      </c>
      <c r="D45">
        <f>I2</f>
        <v>-0.3701462261046643</v>
      </c>
      <c r="E45">
        <f>J2</f>
        <v>-0.16589980069219068</v>
      </c>
      <c r="F45">
        <v>76.499999999984723</v>
      </c>
      <c r="G45">
        <v>77.501254200556787</v>
      </c>
      <c r="H45">
        <v>48.183813702983556</v>
      </c>
      <c r="I45">
        <v>63.808665247034675</v>
      </c>
    </row>
    <row r="46" spans="1:10">
      <c r="A46" t="str">
        <f t="shared" ref="A46:B46" si="5">B3</f>
        <v>cmb</v>
      </c>
      <c r="B46" t="str">
        <f t="shared" si="5"/>
        <v>irr</v>
      </c>
      <c r="C46">
        <f t="shared" ref="C46:E46" si="6">H3</f>
        <v>-0.13069703388565035</v>
      </c>
      <c r="D46">
        <f t="shared" si="6"/>
        <v>-0.23110709865712331</v>
      </c>
      <c r="E46">
        <f t="shared" si="6"/>
        <v>-0.1784056476951007</v>
      </c>
      <c r="F46">
        <v>3.0000000000099361</v>
      </c>
      <c r="G46">
        <v>2.6079088983516865</v>
      </c>
      <c r="H46">
        <v>2.30667870403627</v>
      </c>
      <c r="I46">
        <v>2.4647830569228613</v>
      </c>
    </row>
    <row r="47" spans="1:10">
      <c r="A47" t="str">
        <f t="shared" ref="A47:B47" si="7">B4</f>
        <v>gbn</v>
      </c>
      <c r="B47" t="str">
        <f t="shared" si="7"/>
        <v>irr</v>
      </c>
      <c r="C47">
        <f t="shared" ref="C47:E47" si="8">H4</f>
        <v>-9.162482329755739E-2</v>
      </c>
      <c r="D47">
        <f t="shared" si="8"/>
        <v>-9.1624823273040668E-2</v>
      </c>
      <c r="E47">
        <f t="shared" si="8"/>
        <v>-9.1624823273101841E-2</v>
      </c>
      <c r="F47">
        <v>1.0000000000000473</v>
      </c>
      <c r="G47">
        <v>0.90837517670248558</v>
      </c>
      <c r="H47">
        <v>0.9083751767270023</v>
      </c>
      <c r="I47">
        <v>0.90837517672694112</v>
      </c>
    </row>
    <row r="48" spans="1:10">
      <c r="A48" t="str">
        <f t="shared" ref="A48:B48" si="9">B5</f>
        <v>pot</v>
      </c>
      <c r="B48" t="str">
        <f t="shared" si="9"/>
        <v>irr</v>
      </c>
      <c r="C48">
        <f t="shared" ref="C48:E48" si="10">H5</f>
        <v>-0.11871530493879834</v>
      </c>
      <c r="D48">
        <f t="shared" si="10"/>
        <v>-0.22878910734441749</v>
      </c>
      <c r="E48">
        <f t="shared" si="10"/>
        <v>-0.17106357033098085</v>
      </c>
      <c r="F48">
        <v>31.500000000001336</v>
      </c>
      <c r="G48">
        <v>27.760467894429031</v>
      </c>
      <c r="H48">
        <v>24.29314311865188</v>
      </c>
      <c r="I48">
        <v>26.111497534575211</v>
      </c>
    </row>
    <row r="49" spans="1:9">
      <c r="A49" t="str">
        <f t="shared" ref="A49:B49" si="11">B6</f>
        <v>wht</v>
      </c>
      <c r="B49" t="str">
        <f t="shared" si="11"/>
        <v>irr</v>
      </c>
      <c r="C49">
        <f t="shared" ref="C49:E49" si="12">H6</f>
        <v>0.14833299879024864</v>
      </c>
      <c r="D49">
        <f t="shared" si="12"/>
        <v>-0.7215871408374871</v>
      </c>
      <c r="E49">
        <f t="shared" si="12"/>
        <v>-0.2365248100066969</v>
      </c>
      <c r="F49">
        <v>49.000000000027725</v>
      </c>
      <c r="G49">
        <v>56.268316940754019</v>
      </c>
      <c r="H49">
        <v>13.642230098970852</v>
      </c>
      <c r="I49">
        <v>37.410284309693019</v>
      </c>
    </row>
    <row r="50" spans="1:9">
      <c r="A50" t="str">
        <f t="shared" ref="A50:B50" si="13">B7</f>
        <v>wht</v>
      </c>
      <c r="B50" t="str">
        <f t="shared" si="13"/>
        <v>dry</v>
      </c>
      <c r="C50">
        <f t="shared" ref="C50:E50" si="14">H7</f>
        <v>-0.26623692514090069</v>
      </c>
      <c r="D50">
        <f t="shared" si="14"/>
        <v>-0.26623692513081787</v>
      </c>
      <c r="E50">
        <f t="shared" si="14"/>
        <v>-0.266236925203436</v>
      </c>
      <c r="F50" s="21">
        <v>34.999999999988759</v>
      </c>
      <c r="G50">
        <v>25.681707620060227</v>
      </c>
      <c r="H50">
        <v>25.681707620413125</v>
      </c>
      <c r="I50">
        <v>25.681707617871492</v>
      </c>
    </row>
    <row r="51" spans="1:9">
      <c r="A51" t="str">
        <f t="shared" ref="A51:B51" si="15">B8</f>
        <v>oni</v>
      </c>
      <c r="B51" t="str">
        <f t="shared" si="15"/>
        <v>irr</v>
      </c>
      <c r="C51">
        <f t="shared" ref="C51:E51" si="16">H8</f>
        <v>-4.7264838907460138E-2</v>
      </c>
      <c r="D51">
        <f t="shared" si="16"/>
        <v>-0.25627883739453039</v>
      </c>
      <c r="E51">
        <f t="shared" si="16"/>
        <v>-0.14439498356292191</v>
      </c>
      <c r="F51">
        <v>28.499999999983618</v>
      </c>
      <c r="G51">
        <v>27.152952091121779</v>
      </c>
      <c r="H51">
        <v>21.196053134243702</v>
      </c>
      <c r="I51">
        <v>24.384742968442708</v>
      </c>
    </row>
    <row r="52" spans="1:9">
      <c r="A52" t="str">
        <f t="shared" ref="A52:B52" si="17">B9</f>
        <v>tom</v>
      </c>
      <c r="B52" t="str">
        <f t="shared" si="17"/>
        <v>irr</v>
      </c>
      <c r="C52">
        <f t="shared" ref="C52:E52" si="18">H9</f>
        <v>-8.7668213278943252E-2</v>
      </c>
      <c r="D52">
        <f t="shared" si="18"/>
        <v>-0.10272567443724334</v>
      </c>
      <c r="E52">
        <f t="shared" si="18"/>
        <v>-9.4743474054050481E-2</v>
      </c>
      <c r="F52" s="21">
        <v>76.000000000001464</v>
      </c>
      <c r="G52">
        <v>69.33721579080165</v>
      </c>
      <c r="H52">
        <v>68.192848742770821</v>
      </c>
      <c r="I52">
        <v>68.799495971893492</v>
      </c>
    </row>
    <row r="53" spans="1:9">
      <c r="A53" t="str">
        <f t="shared" ref="A53:B53" si="19">B10</f>
        <v>mel</v>
      </c>
      <c r="B53" t="str">
        <f t="shared" si="19"/>
        <v>irr</v>
      </c>
      <c r="C53">
        <f t="shared" ref="C53:E53" si="20">H10</f>
        <v>-4.272382618888515E-2</v>
      </c>
      <c r="D53">
        <f t="shared" si="20"/>
        <v>-0.37683475055805227</v>
      </c>
      <c r="E53">
        <f t="shared" si="20"/>
        <v>-0.2014018250611842</v>
      </c>
      <c r="F53">
        <v>58.499999999992397</v>
      </c>
      <c r="G53">
        <v>56.000656167942942</v>
      </c>
      <c r="H53">
        <v>36.455167092349207</v>
      </c>
      <c r="I53">
        <v>46.717993233914655</v>
      </c>
    </row>
    <row r="54" spans="1:9">
      <c r="A54" t="str">
        <f t="shared" ref="A54:B54" si="21">B11</f>
        <v>wtm</v>
      </c>
      <c r="B54" t="str">
        <f t="shared" si="21"/>
        <v>irr</v>
      </c>
      <c r="C54">
        <f t="shared" ref="C54:E54" si="22">H11</f>
        <v>-8.0108177962262439E-2</v>
      </c>
      <c r="D54">
        <f t="shared" si="22"/>
        <v>-0.22423324210818474</v>
      </c>
      <c r="E54">
        <f t="shared" si="22"/>
        <v>-0.14814084392517057</v>
      </c>
      <c r="F54">
        <v>40.500000000012896</v>
      </c>
      <c r="G54">
        <v>37.255618792540233</v>
      </c>
      <c r="H54">
        <v>31.418553694628525</v>
      </c>
      <c r="I54">
        <v>34.500295821041576</v>
      </c>
    </row>
    <row r="55" spans="1:9">
      <c r="A55" t="str">
        <f>B12</f>
        <v>sqh</v>
      </c>
      <c r="B55" t="str">
        <f>C12</f>
        <v>irr</v>
      </c>
      <c r="C55">
        <f t="shared" ref="C55:E55" si="23">H12</f>
        <v>-0.13284252346081549</v>
      </c>
      <c r="D55">
        <f t="shared" si="23"/>
        <v>-0.14981534491832871</v>
      </c>
      <c r="E55">
        <f t="shared" si="23"/>
        <v>-0.14083362800370869</v>
      </c>
      <c r="F55" s="21">
        <v>14.499999999997042</v>
      </c>
      <c r="G55">
        <v>12.573783409815611</v>
      </c>
      <c r="H55">
        <v>12.327677498681719</v>
      </c>
      <c r="I55">
        <v>12.457912393943683</v>
      </c>
    </row>
    <row r="56" spans="1:9">
      <c r="F56">
        <f>SUM(F45:F55)</f>
        <v>413.99999999999994</v>
      </c>
      <c r="G56">
        <f t="shared" ref="G56:I56" si="24">SUM(G45:G55)</f>
        <v>393.0482569830765</v>
      </c>
      <c r="H56">
        <f t="shared" si="24"/>
        <v>284.60624858445669</v>
      </c>
      <c r="I56">
        <f t="shared" si="24"/>
        <v>343.2457533320603</v>
      </c>
    </row>
    <row r="57" spans="1:9">
      <c r="G57" s="4">
        <f>(G56/$F$56)-1</f>
        <v>-5.0608074920104995E-2</v>
      </c>
      <c r="H57" s="4">
        <f t="shared" ref="H57:I57" si="25">(H56/$F$56)-1</f>
        <v>-0.31254529327425906</v>
      </c>
      <c r="I57" s="4">
        <f t="shared" si="25"/>
        <v>-0.17090397745879138</v>
      </c>
    </row>
    <row r="76" spans="1:10">
      <c r="D76" t="s">
        <v>42</v>
      </c>
      <c r="E76" t="s">
        <v>43</v>
      </c>
      <c r="F76" t="s">
        <v>44</v>
      </c>
    </row>
    <row r="77" spans="1:10">
      <c r="A77" s="1" t="str">
        <f>A13</f>
        <v>H2</v>
      </c>
      <c r="B77" s="1" t="str">
        <f t="shared" ref="B77:C77" si="26">B13</f>
        <v>mze</v>
      </c>
      <c r="C77" s="1" t="str">
        <f t="shared" si="26"/>
        <v>irr</v>
      </c>
      <c r="D77">
        <f>H13</f>
        <v>2.5352518175467686E-3</v>
      </c>
      <c r="E77">
        <f t="shared" ref="E77:F77" si="27">I13</f>
        <v>-0.29980867993998184</v>
      </c>
      <c r="F77">
        <f t="shared" si="27"/>
        <v>-0.15857215164659444</v>
      </c>
      <c r="G77">
        <v>764.99218653925618</v>
      </c>
      <c r="H77">
        <v>766.93163437058888</v>
      </c>
      <c r="I77">
        <v>535.64088892852146</v>
      </c>
      <c r="J77">
        <v>643.6857295268934</v>
      </c>
    </row>
    <row r="78" spans="1:10">
      <c r="A78" s="1" t="str">
        <f t="shared" ref="A78:C78" si="28">A14</f>
        <v>H2</v>
      </c>
      <c r="B78" s="1" t="str">
        <f t="shared" si="28"/>
        <v>cmb</v>
      </c>
      <c r="C78" s="1" t="str">
        <f t="shared" si="28"/>
        <v>irr</v>
      </c>
      <c r="D78">
        <f t="shared" ref="D78:D85" si="29">H14</f>
        <v>-8.9189818760820883E-3</v>
      </c>
      <c r="E78">
        <f t="shared" ref="E78:E85" si="30">I14</f>
        <v>-0.42865030870251097</v>
      </c>
      <c r="F78">
        <f t="shared" ref="F78:F85" si="31">J14</f>
        <v>-0.24296689699808105</v>
      </c>
      <c r="G78">
        <v>23.983638808940988</v>
      </c>
      <c r="H78">
        <v>23.769729169081543</v>
      </c>
      <c r="I78">
        <v>13.70304462967891</v>
      </c>
      <c r="J78">
        <v>18.156408508809843</v>
      </c>
    </row>
    <row r="79" spans="1:10">
      <c r="A79" s="1" t="str">
        <f t="shared" ref="A79:C79" si="32">A15</f>
        <v>H2</v>
      </c>
      <c r="B79" s="1" t="str">
        <f t="shared" si="32"/>
        <v>cmb</v>
      </c>
      <c r="C79" s="1" t="str">
        <f t="shared" si="32"/>
        <v>dry</v>
      </c>
      <c r="D79">
        <f t="shared" si="29"/>
        <v>-0.51274953863341421</v>
      </c>
      <c r="E79">
        <f t="shared" si="30"/>
        <v>-0.51274955444721049</v>
      </c>
      <c r="F79">
        <f t="shared" si="31"/>
        <v>-0.51274956336272481</v>
      </c>
      <c r="G79">
        <v>0.49899709018615263</v>
      </c>
      <c r="H79">
        <v>0.24313656241378664</v>
      </c>
      <c r="I79">
        <v>0.24313655452274832</v>
      </c>
      <c r="J79">
        <v>0.24313655007393264</v>
      </c>
    </row>
    <row r="80" spans="1:10">
      <c r="A80" s="1" t="str">
        <f t="shared" ref="A80:C80" si="33">A16</f>
        <v>H2</v>
      </c>
      <c r="B80" s="1" t="str">
        <f t="shared" si="33"/>
        <v>pot</v>
      </c>
      <c r="C80" s="1" t="str">
        <f t="shared" si="33"/>
        <v>irr</v>
      </c>
      <c r="D80">
        <f t="shared" si="29"/>
        <v>-0.1329398080482872</v>
      </c>
      <c r="E80">
        <f t="shared" si="30"/>
        <v>-0.19426240004668738</v>
      </c>
      <c r="F80">
        <f t="shared" si="31"/>
        <v>-0.1659441885172025</v>
      </c>
      <c r="G80">
        <v>8.0304647638914606</v>
      </c>
      <c r="H80">
        <v>6.9628963196411959</v>
      </c>
      <c r="I80">
        <v>6.4704474053675511</v>
      </c>
      <c r="J80">
        <v>6.6978558052315043</v>
      </c>
    </row>
    <row r="81" spans="1:10">
      <c r="A81" s="1" t="str">
        <f t="shared" ref="A81:C81" si="34">A17</f>
        <v>H2</v>
      </c>
      <c r="B81" s="1" t="str">
        <f t="shared" si="34"/>
        <v>pot</v>
      </c>
      <c r="C81" s="1" t="str">
        <f t="shared" si="34"/>
        <v>dry</v>
      </c>
      <c r="D81">
        <f t="shared" si="29"/>
        <v>-0.43159873350068889</v>
      </c>
      <c r="E81">
        <f t="shared" si="30"/>
        <v>-0.43159873351038813</v>
      </c>
      <c r="F81">
        <f t="shared" si="31"/>
        <v>-0.43159873360502488</v>
      </c>
      <c r="G81">
        <v>0.30086759071168567</v>
      </c>
      <c r="H81">
        <v>0.17101351960911851</v>
      </c>
      <c r="I81">
        <v>0.17101351960620031</v>
      </c>
      <c r="J81">
        <v>0.1710135195777272</v>
      </c>
    </row>
    <row r="82" spans="1:10">
      <c r="A82" s="1" t="str">
        <f t="shared" ref="A82:C82" si="35">A18</f>
        <v>H2</v>
      </c>
      <c r="B82" s="1" t="str">
        <f t="shared" si="35"/>
        <v>wht</v>
      </c>
      <c r="C82" s="1" t="str">
        <f t="shared" si="35"/>
        <v>irr</v>
      </c>
      <c r="D82">
        <f t="shared" si="29"/>
        <v>5.0282175569480669E-2</v>
      </c>
      <c r="E82">
        <f t="shared" si="30"/>
        <v>-0.37191635133987222</v>
      </c>
      <c r="F82">
        <f t="shared" si="31"/>
        <v>-0.1709461679155776</v>
      </c>
      <c r="G82">
        <v>20.925874582314801</v>
      </c>
      <c r="H82">
        <v>21.978073082007686</v>
      </c>
      <c r="I82">
        <v>13.143199659064509</v>
      </c>
      <c r="J82">
        <v>17.348676512186099</v>
      </c>
    </row>
    <row r="83" spans="1:10">
      <c r="A83" s="1" t="str">
        <f t="shared" ref="A83:C83" si="36">A19</f>
        <v>H2</v>
      </c>
      <c r="B83" s="1" t="str">
        <f t="shared" si="36"/>
        <v>wht</v>
      </c>
      <c r="C83" s="1" t="str">
        <f t="shared" si="36"/>
        <v>dry</v>
      </c>
      <c r="D83">
        <f t="shared" si="29"/>
        <v>-0.26211307198574385</v>
      </c>
      <c r="E83">
        <f t="shared" si="30"/>
        <v>-0.26211307200293721</v>
      </c>
      <c r="F83">
        <f t="shared" si="31"/>
        <v>-0.26211307197559519</v>
      </c>
      <c r="G83">
        <v>41.041486106929149</v>
      </c>
      <c r="H83">
        <v>30.283976104581722</v>
      </c>
      <c r="I83">
        <v>30.283976103876082</v>
      </c>
      <c r="J83">
        <v>30.283976104998239</v>
      </c>
    </row>
    <row r="84" spans="1:10">
      <c r="A84" s="1" t="str">
        <f t="shared" ref="A84:C84" si="37">A20</f>
        <v>H2</v>
      </c>
      <c r="B84" s="1" t="str">
        <f t="shared" si="37"/>
        <v>oat</v>
      </c>
      <c r="C84" s="1" t="str">
        <f t="shared" si="37"/>
        <v>dry</v>
      </c>
      <c r="D84">
        <f t="shared" si="29"/>
        <v>-0.49052448269523541</v>
      </c>
      <c r="E84">
        <f t="shared" si="30"/>
        <v>-0.4905244664138092</v>
      </c>
      <c r="F84">
        <f t="shared" si="31"/>
        <v>-0.49052448450471142</v>
      </c>
      <c r="G84">
        <v>0.99745814450061621</v>
      </c>
      <c r="H84">
        <v>0.50818050415930205</v>
      </c>
      <c r="I84">
        <v>0.50818052039934325</v>
      </c>
      <c r="J84">
        <v>0.50818050235442547</v>
      </c>
    </row>
    <row r="85" spans="1:10">
      <c r="A85" s="1" t="str">
        <f t="shared" ref="A85:C85" si="38">A21</f>
        <v>H2</v>
      </c>
      <c r="B85" s="1" t="str">
        <f t="shared" si="38"/>
        <v>wtm</v>
      </c>
      <c r="C85" s="1" t="str">
        <f t="shared" si="38"/>
        <v>irr</v>
      </c>
      <c r="D85">
        <f t="shared" si="29"/>
        <v>-0.11380231074487324</v>
      </c>
      <c r="E85">
        <f t="shared" si="30"/>
        <v>-0.14366710600255495</v>
      </c>
      <c r="F85">
        <f t="shared" si="31"/>
        <v>-0.12979777959895467</v>
      </c>
      <c r="G85">
        <v>10.029026373268907</v>
      </c>
      <c r="H85">
        <v>8.88769999746963</v>
      </c>
      <c r="I85">
        <v>8.5881851781980636</v>
      </c>
      <c r="J85">
        <v>8.7272810184792462</v>
      </c>
    </row>
    <row r="86" spans="1:10">
      <c r="A86" s="1"/>
      <c r="B86" s="1"/>
      <c r="C86" s="1"/>
      <c r="G86">
        <f>SUM(G77:G85)</f>
        <v>870.80000000000007</v>
      </c>
      <c r="H86">
        <f t="shared" ref="H86:J86" si="39">SUM(H77:H85)</f>
        <v>859.73633962955296</v>
      </c>
      <c r="I86">
        <f t="shared" si="39"/>
        <v>608.75207249923471</v>
      </c>
      <c r="J86">
        <f t="shared" si="39"/>
        <v>725.82225804860445</v>
      </c>
    </row>
    <row r="87" spans="1:10">
      <c r="A87" s="1"/>
      <c r="B87" s="1"/>
      <c r="C87" s="1"/>
      <c r="H87" s="4">
        <f>(H86/$G$86)-1</f>
        <v>-1.2705168087330132E-2</v>
      </c>
      <c r="I87" s="4">
        <f t="shared" ref="I87:J87" si="40">(I86/$G$86)-1</f>
        <v>-0.30092779915108558</v>
      </c>
      <c r="J87" s="4">
        <f t="shared" si="40"/>
        <v>-0.16648799029788197</v>
      </c>
    </row>
    <row r="104" spans="1:10">
      <c r="D104" t="s">
        <v>42</v>
      </c>
      <c r="E104" t="s">
        <v>43</v>
      </c>
      <c r="F104" t="s">
        <v>44</v>
      </c>
    </row>
    <row r="105" spans="1:10">
      <c r="A105" s="1" t="str">
        <f>A22</f>
        <v>H3</v>
      </c>
      <c r="B105" s="1" t="str">
        <f t="shared" ref="B105:C105" si="41">B22</f>
        <v>mze</v>
      </c>
      <c r="C105" s="1" t="str">
        <f t="shared" si="41"/>
        <v>irr</v>
      </c>
      <c r="D105">
        <f>H22</f>
        <v>2.4614644288067922E-4</v>
      </c>
      <c r="E105">
        <f t="shared" ref="E105:F105" si="42">I22</f>
        <v>-0.48759862416400912</v>
      </c>
      <c r="F105">
        <f t="shared" si="42"/>
        <v>-0.26719706702836588</v>
      </c>
      <c r="G105">
        <v>122.00000000004744</v>
      </c>
      <c r="H105">
        <v>122.03002986607889</v>
      </c>
      <c r="I105">
        <v>62.512967852015194</v>
      </c>
      <c r="J105">
        <v>89.401957822574118</v>
      </c>
    </row>
    <row r="106" spans="1:10">
      <c r="A106" s="1" t="str">
        <f t="shared" ref="A106:C106" si="43">A23</f>
        <v>H3</v>
      </c>
      <c r="B106" s="1" t="str">
        <f t="shared" si="43"/>
        <v>cmb</v>
      </c>
      <c r="C106" s="1" t="str">
        <f t="shared" si="43"/>
        <v>irr</v>
      </c>
      <c r="D106">
        <f t="shared" ref="D106:D112" si="44">H23</f>
        <v>-5.4812506113583681E-2</v>
      </c>
      <c r="E106">
        <f t="shared" ref="E106:E113" si="45">I23</f>
        <v>-0.50963421888668559</v>
      </c>
      <c r="F106">
        <f t="shared" ref="F106:F113" si="46">J23</f>
        <v>-0.31816618321548862</v>
      </c>
      <c r="G106">
        <v>25.000000000007802</v>
      </c>
      <c r="H106">
        <v>23.629687347167781</v>
      </c>
      <c r="I106">
        <v>12.259144527836687</v>
      </c>
      <c r="J106">
        <v>17.045845419618104</v>
      </c>
    </row>
    <row r="107" spans="1:10">
      <c r="A107" s="1" t="str">
        <f t="shared" ref="A107:C107" si="47">A24</f>
        <v>H3</v>
      </c>
      <c r="B107" s="1" t="str">
        <f t="shared" si="47"/>
        <v>wht</v>
      </c>
      <c r="C107" s="1" t="str">
        <f t="shared" si="47"/>
        <v>irr</v>
      </c>
      <c r="D107">
        <f t="shared" si="44"/>
        <v>5.127188651259007E-2</v>
      </c>
      <c r="E107">
        <f t="shared" si="45"/>
        <v>-0.68673135500066418</v>
      </c>
      <c r="F107">
        <f t="shared" si="46"/>
        <v>-0.33792148991074522</v>
      </c>
      <c r="G107">
        <v>413.00000000012636</v>
      </c>
      <c r="H107">
        <v>434.17528912983255</v>
      </c>
      <c r="I107">
        <v>129.37995038476527</v>
      </c>
      <c r="J107">
        <v>273.43842466694588</v>
      </c>
    </row>
    <row r="108" spans="1:10">
      <c r="A108" s="1" t="str">
        <f t="shared" ref="A108:C108" si="48">A25</f>
        <v>H3</v>
      </c>
      <c r="B108" s="1" t="str">
        <f t="shared" si="48"/>
        <v>wht</v>
      </c>
      <c r="C108" s="1" t="str">
        <f t="shared" si="48"/>
        <v>dry</v>
      </c>
      <c r="D108">
        <f t="shared" si="44"/>
        <v>-0.26762491433821844</v>
      </c>
      <c r="E108">
        <f t="shared" si="45"/>
        <v>-0.26762491433644864</v>
      </c>
      <c r="F108">
        <f t="shared" si="46"/>
        <v>-0.26762491433632352</v>
      </c>
      <c r="G108">
        <v>167.50000000008379</v>
      </c>
      <c r="H108">
        <v>122.67282684840977</v>
      </c>
      <c r="I108">
        <v>122.67282684870622</v>
      </c>
      <c r="J108">
        <v>122.67282684872718</v>
      </c>
    </row>
    <row r="109" spans="1:10">
      <c r="A109" s="1" t="str">
        <f t="shared" ref="A109:C109" si="49">A26</f>
        <v>H3</v>
      </c>
      <c r="B109" s="1" t="str">
        <f t="shared" si="49"/>
        <v>oat</v>
      </c>
      <c r="C109" s="1" t="str">
        <f t="shared" si="49"/>
        <v>irr</v>
      </c>
      <c r="D109">
        <f t="shared" si="44"/>
        <v>0.52757893203567696</v>
      </c>
      <c r="E109">
        <f t="shared" si="45"/>
        <v>-1</v>
      </c>
      <c r="F109">
        <f t="shared" si="46"/>
        <v>-0.62907920868322598</v>
      </c>
      <c r="G109">
        <v>6.999999999648054</v>
      </c>
      <c r="H109">
        <v>10.693052523712113</v>
      </c>
      <c r="I109">
        <v>0</v>
      </c>
      <c r="J109">
        <v>2.5964455390868744</v>
      </c>
    </row>
    <row r="110" spans="1:10">
      <c r="A110" s="1" t="str">
        <f t="shared" ref="A110:C110" si="50">A27</f>
        <v>H3</v>
      </c>
      <c r="B110" s="1" t="str">
        <f t="shared" si="50"/>
        <v>oat</v>
      </c>
      <c r="C110" s="1" t="str">
        <f t="shared" si="50"/>
        <v>dry</v>
      </c>
      <c r="D110">
        <f t="shared" si="44"/>
        <v>-0.41383191024590038</v>
      </c>
      <c r="E110">
        <f t="shared" si="45"/>
        <v>-7.7916246454337923E-2</v>
      </c>
      <c r="F110">
        <f t="shared" si="46"/>
        <v>-0.26675969702653513</v>
      </c>
      <c r="G110">
        <v>12.000000000008512</v>
      </c>
      <c r="H110">
        <v>7.0340170770541857</v>
      </c>
      <c r="I110">
        <v>11.065005042555795</v>
      </c>
      <c r="J110">
        <v>8.7988836356878206</v>
      </c>
    </row>
    <row r="111" spans="1:10">
      <c r="A111" s="1" t="str">
        <f t="shared" ref="A111:C111" si="51">A28</f>
        <v>H3</v>
      </c>
      <c r="B111" s="1" t="str">
        <f t="shared" si="51"/>
        <v>oni</v>
      </c>
      <c r="C111" s="1" t="str">
        <f t="shared" si="51"/>
        <v>irr</v>
      </c>
      <c r="D111">
        <f t="shared" si="44"/>
        <v>-5.9781297069359418E-2</v>
      </c>
      <c r="E111">
        <f t="shared" si="45"/>
        <v>-0.20934628271624545</v>
      </c>
      <c r="F111">
        <f t="shared" si="46"/>
        <v>-0.14185449477029133</v>
      </c>
      <c r="G111">
        <v>2.0000000000001479</v>
      </c>
      <c r="H111">
        <v>1.8804374058614202</v>
      </c>
      <c r="I111">
        <v>1.5813074345676261</v>
      </c>
      <c r="J111">
        <v>1.7162910104595444</v>
      </c>
    </row>
    <row r="112" spans="1:10">
      <c r="A112" s="1" t="str">
        <f t="shared" ref="A112:C112" si="52">A29</f>
        <v>H3</v>
      </c>
      <c r="B112" s="1" t="str">
        <f t="shared" si="52"/>
        <v>tom</v>
      </c>
      <c r="C112" s="1" t="str">
        <f t="shared" si="52"/>
        <v>irr</v>
      </c>
      <c r="D112">
        <f t="shared" si="44"/>
        <v>-8.9299021256675104E-2</v>
      </c>
      <c r="E112">
        <f t="shared" si="45"/>
        <v>-0.10350856600319458</v>
      </c>
      <c r="F112">
        <f t="shared" si="46"/>
        <v>-9.7147222517857901E-2</v>
      </c>
      <c r="G112">
        <v>5.0000000000003073</v>
      </c>
      <c r="H112">
        <v>4.5535048937169043</v>
      </c>
      <c r="I112">
        <v>4.4824571699843023</v>
      </c>
      <c r="J112">
        <v>4.5142638874109879</v>
      </c>
    </row>
    <row r="113" spans="1:10">
      <c r="A113" s="1" t="str">
        <f t="shared" ref="A113:C113" si="53">A30</f>
        <v>H3</v>
      </c>
      <c r="B113" s="1" t="str">
        <f t="shared" si="53"/>
        <v>chk</v>
      </c>
      <c r="C113" s="1" t="str">
        <f t="shared" si="53"/>
        <v>irr</v>
      </c>
      <c r="D113">
        <f>H30</f>
        <v>-6.2312489112653413E-2</v>
      </c>
      <c r="E113">
        <f t="shared" si="45"/>
        <v>-0.18319734564628387</v>
      </c>
      <c r="F113">
        <f t="shared" si="46"/>
        <v>-0.12874081490045797</v>
      </c>
      <c r="G113">
        <v>10.000000000001746</v>
      </c>
      <c r="H113">
        <v>9.3768751088751028</v>
      </c>
      <c r="I113">
        <v>8.1680265435385877</v>
      </c>
      <c r="J113">
        <v>8.712591850996942</v>
      </c>
    </row>
    <row r="114" spans="1:10">
      <c r="A114" s="1" t="str">
        <f t="shared" ref="A114:C114" si="54">A31</f>
        <v>H3</v>
      </c>
      <c r="B114" s="1" t="str">
        <f t="shared" si="54"/>
        <v>chk</v>
      </c>
      <c r="C114" s="1" t="str">
        <f t="shared" si="54"/>
        <v>dry</v>
      </c>
      <c r="D114">
        <f t="shared" ref="D114:D115" si="55">H31</f>
        <v>-0.26867943276570128</v>
      </c>
      <c r="E114">
        <f t="shared" ref="E114:E115" si="56">I31</f>
        <v>-0.26867943276444262</v>
      </c>
      <c r="F114">
        <f t="shared" ref="F114:F115" si="57">J31</f>
        <v>-0.2686794327643518</v>
      </c>
      <c r="G114">
        <v>16.500000000013596</v>
      </c>
      <c r="H114">
        <v>12.066789359375873</v>
      </c>
      <c r="I114">
        <v>12.06678935939664</v>
      </c>
      <c r="J114">
        <v>12.066789359398138</v>
      </c>
    </row>
    <row r="115" spans="1:10">
      <c r="A115" s="1" t="str">
        <f t="shared" ref="A115:C116" si="58">A32</f>
        <v>H3</v>
      </c>
      <c r="B115" s="1" t="str">
        <f t="shared" si="58"/>
        <v>ric</v>
      </c>
      <c r="C115" s="1" t="str">
        <f t="shared" si="58"/>
        <v>irr</v>
      </c>
      <c r="D115">
        <f t="shared" si="55"/>
        <v>-1.4139110454298498E-2</v>
      </c>
      <c r="E115">
        <f t="shared" si="56"/>
        <v>-0.16998280239816832</v>
      </c>
      <c r="F115">
        <f t="shared" si="57"/>
        <v>-9.5646405121312617E-2</v>
      </c>
      <c r="G115">
        <v>690.00000000006241</v>
      </c>
      <c r="H115">
        <v>680.24401378659559</v>
      </c>
      <c r="I115">
        <v>572.71186634531568</v>
      </c>
      <c r="J115">
        <v>624.00398046635075</v>
      </c>
    </row>
    <row r="116" spans="1:10">
      <c r="A116" s="1"/>
      <c r="B116" s="1"/>
      <c r="C116" s="1"/>
      <c r="G116">
        <f>SUM(G105:G115)</f>
        <v>1470.0000000000002</v>
      </c>
      <c r="H116">
        <f t="shared" ref="H116:J116" si="59">SUM(H105:H115)</f>
        <v>1428.3565233466802</v>
      </c>
      <c r="I116">
        <f t="shared" si="59"/>
        <v>936.900341508682</v>
      </c>
      <c r="J116">
        <f t="shared" si="59"/>
        <v>1164.9683005072563</v>
      </c>
    </row>
    <row r="117" spans="1:10">
      <c r="H117" s="4">
        <f>(H116/$G$116)-1</f>
        <v>-2.8328895682530608E-2</v>
      </c>
      <c r="I117" s="4">
        <f t="shared" ref="I117:J117" si="60">(I116/$G$116)-1</f>
        <v>-0.36265282890565864</v>
      </c>
      <c r="J117" s="4">
        <f t="shared" si="60"/>
        <v>-0.20750455747805707</v>
      </c>
    </row>
    <row r="131" spans="1:10">
      <c r="D131" t="s">
        <v>42</v>
      </c>
      <c r="E131" t="s">
        <v>43</v>
      </c>
      <c r="F131" t="s">
        <v>44</v>
      </c>
    </row>
    <row r="132" spans="1:10">
      <c r="A132" s="1" t="str">
        <f>A33</f>
        <v>H4</v>
      </c>
      <c r="B132" s="1" t="str">
        <f t="shared" ref="B132:C132" si="61">B33</f>
        <v>mze</v>
      </c>
      <c r="C132" s="1" t="str">
        <f t="shared" si="61"/>
        <v>irr</v>
      </c>
      <c r="D132">
        <f>H33</f>
        <v>-0.10123869239650574</v>
      </c>
      <c r="E132">
        <f t="shared" ref="E132:F132" si="62">I33</f>
        <v>-0.16366832561437417</v>
      </c>
      <c r="F132">
        <f t="shared" si="62"/>
        <v>-0.13570693958993341</v>
      </c>
      <c r="G132">
        <v>1.5156698104974535</v>
      </c>
      <c r="H132">
        <v>1.3622253807778317</v>
      </c>
      <c r="I132">
        <v>1.2676026704290795</v>
      </c>
      <c r="J132">
        <v>1.3099828990859899</v>
      </c>
    </row>
    <row r="133" spans="1:10">
      <c r="A133" s="1" t="str">
        <f t="shared" ref="A133:C133" si="63">A34</f>
        <v>H4</v>
      </c>
      <c r="B133" s="1" t="str">
        <f t="shared" si="63"/>
        <v>wht</v>
      </c>
      <c r="C133" s="1" t="str">
        <f t="shared" si="63"/>
        <v>irr</v>
      </c>
      <c r="D133">
        <f t="shared" ref="D133:D137" si="64">H34</f>
        <v>5.5965237573601501E-2</v>
      </c>
      <c r="E133">
        <f t="shared" ref="E133:E137" si="65">I34</f>
        <v>-0.28093609209101666</v>
      </c>
      <c r="F133">
        <f t="shared" ref="F133:F137" si="66">J34</f>
        <v>-0.12768750075460378</v>
      </c>
      <c r="G133">
        <v>36.914249710340684</v>
      </c>
      <c r="H133">
        <v>38.980164465231148</v>
      </c>
      <c r="I133">
        <v>26.54370465424563</v>
      </c>
      <c r="J133">
        <v>32.200761422595924</v>
      </c>
    </row>
    <row r="134" spans="1:10">
      <c r="A134" s="1" t="str">
        <f t="shared" ref="A134:C134" si="67">A35</f>
        <v>H4</v>
      </c>
      <c r="B134" s="1" t="str">
        <f t="shared" si="67"/>
        <v>wht</v>
      </c>
      <c r="C134" s="1" t="str">
        <f t="shared" si="67"/>
        <v>dry</v>
      </c>
      <c r="D134">
        <f t="shared" si="64"/>
        <v>-4.5433644134534434E-2</v>
      </c>
      <c r="E134">
        <f t="shared" si="65"/>
        <v>5.0756398050184615E-3</v>
      </c>
      <c r="F134">
        <f t="shared" si="66"/>
        <v>-1.8088908331296949E-2</v>
      </c>
      <c r="G134">
        <v>183.12829171769246</v>
      </c>
      <c r="H134">
        <v>174.80810608082561</v>
      </c>
      <c r="I134">
        <v>184.05778496455983</v>
      </c>
      <c r="J134">
        <v>179.81570083594411</v>
      </c>
    </row>
    <row r="135" spans="1:10">
      <c r="A135" s="1" t="str">
        <f t="shared" ref="A135:C135" si="68">A36</f>
        <v>H4</v>
      </c>
      <c r="B135" s="1" t="str">
        <f t="shared" si="68"/>
        <v>oat</v>
      </c>
      <c r="C135" s="1" t="str">
        <f t="shared" si="68"/>
        <v>dry</v>
      </c>
      <c r="D135">
        <f t="shared" si="64"/>
        <v>0.27141290711835508</v>
      </c>
      <c r="E135">
        <f t="shared" si="65"/>
        <v>0.45428675825076992</v>
      </c>
      <c r="F135">
        <f t="shared" si="66"/>
        <v>0.36922901699350419</v>
      </c>
      <c r="G135">
        <v>27.503372120345922</v>
      </c>
      <c r="H135">
        <v>34.968142303086928</v>
      </c>
      <c r="I135">
        <v>39.997789881862474</v>
      </c>
      <c r="J135">
        <v>37.658415172347794</v>
      </c>
    </row>
    <row r="136" spans="1:10">
      <c r="A136" s="1" t="str">
        <f t="shared" ref="A136:C136" si="69">A37</f>
        <v>H4</v>
      </c>
      <c r="B136" s="1" t="str">
        <f t="shared" si="69"/>
        <v>chk</v>
      </c>
      <c r="C136" s="1" t="str">
        <f t="shared" si="69"/>
        <v>dry</v>
      </c>
      <c r="D136">
        <f t="shared" si="64"/>
        <v>-0.24550687198728316</v>
      </c>
      <c r="E136">
        <f t="shared" si="65"/>
        <v>-0.24038870225068354</v>
      </c>
      <c r="F136">
        <f t="shared" si="66"/>
        <v>-0.24274101432779982</v>
      </c>
      <c r="G136">
        <v>1.0112606448454908</v>
      </c>
      <c r="H136">
        <v>0.76298920716563146</v>
      </c>
      <c r="I136">
        <v>0.76816501079389388</v>
      </c>
      <c r="J136">
        <v>0.76578621016591142</v>
      </c>
    </row>
    <row r="137" spans="1:10">
      <c r="A137" s="1" t="str">
        <f t="shared" ref="A137:C138" si="70">A38</f>
        <v>H4</v>
      </c>
      <c r="B137" s="1" t="str">
        <f t="shared" si="70"/>
        <v>ric</v>
      </c>
      <c r="C137" s="1" t="str">
        <f t="shared" si="70"/>
        <v>irr</v>
      </c>
      <c r="D137">
        <f t="shared" si="64"/>
        <v>-0.11509399162243006</v>
      </c>
      <c r="E137">
        <f t="shared" si="65"/>
        <v>-0.36461452962279151</v>
      </c>
      <c r="F137">
        <f t="shared" si="66"/>
        <v>-0.2387598250709595</v>
      </c>
      <c r="G137">
        <v>7.0271559962779948</v>
      </c>
      <c r="H137">
        <v>6.2183725629128661</v>
      </c>
      <c r="I137">
        <v>4.4649528181091149</v>
      </c>
      <c r="J137">
        <v>5.3493534598603167</v>
      </c>
    </row>
    <row r="138" spans="1:10">
      <c r="A138" s="1"/>
      <c r="B138" s="1"/>
      <c r="C138" s="1"/>
      <c r="G138" s="19">
        <f>SUM(G132:G137)</f>
        <v>257.09999999999997</v>
      </c>
      <c r="H138" s="19">
        <f t="shared" ref="H138:J138" si="71">SUM(H132:H137)</f>
        <v>257.10000000000002</v>
      </c>
      <c r="I138" s="20">
        <f t="shared" si="71"/>
        <v>257.10000000000002</v>
      </c>
      <c r="J138" s="19">
        <f t="shared" si="71"/>
        <v>257.10000000000008</v>
      </c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9"/>
  <sheetViews>
    <sheetView zoomScaleNormal="100" workbookViewId="0">
      <selection activeCell="E62" sqref="E62"/>
    </sheetView>
  </sheetViews>
  <sheetFormatPr baseColWidth="10" defaultRowHeight="15"/>
  <sheetData>
    <row r="1" spans="1:11">
      <c r="A1">
        <f>REPORT1!A1</f>
        <v>0</v>
      </c>
      <c r="B1">
        <f>REPORT1!B1</f>
        <v>0</v>
      </c>
      <c r="C1">
        <f>REPORT1!C1</f>
        <v>0</v>
      </c>
      <c r="D1" t="str">
        <f>REPORT1!D1</f>
        <v>pmpModel</v>
      </c>
      <c r="E1" t="str">
        <f>REPORT1!E1</f>
        <v>YdChg</v>
      </c>
      <c r="F1" t="str">
        <f>REPORT1!F1</f>
        <v>Yd_lessW</v>
      </c>
      <c r="G1" t="str">
        <f>REPORT1!G1</f>
        <v>Yd_IrrEff</v>
      </c>
    </row>
    <row r="2" spans="1:11">
      <c r="A2" s="1" t="s">
        <v>0</v>
      </c>
      <c r="B2" s="1" t="s">
        <v>18</v>
      </c>
      <c r="C2" s="1" t="s">
        <v>19</v>
      </c>
      <c r="D2">
        <v>413.99999999999994</v>
      </c>
      <c r="E2">
        <v>393.0482569830765</v>
      </c>
      <c r="F2">
        <v>284.60624858445669</v>
      </c>
      <c r="G2">
        <v>343.2457533320603</v>
      </c>
    </row>
    <row r="3" spans="1:11">
      <c r="A3" s="1" t="s">
        <v>0</v>
      </c>
      <c r="B3" s="1" t="s">
        <v>18</v>
      </c>
      <c r="C3" s="1" t="s">
        <v>20</v>
      </c>
      <c r="D3">
        <v>379.0000000000112</v>
      </c>
      <c r="E3">
        <v>367.36654936301625</v>
      </c>
      <c r="F3">
        <v>258.9245409640435</v>
      </c>
      <c r="G3">
        <v>317.56404571418875</v>
      </c>
    </row>
    <row r="4" spans="1:11">
      <c r="A4" s="1" t="s">
        <v>0</v>
      </c>
      <c r="B4" s="1" t="s">
        <v>65</v>
      </c>
      <c r="C4" s="1" t="s">
        <v>21</v>
      </c>
      <c r="D4">
        <v>3414.1204578006227</v>
      </c>
      <c r="E4">
        <v>2759.2284632647634</v>
      </c>
      <c r="F4">
        <v>2713.5606327283363</v>
      </c>
      <c r="G4">
        <v>2749.3686549653944</v>
      </c>
    </row>
    <row r="5" spans="1:11">
      <c r="A5" s="1" t="s">
        <v>0</v>
      </c>
      <c r="B5" s="1" t="s">
        <v>65</v>
      </c>
      <c r="C5" s="1" t="s">
        <v>22</v>
      </c>
      <c r="D5">
        <v>3370.7080746080105</v>
      </c>
      <c r="E5">
        <v>2715.2583813795809</v>
      </c>
      <c r="F5">
        <v>2665.7374132864761</v>
      </c>
      <c r="G5">
        <v>2703.6349498322834</v>
      </c>
      <c r="K5" t="s">
        <v>66</v>
      </c>
    </row>
    <row r="6" spans="1:11">
      <c r="A6" s="1" t="s">
        <v>0</v>
      </c>
      <c r="B6" s="1" t="s">
        <v>23</v>
      </c>
      <c r="C6" s="1" t="s">
        <v>24</v>
      </c>
      <c r="D6">
        <v>20202.213500000566</v>
      </c>
      <c r="E6">
        <v>18301.059422446167</v>
      </c>
      <c r="F6">
        <v>13791.192738457481</v>
      </c>
      <c r="G6">
        <v>16172.739545921668</v>
      </c>
    </row>
    <row r="7" spans="1:11">
      <c r="A7" s="1" t="s">
        <v>0</v>
      </c>
      <c r="B7" s="1" t="s">
        <v>23</v>
      </c>
      <c r="C7" s="1" t="s">
        <v>25</v>
      </c>
      <c r="D7">
        <v>8857.8414999992419</v>
      </c>
      <c r="E7">
        <v>8786.7315135757181</v>
      </c>
      <c r="F7">
        <v>8295.4329629543718</v>
      </c>
      <c r="G7">
        <v>8561.858787698704</v>
      </c>
    </row>
    <row r="8" spans="1:11">
      <c r="A8" s="1" t="s">
        <v>0</v>
      </c>
      <c r="B8" s="1" t="s">
        <v>23</v>
      </c>
      <c r="C8" s="1" t="s">
        <v>69</v>
      </c>
      <c r="D8">
        <v>5104.3585000007561</v>
      </c>
      <c r="E8">
        <v>5175.4684864242818</v>
      </c>
      <c r="F8">
        <v>5666.7670370456281</v>
      </c>
      <c r="G8">
        <v>5400.3412123012931</v>
      </c>
    </row>
    <row r="9" spans="1:11">
      <c r="A9" s="1" t="s">
        <v>0</v>
      </c>
      <c r="B9" s="1" t="s">
        <v>23</v>
      </c>
      <c r="C9" s="1" t="s">
        <v>26</v>
      </c>
      <c r="D9">
        <v>29060.054999999807</v>
      </c>
      <c r="E9">
        <v>27087.790936021884</v>
      </c>
      <c r="F9">
        <v>22086.625701411853</v>
      </c>
      <c r="G9">
        <v>24734.598333620364</v>
      </c>
    </row>
    <row r="10" spans="1:11">
      <c r="A10" s="1" t="s">
        <v>0</v>
      </c>
      <c r="B10" s="1" t="s">
        <v>23</v>
      </c>
      <c r="C10" s="1" t="s">
        <v>27</v>
      </c>
      <c r="D10">
        <v>3.2168772893772894E-3</v>
      </c>
      <c r="E10">
        <v>3.2168772893772894E-3</v>
      </c>
      <c r="F10">
        <v>3.2168772893772894E-3</v>
      </c>
      <c r="G10">
        <v>3.2168772893772886E-3</v>
      </c>
    </row>
    <row r="11" spans="1:11">
      <c r="A11" s="1" t="s">
        <v>0</v>
      </c>
      <c r="B11" s="1" t="s">
        <v>28</v>
      </c>
      <c r="C11" s="1" t="s">
        <v>27</v>
      </c>
      <c r="D11">
        <v>8.3924052116484699E-3</v>
      </c>
      <c r="E11" t="s">
        <v>74</v>
      </c>
      <c r="F11">
        <v>2.5295074773332964E-2</v>
      </c>
      <c r="G11">
        <v>1.1891576641234336E-2</v>
      </c>
    </row>
    <row r="12" spans="1:11">
      <c r="A12" s="1" t="s">
        <v>0</v>
      </c>
      <c r="B12" s="1" t="s">
        <v>28</v>
      </c>
      <c r="C12" s="1" t="s">
        <v>29</v>
      </c>
      <c r="D12">
        <v>2637.7145625000003</v>
      </c>
      <c r="E12">
        <v>2533.6294255738894</v>
      </c>
      <c r="F12">
        <v>1846.40019375</v>
      </c>
      <c r="G12">
        <v>2215.6802325000003</v>
      </c>
    </row>
    <row r="13" spans="1:11">
      <c r="A13" s="1" t="s">
        <v>0</v>
      </c>
      <c r="B13" s="1" t="s">
        <v>45</v>
      </c>
      <c r="C13" s="1" t="s">
        <v>29</v>
      </c>
      <c r="E13">
        <v>2637.7145625000003</v>
      </c>
      <c r="F13">
        <v>1846.4001937500002</v>
      </c>
      <c r="G13">
        <v>2215.6802325000003</v>
      </c>
    </row>
    <row r="14" spans="1:11">
      <c r="A14" s="1" t="s">
        <v>11</v>
      </c>
      <c r="B14" s="1" t="s">
        <v>18</v>
      </c>
      <c r="C14" s="1" t="s">
        <v>19</v>
      </c>
      <c r="D14">
        <v>870.80000000000007</v>
      </c>
      <c r="E14">
        <v>859.73633962955296</v>
      </c>
      <c r="F14">
        <v>608.75207249923471</v>
      </c>
      <c r="G14">
        <v>725.82225804860445</v>
      </c>
    </row>
    <row r="15" spans="1:11">
      <c r="A15" s="1" t="s">
        <v>11</v>
      </c>
      <c r="B15" s="1" t="s">
        <v>18</v>
      </c>
      <c r="C15" s="1" t="s">
        <v>20</v>
      </c>
      <c r="D15">
        <v>827.96119106767242</v>
      </c>
      <c r="E15">
        <v>828.53003293878896</v>
      </c>
      <c r="F15">
        <v>577.5457658008304</v>
      </c>
      <c r="G15">
        <v>694.61595137160009</v>
      </c>
    </row>
    <row r="16" spans="1:11">
      <c r="A16" s="1" t="s">
        <v>11</v>
      </c>
      <c r="B16" s="1" t="s">
        <v>65</v>
      </c>
      <c r="C16" s="1" t="s">
        <v>21</v>
      </c>
      <c r="D16">
        <v>1521.2266677939581</v>
      </c>
      <c r="E16">
        <v>1315.337492473195</v>
      </c>
      <c r="F16">
        <v>1018.819803298503</v>
      </c>
      <c r="G16">
        <v>1163.9907202465349</v>
      </c>
    </row>
    <row r="17" spans="1:7">
      <c r="A17" s="1" t="s">
        <v>11</v>
      </c>
      <c r="B17" s="1" t="s">
        <v>65</v>
      </c>
      <c r="C17" s="1" t="s">
        <v>22</v>
      </c>
      <c r="D17">
        <v>1503.2574831965042</v>
      </c>
      <c r="E17">
        <v>1297.3909494022917</v>
      </c>
      <c r="F17">
        <v>996.87207131396906</v>
      </c>
      <c r="G17">
        <v>1143.9167445799794</v>
      </c>
    </row>
    <row r="18" spans="1:7">
      <c r="A18" s="1" t="s">
        <v>11</v>
      </c>
      <c r="B18" s="1" t="s">
        <v>23</v>
      </c>
      <c r="C18" s="1" t="s">
        <v>24</v>
      </c>
      <c r="D18">
        <v>12010.76004623456</v>
      </c>
      <c r="E18">
        <v>11783.03204006301</v>
      </c>
      <c r="F18">
        <v>7509.7515037885842</v>
      </c>
      <c r="G18">
        <v>9502.0932186255195</v>
      </c>
    </row>
    <row r="19" spans="1:7">
      <c r="A19" s="1" t="s">
        <v>11</v>
      </c>
      <c r="B19" s="1" t="s">
        <v>23</v>
      </c>
      <c r="C19" s="1" t="s">
        <v>25</v>
      </c>
      <c r="D19">
        <v>5524.9256209282885</v>
      </c>
      <c r="E19">
        <v>5527.8125537238484</v>
      </c>
      <c r="F19">
        <v>5017.6365516701298</v>
      </c>
      <c r="G19">
        <v>5256.5519160191452</v>
      </c>
    </row>
    <row r="20" spans="1:7">
      <c r="A20" s="1" t="s">
        <v>11</v>
      </c>
      <c r="B20" s="1" t="s">
        <v>23</v>
      </c>
      <c r="C20" s="1" t="s">
        <v>69</v>
      </c>
      <c r="D20">
        <v>2219.6768790717115</v>
      </c>
      <c r="E20">
        <v>2216.7899462761525</v>
      </c>
      <c r="F20">
        <v>2726.9659483298701</v>
      </c>
      <c r="G20">
        <v>2488.0505839808548</v>
      </c>
    </row>
    <row r="21" spans="1:7">
      <c r="A21" s="1" t="s">
        <v>11</v>
      </c>
      <c r="B21" s="1" t="s">
        <v>23</v>
      </c>
      <c r="C21" s="1" t="s">
        <v>26</v>
      </c>
      <c r="D21">
        <v>17535.685667162848</v>
      </c>
      <c r="E21">
        <v>17310.844593786856</v>
      </c>
      <c r="F21">
        <v>12527.388055458716</v>
      </c>
      <c r="G21">
        <v>14758.645134644663</v>
      </c>
    </row>
    <row r="22" spans="1:7">
      <c r="A22" s="1" t="s">
        <v>11</v>
      </c>
      <c r="B22" s="1" t="s">
        <v>23</v>
      </c>
      <c r="C22" s="1" t="s">
        <v>27</v>
      </c>
      <c r="D22">
        <v>2.2452316864912314E-3</v>
      </c>
      <c r="E22">
        <v>2.245231686548302E-3</v>
      </c>
      <c r="F22">
        <v>2.2452316864936712E-3</v>
      </c>
      <c r="G22">
        <v>2.2452316864936712E-3</v>
      </c>
    </row>
    <row r="23" spans="1:7">
      <c r="A23" s="1" t="s">
        <v>11</v>
      </c>
      <c r="B23" s="1" t="s">
        <v>28</v>
      </c>
      <c r="C23" s="1" t="s">
        <v>27</v>
      </c>
      <c r="D23">
        <v>2.5487028239973442E-2</v>
      </c>
      <c r="E23">
        <v>2.123817268014087E-2</v>
      </c>
      <c r="F23">
        <v>2.5547615399925824E-2</v>
      </c>
      <c r="G23">
        <v>2.354462261601873E-2</v>
      </c>
    </row>
    <row r="24" spans="1:7">
      <c r="A24" s="1" t="s">
        <v>11</v>
      </c>
      <c r="B24" s="1" t="s">
        <v>28</v>
      </c>
      <c r="C24" s="1" t="s">
        <v>29</v>
      </c>
      <c r="D24">
        <v>5686.4339999999993</v>
      </c>
      <c r="E24">
        <v>5686.4340000000002</v>
      </c>
      <c r="F24">
        <v>3980.5038</v>
      </c>
      <c r="G24">
        <v>4776.6045600000007</v>
      </c>
    </row>
    <row r="25" spans="1:7">
      <c r="A25" s="1" t="s">
        <v>11</v>
      </c>
      <c r="B25" s="1" t="s">
        <v>45</v>
      </c>
      <c r="C25" s="1" t="s">
        <v>29</v>
      </c>
      <c r="E25">
        <v>5686.4340000000002</v>
      </c>
      <c r="F25">
        <v>3980.5038000000004</v>
      </c>
      <c r="G25">
        <v>4776.6045600000007</v>
      </c>
    </row>
    <row r="26" spans="1:7">
      <c r="A26" s="1" t="s">
        <v>14</v>
      </c>
      <c r="B26" s="1" t="s">
        <v>18</v>
      </c>
      <c r="C26" s="1" t="s">
        <v>19</v>
      </c>
      <c r="D26">
        <v>1470.0000000000002</v>
      </c>
      <c r="E26">
        <v>1428.3565233466802</v>
      </c>
      <c r="F26">
        <v>936.900341508682</v>
      </c>
      <c r="G26">
        <v>1164.9683005072563</v>
      </c>
    </row>
    <row r="27" spans="1:7">
      <c r="A27" s="1" t="s">
        <v>14</v>
      </c>
      <c r="B27" s="1" t="s">
        <v>18</v>
      </c>
      <c r="C27" s="1" t="s">
        <v>20</v>
      </c>
      <c r="D27">
        <v>1273.9999999998943</v>
      </c>
      <c r="E27">
        <v>1286.5828900618403</v>
      </c>
      <c r="F27">
        <v>791.09572025802333</v>
      </c>
      <c r="G27">
        <v>1021.4298006634432</v>
      </c>
    </row>
    <row r="28" spans="1:7">
      <c r="A28" s="1" t="s">
        <v>14</v>
      </c>
      <c r="B28" s="1" t="s">
        <v>65</v>
      </c>
      <c r="C28" s="1" t="s">
        <v>21</v>
      </c>
      <c r="D28">
        <v>3186.7012630399859</v>
      </c>
      <c r="E28">
        <v>2702.1149486768945</v>
      </c>
      <c r="F28">
        <v>2401.6435615499581</v>
      </c>
      <c r="G28">
        <v>2587.4800361605594</v>
      </c>
    </row>
    <row r="29" spans="1:7">
      <c r="A29" s="1" t="s">
        <v>14</v>
      </c>
      <c r="B29" s="1" t="s">
        <v>65</v>
      </c>
      <c r="C29" s="1" t="s">
        <v>22</v>
      </c>
      <c r="D29">
        <v>3181.0276927198456</v>
      </c>
      <c r="E29">
        <v>2696.4768116397536</v>
      </c>
      <c r="F29">
        <v>2383.0843887360916</v>
      </c>
      <c r="G29">
        <v>2574.9925815527486</v>
      </c>
    </row>
    <row r="30" spans="1:7">
      <c r="A30" s="1" t="s">
        <v>14</v>
      </c>
      <c r="B30" s="1" t="s">
        <v>23</v>
      </c>
      <c r="C30" s="1" t="s">
        <v>24</v>
      </c>
      <c r="D30">
        <v>5859.5151666678339</v>
      </c>
      <c r="E30">
        <v>5696.6375841182153</v>
      </c>
      <c r="F30">
        <v>2946.2308161206865</v>
      </c>
      <c r="G30">
        <v>4219.9406368054933</v>
      </c>
    </row>
    <row r="31" spans="1:7">
      <c r="A31" s="1" t="s">
        <v>14</v>
      </c>
      <c r="B31" s="1" t="s">
        <v>23</v>
      </c>
      <c r="C31" s="1" t="s">
        <v>25</v>
      </c>
      <c r="D31">
        <v>6911.394833333803</v>
      </c>
      <c r="E31">
        <v>6915.9127931327857</v>
      </c>
      <c r="F31">
        <v>5268.4018864354866</v>
      </c>
      <c r="G31">
        <v>6042.583007804189</v>
      </c>
    </row>
    <row r="32" spans="1:7">
      <c r="A32" s="1" t="s">
        <v>14</v>
      </c>
      <c r="B32" s="1" t="s">
        <v>23</v>
      </c>
      <c r="C32" s="1" t="s">
        <v>69</v>
      </c>
      <c r="D32">
        <v>650.17683333286368</v>
      </c>
      <c r="E32">
        <v>645.65887353388121</v>
      </c>
      <c r="F32">
        <v>2293.1697802311796</v>
      </c>
      <c r="G32">
        <v>1518.9886588624772</v>
      </c>
    </row>
    <row r="33" spans="1:7">
      <c r="A33" s="1" t="s">
        <v>14</v>
      </c>
      <c r="B33" s="1" t="s">
        <v>23</v>
      </c>
      <c r="C33" s="1" t="s">
        <v>26</v>
      </c>
      <c r="D33">
        <v>12770.910000001641</v>
      </c>
      <c r="E33">
        <v>12612.550377251002</v>
      </c>
      <c r="F33">
        <v>8214.6327025561732</v>
      </c>
      <c r="G33">
        <v>10262.523644609686</v>
      </c>
    </row>
    <row r="34" spans="1:7">
      <c r="A34" s="1" t="s">
        <v>14</v>
      </c>
      <c r="B34" s="1" t="s">
        <v>23</v>
      </c>
      <c r="C34" s="1" t="s">
        <v>27</v>
      </c>
      <c r="D34">
        <v>4.7609783882783877E-3</v>
      </c>
      <c r="E34">
        <v>4.7609783882783911E-3</v>
      </c>
      <c r="F34">
        <v>4.7578247318692361E-3</v>
      </c>
      <c r="G34">
        <v>4.7595402241226367E-3</v>
      </c>
    </row>
    <row r="35" spans="1:7">
      <c r="A35" s="1" t="s">
        <v>14</v>
      </c>
      <c r="B35" s="1" t="s">
        <v>28</v>
      </c>
      <c r="C35" s="1" t="s">
        <v>27</v>
      </c>
      <c r="D35">
        <v>2.0235597940139283E-2</v>
      </c>
      <c r="E35">
        <v>1.0824859822168699E-2</v>
      </c>
      <c r="F35">
        <v>4.5742747478974922E-2</v>
      </c>
      <c r="G35">
        <v>3.0125866623294979E-2</v>
      </c>
    </row>
    <row r="36" spans="1:7">
      <c r="A36" s="1" t="s">
        <v>14</v>
      </c>
      <c r="B36" s="1" t="s">
        <v>28</v>
      </c>
      <c r="C36" s="1" t="s">
        <v>29</v>
      </c>
      <c r="D36">
        <v>9925.3281249999982</v>
      </c>
      <c r="E36">
        <v>9925.3281249999982</v>
      </c>
      <c r="F36">
        <v>6947.7296874999993</v>
      </c>
      <c r="G36">
        <v>8337.2756250000002</v>
      </c>
    </row>
    <row r="37" spans="1:7">
      <c r="A37" s="1" t="s">
        <v>14</v>
      </c>
      <c r="B37" s="1" t="s">
        <v>45</v>
      </c>
      <c r="C37" s="1" t="s">
        <v>29</v>
      </c>
      <c r="E37">
        <v>9925.3281249999982</v>
      </c>
      <c r="F37">
        <v>6947.7296874999984</v>
      </c>
      <c r="G37">
        <v>8337.2756249999984</v>
      </c>
    </row>
    <row r="38" spans="1:7">
      <c r="A38" s="1" t="s">
        <v>16</v>
      </c>
      <c r="B38" s="1" t="s">
        <v>18</v>
      </c>
      <c r="C38" s="1" t="s">
        <v>19</v>
      </c>
      <c r="D38">
        <v>257.09999999999997</v>
      </c>
      <c r="E38">
        <v>257.10000000000002</v>
      </c>
      <c r="F38">
        <v>257.10000000000002</v>
      </c>
      <c r="G38">
        <v>257.10000000000008</v>
      </c>
    </row>
    <row r="39" spans="1:7">
      <c r="A39" s="1" t="s">
        <v>16</v>
      </c>
      <c r="B39" s="1" t="s">
        <v>18</v>
      </c>
      <c r="C39" s="1" t="s">
        <v>20</v>
      </c>
      <c r="D39">
        <v>45.457075517116138</v>
      </c>
      <c r="E39">
        <v>46.560762408921846</v>
      </c>
      <c r="F39">
        <v>32.276260142783826</v>
      </c>
      <c r="G39">
        <v>38.86009778154223</v>
      </c>
    </row>
    <row r="40" spans="1:7">
      <c r="A40" s="1" t="s">
        <v>16</v>
      </c>
      <c r="B40" s="1" t="s">
        <v>65</v>
      </c>
      <c r="C40" s="1" t="s">
        <v>21</v>
      </c>
      <c r="D40">
        <v>130.74813055868384</v>
      </c>
      <c r="E40">
        <v>89.906536620286403</v>
      </c>
      <c r="F40">
        <v>83.102357409541625</v>
      </c>
      <c r="G40">
        <v>86.491246429502567</v>
      </c>
    </row>
    <row r="41" spans="1:7">
      <c r="A41" s="1" t="s">
        <v>16</v>
      </c>
      <c r="B41" s="1" t="s">
        <v>65</v>
      </c>
      <c r="C41" s="1" t="s">
        <v>22</v>
      </c>
      <c r="D41">
        <v>129.64285767980084</v>
      </c>
      <c r="E41">
        <v>88.816707964899408</v>
      </c>
      <c r="F41">
        <v>81.855169681429089</v>
      </c>
      <c r="G41">
        <v>85.319017656196309</v>
      </c>
    </row>
    <row r="42" spans="1:7">
      <c r="A42" s="1" t="s">
        <v>16</v>
      </c>
      <c r="B42" s="1" t="s">
        <v>23</v>
      </c>
      <c r="C42" s="1" t="s">
        <v>24</v>
      </c>
      <c r="D42">
        <v>167.99708795919207</v>
      </c>
      <c r="E42">
        <v>161.73553381076479</v>
      </c>
      <c r="F42">
        <v>148.69345491805836</v>
      </c>
      <c r="G42">
        <v>154.52753653045633</v>
      </c>
    </row>
    <row r="43" spans="1:7">
      <c r="A43" s="1" t="s">
        <v>16</v>
      </c>
      <c r="B43" s="1" t="s">
        <v>23</v>
      </c>
      <c r="C43" s="1" t="s">
        <v>25</v>
      </c>
      <c r="D43">
        <v>910.74693407335292</v>
      </c>
      <c r="E43">
        <v>912.71616681094281</v>
      </c>
      <c r="F43">
        <v>892.65192482114082</v>
      </c>
      <c r="G43">
        <v>902.20964896431053</v>
      </c>
    </row>
    <row r="44" spans="1:7">
      <c r="A44" s="1" t="s">
        <v>16</v>
      </c>
      <c r="B44" s="1" t="s">
        <v>23</v>
      </c>
      <c r="C44" s="1" t="s">
        <v>69</v>
      </c>
      <c r="D44">
        <v>81.873065926646973</v>
      </c>
      <c r="E44">
        <v>79.903833189057039</v>
      </c>
      <c r="F44">
        <v>99.968075178859038</v>
      </c>
      <c r="G44">
        <v>90.410351035689345</v>
      </c>
    </row>
    <row r="45" spans="1:7">
      <c r="A45" s="1" t="s">
        <v>16</v>
      </c>
      <c r="B45" s="1" t="s">
        <v>23</v>
      </c>
      <c r="C45" s="1" t="s">
        <v>26</v>
      </c>
      <c r="D45">
        <v>1078.744022032545</v>
      </c>
      <c r="E45">
        <v>1074.4517006217077</v>
      </c>
      <c r="F45">
        <v>1041.3453797391992</v>
      </c>
      <c r="G45">
        <v>1056.7371854947669</v>
      </c>
    </row>
    <row r="46" spans="1:7">
      <c r="A46" s="1" t="s">
        <v>16</v>
      </c>
      <c r="B46" s="1" t="s">
        <v>23</v>
      </c>
      <c r="C46" s="1" t="s">
        <v>27</v>
      </c>
      <c r="D46">
        <v>6.4078393507890595E-3</v>
      </c>
      <c r="E46">
        <v>6.4078393522110132E-3</v>
      </c>
      <c r="F46">
        <v>6.4078393508158514E-3</v>
      </c>
      <c r="G46">
        <v>6.4078393508156875E-3</v>
      </c>
    </row>
    <row r="47" spans="1:7">
      <c r="A47" s="1" t="s">
        <v>16</v>
      </c>
      <c r="B47" s="1" t="s">
        <v>28</v>
      </c>
      <c r="C47" s="1" t="s">
        <v>27</v>
      </c>
      <c r="D47">
        <v>2.5567363177914339E-2</v>
      </c>
      <c r="E47">
        <v>3.1045425715612571E-2</v>
      </c>
      <c r="F47">
        <v>4.0038001605650596E-2</v>
      </c>
      <c r="G47">
        <v>3.6002168785887349E-2</v>
      </c>
    </row>
    <row r="48" spans="1:7">
      <c r="A48" s="1" t="s">
        <v>16</v>
      </c>
      <c r="B48" s="1" t="s">
        <v>28</v>
      </c>
      <c r="C48" s="1" t="s">
        <v>29</v>
      </c>
      <c r="D48">
        <v>247.14706249999998</v>
      </c>
      <c r="E48">
        <v>247.1470625</v>
      </c>
      <c r="F48">
        <v>173.00294374999996</v>
      </c>
      <c r="G48">
        <v>207.60353249999997</v>
      </c>
    </row>
    <row r="49" spans="1:7">
      <c r="A49" s="1" t="s">
        <v>16</v>
      </c>
      <c r="B49" s="1" t="s">
        <v>45</v>
      </c>
      <c r="C49" s="1" t="s">
        <v>29</v>
      </c>
      <c r="E49">
        <v>247.14706249999998</v>
      </c>
      <c r="F49">
        <v>173.00294374999996</v>
      </c>
      <c r="G49">
        <v>207.60353249999997</v>
      </c>
    </row>
    <row r="58" spans="1:7">
      <c r="D58" s="18" t="s">
        <v>65</v>
      </c>
      <c r="E58" s="18"/>
      <c r="F58" s="18"/>
      <c r="G58" s="11"/>
    </row>
    <row r="59" spans="1:7">
      <c r="D59" t="str">
        <f>E1</f>
        <v>YdChg</v>
      </c>
      <c r="E59" t="str">
        <f>F1</f>
        <v>Yd_lessW</v>
      </c>
      <c r="F59" t="str">
        <f>G1</f>
        <v>Yd_IrrEff</v>
      </c>
    </row>
    <row r="60" spans="1:7">
      <c r="C60" t="s">
        <v>0</v>
      </c>
      <c r="D60" s="4">
        <f>(E5/$D$5)-1</f>
        <v>-0.19445460084960153</v>
      </c>
      <c r="E60" s="4">
        <f t="shared" ref="E60:F60" si="0">(F5/$D$5)-1</f>
        <v>-0.20914616327417124</v>
      </c>
      <c r="F60" s="4">
        <f t="shared" si="0"/>
        <v>-0.19790296578955535</v>
      </c>
    </row>
    <row r="61" spans="1:7">
      <c r="C61" t="s">
        <v>11</v>
      </c>
      <c r="D61" s="4">
        <f>(E17/$D$17)-1</f>
        <v>-0.13694695426126269</v>
      </c>
      <c r="E61" s="4">
        <f t="shared" ref="E61:F61" si="1">(F17/$D$17)-1</f>
        <v>-0.33685873347908757</v>
      </c>
      <c r="F61" s="4">
        <f t="shared" si="1"/>
        <v>-0.23904137689867211</v>
      </c>
    </row>
    <row r="62" spans="1:7">
      <c r="C62" t="s">
        <v>14</v>
      </c>
      <c r="D62" s="4">
        <f>(E29/$D$29)-1</f>
        <v>-0.15232526336977303</v>
      </c>
      <c r="E62" s="4">
        <f>(F27/D27)-1</f>
        <v>-0.37904574548030689</v>
      </c>
      <c r="F62" s="4">
        <f>(G27/D27)-1</f>
        <v>-0.19824976400037053</v>
      </c>
    </row>
    <row r="63" spans="1:7">
      <c r="C63" t="s">
        <v>16</v>
      </c>
      <c r="D63" s="4">
        <f>(E41/$D$41)-1</f>
        <v>-0.31491244828724874</v>
      </c>
      <c r="E63" s="4">
        <f t="shared" ref="E63:F63" si="2">(F41/$D$41)-1</f>
        <v>-0.36861026402550034</v>
      </c>
      <c r="F63" s="4">
        <f t="shared" si="2"/>
        <v>-0.3418918775539338</v>
      </c>
    </row>
    <row r="65" spans="3:6">
      <c r="D65" t="s">
        <v>42</v>
      </c>
      <c r="E65" t="s">
        <v>43</v>
      </c>
      <c r="F65" t="s">
        <v>44</v>
      </c>
    </row>
    <row r="66" spans="3:6">
      <c r="C66" t="s">
        <v>0</v>
      </c>
      <c r="D66" s="14">
        <f>(E9/$D$9)-1</f>
        <v>-6.7868559229428027E-2</v>
      </c>
      <c r="E66" s="14">
        <f t="shared" ref="E66:F66" si="3">(F9/$D$9)-1</f>
        <v>-0.23996614247935877</v>
      </c>
      <c r="F66" s="14">
        <f t="shared" si="3"/>
        <v>-0.14884543977564635</v>
      </c>
    </row>
    <row r="67" spans="3:6">
      <c r="C67" t="s">
        <v>11</v>
      </c>
      <c r="D67" s="14">
        <f>(E21/$D$21)-1</f>
        <v>-1.2821915130300621E-2</v>
      </c>
      <c r="E67" s="14">
        <f t="shared" ref="E67:F67" si="4">(F21/$D$21)-1</f>
        <v>-0.28560603256493255</v>
      </c>
      <c r="F67" s="14">
        <f t="shared" si="4"/>
        <v>-0.15836509533918275</v>
      </c>
    </row>
    <row r="68" spans="3:6">
      <c r="C68" t="s">
        <v>14</v>
      </c>
      <c r="D68" s="14">
        <f>(E33/$D$33)-1</f>
        <v>-1.240002652517469E-2</v>
      </c>
      <c r="E68" s="14">
        <f t="shared" ref="E68:F68" si="5">(F33/$D$33)-1</f>
        <v>-0.35676997938634614</v>
      </c>
      <c r="F68" s="14">
        <f t="shared" si="5"/>
        <v>-0.19641406566890163</v>
      </c>
    </row>
    <row r="69" spans="3:6">
      <c r="C69" t="s">
        <v>16</v>
      </c>
      <c r="D69" s="14">
        <f>(E45/$D$45)-1</f>
        <v>-3.9789990240222117E-3</v>
      </c>
      <c r="E69" s="14">
        <f t="shared" ref="E69:F69" si="6">(F45/$D$45)-1</f>
        <v>-3.4668690189244455E-2</v>
      </c>
      <c r="F69" s="14">
        <f t="shared" si="6"/>
        <v>-2.040042502049122E-2</v>
      </c>
    </row>
  </sheetData>
  <autoFilter ref="A1:G63">
    <filterColumn colId="1"/>
    <filterColumn colId="2"/>
  </autoFilter>
  <mergeCells count="1">
    <mergeCell ref="D58:F5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19"/>
  <sheetViews>
    <sheetView zoomScale="70" zoomScaleNormal="70" workbookViewId="0">
      <selection activeCell="E19" sqref="E19"/>
    </sheetView>
  </sheetViews>
  <sheetFormatPr baseColWidth="10" defaultRowHeight="15"/>
  <sheetData>
    <row r="2" spans="1:6">
      <c r="C2" t="s">
        <v>57</v>
      </c>
      <c r="D2" t="s">
        <v>42</v>
      </c>
      <c r="E2" t="s">
        <v>43</v>
      </c>
      <c r="F2" t="s">
        <v>44</v>
      </c>
    </row>
    <row r="3" spans="1:6">
      <c r="B3" t="s">
        <v>20</v>
      </c>
      <c r="C3">
        <f>REPORT3!C5</f>
        <v>2526.4182665846938</v>
      </c>
      <c r="D3">
        <f>REPORT3!D5</f>
        <v>2529.0402347725681</v>
      </c>
      <c r="E3">
        <f>REPORT3!E5</f>
        <v>1659.8422871656815</v>
      </c>
      <c r="F3">
        <f>REPORT3!F5</f>
        <v>2072.4698955307745</v>
      </c>
    </row>
    <row r="4" spans="1:6">
      <c r="B4" t="s">
        <v>62</v>
      </c>
      <c r="C4">
        <f>REPORT3!C4-REPORT3!C5</f>
        <v>485.48173341530537</v>
      </c>
      <c r="D4">
        <f>REPORT3!D4-REPORT3!D5</f>
        <v>409.20088518674174</v>
      </c>
      <c r="E4">
        <f>REPORT3!E4-REPORT3!E5</f>
        <v>427.51637542669255</v>
      </c>
      <c r="F4">
        <f>REPORT3!F4-REPORT3!F5</f>
        <v>418.66641635714677</v>
      </c>
    </row>
    <row r="5" spans="1:6">
      <c r="B5" t="s">
        <v>63</v>
      </c>
      <c r="C5">
        <f>SUM(C3:C4)</f>
        <v>3011.8999999999992</v>
      </c>
      <c r="D5">
        <f t="shared" ref="D5:F5" si="0">SUM(D3:D4)</f>
        <v>2938.2411199593098</v>
      </c>
      <c r="E5">
        <f t="shared" si="0"/>
        <v>2087.358662592374</v>
      </c>
      <c r="F5">
        <f t="shared" si="0"/>
        <v>2491.1363118879212</v>
      </c>
    </row>
    <row r="7" spans="1:6">
      <c r="C7" t="s">
        <v>57</v>
      </c>
      <c r="D7" t="s">
        <v>42</v>
      </c>
      <c r="E7" t="s">
        <v>43</v>
      </c>
      <c r="F7" t="s">
        <v>44</v>
      </c>
    </row>
    <row r="8" spans="1:6">
      <c r="B8" t="s">
        <v>20</v>
      </c>
      <c r="C8" s="3">
        <f>C3/C5</f>
        <v>0.8388121340631145</v>
      </c>
      <c r="D8" s="3">
        <f t="shared" ref="D8:F8" si="1">D3/D5</f>
        <v>0.86073270760283671</v>
      </c>
      <c r="E8" s="3">
        <f t="shared" si="1"/>
        <v>0.79518786920128859</v>
      </c>
      <c r="F8" s="3">
        <f t="shared" si="1"/>
        <v>0.83193757228007403</v>
      </c>
    </row>
    <row r="9" spans="1:6">
      <c r="B9" t="s">
        <v>62</v>
      </c>
      <c r="C9" s="3">
        <f>C4/C5</f>
        <v>0.16118786593688553</v>
      </c>
      <c r="D9" s="3">
        <f t="shared" ref="D9:F9" si="2">D4/D5</f>
        <v>0.13926729239716329</v>
      </c>
      <c r="E9" s="3">
        <f t="shared" si="2"/>
        <v>0.20481213079871138</v>
      </c>
      <c r="F9" s="3">
        <f t="shared" si="2"/>
        <v>0.16806242771992599</v>
      </c>
    </row>
    <row r="13" spans="1:6">
      <c r="C13" t="s">
        <v>57</v>
      </c>
      <c r="D13" t="s">
        <v>42</v>
      </c>
      <c r="E13" t="s">
        <v>43</v>
      </c>
      <c r="F13" t="s">
        <v>44</v>
      </c>
    </row>
    <row r="14" spans="1:6">
      <c r="A14" t="str">
        <f>REPORT3!A2</f>
        <v>Labour</v>
      </c>
      <c r="B14" t="str">
        <f>REPORT3!B2</f>
        <v>Total_Req</v>
      </c>
      <c r="C14">
        <v>60445.394689196837</v>
      </c>
      <c r="D14">
        <v>58085.637607681449</v>
      </c>
      <c r="E14">
        <v>43869.991839165945</v>
      </c>
      <c r="F14">
        <v>50812.504298369517</v>
      </c>
    </row>
    <row r="15" spans="1:6">
      <c r="A15" t="str">
        <f>REPORT3!A3</f>
        <v>Weight_ExpIncome</v>
      </c>
      <c r="B15" t="str">
        <f>REPORT3!B3</f>
        <v>Level</v>
      </c>
      <c r="C15">
        <v>1819.1169650546374</v>
      </c>
      <c r="D15">
        <v>1511.6742376943812</v>
      </c>
      <c r="E15">
        <v>1374.8141784804809</v>
      </c>
      <c r="F15">
        <v>1455.4509481621524</v>
      </c>
    </row>
    <row r="17" spans="3:6">
      <c r="D17" t="s">
        <v>42</v>
      </c>
      <c r="E17" t="s">
        <v>43</v>
      </c>
      <c r="F17" t="s">
        <v>44</v>
      </c>
    </row>
    <row r="18" spans="3:6">
      <c r="C18" t="s">
        <v>64</v>
      </c>
      <c r="D18" s="3">
        <f>(D14/$C$14)-1</f>
        <v>-3.9039485036849952E-2</v>
      </c>
      <c r="E18" s="3">
        <f t="shared" ref="E18:F18" si="3">(E14/$C$14)-1</f>
        <v>-0.27422110377903364</v>
      </c>
      <c r="F18" s="3">
        <f t="shared" si="3"/>
        <v>-0.15936516653350541</v>
      </c>
    </row>
    <row r="19" spans="3:6">
      <c r="C19" t="s">
        <v>65</v>
      </c>
      <c r="D19" s="3">
        <f>(D15/$C$15)-1</f>
        <v>-0.16900657476470848</v>
      </c>
      <c r="E19" s="3">
        <f t="shared" ref="E19:F19" si="4">(E15/$C$15)-1</f>
        <v>-0.24424091199699838</v>
      </c>
      <c r="F19" s="3">
        <f t="shared" si="4"/>
        <v>-0.19991348763083094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J84"/>
  <sheetViews>
    <sheetView topLeftCell="A60" workbookViewId="0">
      <selection activeCell="E65" sqref="E65"/>
    </sheetView>
  </sheetViews>
  <sheetFormatPr baseColWidth="10" defaultRowHeight="15"/>
  <sheetData>
    <row r="1" spans="1:10">
      <c r="D1" t="str">
        <f>REPORT4!D1</f>
        <v>pmpModel</v>
      </c>
      <c r="E1" t="str">
        <f>REPORT4!E1</f>
        <v>YdChg</v>
      </c>
      <c r="F1" t="str">
        <f>REPORT4!F1</f>
        <v>Yd_lessW</v>
      </c>
      <c r="G1" t="str">
        <f>REPORT4!G1</f>
        <v>Yd_IrrEff</v>
      </c>
      <c r="H1" t="s">
        <v>59</v>
      </c>
      <c r="I1" t="s">
        <v>72</v>
      </c>
      <c r="J1" t="s">
        <v>73</v>
      </c>
    </row>
    <row r="2" spans="1:10">
      <c r="A2" t="str">
        <f>REPORT4!A2</f>
        <v>REGIONAL</v>
      </c>
      <c r="B2" t="str">
        <f>REPORT4!B2</f>
        <v>mze</v>
      </c>
      <c r="C2" t="str">
        <f>REPORT4!C2</f>
        <v>Consumption</v>
      </c>
      <c r="D2">
        <f>REPORT4!D2</f>
        <v>17.815136566504254</v>
      </c>
      <c r="E2">
        <f>REPORT4!E2</f>
        <v>15.705834451878523</v>
      </c>
      <c r="F2">
        <f>REPORT4!F2</f>
        <v>14.63498209733412</v>
      </c>
      <c r="G2">
        <f>REPORT4!G2</f>
        <v>15.241551658080034</v>
      </c>
      <c r="H2">
        <f>(E2/$D$2)-1</f>
        <v>-0.11839943560082544</v>
      </c>
      <c r="I2">
        <f>(F2/D2)-1</f>
        <v>-0.17850856530336179</v>
      </c>
      <c r="J2">
        <f>(G2/D2)-1</f>
        <v>-0.14446057703891169</v>
      </c>
    </row>
    <row r="3" spans="1:10" hidden="1">
      <c r="A3" t="str">
        <f>REPORT4!A3</f>
        <v>REGIONAL</v>
      </c>
      <c r="B3" t="str">
        <f>REPORT4!B3</f>
        <v>mze</v>
      </c>
      <c r="C3" t="str">
        <f>REPORT4!C3</f>
        <v>Self_Cons</v>
      </c>
      <c r="D3">
        <f>REPORT4!D3</f>
        <v>17.815136566504254</v>
      </c>
      <c r="E3">
        <f>REPORT4!E3</f>
        <v>15.705834451878523</v>
      </c>
      <c r="F3">
        <f>REPORT4!F3</f>
        <v>14.63498209733412</v>
      </c>
      <c r="G3">
        <f>REPORT4!G3</f>
        <v>15.241551658080034</v>
      </c>
      <c r="H3">
        <f t="shared" ref="H3:H53" si="0">(E3/D3)-1</f>
        <v>-0.11839943560082544</v>
      </c>
      <c r="I3">
        <f t="shared" ref="I3:I53" si="1">(F3/D3)-1</f>
        <v>-0.17850856530336179</v>
      </c>
      <c r="J3">
        <f t="shared" ref="J3:J53" si="2">(G3/D3)-1</f>
        <v>-0.14446057703891169</v>
      </c>
    </row>
    <row r="4" spans="1:10" hidden="1">
      <c r="A4" t="str">
        <f>REPORT4!A4</f>
        <v>REGIONAL</v>
      </c>
      <c r="B4" t="str">
        <f>REPORT4!B4</f>
        <v>mze</v>
      </c>
      <c r="C4" t="str">
        <f>REPORT4!C4</f>
        <v>Supply</v>
      </c>
      <c r="D4">
        <f>REPORT4!D4</f>
        <v>9284.866161637603</v>
      </c>
      <c r="E4">
        <f>REPORT4!E4</f>
        <v>8381.7422950671917</v>
      </c>
      <c r="F4">
        <f>REPORT4!F4</f>
        <v>5595.0225401410135</v>
      </c>
      <c r="G4">
        <f>REPORT4!G4</f>
        <v>6908.8942505017476</v>
      </c>
      <c r="H4">
        <f t="shared" si="0"/>
        <v>-9.7268377470195455E-2</v>
      </c>
      <c r="I4">
        <f t="shared" si="1"/>
        <v>-0.39740407209550987</v>
      </c>
      <c r="J4">
        <f t="shared" si="2"/>
        <v>-0.25589727086780079</v>
      </c>
    </row>
    <row r="5" spans="1:10" hidden="1">
      <c r="A5" t="str">
        <f>REPORT4!A5</f>
        <v>REGIONAL</v>
      </c>
      <c r="B5" t="str">
        <f>REPORT4!B5</f>
        <v>mze</v>
      </c>
      <c r="C5" t="str">
        <f>REPORT4!C5</f>
        <v>Revenue/ha</v>
      </c>
      <c r="D5">
        <f>REPORT4!D5</f>
        <v>2181.9435479848366</v>
      </c>
      <c r="E5">
        <f>REPORT4!E5</f>
        <v>1969.7094393407899</v>
      </c>
      <c r="F5">
        <f>REPORT4!F5</f>
        <v>1314.830296933138</v>
      </c>
      <c r="G5">
        <f>REPORT4!G5</f>
        <v>1623.5901488679112</v>
      </c>
      <c r="H5">
        <f t="shared" si="0"/>
        <v>-9.7268377470195455E-2</v>
      </c>
      <c r="I5">
        <f t="shared" si="1"/>
        <v>-0.39740407209550987</v>
      </c>
      <c r="J5">
        <f t="shared" si="2"/>
        <v>-0.25589727086780045</v>
      </c>
    </row>
    <row r="6" spans="1:10">
      <c r="A6" t="str">
        <f>REPORT4!A6</f>
        <v>REGIONAL</v>
      </c>
      <c r="B6" t="str">
        <f>REPORT4!B6</f>
        <v>cmb</v>
      </c>
      <c r="C6" t="str">
        <f>REPORT4!C6</f>
        <v>Consumption</v>
      </c>
      <c r="D6">
        <f>REPORT4!D6</f>
        <v>7.8253443667143241</v>
      </c>
      <c r="E6">
        <f>REPORT4!E6</f>
        <v>6.7421999477630816</v>
      </c>
      <c r="F6">
        <f>REPORT4!F6</f>
        <v>6.2046777406182301</v>
      </c>
      <c r="G6">
        <f>REPORT4!G6</f>
        <v>6.5096931399699152</v>
      </c>
      <c r="H6">
        <f t="shared" si="0"/>
        <v>-0.13841492056994664</v>
      </c>
      <c r="I6">
        <f t="shared" si="1"/>
        <v>-0.20710483144866032</v>
      </c>
      <c r="J6">
        <f t="shared" si="2"/>
        <v>-0.16812694305705289</v>
      </c>
    </row>
    <row r="7" spans="1:10" hidden="1">
      <c r="A7" t="str">
        <f>REPORT4!A7</f>
        <v>REGIONAL</v>
      </c>
      <c r="B7" t="str">
        <f>REPORT4!B7</f>
        <v>cmb</v>
      </c>
      <c r="C7" t="str">
        <f>REPORT4!C7</f>
        <v>Self_Cons</v>
      </c>
      <c r="D7">
        <f>REPORT4!D7</f>
        <v>7.8253443667143241</v>
      </c>
      <c r="E7">
        <f>REPORT4!E7</f>
        <v>6.7421999477630816</v>
      </c>
      <c r="F7">
        <f>REPORT4!F7</f>
        <v>6.2046777406182301</v>
      </c>
      <c r="G7">
        <f>REPORT4!G7</f>
        <v>6.5096931399699152</v>
      </c>
      <c r="H7">
        <f t="shared" si="0"/>
        <v>-0.13841492056994664</v>
      </c>
      <c r="I7">
        <f t="shared" si="1"/>
        <v>-0.20710483144866032</v>
      </c>
      <c r="J7">
        <f t="shared" si="2"/>
        <v>-0.16812694305705289</v>
      </c>
    </row>
    <row r="8" spans="1:10" hidden="1">
      <c r="A8" t="str">
        <f>REPORT4!A8</f>
        <v>REGIONAL</v>
      </c>
      <c r="B8" t="str">
        <f>REPORT4!B8</f>
        <v>cmb</v>
      </c>
      <c r="C8" t="str">
        <f>REPORT4!C8</f>
        <v>Supply</v>
      </c>
      <c r="D8">
        <f>REPORT4!D8</f>
        <v>125.60391062606801</v>
      </c>
      <c r="E8">
        <f>REPORT4!E8</f>
        <v>106.22011316249814</v>
      </c>
      <c r="F8">
        <f>REPORT4!F8</f>
        <v>65.827977916382679</v>
      </c>
      <c r="G8">
        <f>REPORT4!G8</f>
        <v>83.427212827291783</v>
      </c>
      <c r="H8">
        <f t="shared" si="0"/>
        <v>-0.15432479265137578</v>
      </c>
      <c r="I8">
        <f t="shared" si="1"/>
        <v>-0.47590821346034873</v>
      </c>
      <c r="J8">
        <f t="shared" si="2"/>
        <v>-0.33579127901789085</v>
      </c>
    </row>
    <row r="9" spans="1:10" hidden="1">
      <c r="A9" t="str">
        <f>REPORT4!A9</f>
        <v>REGIONAL</v>
      </c>
      <c r="B9" t="str">
        <f>REPORT4!B9</f>
        <v>cmb</v>
      </c>
      <c r="C9" t="str">
        <f>REPORT4!C9</f>
        <v>Revenue/ha</v>
      </c>
      <c r="D9">
        <f>REPORT4!D9</f>
        <v>116.68603297161718</v>
      </c>
      <c r="E9">
        <f>REPORT4!E9</f>
        <v>98.678485127960769</v>
      </c>
      <c r="F9">
        <f>REPORT4!F9</f>
        <v>61.154191484319504</v>
      </c>
      <c r="G9">
        <f>REPORT4!G9</f>
        <v>77.50388071655405</v>
      </c>
      <c r="H9">
        <f t="shared" si="0"/>
        <v>-0.15432479265137566</v>
      </c>
      <c r="I9">
        <f t="shared" si="1"/>
        <v>-0.47590821346034873</v>
      </c>
      <c r="J9">
        <f t="shared" si="2"/>
        <v>-0.33579127901789096</v>
      </c>
    </row>
    <row r="10" spans="1:10">
      <c r="A10" t="str">
        <f>REPORT4!A10</f>
        <v>REGIONAL</v>
      </c>
      <c r="B10" t="str">
        <f>REPORT4!B10</f>
        <v>gbn</v>
      </c>
      <c r="C10" t="str">
        <f>REPORT4!C10</f>
        <v>Consumption</v>
      </c>
      <c r="D10">
        <f>REPORT4!D10</f>
        <v>7.9053392128888192E-2</v>
      </c>
      <c r="E10">
        <f>REPORT4!E10</f>
        <v>6.5782222832280204E-2</v>
      </c>
      <c r="F10">
        <f>REPORT4!F10</f>
        <v>6.4856779376695955E-2</v>
      </c>
      <c r="G10">
        <f>REPORT4!G10</f>
        <v>6.5582417083752509E-2</v>
      </c>
      <c r="H10">
        <f t="shared" si="0"/>
        <v>-0.16787602580001559</v>
      </c>
      <c r="I10">
        <f t="shared" si="1"/>
        <v>-0.17958258804437088</v>
      </c>
      <c r="J10">
        <f t="shared" si="2"/>
        <v>-0.17040350429457451</v>
      </c>
    </row>
    <row r="11" spans="1:10" hidden="1">
      <c r="A11" t="str">
        <f>REPORT4!A11</f>
        <v>REGIONAL</v>
      </c>
      <c r="B11" t="str">
        <f>REPORT4!B11</f>
        <v>gbn</v>
      </c>
      <c r="C11" t="str">
        <f>REPORT4!C11</f>
        <v>Self_Cons</v>
      </c>
      <c r="D11">
        <f>REPORT4!D11</f>
        <v>7.9053392128888192E-2</v>
      </c>
      <c r="E11">
        <f>REPORT4!E11</f>
        <v>6.5782222832280204E-2</v>
      </c>
      <c r="F11">
        <f>REPORT4!F11</f>
        <v>6.4856779376695955E-2</v>
      </c>
      <c r="G11">
        <f>REPORT4!G11</f>
        <v>6.5582417083752509E-2</v>
      </c>
      <c r="H11">
        <f t="shared" si="0"/>
        <v>-0.16787602580001559</v>
      </c>
      <c r="I11">
        <f t="shared" si="1"/>
        <v>-0.17958258804437088</v>
      </c>
      <c r="J11">
        <f t="shared" si="2"/>
        <v>-0.17040350429457451</v>
      </c>
    </row>
    <row r="12" spans="1:10" hidden="1">
      <c r="A12" t="str">
        <f>REPORT4!A12</f>
        <v>REGIONAL</v>
      </c>
      <c r="B12" t="str">
        <f>REPORT4!B12</f>
        <v>gbn</v>
      </c>
      <c r="C12" t="str">
        <f>REPORT4!C12</f>
        <v>Supply</v>
      </c>
      <c r="D12">
        <f>REPORT4!D12</f>
        <v>15.000000000000709</v>
      </c>
      <c r="E12">
        <f>REPORT4!E12</f>
        <v>12.263064885483555</v>
      </c>
      <c r="F12">
        <f>REPORT4!F12</f>
        <v>12.263064885814531</v>
      </c>
      <c r="G12">
        <f>REPORT4!G12</f>
        <v>12.263064885813707</v>
      </c>
      <c r="H12">
        <f t="shared" si="0"/>
        <v>-0.18246234096780167</v>
      </c>
      <c r="I12">
        <f t="shared" si="1"/>
        <v>-0.18246234094573655</v>
      </c>
      <c r="J12">
        <f t="shared" si="2"/>
        <v>-0.1824623409457915</v>
      </c>
    </row>
    <row r="13" spans="1:10" hidden="1">
      <c r="A13" t="str">
        <f>REPORT4!A13</f>
        <v>REGIONAL</v>
      </c>
      <c r="B13" t="str">
        <f>REPORT4!B13</f>
        <v>gbn</v>
      </c>
      <c r="C13" t="str">
        <f>REPORT4!C13</f>
        <v>Revenue/ha</v>
      </c>
      <c r="D13">
        <f>REPORT4!D13</f>
        <v>17.550000000000828</v>
      </c>
      <c r="E13">
        <f>REPORT4!E13</f>
        <v>14.347785916015757</v>
      </c>
      <c r="F13">
        <f>REPORT4!F13</f>
        <v>14.347785916403</v>
      </c>
      <c r="G13">
        <f>REPORT4!G13</f>
        <v>14.347785916402037</v>
      </c>
      <c r="H13">
        <f t="shared" si="0"/>
        <v>-0.18246234096780167</v>
      </c>
      <c r="I13">
        <f t="shared" si="1"/>
        <v>-0.18246234094573666</v>
      </c>
      <c r="J13">
        <f t="shared" si="2"/>
        <v>-0.1824623409457915</v>
      </c>
    </row>
    <row r="14" spans="1:10">
      <c r="A14" t="str">
        <f>REPORT4!A14</f>
        <v>REGIONAL</v>
      </c>
      <c r="B14" t="str">
        <f>REPORT4!B14</f>
        <v>pot</v>
      </c>
      <c r="C14" t="str">
        <f>REPORT4!C14</f>
        <v>Consumption</v>
      </c>
      <c r="D14">
        <f>REPORT4!D14</f>
        <v>0.80925929511801642</v>
      </c>
      <c r="E14">
        <f>REPORT4!E14</f>
        <v>0.69137333491229924</v>
      </c>
      <c r="F14">
        <f>REPORT4!F14</f>
        <v>0.64433244809558921</v>
      </c>
      <c r="G14">
        <f>REPORT4!G14</f>
        <v>0.66920231058396684</v>
      </c>
      <c r="H14">
        <f t="shared" si="0"/>
        <v>-0.14567143178568687</v>
      </c>
      <c r="I14">
        <f t="shared" si="1"/>
        <v>-0.20379975616885004</v>
      </c>
      <c r="J14">
        <f t="shared" si="2"/>
        <v>-0.17306811967309521</v>
      </c>
    </row>
    <row r="15" spans="1:10" hidden="1">
      <c r="A15" t="str">
        <f>REPORT4!A15</f>
        <v>REGIONAL</v>
      </c>
      <c r="B15" t="str">
        <f>REPORT4!B15</f>
        <v>pot</v>
      </c>
      <c r="C15" t="str">
        <f>REPORT4!C15</f>
        <v>Self_Cons</v>
      </c>
      <c r="D15">
        <f>REPORT4!D15</f>
        <v>0.80925929511801642</v>
      </c>
      <c r="E15">
        <f>REPORT4!E15</f>
        <v>0.69137333491229924</v>
      </c>
      <c r="F15">
        <f>REPORT4!F15</f>
        <v>0.64433244809558921</v>
      </c>
      <c r="G15">
        <f>REPORT4!G15</f>
        <v>0.66920231058396684</v>
      </c>
      <c r="H15">
        <f t="shared" si="0"/>
        <v>-0.14567143178568687</v>
      </c>
      <c r="I15">
        <f t="shared" si="1"/>
        <v>-0.20379975616885004</v>
      </c>
      <c r="J15">
        <f t="shared" si="2"/>
        <v>-0.17306811967309521</v>
      </c>
    </row>
    <row r="16" spans="1:10" hidden="1">
      <c r="A16" t="str">
        <f>REPORT4!A16</f>
        <v>REGIONAL</v>
      </c>
      <c r="B16" t="str">
        <f>REPORT4!B16</f>
        <v>pot</v>
      </c>
      <c r="C16" t="str">
        <f>REPORT4!C16</f>
        <v>Supply</v>
      </c>
      <c r="D16">
        <f>REPORT4!D16</f>
        <v>1187.0986231382849</v>
      </c>
      <c r="E16">
        <f>REPORT4!E16</f>
        <v>939.11274360615164</v>
      </c>
      <c r="F16">
        <f>REPORT4!F16</f>
        <v>828.06688454975802</v>
      </c>
      <c r="G16">
        <f>REPORT4!G16</f>
        <v>885.79696029235697</v>
      </c>
      <c r="H16">
        <f t="shared" si="0"/>
        <v>-0.20890082314857961</v>
      </c>
      <c r="I16">
        <f t="shared" si="1"/>
        <v>-0.30244474350359296</v>
      </c>
      <c r="J16">
        <f t="shared" si="2"/>
        <v>-0.25381350544353998</v>
      </c>
    </row>
    <row r="17" spans="1:10" hidden="1">
      <c r="A17" t="str">
        <f>REPORT4!A17</f>
        <v>REGIONAL</v>
      </c>
      <c r="B17" t="str">
        <f>REPORT4!B17</f>
        <v>pot</v>
      </c>
      <c r="C17" t="str">
        <f>REPORT4!C17</f>
        <v>Revenue/ha</v>
      </c>
      <c r="D17">
        <f>REPORT4!D17</f>
        <v>419.04581396781452</v>
      </c>
      <c r="E17">
        <f>REPORT4!E17</f>
        <v>331.50679849297154</v>
      </c>
      <c r="F17">
        <f>REPORT4!F17</f>
        <v>292.3076102460646</v>
      </c>
      <c r="G17">
        <f>REPORT4!G17</f>
        <v>312.68632698320198</v>
      </c>
      <c r="H17">
        <f t="shared" si="0"/>
        <v>-0.2089008231485795</v>
      </c>
      <c r="I17">
        <f t="shared" si="1"/>
        <v>-0.30244474350359274</v>
      </c>
      <c r="J17">
        <f t="shared" si="2"/>
        <v>-0.25381350544353998</v>
      </c>
    </row>
    <row r="18" spans="1:10">
      <c r="A18" t="str">
        <f>REPORT4!A18</f>
        <v>REGIONAL</v>
      </c>
      <c r="B18" t="str">
        <f>REPORT4!B18</f>
        <v>wht</v>
      </c>
      <c r="C18" t="str">
        <f>REPORT4!C18</f>
        <v>Consumption</v>
      </c>
      <c r="D18">
        <f>REPORT4!D18</f>
        <v>12.958607499905394</v>
      </c>
      <c r="E18">
        <f>REPORT4!E18</f>
        <v>11.432190711719334</v>
      </c>
      <c r="F18">
        <f>REPORT4!F18</f>
        <v>10.652690339687197</v>
      </c>
      <c r="G18">
        <f>REPORT4!G18</f>
        <v>11.094379954235894</v>
      </c>
      <c r="H18">
        <f t="shared" si="0"/>
        <v>-0.11779172941206861</v>
      </c>
      <c r="I18">
        <f t="shared" si="1"/>
        <v>-0.17794482626586472</v>
      </c>
      <c r="J18">
        <f t="shared" si="2"/>
        <v>-0.14386017522971584</v>
      </c>
    </row>
    <row r="19" spans="1:10" hidden="1">
      <c r="A19" t="str">
        <f>REPORT4!A19</f>
        <v>REGIONAL</v>
      </c>
      <c r="B19" t="str">
        <f>REPORT4!B19</f>
        <v>wht</v>
      </c>
      <c r="C19" t="str">
        <f>REPORT4!C19</f>
        <v>Self_Cons</v>
      </c>
      <c r="D19">
        <f>REPORT4!D19</f>
        <v>12.958607499905394</v>
      </c>
      <c r="E19">
        <f>REPORT4!E19</f>
        <v>11.432190711719334</v>
      </c>
      <c r="F19">
        <f>REPORT4!F19</f>
        <v>10.652690339687197</v>
      </c>
      <c r="G19">
        <f>REPORT4!G19</f>
        <v>11.094379954235894</v>
      </c>
      <c r="H19">
        <f t="shared" si="0"/>
        <v>-0.11779172941206861</v>
      </c>
      <c r="I19">
        <f t="shared" si="1"/>
        <v>-0.17794482626586472</v>
      </c>
      <c r="J19">
        <f t="shared" si="2"/>
        <v>-0.14386017522971584</v>
      </c>
    </row>
    <row r="20" spans="1:10" hidden="1">
      <c r="A20" t="str">
        <f>REPORT4!A20</f>
        <v>REGIONAL</v>
      </c>
      <c r="B20" t="str">
        <f>REPORT4!B20</f>
        <v>wht</v>
      </c>
      <c r="C20" t="str">
        <f>REPORT4!C20</f>
        <v>Supply</v>
      </c>
      <c r="D20">
        <f>REPORT4!D20</f>
        <v>4895.8300543031037</v>
      </c>
      <c r="E20">
        <f>REPORT4!E20</f>
        <v>3910.8352556286263</v>
      </c>
      <c r="F20">
        <f>REPORT4!F20</f>
        <v>2034.8402059830553</v>
      </c>
      <c r="G20">
        <f>REPORT4!G20</f>
        <v>2936.5735329034542</v>
      </c>
      <c r="H20">
        <f t="shared" si="0"/>
        <v>-0.20119056171256056</v>
      </c>
      <c r="I20">
        <f t="shared" si="1"/>
        <v>-0.58437278593962461</v>
      </c>
      <c r="J20">
        <f t="shared" si="2"/>
        <v>-0.40018883410333972</v>
      </c>
    </row>
    <row r="21" spans="1:10" hidden="1">
      <c r="A21" t="str">
        <f>REPORT4!A21</f>
        <v>REGIONAL</v>
      </c>
      <c r="B21" t="str">
        <f>REPORT4!B21</f>
        <v>wht</v>
      </c>
      <c r="C21" t="str">
        <f>REPORT4!C21</f>
        <v>Revenue/ha</v>
      </c>
      <c r="D21">
        <f>REPORT4!D21</f>
        <v>891.04106988316494</v>
      </c>
      <c r="E21">
        <f>REPORT4!E21</f>
        <v>711.77201652440999</v>
      </c>
      <c r="F21">
        <f>REPORT4!F21</f>
        <v>370.34091748891603</v>
      </c>
      <c r="G21">
        <f>REPORT4!G21</f>
        <v>534.45638298842857</v>
      </c>
      <c r="H21">
        <f t="shared" si="0"/>
        <v>-0.20119056171256067</v>
      </c>
      <c r="I21">
        <f t="shared" si="1"/>
        <v>-0.58437278593962461</v>
      </c>
      <c r="J21">
        <f t="shared" si="2"/>
        <v>-0.40018883410333983</v>
      </c>
    </row>
    <row r="22" spans="1:10">
      <c r="A22" t="str">
        <f>REPORT4!A22</f>
        <v>REGIONAL</v>
      </c>
      <c r="B22" t="str">
        <f>REPORT4!B22</f>
        <v>oat</v>
      </c>
      <c r="C22" t="str">
        <f>REPORT4!C22</f>
        <v>Consumption</v>
      </c>
      <c r="D22">
        <f>REPORT4!D22</f>
        <v>85.715165300564365</v>
      </c>
      <c r="E22">
        <f>REPORT4!E22</f>
        <v>74.619195872796084</v>
      </c>
      <c r="F22">
        <f>REPORT4!F22</f>
        <v>64.895559432125154</v>
      </c>
      <c r="G22">
        <f>REPORT4!G22</f>
        <v>70.142246172944127</v>
      </c>
      <c r="H22">
        <f t="shared" si="0"/>
        <v>-0.12945164824520528</v>
      </c>
      <c r="I22">
        <f t="shared" si="1"/>
        <v>-0.24289290927030538</v>
      </c>
      <c r="J22">
        <f t="shared" si="2"/>
        <v>-0.18168219209533165</v>
      </c>
    </row>
    <row r="23" spans="1:10" hidden="1">
      <c r="A23" t="str">
        <f>REPORT4!A23</f>
        <v>REGIONAL</v>
      </c>
      <c r="B23" t="str">
        <f>REPORT4!B23</f>
        <v>oat</v>
      </c>
      <c r="C23" t="str">
        <f>REPORT4!C23</f>
        <v>Self_Cons</v>
      </c>
      <c r="D23">
        <f>REPORT4!D23</f>
        <v>52.674800890070912</v>
      </c>
      <c r="E23">
        <f>REPORT4!E23</f>
        <v>44.640312075351041</v>
      </c>
      <c r="F23">
        <f>REPORT4!F23</f>
        <v>40.712076973065265</v>
      </c>
      <c r="G23">
        <f>REPORT4!G23</f>
        <v>43.121416195563768</v>
      </c>
      <c r="H23">
        <f t="shared" si="0"/>
        <v>-0.1525300272418183</v>
      </c>
      <c r="I23">
        <f t="shared" si="1"/>
        <v>-0.22710525174971463</v>
      </c>
      <c r="J23">
        <f t="shared" si="2"/>
        <v>-0.18136536888757249</v>
      </c>
    </row>
    <row r="24" spans="1:10" hidden="1">
      <c r="A24" t="str">
        <f>REPORT4!A24</f>
        <v>REGIONAL</v>
      </c>
      <c r="B24" t="str">
        <f>REPORT4!B24</f>
        <v>oat</v>
      </c>
      <c r="C24" t="str">
        <f>REPORT4!C24</f>
        <v>Supply</v>
      </c>
      <c r="D24">
        <f>REPORT4!D24</f>
        <v>164.67859787706053</v>
      </c>
      <c r="E24">
        <f>REPORT4!E24</f>
        <v>133.60687893115937</v>
      </c>
      <c r="F24">
        <f>REPORT4!F24</f>
        <v>117.67580855442574</v>
      </c>
      <c r="G24">
        <f>REPORT4!G24</f>
        <v>115.18877450393157</v>
      </c>
      <c r="H24">
        <f t="shared" si="0"/>
        <v>-0.18868097825983132</v>
      </c>
      <c r="I24">
        <f t="shared" si="1"/>
        <v>-0.28542135971867055</v>
      </c>
      <c r="J24">
        <f t="shared" si="2"/>
        <v>-0.30052371110224774</v>
      </c>
    </row>
    <row r="25" spans="1:10" hidden="1">
      <c r="A25" t="str">
        <f>REPORT4!A25</f>
        <v>REGIONAL</v>
      </c>
      <c r="B25" t="str">
        <f>REPORT4!B25</f>
        <v>oat</v>
      </c>
      <c r="C25" t="str">
        <f>REPORT4!C25</f>
        <v>Revenue/ha</v>
      </c>
      <c r="D25">
        <f>REPORT4!D25</f>
        <v>24.701789681559077</v>
      </c>
      <c r="E25">
        <f>REPORT4!E25</f>
        <v>20.041031839673906</v>
      </c>
      <c r="F25">
        <f>REPORT4!F25</f>
        <v>17.651371283163861</v>
      </c>
      <c r="G25">
        <f>REPORT4!G25</f>
        <v>17.278316175589737</v>
      </c>
      <c r="H25">
        <f t="shared" si="0"/>
        <v>-0.18868097825983121</v>
      </c>
      <c r="I25">
        <f t="shared" si="1"/>
        <v>-0.28542135971867044</v>
      </c>
      <c r="J25">
        <f t="shared" si="2"/>
        <v>-0.30052371110224763</v>
      </c>
    </row>
    <row r="26" spans="1:10">
      <c r="A26" t="str">
        <f>REPORT4!A26</f>
        <v>REGIONAL</v>
      </c>
      <c r="B26" t="str">
        <f>REPORT4!B26</f>
        <v>oni</v>
      </c>
      <c r="C26" t="str">
        <f>REPORT4!C26</f>
        <v>Consumption</v>
      </c>
      <c r="D26">
        <f>REPORT4!D26</f>
        <v>0.16073988706754805</v>
      </c>
      <c r="E26">
        <f>REPORT4!E26</f>
        <v>0.13653870377177169</v>
      </c>
      <c r="F26">
        <f>REPORT4!F26</f>
        <v>0.12918282958293206</v>
      </c>
      <c r="G26">
        <f>REPORT4!G26</f>
        <v>0.13389285793284089</v>
      </c>
      <c r="H26">
        <f t="shared" si="0"/>
        <v>-0.15056115651995106</v>
      </c>
      <c r="I26">
        <f t="shared" si="1"/>
        <v>-0.19632375050353679</v>
      </c>
      <c r="J26">
        <f t="shared" si="2"/>
        <v>-0.1670215751951174</v>
      </c>
    </row>
    <row r="27" spans="1:10" hidden="1">
      <c r="A27" t="str">
        <f>REPORT4!A27</f>
        <v>REGIONAL</v>
      </c>
      <c r="B27" t="str">
        <f>REPORT4!B27</f>
        <v>oni</v>
      </c>
      <c r="C27" t="str">
        <f>REPORT4!C27</f>
        <v>Self_Cons</v>
      </c>
      <c r="D27">
        <f>REPORT4!D27</f>
        <v>0.16073988706754805</v>
      </c>
      <c r="E27">
        <f>REPORT4!E27</f>
        <v>0.13653870377177169</v>
      </c>
      <c r="F27">
        <f>REPORT4!F27</f>
        <v>0.12918282958293206</v>
      </c>
      <c r="G27">
        <f>REPORT4!G27</f>
        <v>0.13389285793284089</v>
      </c>
      <c r="H27">
        <f t="shared" si="0"/>
        <v>-0.15056115651995106</v>
      </c>
      <c r="I27">
        <f t="shared" si="1"/>
        <v>-0.19632375050353679</v>
      </c>
      <c r="J27">
        <f t="shared" si="2"/>
        <v>-0.1670215751951174</v>
      </c>
    </row>
    <row r="28" spans="1:10" hidden="1">
      <c r="A28" t="str">
        <f>REPORT4!A28</f>
        <v>REGIONAL</v>
      </c>
      <c r="B28" t="str">
        <f>REPORT4!B28</f>
        <v>oni</v>
      </c>
      <c r="C28" t="str">
        <f>REPORT4!C28</f>
        <v>Supply</v>
      </c>
      <c r="D28">
        <f>REPORT4!D28</f>
        <v>1233.562499999349</v>
      </c>
      <c r="E28">
        <f>REPORT4!E28</f>
        <v>1056.7186973280227</v>
      </c>
      <c r="F28">
        <f>REPORT4!F28</f>
        <v>829.4854199103645</v>
      </c>
      <c r="G28">
        <f>REPORT4!G28</f>
        <v>950.10381637149862</v>
      </c>
      <c r="H28">
        <f t="shared" si="0"/>
        <v>-0.14336022915046431</v>
      </c>
      <c r="I28">
        <f t="shared" si="1"/>
        <v>-0.3275691990387174</v>
      </c>
      <c r="J28">
        <f t="shared" si="2"/>
        <v>-0.22978866788508889</v>
      </c>
    </row>
    <row r="29" spans="1:10" hidden="1">
      <c r="A29" t="str">
        <f>REPORT4!A29</f>
        <v>REGIONAL</v>
      </c>
      <c r="B29" t="str">
        <f>REPORT4!B29</f>
        <v>oni</v>
      </c>
      <c r="C29" t="str">
        <f>REPORT4!C29</f>
        <v>Revenue/ha</v>
      </c>
      <c r="D29">
        <f>REPORT4!D29</f>
        <v>159.12956249991603</v>
      </c>
      <c r="E29">
        <f>REPORT4!E29</f>
        <v>136.31671195531493</v>
      </c>
      <c r="F29">
        <f>REPORT4!F29</f>
        <v>107.00361916843703</v>
      </c>
      <c r="G29">
        <f>REPORT4!G29</f>
        <v>122.56339231192334</v>
      </c>
      <c r="H29">
        <f t="shared" si="0"/>
        <v>-0.14336022915046442</v>
      </c>
      <c r="I29">
        <f t="shared" si="1"/>
        <v>-0.3275691990387174</v>
      </c>
      <c r="J29">
        <f t="shared" si="2"/>
        <v>-0.22978866788508889</v>
      </c>
    </row>
    <row r="30" spans="1:10">
      <c r="A30" t="str">
        <f>REPORT4!A30</f>
        <v>REGIONAL</v>
      </c>
      <c r="B30" t="str">
        <f>REPORT4!B30</f>
        <v>tom</v>
      </c>
      <c r="C30" t="str">
        <f>REPORT4!C30</f>
        <v>Consumption</v>
      </c>
      <c r="D30">
        <f>REPORT4!D30</f>
        <v>2.9098889145236527E-2</v>
      </c>
      <c r="E30">
        <f>REPORT4!E30</f>
        <v>2.4743010675896439E-2</v>
      </c>
      <c r="F30">
        <f>REPORT4!F30</f>
        <v>2.3385948153051693E-2</v>
      </c>
      <c r="G30">
        <f>REPORT4!G30</f>
        <v>2.4253469411687548E-2</v>
      </c>
      <c r="H30">
        <f t="shared" si="0"/>
        <v>-0.14969225964604027</v>
      </c>
      <c r="I30">
        <f t="shared" si="1"/>
        <v>-0.19632849088055448</v>
      </c>
      <c r="J30">
        <f t="shared" si="2"/>
        <v>-0.16651562571219913</v>
      </c>
    </row>
    <row r="31" spans="1:10" hidden="1">
      <c r="A31" t="str">
        <f>REPORT4!A31</f>
        <v>REGIONAL</v>
      </c>
      <c r="B31" t="str">
        <f>REPORT4!B31</f>
        <v>tom</v>
      </c>
      <c r="C31" t="str">
        <f>REPORT4!C31</f>
        <v>Self_Cons</v>
      </c>
      <c r="D31">
        <f>REPORT4!D31</f>
        <v>2.9098889145236527E-2</v>
      </c>
      <c r="E31">
        <f>REPORT4!E31</f>
        <v>2.4743010675896439E-2</v>
      </c>
      <c r="F31">
        <f>REPORT4!F31</f>
        <v>2.3385948153051693E-2</v>
      </c>
      <c r="G31">
        <f>REPORT4!G31</f>
        <v>2.4253469411687548E-2</v>
      </c>
      <c r="H31">
        <f t="shared" si="0"/>
        <v>-0.14969225964604027</v>
      </c>
      <c r="I31">
        <f t="shared" si="1"/>
        <v>-0.19632849088055448</v>
      </c>
      <c r="J31">
        <f t="shared" si="2"/>
        <v>-0.16651562571219913</v>
      </c>
    </row>
    <row r="32" spans="1:10" hidden="1">
      <c r="A32" t="str">
        <f>REPORT4!A32</f>
        <v>REGIONAL</v>
      </c>
      <c r="B32" t="str">
        <f>REPORT4!B32</f>
        <v>tom</v>
      </c>
      <c r="C32" t="str">
        <f>REPORT4!C32</f>
        <v>Supply</v>
      </c>
      <c r="D32">
        <f>REPORT4!D32</f>
        <v>5668.0000000001246</v>
      </c>
      <c r="E32">
        <f>REPORT4!E32</f>
        <v>4653.4761413629312</v>
      </c>
      <c r="F32">
        <f>REPORT4!F32</f>
        <v>4576.9305879223793</v>
      </c>
      <c r="G32">
        <f>REPORT4!G32</f>
        <v>4617.1417361367157</v>
      </c>
      <c r="H32">
        <f t="shared" si="0"/>
        <v>-0.17899150646386219</v>
      </c>
      <c r="I32">
        <f t="shared" si="1"/>
        <v>-0.1924963676919057</v>
      </c>
      <c r="J32">
        <f t="shared" si="2"/>
        <v>-0.18540195198718878</v>
      </c>
    </row>
    <row r="33" spans="1:10" hidden="1">
      <c r="A33" t="str">
        <f>REPORT4!A33</f>
        <v>REGIONAL</v>
      </c>
      <c r="B33" t="str">
        <f>REPORT4!B33</f>
        <v>tom</v>
      </c>
      <c r="C33" t="str">
        <f>REPORT4!C33</f>
        <v>Revenue/ha</v>
      </c>
      <c r="D33">
        <f>REPORT4!D33</f>
        <v>4443.7120000000969</v>
      </c>
      <c r="E33">
        <f>REPORT4!E33</f>
        <v>3648.3252948285376</v>
      </c>
      <c r="F33">
        <f>REPORT4!F33</f>
        <v>3588.3135809311448</v>
      </c>
      <c r="G33">
        <f>REPORT4!G33</f>
        <v>3619.839121131185</v>
      </c>
      <c r="H33">
        <f t="shared" si="0"/>
        <v>-0.17899150646386219</v>
      </c>
      <c r="I33">
        <f t="shared" si="1"/>
        <v>-0.1924963676919057</v>
      </c>
      <c r="J33">
        <f t="shared" si="2"/>
        <v>-0.18540195198718856</v>
      </c>
    </row>
    <row r="34" spans="1:10">
      <c r="A34" t="str">
        <f>REPORT4!A34</f>
        <v>REGIONAL</v>
      </c>
      <c r="B34" t="str">
        <f>REPORT4!B34</f>
        <v>mel</v>
      </c>
      <c r="C34" t="str">
        <f>REPORT4!C34</f>
        <v>Consumption</v>
      </c>
      <c r="D34">
        <f>REPORT4!D34</f>
        <v>0.41696714076016844</v>
      </c>
      <c r="E34">
        <f>REPORT4!E34</f>
        <v>0.3469245367033254</v>
      </c>
      <c r="F34">
        <f>REPORT4!F34</f>
        <v>0.34204022936854894</v>
      </c>
      <c r="G34">
        <f>REPORT4!G34</f>
        <v>0.34587000152111036</v>
      </c>
      <c r="H34">
        <f t="shared" si="0"/>
        <v>-0.16798111220262846</v>
      </c>
      <c r="I34">
        <f t="shared" si="1"/>
        <v>-0.17969500247674441</v>
      </c>
      <c r="J34">
        <f t="shared" si="2"/>
        <v>-0.17051017283865977</v>
      </c>
    </row>
    <row r="35" spans="1:10" hidden="1">
      <c r="A35" t="str">
        <f>REPORT4!A35</f>
        <v>REGIONAL</v>
      </c>
      <c r="B35" t="str">
        <f>REPORT4!B35</f>
        <v>mel</v>
      </c>
      <c r="C35" t="str">
        <f>REPORT4!C35</f>
        <v>Self_Cons</v>
      </c>
      <c r="D35">
        <f>REPORT4!D35</f>
        <v>0.41696714076016844</v>
      </c>
      <c r="E35">
        <f>REPORT4!E35</f>
        <v>0.3469245367033254</v>
      </c>
      <c r="F35">
        <f>REPORT4!F35</f>
        <v>0.34204022936854894</v>
      </c>
      <c r="G35">
        <f>REPORT4!G35</f>
        <v>0.34587000152111036</v>
      </c>
      <c r="H35">
        <f t="shared" si="0"/>
        <v>-0.16798111220262846</v>
      </c>
      <c r="I35">
        <f t="shared" si="1"/>
        <v>-0.17969500247674441</v>
      </c>
      <c r="J35">
        <f t="shared" si="2"/>
        <v>-0.17051017283865977</v>
      </c>
    </row>
    <row r="36" spans="1:10" hidden="1">
      <c r="A36" t="str">
        <f>REPORT4!A36</f>
        <v>REGIONAL</v>
      </c>
      <c r="B36" t="str">
        <f>REPORT4!B36</f>
        <v>mel</v>
      </c>
      <c r="C36" t="str">
        <f>REPORT4!C36</f>
        <v>Supply</v>
      </c>
      <c r="D36">
        <f>REPORT4!D36</f>
        <v>766.01069999990045</v>
      </c>
      <c r="E36">
        <f>REPORT4!E36</f>
        <v>659.95541279485053</v>
      </c>
      <c r="F36">
        <f>REPORT4!F36</f>
        <v>429.61612404657512</v>
      </c>
      <c r="G36">
        <f>REPORT4!G36</f>
        <v>550.5612723031727</v>
      </c>
      <c r="H36">
        <f t="shared" si="0"/>
        <v>-0.13845144356999672</v>
      </c>
      <c r="I36">
        <f t="shared" si="1"/>
        <v>-0.43915127550224697</v>
      </c>
      <c r="J36">
        <f t="shared" si="2"/>
        <v>-0.28126164255506581</v>
      </c>
    </row>
    <row r="37" spans="1:10" hidden="1">
      <c r="A37" t="str">
        <f>REPORT4!A37</f>
        <v>REGIONAL</v>
      </c>
      <c r="B37" t="str">
        <f>REPORT4!B37</f>
        <v>mel</v>
      </c>
      <c r="C37" t="str">
        <f>REPORT4!C37</f>
        <v>Revenue/ha</v>
      </c>
      <c r="D37">
        <f>REPORT4!D37</f>
        <v>294.65878259996168</v>
      </c>
      <c r="E37">
        <f>REPORT4!E37</f>
        <v>253.86284878841911</v>
      </c>
      <c r="F37">
        <f>REPORT4!F37</f>
        <v>165.2590023832492</v>
      </c>
      <c r="G37">
        <f>REPORT4!G37</f>
        <v>211.7825694126204</v>
      </c>
      <c r="H37">
        <f t="shared" si="0"/>
        <v>-0.13845144356999683</v>
      </c>
      <c r="I37">
        <f t="shared" si="1"/>
        <v>-0.43915127550224697</v>
      </c>
      <c r="J37">
        <f t="shared" si="2"/>
        <v>-0.28126164255506581</v>
      </c>
    </row>
    <row r="38" spans="1:10">
      <c r="A38" t="str">
        <f>REPORT4!A38</f>
        <v>REGIONAL</v>
      </c>
      <c r="B38" t="str">
        <f>REPORT4!B38</f>
        <v>wtm</v>
      </c>
      <c r="C38" t="str">
        <f>REPORT4!C38</f>
        <v>Consumption</v>
      </c>
      <c r="D38">
        <f>REPORT4!D38</f>
        <v>0.3839414500807905</v>
      </c>
      <c r="E38">
        <f>REPORT4!E38</f>
        <v>0.3280381452421966</v>
      </c>
      <c r="F38">
        <f>REPORT4!F38</f>
        <v>0.30568611976260662</v>
      </c>
      <c r="G38">
        <f>REPORT4!G38</f>
        <v>0.31750091649205053</v>
      </c>
      <c r="H38">
        <f t="shared" si="0"/>
        <v>-0.14560372376264796</v>
      </c>
      <c r="I38">
        <f t="shared" si="1"/>
        <v>-0.2038210000553915</v>
      </c>
      <c r="J38">
        <f t="shared" si="2"/>
        <v>-0.17304860825722068</v>
      </c>
    </row>
    <row r="39" spans="1:10" hidden="1">
      <c r="A39" t="str">
        <f>REPORT4!A39</f>
        <v>REGIONAL</v>
      </c>
      <c r="B39" t="str">
        <f>REPORT4!B39</f>
        <v>wtm</v>
      </c>
      <c r="C39" t="str">
        <f>REPORT4!C39</f>
        <v>Self_Cons</v>
      </c>
      <c r="D39">
        <f>REPORT4!D39</f>
        <v>0.3839414500807905</v>
      </c>
      <c r="E39">
        <f>REPORT4!E39</f>
        <v>0.3280381452421966</v>
      </c>
      <c r="F39">
        <f>REPORT4!F39</f>
        <v>0.30568611976260662</v>
      </c>
      <c r="G39">
        <f>REPORT4!G39</f>
        <v>0.31750091649205053</v>
      </c>
      <c r="H39">
        <f t="shared" si="0"/>
        <v>-0.14560372376264796</v>
      </c>
      <c r="I39">
        <f t="shared" si="1"/>
        <v>-0.2038210000553915</v>
      </c>
      <c r="J39">
        <f t="shared" si="2"/>
        <v>-0.17304860825722068</v>
      </c>
    </row>
    <row r="40" spans="1:10" hidden="1">
      <c r="A40" t="str">
        <f>REPORT4!A40</f>
        <v>REGIONAL</v>
      </c>
      <c r="B40" t="str">
        <f>REPORT4!B40</f>
        <v>wtm</v>
      </c>
      <c r="C40" t="str">
        <f>REPORT4!C40</f>
        <v>Supply</v>
      </c>
      <c r="D40">
        <f>REPORT4!D40</f>
        <v>1337.1600853171351</v>
      </c>
      <c r="E40">
        <f>REPORT4!E40</f>
        <v>1097.0356139448018</v>
      </c>
      <c r="F40">
        <f>REPORT4!F40</f>
        <v>957.50951490419288</v>
      </c>
      <c r="G40">
        <f>REPORT4!G40</f>
        <v>1030.6103466432253</v>
      </c>
      <c r="H40">
        <f t="shared" si="0"/>
        <v>-0.17957795331243598</v>
      </c>
      <c r="I40">
        <f t="shared" si="1"/>
        <v>-0.28392305048718247</v>
      </c>
      <c r="J40">
        <f t="shared" si="2"/>
        <v>-0.22925432941053214</v>
      </c>
    </row>
    <row r="41" spans="1:10" hidden="1">
      <c r="A41" t="str">
        <f>REPORT4!A41</f>
        <v>REGIONAL</v>
      </c>
      <c r="B41" t="str">
        <f>REPORT4!B41</f>
        <v>wtm</v>
      </c>
      <c r="C41" t="str">
        <f>REPORT4!C41</f>
        <v>Revenue/ha</v>
      </c>
      <c r="D41">
        <f>REPORT4!D41</f>
        <v>565.61871608914817</v>
      </c>
      <c r="E41">
        <f>REPORT4!E41</f>
        <v>464.04606469865109</v>
      </c>
      <c r="F41">
        <f>REPORT4!F41</f>
        <v>405.02652480447352</v>
      </c>
      <c r="G41">
        <f>REPORT4!G41</f>
        <v>435.94817663008433</v>
      </c>
      <c r="H41">
        <f t="shared" si="0"/>
        <v>-0.17957795331243609</v>
      </c>
      <c r="I41">
        <f t="shared" si="1"/>
        <v>-0.28392305048718269</v>
      </c>
      <c r="J41">
        <f t="shared" si="2"/>
        <v>-0.22925432941053214</v>
      </c>
    </row>
    <row r="42" spans="1:10">
      <c r="A42" t="str">
        <f>REPORT4!A42</f>
        <v>REGIONAL</v>
      </c>
      <c r="B42" t="str">
        <f>REPORT4!B42</f>
        <v>sqh</v>
      </c>
      <c r="C42" t="str">
        <f>REPORT4!C42</f>
        <v>Consumption</v>
      </c>
      <c r="D42">
        <f>REPORT4!D42</f>
        <v>0.52906938623571609</v>
      </c>
      <c r="E42">
        <f>REPORT4!E42</f>
        <v>0.44020875258765113</v>
      </c>
      <c r="F42">
        <f>REPORT4!F42</f>
        <v>0.43401220049561429</v>
      </c>
      <c r="G42">
        <f>REPORT4!G42</f>
        <v>0.43887090020826552</v>
      </c>
      <c r="H42">
        <f t="shared" si="0"/>
        <v>-0.16795648351589731</v>
      </c>
      <c r="I42">
        <f t="shared" si="1"/>
        <v>-0.1796686563485097</v>
      </c>
      <c r="J42">
        <f t="shared" si="2"/>
        <v>-0.17048517335165647</v>
      </c>
    </row>
    <row r="43" spans="1:10" hidden="1">
      <c r="A43" t="str">
        <f>REPORT4!A43</f>
        <v>REGIONAL</v>
      </c>
      <c r="B43" t="str">
        <f>REPORT4!B43</f>
        <v>sqh</v>
      </c>
      <c r="C43" t="str">
        <f>REPORT4!C43</f>
        <v>Self_Cons</v>
      </c>
      <c r="D43">
        <f>REPORT4!D43</f>
        <v>0.52906938623571609</v>
      </c>
      <c r="E43">
        <f>REPORT4!E43</f>
        <v>0.44020875258765113</v>
      </c>
      <c r="F43">
        <f>REPORT4!F43</f>
        <v>0.43401220049561429</v>
      </c>
      <c r="G43">
        <f>REPORT4!G43</f>
        <v>0.43887090020826552</v>
      </c>
      <c r="H43">
        <f t="shared" si="0"/>
        <v>-0.16795648351589731</v>
      </c>
      <c r="I43">
        <f t="shared" si="1"/>
        <v>-0.1796686563485097</v>
      </c>
      <c r="J43">
        <f t="shared" si="2"/>
        <v>-0.17048517335165647</v>
      </c>
    </row>
    <row r="44" spans="1:10" hidden="1">
      <c r="A44" t="str">
        <f>REPORT4!A44</f>
        <v>REGIONAL</v>
      </c>
      <c r="B44" t="str">
        <f>REPORT4!B44</f>
        <v>sqh</v>
      </c>
      <c r="C44" t="str">
        <f>REPORT4!C44</f>
        <v>Supply</v>
      </c>
      <c r="D44">
        <f>REPORT4!D44</f>
        <v>1631.2499999996674</v>
      </c>
      <c r="E44">
        <f>REPORT4!E44</f>
        <v>1273.0955702438307</v>
      </c>
      <c r="F44">
        <f>REPORT4!F44</f>
        <v>1248.1773467415242</v>
      </c>
      <c r="G44">
        <f>REPORT4!G44</f>
        <v>1261.3636298867978</v>
      </c>
      <c r="H44">
        <f t="shared" si="0"/>
        <v>-0.21955827111473392</v>
      </c>
      <c r="I44">
        <f t="shared" si="1"/>
        <v>-0.23483381042649587</v>
      </c>
      <c r="J44">
        <f t="shared" si="2"/>
        <v>-0.22675026520333796</v>
      </c>
    </row>
    <row r="45" spans="1:10" hidden="1">
      <c r="A45" t="str">
        <f>REPORT4!A45</f>
        <v>REGIONAL</v>
      </c>
      <c r="B45" t="str">
        <f>REPORT4!B45</f>
        <v>sqh</v>
      </c>
      <c r="C45" t="str">
        <f>REPORT4!C45</f>
        <v>Revenue/ha</v>
      </c>
      <c r="D45">
        <f>REPORT4!D45</f>
        <v>1019.5312499997921</v>
      </c>
      <c r="E45">
        <f>REPORT4!E45</f>
        <v>795.68473140239416</v>
      </c>
      <c r="F45">
        <f>REPORT4!F45</f>
        <v>780.1108417134526</v>
      </c>
      <c r="G45">
        <f>REPORT4!G45</f>
        <v>788.3522686792486</v>
      </c>
      <c r="H45">
        <f t="shared" si="0"/>
        <v>-0.21955827111473392</v>
      </c>
      <c r="I45">
        <f t="shared" si="1"/>
        <v>-0.23483381042649576</v>
      </c>
      <c r="J45">
        <f t="shared" si="2"/>
        <v>-0.22675026520333796</v>
      </c>
    </row>
    <row r="46" spans="1:10">
      <c r="A46" t="str">
        <f>REPORT4!A46</f>
        <v>REGIONAL</v>
      </c>
      <c r="B46" t="str">
        <f>REPORT4!B46</f>
        <v>chk</v>
      </c>
      <c r="C46" t="str">
        <f>REPORT4!C46</f>
        <v>Consumption</v>
      </c>
      <c r="D46">
        <f>REPORT4!D46</f>
        <v>3.2490893090979895</v>
      </c>
      <c r="E46">
        <f>REPORT4!E46</f>
        <v>2.6882131389935409</v>
      </c>
      <c r="F46">
        <f>REPORT4!F46</f>
        <v>2.4582555666990724</v>
      </c>
      <c r="G46">
        <f>REPORT4!G46</f>
        <v>2.5952678059335748</v>
      </c>
      <c r="H46">
        <f t="shared" si="0"/>
        <v>-0.17262565499012361</v>
      </c>
      <c r="I46">
        <f t="shared" si="1"/>
        <v>-0.24340166340902092</v>
      </c>
      <c r="J46">
        <f t="shared" si="2"/>
        <v>-0.20123223493229503</v>
      </c>
    </row>
    <row r="47" spans="1:10" hidden="1">
      <c r="A47" t="str">
        <f>REPORT4!A47</f>
        <v>REGIONAL</v>
      </c>
      <c r="B47" t="str">
        <f>REPORT4!B47</f>
        <v>chk</v>
      </c>
      <c r="C47" t="str">
        <f>REPORT4!C47</f>
        <v>Self_Cons</v>
      </c>
      <c r="D47">
        <f>REPORT4!D47</f>
        <v>3.1473001060809356</v>
      </c>
      <c r="E47">
        <f>REPORT4!E47</f>
        <v>2.4645102321510635</v>
      </c>
      <c r="F47">
        <f>REPORT4!F47</f>
        <v>2.2807370714951034</v>
      </c>
      <c r="G47">
        <f>REPORT4!G47</f>
        <v>2.3948581793793537</v>
      </c>
      <c r="H47">
        <f t="shared" si="0"/>
        <v>-0.2169446353751413</v>
      </c>
      <c r="I47">
        <f t="shared" si="1"/>
        <v>-0.2753353685311215</v>
      </c>
      <c r="J47">
        <f t="shared" si="2"/>
        <v>-0.23907536661272943</v>
      </c>
    </row>
    <row r="48" spans="1:10" hidden="1">
      <c r="A48" t="str">
        <f>REPORT4!A48</f>
        <v>REGIONAL</v>
      </c>
      <c r="B48" t="str">
        <f>REPORT4!B48</f>
        <v>chk</v>
      </c>
      <c r="C48" t="str">
        <f>REPORT4!C48</f>
        <v>Supply</v>
      </c>
      <c r="D48">
        <f>REPORT4!D48</f>
        <v>47.679258515902028</v>
      </c>
      <c r="E48">
        <f>REPORT4!E48</f>
        <v>31.061185682208464</v>
      </c>
      <c r="F48">
        <f>REPORT4!F48</f>
        <v>28.888156714658241</v>
      </c>
      <c r="G48">
        <f>REPORT4!G48</f>
        <v>29.867042139733318</v>
      </c>
      <c r="H48">
        <f t="shared" si="0"/>
        <v>-0.34853882696500171</v>
      </c>
      <c r="I48">
        <f t="shared" si="1"/>
        <v>-0.39411480769938068</v>
      </c>
      <c r="J48">
        <f t="shared" si="2"/>
        <v>-0.37358417329891913</v>
      </c>
    </row>
    <row r="49" spans="1:10" hidden="1">
      <c r="A49" t="str">
        <f>REPORT4!A49</f>
        <v>REGIONAL</v>
      </c>
      <c r="B49" t="str">
        <f>REPORT4!B49</f>
        <v>chk</v>
      </c>
      <c r="C49" t="str">
        <f>REPORT4!C49</f>
        <v>Revenue/ha</v>
      </c>
      <c r="D49">
        <f>REPORT4!D49</f>
        <v>105.56187835420708</v>
      </c>
      <c r="E49">
        <f>REPORT4!E49</f>
        <v>68.769465100409533</v>
      </c>
      <c r="F49">
        <f>REPORT4!F49</f>
        <v>63.958378966253342</v>
      </c>
      <c r="G49">
        <f>REPORT4!G49</f>
        <v>66.125631297369566</v>
      </c>
      <c r="H49">
        <f t="shared" si="0"/>
        <v>-0.34853882696500182</v>
      </c>
      <c r="I49">
        <f t="shared" si="1"/>
        <v>-0.39411480769938068</v>
      </c>
      <c r="J49">
        <f t="shared" si="2"/>
        <v>-0.37358417329891913</v>
      </c>
    </row>
    <row r="50" spans="1:10">
      <c r="A50" t="str">
        <f>REPORT4!A50</f>
        <v>REGIONAL</v>
      </c>
      <c r="B50" t="str">
        <f>REPORT4!B50</f>
        <v>ric</v>
      </c>
      <c r="C50" t="str">
        <f>REPORT4!C50</f>
        <v>Consumption</v>
      </c>
      <c r="D50">
        <f>REPORT4!D50</f>
        <v>12.889060654295806</v>
      </c>
      <c r="E50">
        <f>REPORT4!E50</f>
        <v>10.215524136408654</v>
      </c>
      <c r="F50">
        <f>REPORT4!F50</f>
        <v>9.3127520117221927</v>
      </c>
      <c r="G50">
        <f>REPORT4!G50</f>
        <v>9.8376988909436491</v>
      </c>
      <c r="H50">
        <f t="shared" si="0"/>
        <v>-0.20742679312290202</v>
      </c>
      <c r="I50">
        <f t="shared" si="1"/>
        <v>-0.27746852454927828</v>
      </c>
      <c r="J50">
        <f t="shared" si="2"/>
        <v>-0.23674043013640145</v>
      </c>
    </row>
    <row r="51" spans="1:10" hidden="1">
      <c r="A51" t="str">
        <f>REPORT4!A51</f>
        <v>REGIONAL</v>
      </c>
      <c r="B51" t="str">
        <f>REPORT4!B51</f>
        <v>ric</v>
      </c>
      <c r="C51" t="str">
        <f>REPORT4!C51</f>
        <v>Self_Cons</v>
      </c>
      <c r="D51">
        <f>REPORT4!D51</f>
        <v>12.889060654295806</v>
      </c>
      <c r="E51">
        <f>REPORT4!E51</f>
        <v>10.215524136408654</v>
      </c>
      <c r="F51">
        <f>REPORT4!F51</f>
        <v>9.3127520117221927</v>
      </c>
      <c r="G51">
        <f>REPORT4!G51</f>
        <v>9.8376988909436491</v>
      </c>
      <c r="H51">
        <f t="shared" si="0"/>
        <v>-0.20742679312290202</v>
      </c>
      <c r="I51">
        <f t="shared" si="1"/>
        <v>-0.27746852454927828</v>
      </c>
      <c r="J51">
        <f t="shared" si="2"/>
        <v>-0.23674043013640145</v>
      </c>
    </row>
    <row r="52" spans="1:10" hidden="1">
      <c r="A52" t="str">
        <f>REPORT4!A52</f>
        <v>REGIONAL</v>
      </c>
      <c r="B52" t="str">
        <f>REPORT4!B52</f>
        <v>ric</v>
      </c>
      <c r="C52" t="str">
        <f>REPORT4!C52</f>
        <v>Supply</v>
      </c>
      <c r="D52">
        <f>REPORT4!D52</f>
        <v>4205.1143119929357</v>
      </c>
      <c r="E52">
        <f>REPORT4!E52</f>
        <v>3729.8149963790465</v>
      </c>
      <c r="F52">
        <f>REPORT4!F52</f>
        <v>3138.823603635899</v>
      </c>
      <c r="G52">
        <f>REPORT4!G52</f>
        <v>3420.8089958451019</v>
      </c>
      <c r="H52">
        <f t="shared" si="0"/>
        <v>-0.11302886921726274</v>
      </c>
      <c r="I52">
        <f t="shared" si="1"/>
        <v>-0.25356996962389067</v>
      </c>
      <c r="J52">
        <f t="shared" si="2"/>
        <v>-0.1865122462690264</v>
      </c>
    </row>
    <row r="53" spans="1:10" hidden="1">
      <c r="A53" t="str">
        <f>REPORT4!A53</f>
        <v>REGIONAL</v>
      </c>
      <c r="B53" t="str">
        <f>REPORT4!B53</f>
        <v>ric</v>
      </c>
      <c r="C53" t="str">
        <f>REPORT4!C53</f>
        <v>Revenue/ha</v>
      </c>
      <c r="D53">
        <f>REPORT4!D53</f>
        <v>3200.0919914266242</v>
      </c>
      <c r="E53">
        <f>REPORT4!E53</f>
        <v>2838.3892122444545</v>
      </c>
      <c r="F53">
        <f>REPORT4!F53</f>
        <v>2388.6447623669192</v>
      </c>
      <c r="G53">
        <f>REPORT4!G53</f>
        <v>2603.2356458381223</v>
      </c>
      <c r="H53">
        <f t="shared" si="0"/>
        <v>-0.11302886921726274</v>
      </c>
      <c r="I53">
        <f t="shared" si="1"/>
        <v>-0.25356996962389067</v>
      </c>
      <c r="J53">
        <f t="shared" si="2"/>
        <v>-0.18651224626902652</v>
      </c>
    </row>
    <row r="56" spans="1:10">
      <c r="D56" t="s">
        <v>42</v>
      </c>
      <c r="E56" t="s">
        <v>43</v>
      </c>
      <c r="F56" t="s">
        <v>44</v>
      </c>
    </row>
    <row r="57" spans="1:10">
      <c r="C57" t="s">
        <v>1</v>
      </c>
      <c r="D57" s="3">
        <f>H4</f>
        <v>-9.7268377470195455E-2</v>
      </c>
      <c r="E57" s="3">
        <f t="shared" ref="E57:F57" si="3">I4</f>
        <v>-0.39740407209550987</v>
      </c>
      <c r="F57" s="3">
        <f t="shared" si="3"/>
        <v>-0.25589727086780079</v>
      </c>
    </row>
    <row r="58" spans="1:10">
      <c r="C58" t="s">
        <v>12</v>
      </c>
      <c r="D58" s="3">
        <f>H8</f>
        <v>-0.15432479265137578</v>
      </c>
      <c r="E58" s="3">
        <f t="shared" ref="E58:F58" si="4">I8</f>
        <v>-0.47590821346034873</v>
      </c>
      <c r="F58" s="3">
        <f t="shared" si="4"/>
        <v>-0.33579127901789085</v>
      </c>
    </row>
    <row r="59" spans="1:10">
      <c r="C59" t="s">
        <v>36</v>
      </c>
      <c r="D59" s="3">
        <f>H12</f>
        <v>-0.18246234096780167</v>
      </c>
      <c r="E59" s="3">
        <f t="shared" ref="E59:F59" si="5">I12</f>
        <v>-0.18246234094573655</v>
      </c>
      <c r="F59" s="3">
        <f t="shared" si="5"/>
        <v>-0.1824623409457915</v>
      </c>
    </row>
    <row r="60" spans="1:10">
      <c r="C60" t="s">
        <v>3</v>
      </c>
      <c r="D60" s="3">
        <f>H16</f>
        <v>-0.20890082314857961</v>
      </c>
      <c r="E60" s="3">
        <f t="shared" ref="E60:F60" si="6">I16</f>
        <v>-0.30244474350359296</v>
      </c>
      <c r="F60" s="3">
        <f t="shared" si="6"/>
        <v>-0.25381350544353998</v>
      </c>
    </row>
    <row r="61" spans="1:10">
      <c r="C61" t="s">
        <v>4</v>
      </c>
      <c r="D61" s="3">
        <f>H20</f>
        <v>-0.20119056171256056</v>
      </c>
      <c r="E61" s="3">
        <f t="shared" ref="E61:F61" si="7">I20</f>
        <v>-0.58437278593962461</v>
      </c>
      <c r="F61" s="3">
        <f t="shared" si="7"/>
        <v>-0.40018883410333972</v>
      </c>
    </row>
    <row r="62" spans="1:10">
      <c r="C62" t="s">
        <v>6</v>
      </c>
      <c r="D62" s="3">
        <f>H24</f>
        <v>-0.18868097825983132</v>
      </c>
      <c r="E62" s="3">
        <f t="shared" ref="E62:F62" si="8">I24</f>
        <v>-0.28542135971867055</v>
      </c>
      <c r="F62" s="3">
        <f t="shared" si="8"/>
        <v>-0.30052371110224774</v>
      </c>
    </row>
    <row r="63" spans="1:10">
      <c r="C63" t="s">
        <v>7</v>
      </c>
      <c r="D63" s="3">
        <f>H28</f>
        <v>-0.14336022915046431</v>
      </c>
      <c r="E63" s="3">
        <f t="shared" ref="E63:F63" si="9">I28</f>
        <v>-0.3275691990387174</v>
      </c>
      <c r="F63" s="3">
        <f t="shared" si="9"/>
        <v>-0.22978866788508889</v>
      </c>
    </row>
    <row r="64" spans="1:10">
      <c r="C64" t="s">
        <v>8</v>
      </c>
      <c r="D64" s="3">
        <f>H32</f>
        <v>-0.17899150646386219</v>
      </c>
      <c r="E64" s="3">
        <f t="shared" ref="E64:F64" si="10">I32</f>
        <v>-0.1924963676919057</v>
      </c>
      <c r="F64" s="3">
        <f t="shared" si="10"/>
        <v>-0.18540195198718878</v>
      </c>
    </row>
    <row r="65" spans="3:6">
      <c r="C65" t="s">
        <v>9</v>
      </c>
      <c r="D65" s="3">
        <f>H36</f>
        <v>-0.13845144356999672</v>
      </c>
      <c r="E65" s="3">
        <f t="shared" ref="E65:F65" si="11">I36</f>
        <v>-0.43915127550224697</v>
      </c>
      <c r="F65" s="3">
        <f t="shared" si="11"/>
        <v>-0.28126164255506581</v>
      </c>
    </row>
    <row r="66" spans="3:6">
      <c r="C66" t="s">
        <v>10</v>
      </c>
      <c r="D66" s="3">
        <f>H40</f>
        <v>-0.17957795331243598</v>
      </c>
      <c r="E66" s="3">
        <f t="shared" ref="E66:F66" si="12">I40</f>
        <v>-0.28392305048718247</v>
      </c>
      <c r="F66" s="3">
        <f t="shared" si="12"/>
        <v>-0.22925432941053214</v>
      </c>
    </row>
    <row r="67" spans="3:6">
      <c r="C67" t="s">
        <v>35</v>
      </c>
      <c r="D67" s="3">
        <f>H44</f>
        <v>-0.21955827111473392</v>
      </c>
      <c r="E67" s="3">
        <f t="shared" ref="E67:F67" si="13">I44</f>
        <v>-0.23483381042649587</v>
      </c>
      <c r="F67" s="3">
        <f t="shared" si="13"/>
        <v>-0.22675026520333796</v>
      </c>
    </row>
    <row r="68" spans="3:6">
      <c r="C68" t="s">
        <v>13</v>
      </c>
      <c r="D68" s="3">
        <f>H48</f>
        <v>-0.34853882696500171</v>
      </c>
      <c r="E68" s="3">
        <f t="shared" ref="E68:F68" si="14">I48</f>
        <v>-0.39411480769938068</v>
      </c>
      <c r="F68" s="3">
        <f t="shared" si="14"/>
        <v>-0.37358417329891913</v>
      </c>
    </row>
    <row r="69" spans="3:6">
      <c r="C69" t="s">
        <v>15</v>
      </c>
      <c r="D69" s="3">
        <f>H52</f>
        <v>-0.11302886921726274</v>
      </c>
      <c r="E69" s="3">
        <f t="shared" ref="E69:F69" si="15">I52</f>
        <v>-0.25356996962389067</v>
      </c>
      <c r="F69" s="3">
        <f t="shared" si="15"/>
        <v>-0.1865122462690264</v>
      </c>
    </row>
    <row r="71" spans="3:6">
      <c r="D71" t="s">
        <v>42</v>
      </c>
      <c r="E71" t="s">
        <v>43</v>
      </c>
      <c r="F71" t="s">
        <v>44</v>
      </c>
    </row>
    <row r="72" spans="3:6">
      <c r="C72" t="s">
        <v>1</v>
      </c>
      <c r="D72" s="3">
        <f>H2</f>
        <v>-0.11839943560082544</v>
      </c>
      <c r="E72" s="3">
        <f t="shared" ref="E72:F72" si="16">I2</f>
        <v>-0.17850856530336179</v>
      </c>
      <c r="F72" s="3">
        <f t="shared" si="16"/>
        <v>-0.14446057703891169</v>
      </c>
    </row>
    <row r="73" spans="3:6">
      <c r="C73" t="s">
        <v>12</v>
      </c>
      <c r="D73" s="3">
        <f>H6</f>
        <v>-0.13841492056994664</v>
      </c>
      <c r="E73" s="3">
        <f t="shared" ref="E73:F73" si="17">I6</f>
        <v>-0.20710483144866032</v>
      </c>
      <c r="F73" s="3">
        <f t="shared" si="17"/>
        <v>-0.16812694305705289</v>
      </c>
    </row>
    <row r="74" spans="3:6">
      <c r="C74" t="s">
        <v>36</v>
      </c>
      <c r="D74" s="3">
        <f>H10</f>
        <v>-0.16787602580001559</v>
      </c>
      <c r="E74" s="3">
        <f t="shared" ref="E74:F74" si="18">I10</f>
        <v>-0.17958258804437088</v>
      </c>
      <c r="F74" s="3">
        <f t="shared" si="18"/>
        <v>-0.17040350429457451</v>
      </c>
    </row>
    <row r="75" spans="3:6">
      <c r="C75" t="s">
        <v>3</v>
      </c>
      <c r="D75" s="3">
        <f>H14</f>
        <v>-0.14567143178568687</v>
      </c>
      <c r="E75" s="3">
        <f t="shared" ref="E75:F75" si="19">I14</f>
        <v>-0.20379975616885004</v>
      </c>
      <c r="F75" s="3">
        <f t="shared" si="19"/>
        <v>-0.17306811967309521</v>
      </c>
    </row>
    <row r="76" spans="3:6">
      <c r="C76" t="s">
        <v>4</v>
      </c>
      <c r="D76" s="3">
        <f>H18</f>
        <v>-0.11779172941206861</v>
      </c>
      <c r="E76" s="3">
        <f t="shared" ref="E76:F76" si="20">I18</f>
        <v>-0.17794482626586472</v>
      </c>
      <c r="F76" s="3">
        <f t="shared" si="20"/>
        <v>-0.14386017522971584</v>
      </c>
    </row>
    <row r="77" spans="3:6">
      <c r="C77" t="s">
        <v>6</v>
      </c>
      <c r="D77" s="3">
        <f>H22</f>
        <v>-0.12945164824520528</v>
      </c>
      <c r="E77" s="3">
        <f t="shared" ref="E77:F77" si="21">I22</f>
        <v>-0.24289290927030538</v>
      </c>
      <c r="F77" s="3">
        <f t="shared" si="21"/>
        <v>-0.18168219209533165</v>
      </c>
    </row>
    <row r="78" spans="3:6">
      <c r="C78" t="s">
        <v>7</v>
      </c>
      <c r="D78" s="3">
        <f>H26</f>
        <v>-0.15056115651995106</v>
      </c>
      <c r="E78" s="3">
        <f t="shared" ref="E78:F78" si="22">I26</f>
        <v>-0.19632375050353679</v>
      </c>
      <c r="F78" s="3">
        <f t="shared" si="22"/>
        <v>-0.1670215751951174</v>
      </c>
    </row>
    <row r="79" spans="3:6">
      <c r="C79" t="s">
        <v>8</v>
      </c>
      <c r="D79" s="3">
        <f>H30</f>
        <v>-0.14969225964604027</v>
      </c>
      <c r="E79" s="3">
        <f t="shared" ref="E79:F79" si="23">I30</f>
        <v>-0.19632849088055448</v>
      </c>
      <c r="F79" s="3">
        <f t="shared" si="23"/>
        <v>-0.16651562571219913</v>
      </c>
    </row>
    <row r="80" spans="3:6">
      <c r="C80" t="s">
        <v>9</v>
      </c>
      <c r="D80" s="3">
        <f>H34</f>
        <v>-0.16798111220262846</v>
      </c>
      <c r="E80" s="3">
        <f t="shared" ref="E80:F80" si="24">I34</f>
        <v>-0.17969500247674441</v>
      </c>
      <c r="F80" s="3">
        <f t="shared" si="24"/>
        <v>-0.17051017283865977</v>
      </c>
    </row>
    <row r="81" spans="3:6">
      <c r="C81" t="s">
        <v>10</v>
      </c>
      <c r="D81" s="3">
        <f>H38</f>
        <v>-0.14560372376264796</v>
      </c>
      <c r="E81" s="3">
        <f t="shared" ref="E81:F81" si="25">I38</f>
        <v>-0.2038210000553915</v>
      </c>
      <c r="F81" s="3">
        <f t="shared" si="25"/>
        <v>-0.17304860825722068</v>
      </c>
    </row>
    <row r="82" spans="3:6">
      <c r="C82" t="s">
        <v>35</v>
      </c>
      <c r="D82" s="3">
        <f>H42</f>
        <v>-0.16795648351589731</v>
      </c>
      <c r="E82" s="3">
        <f t="shared" ref="E82:F82" si="26">I42</f>
        <v>-0.1796686563485097</v>
      </c>
      <c r="F82" s="3">
        <f t="shared" si="26"/>
        <v>-0.17048517335165647</v>
      </c>
    </row>
    <row r="83" spans="3:6">
      <c r="C83" t="s">
        <v>13</v>
      </c>
      <c r="D83" s="3">
        <f>H46</f>
        <v>-0.17262565499012361</v>
      </c>
      <c r="E83" s="3">
        <f t="shared" ref="E83:F83" si="27">I46</f>
        <v>-0.24340166340902092</v>
      </c>
      <c r="F83" s="3">
        <f t="shared" si="27"/>
        <v>-0.20123223493229503</v>
      </c>
    </row>
    <row r="84" spans="3:6">
      <c r="C84" t="s">
        <v>15</v>
      </c>
      <c r="D84" s="3">
        <f>H50</f>
        <v>-0.20742679312290202</v>
      </c>
      <c r="E84" s="3">
        <f t="shared" ref="E84:F84" si="28">I50</f>
        <v>-0.27746852454927828</v>
      </c>
      <c r="F84" s="3">
        <f t="shared" si="28"/>
        <v>-0.23674043013640145</v>
      </c>
    </row>
  </sheetData>
  <autoFilter ref="A1:J53">
    <filterColumn colId="2">
      <filters>
        <filter val="Consumption"/>
      </filters>
    </filterColumn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8"/>
  <sheetViews>
    <sheetView topLeftCell="A31" zoomScale="85" zoomScaleNormal="85" workbookViewId="0">
      <selection activeCell="C46" sqref="C46"/>
    </sheetView>
  </sheetViews>
  <sheetFormatPr baseColWidth="10" defaultRowHeight="15"/>
  <cols>
    <col min="2" max="5" width="12.7109375" bestFit="1" customWidth="1"/>
  </cols>
  <sheetData>
    <row r="1" spans="1:23">
      <c r="A1" t="s">
        <v>50</v>
      </c>
      <c r="G1" t="s">
        <v>42</v>
      </c>
      <c r="M1" t="s">
        <v>43</v>
      </c>
      <c r="S1" t="s">
        <v>44</v>
      </c>
    </row>
    <row r="2" spans="1:23">
      <c r="A2" t="s">
        <v>51</v>
      </c>
      <c r="B2" t="s">
        <v>52</v>
      </c>
      <c r="C2" t="s">
        <v>49</v>
      </c>
      <c r="D2" t="s">
        <v>53</v>
      </c>
      <c r="G2" t="s">
        <v>51</v>
      </c>
      <c r="H2" t="s">
        <v>52</v>
      </c>
      <c r="I2" t="s">
        <v>49</v>
      </c>
      <c r="J2" t="s">
        <v>53</v>
      </c>
      <c r="M2" t="s">
        <v>51</v>
      </c>
      <c r="N2" t="s">
        <v>52</v>
      </c>
      <c r="O2" t="s">
        <v>49</v>
      </c>
      <c r="P2" t="s">
        <v>53</v>
      </c>
      <c r="S2" t="s">
        <v>51</v>
      </c>
      <c r="T2" t="s">
        <v>52</v>
      </c>
      <c r="U2" t="s">
        <v>49</v>
      </c>
      <c r="V2" t="s">
        <v>53</v>
      </c>
    </row>
    <row r="3" spans="1:23">
      <c r="A3" s="18" t="s">
        <v>54</v>
      </c>
      <c r="B3" t="s">
        <v>4</v>
      </c>
      <c r="C3">
        <v>946.50990211750377</v>
      </c>
      <c r="D3" s="4">
        <f>C3/$C$16</f>
        <v>0.31425674893505889</v>
      </c>
      <c r="E3" s="4">
        <f>SUM($D$3:$D$5)</f>
        <v>0.56145220238996896</v>
      </c>
      <c r="G3" s="18" t="s">
        <v>54</v>
      </c>
      <c r="H3" t="s">
        <v>4</v>
      </c>
      <c r="I3">
        <v>904.84846027170272</v>
      </c>
      <c r="J3" s="4">
        <f>I3/$I$16</f>
        <v>0.30795582232006663</v>
      </c>
      <c r="K3" s="4">
        <f>SUM($J$3:$J$5)</f>
        <v>0.55969342606300398</v>
      </c>
      <c r="M3" s="18" t="s">
        <v>54</v>
      </c>
      <c r="N3" t="s">
        <v>4</v>
      </c>
      <c r="O3">
        <v>545.40538033460155</v>
      </c>
      <c r="P3" s="4">
        <f>O3/$O$16</f>
        <v>0.26128972950783691</v>
      </c>
      <c r="Q3" s="4">
        <f>SUM($P$3:$P$5)</f>
        <v>0.56250667218091621</v>
      </c>
      <c r="S3" s="18" t="s">
        <v>54</v>
      </c>
      <c r="T3" t="s">
        <v>4</v>
      </c>
      <c r="U3">
        <v>718.85235831896193</v>
      </c>
      <c r="V3" s="4">
        <f>U3/$U$16</f>
        <v>0.28856403998791047</v>
      </c>
      <c r="W3" s="4">
        <f>SUM($V$3:$V$5)</f>
        <v>0.56109640023485674</v>
      </c>
    </row>
    <row r="4" spans="1:23">
      <c r="A4" s="18"/>
      <c r="B4" t="s">
        <v>6</v>
      </c>
      <c r="C4">
        <v>47.500830264503108</v>
      </c>
      <c r="D4" s="4">
        <f t="shared" ref="D4:D15" si="0">C4/$C$16</f>
        <v>1.5771051583552943E-2</v>
      </c>
      <c r="E4" s="4">
        <f t="shared" ref="E4:E5" si="1">SUM($D$3:$D$5)</f>
        <v>0.56145220238996896</v>
      </c>
      <c r="G4" s="18"/>
      <c r="H4" t="s">
        <v>6</v>
      </c>
      <c r="I4">
        <v>53.203392408012533</v>
      </c>
      <c r="J4" s="4">
        <f t="shared" ref="J4:J15" si="2">I4/$I$16</f>
        <v>1.8107224776960893E-2</v>
      </c>
      <c r="K4" s="4">
        <f t="shared" ref="K4:K5" si="3">SUM($J$3:$J$5)</f>
        <v>0.55969342606300398</v>
      </c>
      <c r="M4" s="18"/>
      <c r="N4" t="s">
        <v>6</v>
      </c>
      <c r="O4">
        <v>51.570975444817613</v>
      </c>
      <c r="P4" s="4">
        <f t="shared" ref="P4:P14" si="4">O4/$O$16</f>
        <v>2.470633167601852E-2</v>
      </c>
      <c r="Q4" s="4">
        <f t="shared" ref="Q4:Q5" si="5">SUM($P$3:$P$5)</f>
        <v>0.56250667218091621</v>
      </c>
      <c r="S4" s="18"/>
      <c r="T4" t="s">
        <v>6</v>
      </c>
      <c r="U4">
        <v>49.561924849476917</v>
      </c>
      <c r="V4" s="4">
        <f t="shared" ref="V4:V16" si="6">U4/$U$16</f>
        <v>1.9895308262724547E-2</v>
      </c>
      <c r="W4" s="4">
        <f t="shared" ref="W4:W5" si="7">SUM($V$3:$V$5)</f>
        <v>0.56109640023485674</v>
      </c>
    </row>
    <row r="5" spans="1:23">
      <c r="A5" s="18"/>
      <c r="B5" t="s">
        <v>15</v>
      </c>
      <c r="C5">
        <v>697.02715599634041</v>
      </c>
      <c r="D5" s="4">
        <f t="shared" si="0"/>
        <v>0.23142440187135713</v>
      </c>
      <c r="E5" s="4">
        <f t="shared" si="1"/>
        <v>0.56145220238996896</v>
      </c>
      <c r="G5" s="18"/>
      <c r="H5" t="s">
        <v>15</v>
      </c>
      <c r="I5">
        <v>686.46238634950851</v>
      </c>
      <c r="J5" s="4">
        <f t="shared" si="2"/>
        <v>0.23363037896597644</v>
      </c>
      <c r="K5" s="4">
        <f t="shared" si="3"/>
        <v>0.55969342606300398</v>
      </c>
      <c r="M5" s="18"/>
      <c r="N5" t="s">
        <v>15</v>
      </c>
      <c r="O5">
        <v>577.17681916342485</v>
      </c>
      <c r="P5" s="4">
        <f t="shared" si="4"/>
        <v>0.27651061099706076</v>
      </c>
      <c r="Q5" s="4">
        <f t="shared" si="5"/>
        <v>0.56250667218091621</v>
      </c>
      <c r="S5" s="18"/>
      <c r="T5" t="s">
        <v>15</v>
      </c>
      <c r="U5">
        <v>629.35333392621112</v>
      </c>
      <c r="V5" s="4">
        <f t="shared" si="6"/>
        <v>0.25263705198422171</v>
      </c>
      <c r="W5" s="4">
        <f t="shared" si="7"/>
        <v>0.56109640023485674</v>
      </c>
    </row>
    <row r="6" spans="1:23">
      <c r="A6" s="18" t="s">
        <v>55</v>
      </c>
      <c r="B6" t="s">
        <v>1</v>
      </c>
      <c r="C6">
        <v>965.00785634978581</v>
      </c>
      <c r="D6" s="4">
        <f t="shared" si="0"/>
        <v>0.32039837190802678</v>
      </c>
      <c r="E6" s="4">
        <f>SUM($D$6:$D$10)</f>
        <v>0.36051432160709052</v>
      </c>
      <c r="G6" s="18" t="s">
        <v>55</v>
      </c>
      <c r="H6" t="s">
        <v>1</v>
      </c>
      <c r="I6">
        <v>967.8251438180024</v>
      </c>
      <c r="J6" s="4">
        <f t="shared" si="2"/>
        <v>0.3293892857341148</v>
      </c>
      <c r="K6" s="4">
        <f>SUM($J$6:$J$10)</f>
        <v>0.36623441319060912</v>
      </c>
      <c r="M6" s="18" t="s">
        <v>55</v>
      </c>
      <c r="N6" t="s">
        <v>1</v>
      </c>
      <c r="O6">
        <v>647.60527315394927</v>
      </c>
      <c r="P6" s="4">
        <f t="shared" si="4"/>
        <v>0.31025107699970572</v>
      </c>
      <c r="Q6" s="4">
        <f>SUM($P$6:$P$10)</f>
        <v>0.34922759119833163</v>
      </c>
      <c r="S6" s="18" t="s">
        <v>55</v>
      </c>
      <c r="T6" t="s">
        <v>1</v>
      </c>
      <c r="U6">
        <v>798.20633549558818</v>
      </c>
      <c r="V6" s="4">
        <f t="shared" si="6"/>
        <v>0.32041857030724391</v>
      </c>
      <c r="W6" s="4">
        <f>SUM($V$6:$V$10)</f>
        <v>0.35788905417705502</v>
      </c>
    </row>
    <row r="7" spans="1:23">
      <c r="A7" s="18"/>
      <c r="B7" t="s">
        <v>12</v>
      </c>
      <c r="C7">
        <v>52.482635899144881</v>
      </c>
      <c r="D7" s="4">
        <f t="shared" si="0"/>
        <v>1.742509243306381E-2</v>
      </c>
      <c r="E7" s="4">
        <f t="shared" ref="E7:E8" si="8">SUM($D$6:$D$10)</f>
        <v>0.36051432160709052</v>
      </c>
      <c r="G7" s="18"/>
      <c r="H7" t="s">
        <v>12</v>
      </c>
      <c r="I7">
        <v>50.250461977014801</v>
      </c>
      <c r="J7" s="4">
        <f t="shared" si="2"/>
        <v>1.7102225421755279E-2</v>
      </c>
      <c r="K7" s="4">
        <f>SUM($J$6:$J$10)</f>
        <v>0.36623441319060912</v>
      </c>
      <c r="M7" s="18"/>
      <c r="N7" t="s">
        <v>12</v>
      </c>
      <c r="O7">
        <v>28.512004416074618</v>
      </c>
      <c r="P7" s="4">
        <f t="shared" si="4"/>
        <v>1.3659370057977687E-2</v>
      </c>
      <c r="Q7" s="4">
        <f t="shared" ref="Q7:Q10" si="9">SUM($P$6:$P$10)</f>
        <v>0.34922759119833163</v>
      </c>
      <c r="S7" s="18"/>
      <c r="T7" t="s">
        <v>12</v>
      </c>
      <c r="U7">
        <v>37.91017353542474</v>
      </c>
      <c r="V7" s="4">
        <f t="shared" si="6"/>
        <v>1.5218024543463986E-2</v>
      </c>
      <c r="W7" s="4">
        <f t="shared" ref="W7:W8" si="10">SUM($V$6:$V$10)</f>
        <v>0.35788905417705502</v>
      </c>
    </row>
    <row r="8" spans="1:23">
      <c r="A8" s="18"/>
      <c r="B8" t="s">
        <v>36</v>
      </c>
      <c r="C8">
        <v>1.0000000000000473</v>
      </c>
      <c r="D8" s="4">
        <f t="shared" si="0"/>
        <v>3.3201633520370775E-4</v>
      </c>
      <c r="E8" s="4">
        <f t="shared" si="8"/>
        <v>0.36051432160709052</v>
      </c>
      <c r="G8" s="18"/>
      <c r="H8" t="s">
        <v>36</v>
      </c>
      <c r="I8">
        <v>0.90837517670248558</v>
      </c>
      <c r="J8" s="4">
        <f>I8/$I$16</f>
        <v>3.0915610381052229E-4</v>
      </c>
      <c r="K8" s="4">
        <f>SUM($J$6:$J$10)</f>
        <v>0.36623441319060912</v>
      </c>
      <c r="M8" s="18"/>
      <c r="N8" t="s">
        <v>36</v>
      </c>
      <c r="O8">
        <v>0.9083751767270023</v>
      </c>
      <c r="P8" s="4">
        <f t="shared" si="4"/>
        <v>4.3517924974084481E-4</v>
      </c>
      <c r="Q8" s="4"/>
      <c r="S8" s="18"/>
      <c r="T8" t="s">
        <v>36</v>
      </c>
      <c r="U8">
        <v>0.90837517672694112</v>
      </c>
      <c r="V8" s="4">
        <f t="shared" si="6"/>
        <v>3.6464290307683888E-4</v>
      </c>
      <c r="W8" s="4">
        <f t="shared" si="10"/>
        <v>0.35788905417705502</v>
      </c>
    </row>
    <row r="9" spans="1:23">
      <c r="A9" s="18"/>
      <c r="B9" t="s">
        <v>3</v>
      </c>
      <c r="C9">
        <v>39.831332354604477</v>
      </c>
      <c r="D9" s="4">
        <f t="shared" si="0"/>
        <v>1.3224652994656026E-2</v>
      </c>
      <c r="E9" s="4">
        <f t="shared" ref="E9:E10" si="11">SUM($D$6:$D$10)</f>
        <v>0.36051432160709052</v>
      </c>
      <c r="G9" s="18"/>
      <c r="H9" t="s">
        <v>3</v>
      </c>
      <c r="I9">
        <v>34.894377733679349</v>
      </c>
      <c r="J9" s="4">
        <f t="shared" si="2"/>
        <v>1.187594084659825E-2</v>
      </c>
      <c r="K9" s="4">
        <f t="shared" ref="K9:K10" si="12">SUM($J$6:$J$10)</f>
        <v>0.36623441319060912</v>
      </c>
      <c r="M9" s="18"/>
      <c r="N9" t="s">
        <v>3</v>
      </c>
      <c r="O9">
        <v>30.934604043625633</v>
      </c>
      <c r="P9" s="4">
        <f t="shared" si="4"/>
        <v>1.4819975406242223E-2</v>
      </c>
      <c r="Q9" s="4">
        <f t="shared" si="9"/>
        <v>0.34922759119833163</v>
      </c>
      <c r="S9" s="18"/>
      <c r="T9" t="s">
        <v>3</v>
      </c>
      <c r="U9">
        <v>32.980366859384439</v>
      </c>
      <c r="V9" s="4">
        <f t="shared" si="6"/>
        <v>1.3239085593991479E-2</v>
      </c>
      <c r="W9" s="4">
        <f t="shared" ref="W9:W10" si="13">SUM($V$6:$V$10)</f>
        <v>0.35788905417705502</v>
      </c>
    </row>
    <row r="10" spans="1:23">
      <c r="A10" s="18"/>
      <c r="B10" t="s">
        <v>13</v>
      </c>
      <c r="C10">
        <v>27.511260644860833</v>
      </c>
      <c r="D10" s="4">
        <f t="shared" si="0"/>
        <v>9.1341879361402558E-3</v>
      </c>
      <c r="E10" s="4">
        <f t="shared" si="11"/>
        <v>0.36051432160709052</v>
      </c>
      <c r="G10" s="18"/>
      <c r="H10" t="s">
        <v>13</v>
      </c>
      <c r="I10">
        <v>22.206653675416607</v>
      </c>
      <c r="J10" s="4">
        <f t="shared" si="2"/>
        <v>7.5578050843302267E-3</v>
      </c>
      <c r="K10" s="4">
        <f t="shared" si="12"/>
        <v>0.36623441319060912</v>
      </c>
      <c r="M10" s="18"/>
      <c r="N10" t="s">
        <v>13</v>
      </c>
      <c r="O10">
        <v>21.002980913729122</v>
      </c>
      <c r="P10" s="4">
        <f t="shared" si="4"/>
        <v>1.0061989484665124E-2</v>
      </c>
      <c r="Q10" s="4">
        <f t="shared" si="9"/>
        <v>0.34922759119833163</v>
      </c>
      <c r="S10" s="18"/>
      <c r="T10" t="s">
        <v>13</v>
      </c>
      <c r="U10">
        <v>21.54516742056099</v>
      </c>
      <c r="V10" s="4">
        <f t="shared" si="6"/>
        <v>8.6487308292788143E-3</v>
      </c>
      <c r="W10" s="4">
        <f t="shared" si="13"/>
        <v>0.35788905417705502</v>
      </c>
    </row>
    <row r="11" spans="1:23">
      <c r="A11" s="18" t="s">
        <v>56</v>
      </c>
      <c r="B11" t="s">
        <v>7</v>
      </c>
      <c r="C11">
        <v>30.499999999983768</v>
      </c>
      <c r="D11" s="4">
        <f t="shared" si="0"/>
        <v>1.0126498223707219E-2</v>
      </c>
      <c r="E11" s="4">
        <f>SUM($D$11:$D$15)</f>
        <v>7.803347600294061E-2</v>
      </c>
      <c r="G11" s="18" t="s">
        <v>56</v>
      </c>
      <c r="H11" t="s">
        <v>7</v>
      </c>
      <c r="I11">
        <v>29.033389496983201</v>
      </c>
      <c r="J11" s="4">
        <f t="shared" si="2"/>
        <v>9.8812140704726357E-3</v>
      </c>
      <c r="K11" s="4">
        <f>SUM($J$11:$J$15)</f>
        <v>7.407216074638702E-2</v>
      </c>
      <c r="M11" s="18" t="s">
        <v>56</v>
      </c>
      <c r="N11" t="s">
        <v>7</v>
      </c>
      <c r="O11">
        <v>22.777360568811329</v>
      </c>
      <c r="P11" s="4">
        <f t="shared" si="4"/>
        <v>1.0912049269253623E-2</v>
      </c>
      <c r="Q11" s="4">
        <f>SUM($P$11:$P$15)</f>
        <v>8.8265736620752169E-2</v>
      </c>
      <c r="S11" s="18" t="s">
        <v>56</v>
      </c>
      <c r="T11" t="s">
        <v>7</v>
      </c>
      <c r="U11">
        <v>26.101033978902251</v>
      </c>
      <c r="V11" s="4">
        <f t="shared" si="6"/>
        <v>1.0477561526579587E-2</v>
      </c>
      <c r="W11" s="4">
        <f>SUM($V$11:$V$15)</f>
        <v>8.1014545588088197E-2</v>
      </c>
    </row>
    <row r="12" spans="1:23">
      <c r="A12" s="18"/>
      <c r="B12" t="s">
        <v>8</v>
      </c>
      <c r="C12">
        <v>81.000000000001776</v>
      </c>
      <c r="D12" s="4">
        <f t="shared" si="0"/>
        <v>2.6893323151499646E-2</v>
      </c>
      <c r="E12" s="4">
        <f t="shared" ref="E12:E15" si="14">SUM($D$11:$D$15)</f>
        <v>7.803347600294061E-2</v>
      </c>
      <c r="G12" s="18"/>
      <c r="H12" t="s">
        <v>8</v>
      </c>
      <c r="I12">
        <v>73.890720684518556</v>
      </c>
      <c r="J12" s="4">
        <f t="shared" si="2"/>
        <v>2.5147943163201611E-2</v>
      </c>
      <c r="K12" s="4">
        <f t="shared" ref="K12:K15" si="15">SUM($J$11:$J$15)</f>
        <v>7.407216074638702E-2</v>
      </c>
      <c r="M12" s="18"/>
      <c r="N12" t="s">
        <v>8</v>
      </c>
      <c r="O12">
        <v>72.675305912755121</v>
      </c>
      <c r="P12" s="4">
        <f t="shared" si="4"/>
        <v>3.4816875132755949E-2</v>
      </c>
      <c r="Q12" s="4">
        <f t="shared" ref="Q12:Q15" si="16">SUM($P$11:$P$15)</f>
        <v>8.8265736620752169E-2</v>
      </c>
      <c r="S12" s="18"/>
      <c r="T12" t="s">
        <v>8</v>
      </c>
      <c r="U12">
        <v>73.313759859304483</v>
      </c>
      <c r="V12" s="4">
        <f t="shared" si="6"/>
        <v>2.9429846736786253E-2</v>
      </c>
      <c r="W12" s="4">
        <f t="shared" ref="W12:W15" si="17">SUM($V$11:$V$15)</f>
        <v>8.1014545588088197E-2</v>
      </c>
    </row>
    <row r="13" spans="1:23">
      <c r="A13" s="18"/>
      <c r="B13" t="s">
        <v>9</v>
      </c>
      <c r="C13">
        <v>58.499999999992397</v>
      </c>
      <c r="D13" s="4">
        <f t="shared" si="0"/>
        <v>1.9422955609413463E-2</v>
      </c>
      <c r="E13" s="4">
        <f t="shared" si="14"/>
        <v>7.803347600294061E-2</v>
      </c>
      <c r="G13" s="18"/>
      <c r="H13" t="s">
        <v>9</v>
      </c>
      <c r="I13">
        <v>56.000656167942942</v>
      </c>
      <c r="J13" s="4">
        <f t="shared" si="2"/>
        <v>1.9059244589402002E-2</v>
      </c>
      <c r="K13" s="4">
        <f t="shared" si="15"/>
        <v>7.407216074638702E-2</v>
      </c>
      <c r="M13" s="18"/>
      <c r="N13" t="s">
        <v>9</v>
      </c>
      <c r="O13">
        <v>36.455167092349207</v>
      </c>
      <c r="P13" s="4">
        <f t="shared" si="4"/>
        <v>1.7464735574994134E-2</v>
      </c>
      <c r="Q13" s="4">
        <f t="shared" si="16"/>
        <v>8.8265736620752169E-2</v>
      </c>
      <c r="S13" s="18"/>
      <c r="T13" t="s">
        <v>9</v>
      </c>
      <c r="U13">
        <v>46.717993233914655</v>
      </c>
      <c r="V13" s="4">
        <f t="shared" si="6"/>
        <v>1.8753688030226322E-2</v>
      </c>
      <c r="W13" s="4">
        <f t="shared" si="17"/>
        <v>8.1014545588088197E-2</v>
      </c>
    </row>
    <row r="14" spans="1:23">
      <c r="A14" s="18"/>
      <c r="B14" t="s">
        <v>35</v>
      </c>
      <c r="C14">
        <v>14.499999999997042</v>
      </c>
      <c r="D14" s="4">
        <f t="shared" si="0"/>
        <v>4.8142368604525533E-3</v>
      </c>
      <c r="E14" s="4">
        <f t="shared" si="14"/>
        <v>7.803347600294061E-2</v>
      </c>
      <c r="G14" s="18"/>
      <c r="H14" t="s">
        <v>35</v>
      </c>
      <c r="I14">
        <v>12.573783409815611</v>
      </c>
      <c r="J14" s="4">
        <f>I14/$I$16</f>
        <v>4.2793572400857769E-3</v>
      </c>
      <c r="K14" s="4">
        <f t="shared" si="15"/>
        <v>7.407216074638702E-2</v>
      </c>
      <c r="M14" s="18"/>
      <c r="N14" t="s">
        <v>35</v>
      </c>
      <c r="O14">
        <v>12.327677498681719</v>
      </c>
      <c r="P14" s="4">
        <f t="shared" si="4"/>
        <v>5.9058741171828556E-3</v>
      </c>
      <c r="Q14" s="4"/>
      <c r="S14" s="18"/>
      <c r="T14" t="s">
        <v>35</v>
      </c>
      <c r="U14">
        <v>12.457912393943683</v>
      </c>
      <c r="V14" s="4">
        <f t="shared" si="6"/>
        <v>5.000895508805934E-3</v>
      </c>
      <c r="W14" s="4">
        <f t="shared" si="17"/>
        <v>8.1014545588088197E-2</v>
      </c>
    </row>
    <row r="15" spans="1:23">
      <c r="A15" s="18"/>
      <c r="B15" t="s">
        <v>10</v>
      </c>
      <c r="C15">
        <v>50.529026373281802</v>
      </c>
      <c r="D15" s="4">
        <f t="shared" si="0"/>
        <v>1.6776462157867728E-2</v>
      </c>
      <c r="E15" s="4">
        <f t="shared" si="14"/>
        <v>7.803347600294061E-2</v>
      </c>
      <c r="G15" s="18"/>
      <c r="H15" t="s">
        <v>10</v>
      </c>
      <c r="I15">
        <v>46.143318790009864</v>
      </c>
      <c r="J15" s="4">
        <f t="shared" si="2"/>
        <v>1.5704401683224994E-2</v>
      </c>
      <c r="K15" s="4">
        <f t="shared" si="15"/>
        <v>7.407216074638702E-2</v>
      </c>
      <c r="M15" s="18"/>
      <c r="N15" t="s">
        <v>10</v>
      </c>
      <c r="O15">
        <v>40.006738872826588</v>
      </c>
      <c r="P15" s="4">
        <f t="shared" ref="P15" si="18">O15/$O$16</f>
        <v>1.9166202526565621E-2</v>
      </c>
      <c r="Q15" s="4">
        <f t="shared" si="16"/>
        <v>8.8265736620752169E-2</v>
      </c>
      <c r="S15" s="18"/>
      <c r="T15" t="s">
        <v>10</v>
      </c>
      <c r="U15">
        <v>43.227576839520822</v>
      </c>
      <c r="V15" s="4">
        <f t="shared" si="6"/>
        <v>1.73525537856901E-2</v>
      </c>
      <c r="W15" s="4">
        <f t="shared" si="17"/>
        <v>8.1014545588088197E-2</v>
      </c>
    </row>
    <row r="16" spans="1:23">
      <c r="A16" s="18" t="s">
        <v>19</v>
      </c>
      <c r="B16" s="18"/>
      <c r="C16">
        <f>SUM(C3:C15)</f>
        <v>3011.8999999999996</v>
      </c>
      <c r="D16" s="2">
        <f>SUM(D3:D15)</f>
        <v>1.0000000000000002</v>
      </c>
      <c r="G16" s="18" t="s">
        <v>19</v>
      </c>
      <c r="H16" s="18"/>
      <c r="I16">
        <f>SUM(I3:I15)</f>
        <v>2938.2411199593093</v>
      </c>
      <c r="J16" s="2">
        <f>SUM(J3:J15)</f>
        <v>1</v>
      </c>
      <c r="M16" s="18" t="s">
        <v>19</v>
      </c>
      <c r="N16" s="18"/>
      <c r="O16">
        <f>SUM(O3:O15)</f>
        <v>2087.3586625923735</v>
      </c>
      <c r="P16" s="2">
        <f>SUM(P3:P15)</f>
        <v>1</v>
      </c>
      <c r="S16" s="18" t="s">
        <v>19</v>
      </c>
      <c r="T16" s="18"/>
      <c r="U16">
        <f>SUM(U3:U15)</f>
        <v>2491.1363118879212</v>
      </c>
      <c r="V16" s="4">
        <f t="shared" si="6"/>
        <v>1</v>
      </c>
    </row>
    <row r="19" spans="1:20">
      <c r="A19" t="s">
        <v>54</v>
      </c>
      <c r="B19" s="5">
        <f>E3</f>
        <v>0.56145220238996896</v>
      </c>
      <c r="G19" t="s">
        <v>54</v>
      </c>
      <c r="H19" s="5">
        <f>K3</f>
        <v>0.55969342606300398</v>
      </c>
      <c r="M19" t="s">
        <v>54</v>
      </c>
      <c r="N19" s="5">
        <f>Q3</f>
        <v>0.56250667218091621</v>
      </c>
      <c r="S19" t="s">
        <v>54</v>
      </c>
      <c r="T19" s="5">
        <f>W3</f>
        <v>0.56109640023485674</v>
      </c>
    </row>
    <row r="20" spans="1:20">
      <c r="A20" t="s">
        <v>55</v>
      </c>
      <c r="B20" s="5">
        <f>E6</f>
        <v>0.36051432160709052</v>
      </c>
      <c r="G20" t="s">
        <v>55</v>
      </c>
      <c r="H20" s="5">
        <f>K6</f>
        <v>0.36623441319060912</v>
      </c>
      <c r="M20" t="s">
        <v>55</v>
      </c>
      <c r="N20" s="5">
        <f>Q6</f>
        <v>0.34922759119833163</v>
      </c>
      <c r="S20" t="s">
        <v>55</v>
      </c>
      <c r="T20" s="5">
        <f>W6</f>
        <v>0.35788905417705502</v>
      </c>
    </row>
    <row r="21" spans="1:20">
      <c r="A21" t="s">
        <v>56</v>
      </c>
      <c r="B21" s="5">
        <f>E11</f>
        <v>7.803347600294061E-2</v>
      </c>
      <c r="G21" t="s">
        <v>56</v>
      </c>
      <c r="H21" s="5">
        <f>K11</f>
        <v>7.407216074638702E-2</v>
      </c>
      <c r="M21" t="s">
        <v>56</v>
      </c>
      <c r="N21" s="5">
        <f>Q11</f>
        <v>8.8265736620752169E-2</v>
      </c>
      <c r="S21" t="s">
        <v>56</v>
      </c>
      <c r="T21" s="5">
        <f>W11</f>
        <v>8.1014545588088197E-2</v>
      </c>
    </row>
    <row r="22" spans="1:20">
      <c r="H22" s="5">
        <f>SUM(H19:H21)</f>
        <v>1.0000000000000002</v>
      </c>
    </row>
    <row r="24" spans="1:20">
      <c r="B24" t="s">
        <v>57</v>
      </c>
      <c r="C24" t="s">
        <v>42</v>
      </c>
      <c r="D24" t="s">
        <v>43</v>
      </c>
      <c r="E24" t="s">
        <v>44</v>
      </c>
    </row>
    <row r="25" spans="1:20">
      <c r="A25" t="s">
        <v>54</v>
      </c>
      <c r="B25" s="4">
        <f>B19</f>
        <v>0.56145220238996896</v>
      </c>
      <c r="C25" s="5">
        <f>H19</f>
        <v>0.55969342606300398</v>
      </c>
      <c r="D25" s="5">
        <f>N19</f>
        <v>0.56250667218091621</v>
      </c>
      <c r="E25" s="5">
        <f>T19</f>
        <v>0.56109640023485674</v>
      </c>
    </row>
    <row r="26" spans="1:20">
      <c r="A26" t="s">
        <v>55</v>
      </c>
      <c r="B26" s="4">
        <f t="shared" ref="B26:B27" si="19">B20</f>
        <v>0.36051432160709052</v>
      </c>
      <c r="C26" s="5">
        <f t="shared" ref="C26:C27" si="20">H20</f>
        <v>0.36623441319060912</v>
      </c>
      <c r="D26" s="5">
        <f t="shared" ref="D26:D27" si="21">N20</f>
        <v>0.34922759119833163</v>
      </c>
      <c r="E26" s="5">
        <f t="shared" ref="E26:E27" si="22">T20</f>
        <v>0.35788905417705502</v>
      </c>
    </row>
    <row r="27" spans="1:20">
      <c r="A27" t="s">
        <v>56</v>
      </c>
      <c r="B27" s="4">
        <f t="shared" si="19"/>
        <v>7.803347600294061E-2</v>
      </c>
      <c r="C27" s="5">
        <f t="shared" si="20"/>
        <v>7.407216074638702E-2</v>
      </c>
      <c r="D27" s="5">
        <f t="shared" si="21"/>
        <v>8.8265736620752169E-2</v>
      </c>
      <c r="E27" s="5">
        <f t="shared" si="22"/>
        <v>8.1014545588088197E-2</v>
      </c>
    </row>
    <row r="28" spans="1:20">
      <c r="A28" t="s">
        <v>58</v>
      </c>
      <c r="B28" s="3">
        <f>(B30/$B$30)</f>
        <v>1</v>
      </c>
      <c r="C28" s="3">
        <f t="shared" ref="C28:E28" si="23">(C30/$B$30)</f>
        <v>0.97554404859368193</v>
      </c>
      <c r="D28" s="3">
        <f t="shared" si="23"/>
        <v>0.69303717340960014</v>
      </c>
      <c r="E28" s="3">
        <f t="shared" si="23"/>
        <v>0.8270979487658694</v>
      </c>
    </row>
    <row r="30" spans="1:20">
      <c r="B30">
        <v>3011.8999999999992</v>
      </c>
      <c r="C30">
        <v>2938.2411199593098</v>
      </c>
      <c r="D30">
        <v>2087.358662592374</v>
      </c>
      <c r="E30">
        <v>2491.1363118879212</v>
      </c>
    </row>
    <row r="32" spans="1:20">
      <c r="B32" t="s">
        <v>57</v>
      </c>
      <c r="C32" t="s">
        <v>42</v>
      </c>
      <c r="D32" t="s">
        <v>43</v>
      </c>
      <c r="E32" t="s">
        <v>44</v>
      </c>
    </row>
    <row r="33" spans="1:5">
      <c r="A33" t="s">
        <v>54</v>
      </c>
      <c r="B33" s="3">
        <v>0.56145220238996896</v>
      </c>
      <c r="C33" s="3">
        <v>0.55969342606300398</v>
      </c>
      <c r="D33" s="3">
        <v>0.56250667218091621</v>
      </c>
      <c r="E33" s="3">
        <v>0.56109640023485674</v>
      </c>
    </row>
    <row r="34" spans="1:5">
      <c r="A34" t="s">
        <v>55</v>
      </c>
      <c r="B34" s="3">
        <v>0.36051432160709052</v>
      </c>
      <c r="C34" s="3">
        <v>0.36623441319060912</v>
      </c>
      <c r="D34" s="3">
        <v>0.34922759119833163</v>
      </c>
      <c r="E34" s="3">
        <v>0.35788905417705502</v>
      </c>
    </row>
    <row r="35" spans="1:5">
      <c r="A35" t="s">
        <v>56</v>
      </c>
      <c r="B35" s="3">
        <v>7.803347600294061E-2</v>
      </c>
      <c r="C35" s="3">
        <v>7.407216074638702E-2</v>
      </c>
      <c r="D35" s="3">
        <v>8.8265736620752169E-2</v>
      </c>
      <c r="E35" s="3">
        <v>8.1014545588088197E-2</v>
      </c>
    </row>
    <row r="36" spans="1:5">
      <c r="A36" t="s">
        <v>58</v>
      </c>
      <c r="B36">
        <v>3011.8999999999992</v>
      </c>
      <c r="C36">
        <v>2938.2411199593098</v>
      </c>
      <c r="D36">
        <v>2087.358662592374</v>
      </c>
      <c r="E36">
        <v>2491.1363118879212</v>
      </c>
    </row>
    <row r="37" spans="1:5">
      <c r="A37" t="s">
        <v>40</v>
      </c>
      <c r="B37" s="15">
        <v>2526.4182665846938</v>
      </c>
      <c r="C37" s="15">
        <v>2529.0402347725681</v>
      </c>
      <c r="D37" s="15">
        <v>1659.8422871656815</v>
      </c>
      <c r="E37" s="15">
        <v>2072.4698955307745</v>
      </c>
    </row>
    <row r="38" spans="1:5">
      <c r="C38">
        <f>((C37/B37)-1)*100</f>
        <v>0.10378203097061167</v>
      </c>
      <c r="D38">
        <f>((D37/B37)-1)*100</f>
        <v>-34.300574488423173</v>
      </c>
      <c r="E38">
        <f>((E37/B37)-1)*100</f>
        <v>-17.968060833710787</v>
      </c>
    </row>
    <row r="39" spans="1:5">
      <c r="C39">
        <f>((C36/$B$36)-1)*100</f>
        <v>-2.4455951406318066</v>
      </c>
      <c r="D39">
        <f t="shared" ref="D39:E39" si="24">((D36/$B$36)-1)*100</f>
        <v>-30.696282659039987</v>
      </c>
      <c r="E39">
        <f t="shared" si="24"/>
        <v>-17.29020512341306</v>
      </c>
    </row>
    <row r="40" spans="1:5">
      <c r="D40">
        <f>B36-D36</f>
        <v>924.54133740762518</v>
      </c>
    </row>
    <row r="44" spans="1:5">
      <c r="A44" s="8"/>
      <c r="B44" s="10" t="s">
        <v>57</v>
      </c>
      <c r="C44" s="10" t="s">
        <v>42</v>
      </c>
      <c r="D44" s="10" t="s">
        <v>43</v>
      </c>
      <c r="E44" s="10" t="s">
        <v>44</v>
      </c>
    </row>
    <row r="45" spans="1:5">
      <c r="A45" s="8" t="str">
        <f t="shared" ref="A45:B49" si="25">B3</f>
        <v>wht</v>
      </c>
      <c r="B45" s="6">
        <f t="shared" si="25"/>
        <v>946.50990211750377</v>
      </c>
      <c r="C45" s="12">
        <f>(I3/$C3)-1</f>
        <v>-4.4015854195077475E-2</v>
      </c>
      <c r="D45" s="12">
        <f t="shared" ref="D45:D56" si="26">(O3/C3)-1</f>
        <v>-0.42377213475058539</v>
      </c>
      <c r="E45" s="12">
        <f t="shared" ref="E45:E56" si="27">(U3/C3)-1</f>
        <v>-0.24052315067093666</v>
      </c>
    </row>
    <row r="46" spans="1:5">
      <c r="A46" s="8" t="str">
        <f t="shared" si="25"/>
        <v>oat</v>
      </c>
      <c r="B46" s="6">
        <f t="shared" si="25"/>
        <v>47.500830264503108</v>
      </c>
      <c r="C46" s="12">
        <f t="shared" ref="C46:C56" si="28">(I4/C4)-1</f>
        <v>0.12005184144688297</v>
      </c>
      <c r="D46" s="12">
        <f t="shared" si="26"/>
        <v>8.5685769230776643E-2</v>
      </c>
      <c r="E46" s="12">
        <f t="shared" si="27"/>
        <v>4.3390706509693233E-2</v>
      </c>
    </row>
    <row r="47" spans="1:5">
      <c r="A47" s="8" t="str">
        <f t="shared" si="25"/>
        <v>ric</v>
      </c>
      <c r="B47" s="6">
        <f t="shared" si="25"/>
        <v>697.02715599634041</v>
      </c>
      <c r="C47" s="12">
        <f t="shared" si="28"/>
        <v>-1.5156898201090119E-2</v>
      </c>
      <c r="D47" s="12">
        <f t="shared" si="26"/>
        <v>-0.17194500357966658</v>
      </c>
      <c r="E47" s="12">
        <f t="shared" si="27"/>
        <v>-9.7089218817300371E-2</v>
      </c>
    </row>
    <row r="48" spans="1:5">
      <c r="A48" s="8" t="str">
        <f t="shared" si="25"/>
        <v>mze</v>
      </c>
      <c r="B48" s="6">
        <f t="shared" si="25"/>
        <v>965.00785634978581</v>
      </c>
      <c r="C48" s="16">
        <f t="shared" si="28"/>
        <v>2.9194451109166852E-3</v>
      </c>
      <c r="D48" s="12">
        <f t="shared" si="26"/>
        <v>-0.32891191621634619</v>
      </c>
      <c r="E48" s="12">
        <f t="shared" si="27"/>
        <v>-0.1728499097252294</v>
      </c>
    </row>
    <row r="49" spans="1:5">
      <c r="A49" s="8" t="str">
        <f t="shared" si="25"/>
        <v>cmb</v>
      </c>
      <c r="B49" s="6">
        <f t="shared" si="25"/>
        <v>52.482635899144881</v>
      </c>
      <c r="C49" s="12">
        <f t="shared" si="28"/>
        <v>-4.253166564308275E-2</v>
      </c>
      <c r="D49" s="12">
        <f t="shared" si="26"/>
        <v>-0.4567345193776905</v>
      </c>
      <c r="E49" s="12">
        <f t="shared" si="27"/>
        <v>-0.27766254712746952</v>
      </c>
    </row>
    <row r="50" spans="1:5">
      <c r="A50" s="8" t="s">
        <v>36</v>
      </c>
      <c r="B50" s="6">
        <f t="shared" ref="B50:B55" si="29">C8</f>
        <v>1.0000000000000473</v>
      </c>
      <c r="C50" s="12">
        <f t="shared" si="28"/>
        <v>-9.162482329755739E-2</v>
      </c>
      <c r="D50" s="12">
        <f t="shared" si="26"/>
        <v>-9.1624823273040668E-2</v>
      </c>
      <c r="E50" s="12">
        <f t="shared" si="27"/>
        <v>-9.1624823273101841E-2</v>
      </c>
    </row>
    <row r="51" spans="1:5">
      <c r="A51" s="8" t="str">
        <f>B9</f>
        <v>pot</v>
      </c>
      <c r="B51" s="6">
        <f t="shared" si="29"/>
        <v>39.831332354604477</v>
      </c>
      <c r="C51" s="12">
        <f t="shared" si="28"/>
        <v>-0.12394650967166099</v>
      </c>
      <c r="D51" s="12">
        <f t="shared" si="26"/>
        <v>-0.22336004810922139</v>
      </c>
      <c r="E51" s="12">
        <f t="shared" si="27"/>
        <v>-0.17199940574993267</v>
      </c>
    </row>
    <row r="52" spans="1:5">
      <c r="A52" s="8" t="str">
        <f>B10</f>
        <v>chk</v>
      </c>
      <c r="B52" s="6">
        <f t="shared" si="29"/>
        <v>27.511260644860833</v>
      </c>
      <c r="C52" s="12">
        <f t="shared" si="28"/>
        <v>-0.1928158450432601</v>
      </c>
      <c r="D52" s="12">
        <f t="shared" si="26"/>
        <v>-0.23656784816756382</v>
      </c>
      <c r="E52" s="12">
        <f t="shared" si="27"/>
        <v>-0.21686004510354284</v>
      </c>
    </row>
    <row r="53" spans="1:5">
      <c r="A53" s="8" t="str">
        <f>B11</f>
        <v>oni</v>
      </c>
      <c r="B53" s="6">
        <f t="shared" si="29"/>
        <v>30.499999999983768</v>
      </c>
      <c r="C53" s="12">
        <f t="shared" si="28"/>
        <v>-4.8085590262339273E-2</v>
      </c>
      <c r="D53" s="12">
        <f t="shared" si="26"/>
        <v>-0.25320129282546067</v>
      </c>
      <c r="E53" s="12">
        <f t="shared" si="27"/>
        <v>-0.14422839413389699</v>
      </c>
    </row>
    <row r="54" spans="1:5">
      <c r="A54" s="8" t="str">
        <f>B12</f>
        <v>tom</v>
      </c>
      <c r="B54" s="6">
        <f t="shared" si="29"/>
        <v>81.000000000001776</v>
      </c>
      <c r="C54" s="12">
        <f t="shared" si="28"/>
        <v>-8.7768880438062524E-2</v>
      </c>
      <c r="D54" s="12">
        <f t="shared" si="26"/>
        <v>-0.10277400107711698</v>
      </c>
      <c r="E54" s="12">
        <f t="shared" si="27"/>
        <v>-9.4891853588853436E-2</v>
      </c>
    </row>
    <row r="55" spans="1:5">
      <c r="A55" s="8" t="str">
        <f>B13</f>
        <v>mel</v>
      </c>
      <c r="B55" s="6">
        <f t="shared" si="29"/>
        <v>58.499999999992397</v>
      </c>
      <c r="C55" s="12">
        <f t="shared" si="28"/>
        <v>-4.272382618888515E-2</v>
      </c>
      <c r="D55" s="12">
        <f t="shared" si="26"/>
        <v>-0.37683475055805227</v>
      </c>
      <c r="E55" s="12">
        <f t="shared" si="27"/>
        <v>-0.2014018250611842</v>
      </c>
    </row>
    <row r="56" spans="1:5">
      <c r="A56" s="8" t="s">
        <v>35</v>
      </c>
      <c r="B56" s="6">
        <f t="shared" ref="B56:B57" si="30">C14</f>
        <v>14.499999999997042</v>
      </c>
      <c r="C56" s="12">
        <f t="shared" si="28"/>
        <v>-0.13284252346081549</v>
      </c>
      <c r="D56" s="12">
        <f t="shared" si="26"/>
        <v>-0.14981534491832871</v>
      </c>
      <c r="E56" s="12">
        <f t="shared" si="27"/>
        <v>-0.14083362800370869</v>
      </c>
    </row>
    <row r="57" spans="1:5">
      <c r="A57" s="8" t="str">
        <f t="shared" ref="A57:B58" si="31">B15</f>
        <v>wtm</v>
      </c>
      <c r="B57" s="6">
        <f t="shared" si="30"/>
        <v>50.529026373281802</v>
      </c>
      <c r="C57" s="12">
        <f t="shared" ref="C57:C58" si="32">(I15/C15)-1</f>
        <v>-8.679580625347183E-2</v>
      </c>
      <c r="D57" s="12">
        <f t="shared" ref="D57:D58" si="33">(O15/C15)-1</f>
        <v>-0.20824243520391827</v>
      </c>
      <c r="E57" s="12">
        <f t="shared" ref="E57:E58" si="34">(U15/C15)-1</f>
        <v>-0.14450010336280228</v>
      </c>
    </row>
    <row r="58" spans="1:5">
      <c r="A58" s="9" t="s">
        <v>58</v>
      </c>
      <c r="B58" s="7">
        <f t="shared" si="31"/>
        <v>3011.8999999999996</v>
      </c>
      <c r="C58" s="13">
        <f t="shared" si="32"/>
        <v>-2.4455951406318399E-2</v>
      </c>
      <c r="D58" s="17">
        <f t="shared" si="33"/>
        <v>-0.3069628265904002</v>
      </c>
      <c r="E58" s="13">
        <f t="shared" si="34"/>
        <v>-0.17290205123413072</v>
      </c>
    </row>
  </sheetData>
  <mergeCells count="16">
    <mergeCell ref="M3:M5"/>
    <mergeCell ref="M6:M10"/>
    <mergeCell ref="M11:M15"/>
    <mergeCell ref="M16:N16"/>
    <mergeCell ref="S3:S5"/>
    <mergeCell ref="S6:S10"/>
    <mergeCell ref="S11:S15"/>
    <mergeCell ref="S16:T16"/>
    <mergeCell ref="A3:A5"/>
    <mergeCell ref="A6:A10"/>
    <mergeCell ref="A11:A15"/>
    <mergeCell ref="A16:B16"/>
    <mergeCell ref="G3:G5"/>
    <mergeCell ref="G6:G10"/>
    <mergeCell ref="G11:G15"/>
    <mergeCell ref="G16:H16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37"/>
  <sheetViews>
    <sheetView workbookViewId="0">
      <selection sqref="A1:J1"/>
    </sheetView>
  </sheetViews>
  <sheetFormatPr baseColWidth="10" defaultRowHeight="15"/>
  <sheetData>
    <row r="1" spans="1:10">
      <c r="D1" t="str">
        <f>REPORT2!F1</f>
        <v>pmpModel</v>
      </c>
      <c r="E1" t="str">
        <f>REPORT2!G1</f>
        <v>YdChg</v>
      </c>
      <c r="F1" t="str">
        <f>REPORT2!H1</f>
        <v>Yd_lessW</v>
      </c>
      <c r="G1" t="str">
        <f>REPORT2!I1</f>
        <v>Yd_IrrEff</v>
      </c>
      <c r="H1" t="s">
        <v>71</v>
      </c>
      <c r="I1" t="s">
        <v>60</v>
      </c>
      <c r="J1" t="s">
        <v>61</v>
      </c>
    </row>
    <row r="2" spans="1:10">
      <c r="A2" t="str">
        <f>REPORT2!A2</f>
        <v>H1</v>
      </c>
      <c r="B2" t="str">
        <f>REPORT2!B2</f>
        <v>mze</v>
      </c>
      <c r="C2" t="str">
        <f>REPORT2!C2</f>
        <v>Production</v>
      </c>
      <c r="D2">
        <f>REPORT2!F2</f>
        <v>888.54749999982266</v>
      </c>
      <c r="E2">
        <f>REPORT2!G2</f>
        <v>810.15936078552056</v>
      </c>
      <c r="F2">
        <f>REPORT2!H2</f>
        <v>503.68949654413865</v>
      </c>
      <c r="G2">
        <f>REPORT2!I2</f>
        <v>667.02388215987708</v>
      </c>
      <c r="H2">
        <f>(E2/$D$2)-1</f>
        <v>-8.8220538816796812E-2</v>
      </c>
      <c r="I2">
        <f>(F2/D2)-1</f>
        <v>-0.43313160349419788</v>
      </c>
      <c r="J2">
        <f>(G2/D2)-1</f>
        <v>-0.24930982062297158</v>
      </c>
    </row>
    <row r="3" spans="1:10">
      <c r="D3">
        <f>REPORT2!F3</f>
        <v>884.58757448059316</v>
      </c>
      <c r="E3">
        <f>REPORT2!G3</f>
        <v>806.69620466764695</v>
      </c>
      <c r="F3">
        <f>REPORT2!H3</f>
        <v>500.26098183435386</v>
      </c>
      <c r="G3">
        <f>REPORT2!I3</f>
        <v>663.56820521583245</v>
      </c>
      <c r="H3">
        <f t="shared" ref="H3:H66" si="0">(E3/D3)-1</f>
        <v>-8.8053881899349484E-2</v>
      </c>
      <c r="I3">
        <f t="shared" ref="I3:I66" si="1">(F3/D3)-1</f>
        <v>-0.43446980687232228</v>
      </c>
      <c r="J3">
        <f t="shared" ref="J3:J66" si="2">(G3/D3)-1</f>
        <v>-0.24985583750092522</v>
      </c>
    </row>
    <row r="4" spans="1:10">
      <c r="A4" t="str">
        <f>REPORT2!A4</f>
        <v>H1</v>
      </c>
      <c r="B4" t="str">
        <f>REPORT2!B4</f>
        <v>mze</v>
      </c>
      <c r="C4" t="str">
        <f>REPORT2!C4</f>
        <v>Bought</v>
      </c>
      <c r="D4">
        <f>REPORT2!F4</f>
        <v>0</v>
      </c>
      <c r="E4">
        <f>REPORT2!G4</f>
        <v>0</v>
      </c>
      <c r="F4">
        <f>REPORT2!H4</f>
        <v>0</v>
      </c>
      <c r="G4">
        <f>REPORT2!I4</f>
        <v>0</v>
      </c>
      <c r="H4" t="e">
        <f t="shared" si="0"/>
        <v>#DIV/0!</v>
      </c>
      <c r="I4" t="e">
        <f t="shared" si="1"/>
        <v>#DIV/0!</v>
      </c>
      <c r="J4" t="e">
        <f t="shared" si="2"/>
        <v>#DIV/0!</v>
      </c>
    </row>
    <row r="5" spans="1:10">
      <c r="D5">
        <f>REPORT2!F5</f>
        <v>3.9599255192293961</v>
      </c>
      <c r="E5">
        <f>REPORT2!G5</f>
        <v>3.4631561178735821</v>
      </c>
      <c r="F5">
        <f>REPORT2!H5</f>
        <v>3.4285147097847903</v>
      </c>
      <c r="G5">
        <f>REPORT2!I5</f>
        <v>3.4556769440445723</v>
      </c>
      <c r="H5">
        <f t="shared" si="0"/>
        <v>-0.12544917800688471</v>
      </c>
      <c r="I5">
        <f t="shared" si="1"/>
        <v>-0.13419717286703381</v>
      </c>
      <c r="J5">
        <f t="shared" si="2"/>
        <v>-0.12733789379022231</v>
      </c>
    </row>
    <row r="6" spans="1:10">
      <c r="A6" t="str">
        <f>REPORT2!A6</f>
        <v>H1</v>
      </c>
      <c r="B6" t="str">
        <f>REPORT2!B6</f>
        <v>mze</v>
      </c>
      <c r="C6" t="str">
        <f>REPORT2!C6</f>
        <v>Self_Cons</v>
      </c>
      <c r="D6">
        <f>REPORT2!F6</f>
        <v>3.9599255192293961</v>
      </c>
      <c r="E6">
        <f>REPORT2!G6</f>
        <v>3.4631561178735821</v>
      </c>
      <c r="F6">
        <f>REPORT2!H6</f>
        <v>3.4285147097847903</v>
      </c>
      <c r="G6">
        <f>REPORT2!I6</f>
        <v>3.4556769440445723</v>
      </c>
      <c r="H6">
        <f t="shared" si="0"/>
        <v>-0.12544917800688471</v>
      </c>
      <c r="I6">
        <f t="shared" si="1"/>
        <v>-0.13419717286703381</v>
      </c>
      <c r="J6">
        <f t="shared" si="2"/>
        <v>-0.12733789379022231</v>
      </c>
    </row>
    <row r="7" spans="1:10">
      <c r="D7">
        <f>REPORT2!F7</f>
        <v>30.450000000100854</v>
      </c>
      <c r="E7">
        <f>REPORT2!G7</f>
        <v>23.823247786442657</v>
      </c>
      <c r="F7">
        <f>REPORT2!H7</f>
        <v>21.07150996137133</v>
      </c>
      <c r="G7">
        <f>REPORT2!I7</f>
        <v>22.515793224990343</v>
      </c>
      <c r="H7">
        <f t="shared" si="0"/>
        <v>-0.21762733049708527</v>
      </c>
      <c r="I7">
        <f t="shared" si="1"/>
        <v>-0.30799638879141089</v>
      </c>
      <c r="J7">
        <f t="shared" si="2"/>
        <v>-0.26056508292559055</v>
      </c>
    </row>
    <row r="8" spans="1:10">
      <c r="A8" t="str">
        <f>REPORT2!A8</f>
        <v>H1</v>
      </c>
      <c r="B8" t="str">
        <f>REPORT2!B8</f>
        <v>cmb</v>
      </c>
      <c r="C8" t="str">
        <f>REPORT2!C8</f>
        <v>Sold</v>
      </c>
      <c r="D8">
        <f>REPORT2!F8</f>
        <v>27.365042224531113</v>
      </c>
      <c r="E8">
        <f>REPORT2!G8</f>
        <v>21.249577198017281</v>
      </c>
      <c r="F8">
        <f>REPORT2!H8</f>
        <v>18.533493155268491</v>
      </c>
      <c r="G8">
        <f>REPORT2!I8</f>
        <v>19.949820384732952</v>
      </c>
      <c r="H8">
        <f t="shared" si="0"/>
        <v>-0.22347727353519975</v>
      </c>
      <c r="I8">
        <f t="shared" si="1"/>
        <v>-0.32273105945897895</v>
      </c>
      <c r="J8">
        <f t="shared" si="2"/>
        <v>-0.27097425170975475</v>
      </c>
    </row>
    <row r="9" spans="1:10">
      <c r="D9">
        <f>REPORT2!F9</f>
        <v>0</v>
      </c>
      <c r="E9">
        <f>REPORT2!G9</f>
        <v>0</v>
      </c>
      <c r="F9">
        <f>REPORT2!H9</f>
        <v>0</v>
      </c>
      <c r="G9">
        <f>REPORT2!I9</f>
        <v>0</v>
      </c>
      <c r="H9" t="e">
        <f t="shared" si="0"/>
        <v>#DIV/0!</v>
      </c>
      <c r="I9" t="e">
        <f t="shared" si="1"/>
        <v>#DIV/0!</v>
      </c>
      <c r="J9" t="e">
        <f t="shared" si="2"/>
        <v>#DIV/0!</v>
      </c>
    </row>
    <row r="10" spans="1:10">
      <c r="A10" t="str">
        <f>REPORT2!A10</f>
        <v>H1</v>
      </c>
      <c r="B10" t="str">
        <f>REPORT2!B10</f>
        <v>cmb</v>
      </c>
      <c r="C10" t="str">
        <f>REPORT2!C10</f>
        <v>Consumption</v>
      </c>
      <c r="D10">
        <f>REPORT2!F10</f>
        <v>3.0849577755697428</v>
      </c>
      <c r="E10">
        <f>REPORT2!G10</f>
        <v>2.5736705884253777</v>
      </c>
      <c r="F10">
        <f>REPORT2!H10</f>
        <v>2.5380168061028381</v>
      </c>
      <c r="G10">
        <f>REPORT2!I10</f>
        <v>2.5659728402573916</v>
      </c>
      <c r="H10">
        <f t="shared" si="0"/>
        <v>-0.16573555437073639</v>
      </c>
      <c r="I10">
        <f t="shared" si="1"/>
        <v>-0.17729285431334418</v>
      </c>
      <c r="J10">
        <f t="shared" si="2"/>
        <v>-0.16823080673008661</v>
      </c>
    </row>
    <row r="11" spans="1:10">
      <c r="D11">
        <f>REPORT2!F11</f>
        <v>3.0849577755697428</v>
      </c>
      <c r="E11">
        <f>REPORT2!G11</f>
        <v>2.5736705884253777</v>
      </c>
      <c r="F11">
        <f>REPORT2!H11</f>
        <v>2.5380168061028381</v>
      </c>
      <c r="G11">
        <f>REPORT2!I11</f>
        <v>2.5659728402573916</v>
      </c>
      <c r="H11">
        <f t="shared" si="0"/>
        <v>-0.16573555437073639</v>
      </c>
      <c r="I11">
        <f t="shared" si="1"/>
        <v>-0.17729285431334418</v>
      </c>
      <c r="J11">
        <f t="shared" si="2"/>
        <v>-0.16823080673008661</v>
      </c>
    </row>
    <row r="12" spans="1:10">
      <c r="A12" t="str">
        <f>REPORT2!A12</f>
        <v>H1</v>
      </c>
      <c r="B12" t="str">
        <f>REPORT2!B12</f>
        <v>gbn</v>
      </c>
      <c r="C12" t="str">
        <f>REPORT2!C12</f>
        <v>Production</v>
      </c>
      <c r="D12">
        <f>REPORT2!F12</f>
        <v>15.000000000000709</v>
      </c>
      <c r="E12">
        <f>REPORT2!G12</f>
        <v>12.263064885483555</v>
      </c>
      <c r="F12">
        <f>REPORT2!H12</f>
        <v>12.263064885814531</v>
      </c>
      <c r="G12">
        <f>REPORT2!I12</f>
        <v>12.263064885813707</v>
      </c>
      <c r="H12">
        <f t="shared" si="0"/>
        <v>-0.18246234096780167</v>
      </c>
      <c r="I12">
        <f t="shared" si="1"/>
        <v>-0.18246234094573655</v>
      </c>
      <c r="J12">
        <f t="shared" si="2"/>
        <v>-0.1824623409457915</v>
      </c>
    </row>
    <row r="13" spans="1:10">
      <c r="D13">
        <f>REPORT2!F13</f>
        <v>14.920946607871821</v>
      </c>
      <c r="E13">
        <f>REPORT2!G13</f>
        <v>12.197282662651274</v>
      </c>
      <c r="F13">
        <f>REPORT2!H13</f>
        <v>12.198208106437836</v>
      </c>
      <c r="G13">
        <f>REPORT2!I13</f>
        <v>12.197482468729953</v>
      </c>
      <c r="H13">
        <f t="shared" si="0"/>
        <v>-0.18253962143284042</v>
      </c>
      <c r="I13">
        <f t="shared" si="1"/>
        <v>-0.18247759830449062</v>
      </c>
      <c r="J13">
        <f t="shared" si="2"/>
        <v>-0.18252623045410898</v>
      </c>
    </row>
    <row r="14" spans="1:10">
      <c r="A14" t="str">
        <f>REPORT2!A14</f>
        <v>H1</v>
      </c>
      <c r="B14" t="str">
        <f>REPORT2!B14</f>
        <v>gbn</v>
      </c>
      <c r="C14" t="str">
        <f>REPORT2!C14</f>
        <v>Consumption</v>
      </c>
      <c r="D14">
        <f>REPORT2!F14</f>
        <v>7.9053392128888192E-2</v>
      </c>
      <c r="E14">
        <f>REPORT2!G14</f>
        <v>6.5782222832280204E-2</v>
      </c>
      <c r="F14">
        <f>REPORT2!H14</f>
        <v>6.4856779376695955E-2</v>
      </c>
      <c r="G14">
        <f>REPORT2!I14</f>
        <v>6.5582417083752509E-2</v>
      </c>
      <c r="H14">
        <f t="shared" si="0"/>
        <v>-0.16787602580001559</v>
      </c>
      <c r="I14">
        <f t="shared" si="1"/>
        <v>-0.17958258804437088</v>
      </c>
      <c r="J14">
        <f t="shared" si="2"/>
        <v>-0.17040350429457451</v>
      </c>
    </row>
    <row r="15" spans="1:10">
      <c r="D15">
        <f>REPORT2!F15</f>
        <v>7.9053392128888192E-2</v>
      </c>
      <c r="E15">
        <f>REPORT2!G15</f>
        <v>6.5782222832280204E-2</v>
      </c>
      <c r="F15">
        <f>REPORT2!H15</f>
        <v>6.4856779376695955E-2</v>
      </c>
      <c r="G15">
        <f>REPORT2!I15</f>
        <v>6.5582417083752509E-2</v>
      </c>
      <c r="H15">
        <f t="shared" si="0"/>
        <v>-0.16787602580001559</v>
      </c>
      <c r="I15">
        <f t="shared" si="1"/>
        <v>-0.17958258804437088</v>
      </c>
      <c r="J15">
        <f t="shared" si="2"/>
        <v>-0.17040350429457451</v>
      </c>
    </row>
    <row r="16" spans="1:10">
      <c r="A16" t="str">
        <f>REPORT2!A16</f>
        <v>H1</v>
      </c>
      <c r="B16" t="str">
        <f>REPORT2!B16</f>
        <v>pot</v>
      </c>
      <c r="C16" t="str">
        <f>REPORT2!C16</f>
        <v>Production</v>
      </c>
      <c r="D16">
        <f>REPORT2!F16</f>
        <v>1039.5000000000441</v>
      </c>
      <c r="E16">
        <f>REPORT2!G16</f>
        <v>824.48589646454218</v>
      </c>
      <c r="F16">
        <f>REPORT2!H16</f>
        <v>721.50635062396077</v>
      </c>
      <c r="G16">
        <f>REPORT2!I16</f>
        <v>775.5114767768838</v>
      </c>
      <c r="H16">
        <f t="shared" si="0"/>
        <v>-0.20684377444491853</v>
      </c>
      <c r="I16">
        <f t="shared" si="1"/>
        <v>-0.30591019660997576</v>
      </c>
      <c r="J16">
        <f t="shared" si="2"/>
        <v>-0.25395721329788279</v>
      </c>
    </row>
    <row r="17" spans="1:10">
      <c r="D17">
        <f>REPORT2!F17</f>
        <v>1038.9665871720031</v>
      </c>
      <c r="E17">
        <f>REPORT2!G17</f>
        <v>824.04204286713946</v>
      </c>
      <c r="F17">
        <f>REPORT2!H17</f>
        <v>721.06874229417758</v>
      </c>
      <c r="G17">
        <f>REPORT2!I17</f>
        <v>775.06897154967476</v>
      </c>
      <c r="H17">
        <f t="shared" si="0"/>
        <v>-0.20686376920924254</v>
      </c>
      <c r="I17">
        <f t="shared" si="1"/>
        <v>-0.3059750417413537</v>
      </c>
      <c r="J17">
        <f t="shared" si="2"/>
        <v>-0.25400009863708883</v>
      </c>
    </row>
    <row r="18" spans="1:10">
      <c r="A18" t="str">
        <f>REPORT2!A18</f>
        <v>H1</v>
      </c>
      <c r="B18" t="str">
        <f>REPORT2!B18</f>
        <v>pot</v>
      </c>
      <c r="C18" t="str">
        <f>REPORT2!C18</f>
        <v>Bought</v>
      </c>
      <c r="D18">
        <f>REPORT2!F18</f>
        <v>0</v>
      </c>
      <c r="E18">
        <f>REPORT2!G18</f>
        <v>0</v>
      </c>
      <c r="F18">
        <f>REPORT2!H18</f>
        <v>0</v>
      </c>
      <c r="G18">
        <f>REPORT2!I18</f>
        <v>0</v>
      </c>
      <c r="H18" t="e">
        <f t="shared" si="0"/>
        <v>#DIV/0!</v>
      </c>
      <c r="I18" t="e">
        <f t="shared" si="1"/>
        <v>#DIV/0!</v>
      </c>
      <c r="J18" t="e">
        <f t="shared" si="2"/>
        <v>#DIV/0!</v>
      </c>
    </row>
    <row r="19" spans="1:10">
      <c r="D19">
        <f>REPORT2!F19</f>
        <v>0.5334128280410515</v>
      </c>
      <c r="E19">
        <f>REPORT2!G19</f>
        <v>0.44385359740275443</v>
      </c>
      <c r="F19">
        <f>REPORT2!H19</f>
        <v>0.437608329783227</v>
      </c>
      <c r="G19">
        <f>REPORT2!I19</f>
        <v>0.44250522720904262</v>
      </c>
      <c r="H19">
        <f t="shared" si="0"/>
        <v>-0.16789853173798175</v>
      </c>
      <c r="I19">
        <f t="shared" si="1"/>
        <v>-0.17960666339740028</v>
      </c>
      <c r="J19">
        <f t="shared" si="2"/>
        <v>-0.1704263490735034</v>
      </c>
    </row>
    <row r="20" spans="1:10">
      <c r="A20" t="str">
        <f>REPORT2!A20</f>
        <v>H1</v>
      </c>
      <c r="B20" t="str">
        <f>REPORT2!B20</f>
        <v>pot</v>
      </c>
      <c r="C20" t="str">
        <f>REPORT2!C20</f>
        <v>Self_Cons</v>
      </c>
      <c r="D20">
        <f>REPORT2!F20</f>
        <v>0.5334128280410515</v>
      </c>
      <c r="E20">
        <f>REPORT2!G20</f>
        <v>0.44385359740275443</v>
      </c>
      <c r="F20">
        <f>REPORT2!H20</f>
        <v>0.437608329783227</v>
      </c>
      <c r="G20">
        <f>REPORT2!I20</f>
        <v>0.44250522720904262</v>
      </c>
      <c r="H20">
        <f t="shared" si="0"/>
        <v>-0.16789853173798175</v>
      </c>
      <c r="I20">
        <f t="shared" si="1"/>
        <v>-0.17960666339740028</v>
      </c>
      <c r="J20">
        <f t="shared" si="2"/>
        <v>-0.1704263490735034</v>
      </c>
    </row>
    <row r="21" spans="1:10">
      <c r="D21">
        <f>REPORT2!F21</f>
        <v>446.25000000006315</v>
      </c>
      <c r="E21">
        <f>REPORT2!G21</f>
        <v>350.20794645938065</v>
      </c>
      <c r="F21">
        <f>REPORT2!H21</f>
        <v>167.98142521226447</v>
      </c>
      <c r="G21">
        <f>REPORT2!I21</f>
        <v>269.58985695224891</v>
      </c>
      <c r="H21">
        <f t="shared" si="0"/>
        <v>-0.21522028804631688</v>
      </c>
      <c r="I21">
        <f t="shared" si="1"/>
        <v>-0.62357103593895635</v>
      </c>
      <c r="J21">
        <f t="shared" si="2"/>
        <v>-0.39587707125555016</v>
      </c>
    </row>
    <row r="22" spans="1:10">
      <c r="A22" t="str">
        <f>REPORT2!A22</f>
        <v>H1</v>
      </c>
      <c r="B22" t="str">
        <f>REPORT2!B22</f>
        <v>wht</v>
      </c>
      <c r="C22" t="str">
        <f>REPORT2!C22</f>
        <v>Sold</v>
      </c>
      <c r="D22">
        <f>REPORT2!F22</f>
        <v>443.3590691235101</v>
      </c>
      <c r="E22">
        <f>REPORT2!G22</f>
        <v>347.67969319474633</v>
      </c>
      <c r="F22">
        <f>REPORT2!H22</f>
        <v>165.47846268237521</v>
      </c>
      <c r="G22">
        <f>REPORT2!I22</f>
        <v>267.06706402574338</v>
      </c>
      <c r="H22">
        <f t="shared" si="0"/>
        <v>-0.21580561353558236</v>
      </c>
      <c r="I22">
        <f t="shared" si="1"/>
        <v>-0.6267619764505673</v>
      </c>
      <c r="J22">
        <f t="shared" si="2"/>
        <v>-0.39762805674931534</v>
      </c>
    </row>
    <row r="23" spans="1:10">
      <c r="D23">
        <f>REPORT2!F23</f>
        <v>0</v>
      </c>
      <c r="E23">
        <f>REPORT2!G23</f>
        <v>0</v>
      </c>
      <c r="F23">
        <f>REPORT2!H23</f>
        <v>0</v>
      </c>
      <c r="G23">
        <f>REPORT2!I23</f>
        <v>0</v>
      </c>
      <c r="H23" t="e">
        <f t="shared" si="0"/>
        <v>#DIV/0!</v>
      </c>
      <c r="I23" t="e">
        <f t="shared" si="1"/>
        <v>#DIV/0!</v>
      </c>
      <c r="J23" t="e">
        <f t="shared" si="2"/>
        <v>#DIV/0!</v>
      </c>
    </row>
    <row r="24" spans="1:10">
      <c r="A24" t="str">
        <f>REPORT2!A24</f>
        <v>H1</v>
      </c>
      <c r="B24" t="str">
        <f>REPORT2!B24</f>
        <v>wht</v>
      </c>
      <c r="C24" t="str">
        <f>REPORT2!C24</f>
        <v>Consumption</v>
      </c>
      <c r="D24">
        <f>REPORT2!F24</f>
        <v>2.890930876553035</v>
      </c>
      <c r="E24">
        <f>REPORT2!G24</f>
        <v>2.5282532646343081</v>
      </c>
      <c r="F24">
        <f>REPORT2!H24</f>
        <v>2.5029625298892624</v>
      </c>
      <c r="G24">
        <f>REPORT2!I24</f>
        <v>2.5227929265055367</v>
      </c>
      <c r="H24">
        <f t="shared" si="0"/>
        <v>-0.12545357443868077</v>
      </c>
      <c r="I24">
        <f t="shared" si="1"/>
        <v>-0.13420187587686694</v>
      </c>
      <c r="J24">
        <f t="shared" si="2"/>
        <v>-0.12734235641304681</v>
      </c>
    </row>
    <row r="25" spans="1:10">
      <c r="D25">
        <f>REPORT2!F25</f>
        <v>2.890930876553035</v>
      </c>
      <c r="E25">
        <f>REPORT2!G25</f>
        <v>2.5282532646343081</v>
      </c>
      <c r="F25">
        <f>REPORT2!H25</f>
        <v>2.5029625298892624</v>
      </c>
      <c r="G25">
        <f>REPORT2!I25</f>
        <v>2.5227929265055367</v>
      </c>
      <c r="H25">
        <f t="shared" si="0"/>
        <v>-0.12545357443868077</v>
      </c>
      <c r="I25">
        <f t="shared" si="1"/>
        <v>-0.13420187587686694</v>
      </c>
      <c r="J25">
        <f t="shared" si="2"/>
        <v>-0.12734235641304681</v>
      </c>
    </row>
    <row r="26" spans="1:10">
      <c r="A26" t="str">
        <f>REPORT2!A26</f>
        <v>H1</v>
      </c>
      <c r="B26" t="str">
        <f>REPORT2!B26</f>
        <v>oni</v>
      </c>
      <c r="C26" t="str">
        <f>REPORT2!C26</f>
        <v>Production</v>
      </c>
      <c r="D26">
        <f>REPORT2!F26</f>
        <v>1143.5624999993424</v>
      </c>
      <c r="E26">
        <f>REPORT2!G26</f>
        <v>980.56098239063522</v>
      </c>
      <c r="F26">
        <f>REPORT2!H26</f>
        <v>765.44246881037566</v>
      </c>
      <c r="G26">
        <f>REPORT2!I26</f>
        <v>880.59403044788712</v>
      </c>
      <c r="H26">
        <f t="shared" si="0"/>
        <v>-0.14253835501671397</v>
      </c>
      <c r="I26">
        <f t="shared" si="1"/>
        <v>-0.33065095365507713</v>
      </c>
      <c r="J26">
        <f t="shared" si="2"/>
        <v>-0.22995548520662978</v>
      </c>
    </row>
    <row r="27" spans="1:10">
      <c r="D27">
        <f>REPORT2!F27</f>
        <v>1143.4797407485551</v>
      </c>
      <c r="E27">
        <f>REPORT2!G27</f>
        <v>980.49212449522679</v>
      </c>
      <c r="F27">
        <f>REPORT2!H27</f>
        <v>765.37458030342668</v>
      </c>
      <c r="G27">
        <f>REPORT2!I27</f>
        <v>880.52538184607261</v>
      </c>
      <c r="H27">
        <f t="shared" si="0"/>
        <v>-0.14253651415514523</v>
      </c>
      <c r="I27">
        <f t="shared" si="1"/>
        <v>-0.3306618796740638</v>
      </c>
      <c r="J27">
        <f t="shared" si="2"/>
        <v>-0.22995978812037798</v>
      </c>
    </row>
    <row r="28" spans="1:10">
      <c r="A28" t="str">
        <f>REPORT2!A28</f>
        <v>H1</v>
      </c>
      <c r="B28" t="str">
        <f>REPORT2!B28</f>
        <v>oni</v>
      </c>
      <c r="C28" t="str">
        <f>REPORT2!C28</f>
        <v>Bought</v>
      </c>
      <c r="D28">
        <f>REPORT2!F28</f>
        <v>0</v>
      </c>
      <c r="E28">
        <f>REPORT2!G28</f>
        <v>0</v>
      </c>
      <c r="F28">
        <f>REPORT2!H28</f>
        <v>0</v>
      </c>
      <c r="G28">
        <f>REPORT2!I28</f>
        <v>0</v>
      </c>
      <c r="H28" t="e">
        <f t="shared" si="0"/>
        <v>#DIV/0!</v>
      </c>
      <c r="I28" t="e">
        <f t="shared" si="1"/>
        <v>#DIV/0!</v>
      </c>
      <c r="J28" t="e">
        <f t="shared" si="2"/>
        <v>#DIV/0!</v>
      </c>
    </row>
    <row r="29" spans="1:10">
      <c r="D29">
        <f>REPORT2!F29</f>
        <v>8.2759250787329208E-2</v>
      </c>
      <c r="E29">
        <f>REPORT2!G29</f>
        <v>6.8857895408424977E-2</v>
      </c>
      <c r="F29">
        <f>REPORT2!H29</f>
        <v>6.7888506949003696E-2</v>
      </c>
      <c r="G29">
        <f>REPORT2!I29</f>
        <v>6.8648601814548418E-2</v>
      </c>
      <c r="H29">
        <f t="shared" si="0"/>
        <v>-0.16797343193242864</v>
      </c>
      <c r="I29">
        <f t="shared" si="1"/>
        <v>-0.1796867866353653</v>
      </c>
      <c r="J29">
        <f t="shared" si="2"/>
        <v>-0.17050237693719172</v>
      </c>
    </row>
    <row r="30" spans="1:10">
      <c r="A30" t="str">
        <f>REPORT2!A30</f>
        <v>H1</v>
      </c>
      <c r="B30" t="str">
        <f>REPORT2!B30</f>
        <v>oni</v>
      </c>
      <c r="C30" t="str">
        <f>REPORT2!C30</f>
        <v>Self_Cons</v>
      </c>
      <c r="D30">
        <f>REPORT2!F30</f>
        <v>8.2759250787329208E-2</v>
      </c>
      <c r="E30">
        <f>REPORT2!G30</f>
        <v>6.8857895408424977E-2</v>
      </c>
      <c r="F30">
        <f>REPORT2!H30</f>
        <v>6.7888506949003696E-2</v>
      </c>
      <c r="G30">
        <f>REPORT2!I30</f>
        <v>6.8648601814548418E-2</v>
      </c>
      <c r="H30">
        <f t="shared" si="0"/>
        <v>-0.16797343193242864</v>
      </c>
      <c r="I30">
        <f t="shared" si="1"/>
        <v>-0.1796867866353653</v>
      </c>
      <c r="J30">
        <f t="shared" si="2"/>
        <v>-0.17050237693719172</v>
      </c>
    </row>
    <row r="31" spans="1:10">
      <c r="D31">
        <f>REPORT2!F31</f>
        <v>5320.0000000001028</v>
      </c>
      <c r="E31">
        <f>REPORT2!G31</f>
        <v>4368.2445948205041</v>
      </c>
      <c r="F31">
        <f>REPORT2!H31</f>
        <v>4296.1494707945621</v>
      </c>
      <c r="G31">
        <f>REPORT2!I31</f>
        <v>4334.3682462292918</v>
      </c>
      <c r="H31">
        <f t="shared" si="0"/>
        <v>-0.17890139195104893</v>
      </c>
      <c r="I31">
        <f t="shared" si="1"/>
        <v>-0.19245310699351892</v>
      </c>
      <c r="J31">
        <f t="shared" si="2"/>
        <v>-0.18526912664864514</v>
      </c>
    </row>
    <row r="32" spans="1:10">
      <c r="A32" t="str">
        <f>REPORT2!A32</f>
        <v>H1</v>
      </c>
      <c r="B32" t="str">
        <f>REPORT2!B32</f>
        <v>tom</v>
      </c>
      <c r="C32" t="str">
        <f>REPORT2!C32</f>
        <v>Sold</v>
      </c>
      <c r="D32">
        <f>REPORT2!F32</f>
        <v>5319.9853923490709</v>
      </c>
      <c r="E32">
        <f>REPORT2!G32</f>
        <v>4368.2324290624756</v>
      </c>
      <c r="F32">
        <f>REPORT2!H32</f>
        <v>4296.1374753179798</v>
      </c>
      <c r="G32">
        <f>REPORT2!I32</f>
        <v>4334.3561172354885</v>
      </c>
      <c r="H32">
        <f t="shared" si="0"/>
        <v>-0.1789014241759681</v>
      </c>
      <c r="I32">
        <f t="shared" si="1"/>
        <v>-0.1924531444209483</v>
      </c>
      <c r="J32">
        <f t="shared" si="2"/>
        <v>-0.18526916944754468</v>
      </c>
    </row>
    <row r="33" spans="1:10">
      <c r="D33">
        <f>REPORT2!F33</f>
        <v>1.460765103201732E-2</v>
      </c>
      <c r="E33">
        <f>REPORT2!G33</f>
        <v>1.2165758028785712E-2</v>
      </c>
      <c r="F33">
        <f>REPORT2!H33</f>
        <v>1.1995476582699775E-2</v>
      </c>
      <c r="G33">
        <f>REPORT2!I33</f>
        <v>1.2128993803386227E-2</v>
      </c>
      <c r="H33">
        <f t="shared" si="0"/>
        <v>-0.16716534355040535</v>
      </c>
      <c r="I33">
        <f t="shared" si="1"/>
        <v>-0.17882234752131831</v>
      </c>
      <c r="J33">
        <f t="shared" si="2"/>
        <v>-0.16968212227950452</v>
      </c>
    </row>
    <row r="34" spans="1:10">
      <c r="A34" t="str">
        <f>REPORT2!A34</f>
        <v>H1</v>
      </c>
      <c r="B34" t="str">
        <f>REPORT2!B34</f>
        <v>tom</v>
      </c>
      <c r="C34" t="str">
        <f>REPORT2!C34</f>
        <v>Self_Cons</v>
      </c>
      <c r="D34">
        <f>REPORT2!F34</f>
        <v>1.460765103201732E-2</v>
      </c>
      <c r="E34">
        <f>REPORT2!G34</f>
        <v>1.2165758028785712E-2</v>
      </c>
      <c r="F34">
        <f>REPORT2!H34</f>
        <v>1.1995476582699775E-2</v>
      </c>
      <c r="G34">
        <f>REPORT2!I34</f>
        <v>1.2128993803386227E-2</v>
      </c>
      <c r="H34">
        <f t="shared" si="0"/>
        <v>-0.16716534355040535</v>
      </c>
      <c r="I34">
        <f t="shared" si="1"/>
        <v>-0.17882234752131831</v>
      </c>
      <c r="J34">
        <f t="shared" si="2"/>
        <v>-0.16968212227950452</v>
      </c>
    </row>
    <row r="35" spans="1:10">
      <c r="D35">
        <f>REPORT2!F35</f>
        <v>766.01069999990045</v>
      </c>
      <c r="E35">
        <f>REPORT2!G35</f>
        <v>659.95541279485053</v>
      </c>
      <c r="F35">
        <f>REPORT2!H35</f>
        <v>429.61612404657512</v>
      </c>
      <c r="G35">
        <f>REPORT2!I35</f>
        <v>550.5612723031727</v>
      </c>
      <c r="H35">
        <f t="shared" si="0"/>
        <v>-0.13845144356999672</v>
      </c>
      <c r="I35">
        <f t="shared" si="1"/>
        <v>-0.43915127550224697</v>
      </c>
      <c r="J35">
        <f t="shared" si="2"/>
        <v>-0.28126164255506581</v>
      </c>
    </row>
    <row r="36" spans="1:10">
      <c r="A36" t="str">
        <f>REPORT2!A36</f>
        <v>H1</v>
      </c>
      <c r="B36" t="str">
        <f>REPORT2!B36</f>
        <v>mel</v>
      </c>
      <c r="C36" t="str">
        <f>REPORT2!C36</f>
        <v>Sold</v>
      </c>
      <c r="D36">
        <f>REPORT2!F36</f>
        <v>765.59373285914023</v>
      </c>
      <c r="E36">
        <f>REPORT2!G36</f>
        <v>659.60848825814719</v>
      </c>
      <c r="F36">
        <f>REPORT2!H36</f>
        <v>429.27408381720659</v>
      </c>
      <c r="G36">
        <f>REPORT2!I36</f>
        <v>550.21540230165158</v>
      </c>
      <c r="H36">
        <f t="shared" si="0"/>
        <v>-0.13843536075613749</v>
      </c>
      <c r="I36">
        <f t="shared" si="1"/>
        <v>-0.43929258379105918</v>
      </c>
      <c r="J36">
        <f t="shared" si="2"/>
        <v>-0.28132196139217303</v>
      </c>
    </row>
    <row r="37" spans="1:10">
      <c r="D37">
        <f>REPORT2!F37</f>
        <v>0</v>
      </c>
      <c r="E37">
        <f>REPORT2!G37</f>
        <v>0</v>
      </c>
      <c r="F37">
        <f>REPORT2!H37</f>
        <v>0</v>
      </c>
      <c r="G37">
        <f>REPORT2!I37</f>
        <v>0</v>
      </c>
      <c r="H37" t="e">
        <f t="shared" si="0"/>
        <v>#DIV/0!</v>
      </c>
      <c r="I37" t="e">
        <f t="shared" si="1"/>
        <v>#DIV/0!</v>
      </c>
      <c r="J37" t="e">
        <f t="shared" si="2"/>
        <v>#DIV/0!</v>
      </c>
    </row>
    <row r="38" spans="1:10">
      <c r="A38" t="str">
        <f>REPORT2!A38</f>
        <v>H1</v>
      </c>
      <c r="B38" t="str">
        <f>REPORT2!B38</f>
        <v>mel</v>
      </c>
      <c r="C38" t="str">
        <f>REPORT2!C38</f>
        <v>Consumption</v>
      </c>
      <c r="D38">
        <f>REPORT2!F38</f>
        <v>0.41696714076016844</v>
      </c>
      <c r="E38">
        <f>REPORT2!G38</f>
        <v>0.3469245367033254</v>
      </c>
      <c r="F38">
        <f>REPORT2!H38</f>
        <v>0.34204022936854894</v>
      </c>
      <c r="G38">
        <f>REPORT2!I38</f>
        <v>0.34587000152111036</v>
      </c>
      <c r="H38">
        <f t="shared" si="0"/>
        <v>-0.16798111220262846</v>
      </c>
      <c r="I38">
        <f t="shared" si="1"/>
        <v>-0.17969500247674441</v>
      </c>
      <c r="J38">
        <f t="shared" si="2"/>
        <v>-0.17051017283865977</v>
      </c>
    </row>
    <row r="39" spans="1:10">
      <c r="D39">
        <f>REPORT2!F39</f>
        <v>0.41696714076016844</v>
      </c>
      <c r="E39">
        <f>REPORT2!G39</f>
        <v>0.3469245367033254</v>
      </c>
      <c r="F39">
        <f>REPORT2!H39</f>
        <v>0.34204022936854894</v>
      </c>
      <c r="G39">
        <f>REPORT2!I39</f>
        <v>0.34587000152111036</v>
      </c>
      <c r="H39">
        <f t="shared" si="0"/>
        <v>-0.16798111220262846</v>
      </c>
      <c r="I39">
        <f t="shared" si="1"/>
        <v>-0.17969500247674441</v>
      </c>
      <c r="J39">
        <f t="shared" si="2"/>
        <v>-0.17051017283865977</v>
      </c>
    </row>
    <row r="40" spans="1:10">
      <c r="A40" t="str">
        <f>REPORT2!A40</f>
        <v>H1</v>
      </c>
      <c r="B40" t="str">
        <f>REPORT2!B40</f>
        <v>wtm</v>
      </c>
      <c r="C40" t="str">
        <f>REPORT2!C40</f>
        <v>Production</v>
      </c>
      <c r="D40">
        <f>REPORT2!F40</f>
        <v>1007.3054079003208</v>
      </c>
      <c r="E40">
        <f>REPORT2!G40</f>
        <v>833.95080631970325</v>
      </c>
      <c r="F40">
        <f>REPORT2!H40</f>
        <v>703.29064544435198</v>
      </c>
      <c r="G40">
        <f>REPORT2!I40</f>
        <v>772.27410121522121</v>
      </c>
      <c r="H40">
        <f t="shared" si="0"/>
        <v>-0.17209736016603627</v>
      </c>
      <c r="I40">
        <f t="shared" si="1"/>
        <v>-0.30180991789736622</v>
      </c>
      <c r="J40">
        <f t="shared" si="2"/>
        <v>-0.23332675953265347</v>
      </c>
    </row>
    <row r="41" spans="1:10">
      <c r="D41">
        <f>REPORT2!F41</f>
        <v>1007.0525888529395</v>
      </c>
      <c r="E41">
        <f>REPORT2!G41</f>
        <v>833.74042512381425</v>
      </c>
      <c r="F41">
        <f>REPORT2!H41</f>
        <v>703.0832235831723</v>
      </c>
      <c r="G41">
        <f>REPORT2!I41</f>
        <v>772.06435894771096</v>
      </c>
      <c r="H41">
        <f t="shared" si="0"/>
        <v>-0.17209842430029654</v>
      </c>
      <c r="I41">
        <f t="shared" si="1"/>
        <v>-0.30184060756548636</v>
      </c>
      <c r="J41">
        <f t="shared" si="2"/>
        <v>-0.2333425607622801</v>
      </c>
    </row>
    <row r="42" spans="1:10">
      <c r="A42" t="str">
        <f>REPORT2!A42</f>
        <v>H1</v>
      </c>
      <c r="B42" t="str">
        <f>REPORT2!B42</f>
        <v>wtm</v>
      </c>
      <c r="C42" t="str">
        <f>REPORT2!C42</f>
        <v>Bought</v>
      </c>
      <c r="D42">
        <f>REPORT2!F42</f>
        <v>0</v>
      </c>
      <c r="E42">
        <f>REPORT2!G42</f>
        <v>0</v>
      </c>
      <c r="F42">
        <f>REPORT2!H42</f>
        <v>0</v>
      </c>
      <c r="G42">
        <f>REPORT2!I42</f>
        <v>0</v>
      </c>
      <c r="H42" t="e">
        <f t="shared" si="0"/>
        <v>#DIV/0!</v>
      </c>
      <c r="I42" t="e">
        <f t="shared" si="1"/>
        <v>#DIV/0!</v>
      </c>
      <c r="J42" t="e">
        <f t="shared" si="2"/>
        <v>#DIV/0!</v>
      </c>
    </row>
    <row r="43" spans="1:10">
      <c r="D43">
        <f>REPORT2!F43</f>
        <v>0.2528190473812551</v>
      </c>
      <c r="E43">
        <f>REPORT2!G43</f>
        <v>0.21038119588899215</v>
      </c>
      <c r="F43">
        <f>REPORT2!H43</f>
        <v>0.20742186117968295</v>
      </c>
      <c r="G43">
        <f>REPORT2!I43</f>
        <v>0.20974226751020297</v>
      </c>
      <c r="H43">
        <f t="shared" si="0"/>
        <v>-0.16785860057555713</v>
      </c>
      <c r="I43">
        <f t="shared" si="1"/>
        <v>-0.17956394770016071</v>
      </c>
      <c r="J43">
        <f t="shared" si="2"/>
        <v>-0.17038581672247055</v>
      </c>
    </row>
    <row r="44" spans="1:10">
      <c r="A44" t="str">
        <f>REPORT2!A44</f>
        <v>H1</v>
      </c>
      <c r="B44" t="str">
        <f>REPORT2!B44</f>
        <v>wtm</v>
      </c>
      <c r="C44" t="str">
        <f>REPORT2!C44</f>
        <v>Self_Cons</v>
      </c>
      <c r="D44">
        <f>REPORT2!F44</f>
        <v>0.2528190473812551</v>
      </c>
      <c r="E44">
        <f>REPORT2!G44</f>
        <v>0.21038119588899215</v>
      </c>
      <c r="F44">
        <f>REPORT2!H44</f>
        <v>0.20742186117968295</v>
      </c>
      <c r="G44">
        <f>REPORT2!I44</f>
        <v>0.20974226751020297</v>
      </c>
      <c r="H44">
        <f t="shared" si="0"/>
        <v>-0.16785860057555713</v>
      </c>
      <c r="I44">
        <f t="shared" si="1"/>
        <v>-0.17956394770016071</v>
      </c>
      <c r="J44">
        <f t="shared" si="2"/>
        <v>-0.17038581672247055</v>
      </c>
    </row>
    <row r="45" spans="1:10">
      <c r="D45">
        <f>REPORT2!F45</f>
        <v>1631.2499999996674</v>
      </c>
      <c r="E45">
        <f>REPORT2!G45</f>
        <v>1273.0955702438307</v>
      </c>
      <c r="F45">
        <f>REPORT2!H45</f>
        <v>1248.1773467415242</v>
      </c>
      <c r="G45">
        <f>REPORT2!I45</f>
        <v>1261.3636298867978</v>
      </c>
      <c r="H45">
        <f t="shared" si="0"/>
        <v>-0.21955827111473392</v>
      </c>
      <c r="I45">
        <f t="shared" si="1"/>
        <v>-0.23483381042649587</v>
      </c>
      <c r="J45">
        <f t="shared" si="2"/>
        <v>-0.22675026520333796</v>
      </c>
    </row>
    <row r="46" spans="1:10">
      <c r="A46" t="str">
        <f>REPORT2!A46</f>
        <v>H1</v>
      </c>
      <c r="B46" t="str">
        <f>REPORT2!B46</f>
        <v>sqh</v>
      </c>
      <c r="C46" t="str">
        <f>REPORT2!C46</f>
        <v>Sold</v>
      </c>
      <c r="D46">
        <f>REPORT2!F46</f>
        <v>1630.7209306134316</v>
      </c>
      <c r="E46">
        <f>REPORT2!G46</f>
        <v>1272.655361491243</v>
      </c>
      <c r="F46">
        <f>REPORT2!H46</f>
        <v>1247.7433345410286</v>
      </c>
      <c r="G46">
        <f>REPORT2!I46</f>
        <v>1260.9247589865895</v>
      </c>
      <c r="H46">
        <f t="shared" si="0"/>
        <v>-0.21957501274451319</v>
      </c>
      <c r="I46">
        <f t="shared" si="1"/>
        <v>-0.23485170815115342</v>
      </c>
      <c r="J46">
        <f t="shared" si="2"/>
        <v>-0.22676851979065182</v>
      </c>
    </row>
    <row r="47" spans="1:10">
      <c r="D47">
        <f>REPORT2!F47</f>
        <v>0.52906938623571609</v>
      </c>
      <c r="E47">
        <f>REPORT2!G47</f>
        <v>0.44020875258765113</v>
      </c>
      <c r="F47">
        <f>REPORT2!H47</f>
        <v>0.43401220049561429</v>
      </c>
      <c r="G47">
        <f>REPORT2!I47</f>
        <v>0.43887090020826552</v>
      </c>
      <c r="H47">
        <f t="shared" si="0"/>
        <v>-0.16795648351589731</v>
      </c>
      <c r="I47">
        <f t="shared" si="1"/>
        <v>-0.1796686563485097</v>
      </c>
      <c r="J47">
        <f t="shared" si="2"/>
        <v>-0.17048517335165647</v>
      </c>
    </row>
    <row r="48" spans="1:10">
      <c r="A48" t="str">
        <f>REPORT2!A48</f>
        <v>H1</v>
      </c>
      <c r="B48" t="str">
        <f>REPORT2!B48</f>
        <v>sqh</v>
      </c>
      <c r="C48" t="str">
        <f>REPORT2!C48</f>
        <v>Self_Cons</v>
      </c>
      <c r="D48">
        <f>REPORT2!F48</f>
        <v>0.52906938623571609</v>
      </c>
      <c r="E48">
        <f>REPORT2!G48</f>
        <v>0.44020875258765113</v>
      </c>
      <c r="F48">
        <f>REPORT2!H48</f>
        <v>0.43401220049561429</v>
      </c>
      <c r="G48">
        <f>REPORT2!I48</f>
        <v>0.43887090020826552</v>
      </c>
      <c r="H48">
        <f t="shared" si="0"/>
        <v>-0.16795648351589731</v>
      </c>
      <c r="I48">
        <f t="shared" si="1"/>
        <v>-0.1796686563485097</v>
      </c>
      <c r="J48">
        <f t="shared" si="2"/>
        <v>-0.17048517335165647</v>
      </c>
    </row>
    <row r="49" spans="1:10">
      <c r="D49">
        <f>REPORT2!F49</f>
        <v>7180.9816550439982</v>
      </c>
      <c r="E49">
        <f>REPORT2!G49</f>
        <v>6479.268526653048</v>
      </c>
      <c r="F49">
        <f>REPORT2!H49</f>
        <v>4525.2549219348293</v>
      </c>
      <c r="G49">
        <f>REPORT2!I49</f>
        <v>5438.0501487620531</v>
      </c>
      <c r="H49">
        <f t="shared" si="0"/>
        <v>-9.7718273364207686E-2</v>
      </c>
      <c r="I49">
        <f t="shared" si="1"/>
        <v>-0.36982781194598346</v>
      </c>
      <c r="J49">
        <f t="shared" si="2"/>
        <v>-0.2427149364819351</v>
      </c>
    </row>
    <row r="50" spans="1:10">
      <c r="A50" t="str">
        <f>REPORT2!A50</f>
        <v>H2</v>
      </c>
      <c r="B50" t="str">
        <f>REPORT2!B50</f>
        <v>mze</v>
      </c>
      <c r="C50" t="str">
        <f>REPORT2!C50</f>
        <v>Sold</v>
      </c>
      <c r="D50">
        <f>REPORT2!F50</f>
        <v>7177.6452733258147</v>
      </c>
      <c r="E50">
        <f>REPORT2!G50</f>
        <v>6476.2163905642374</v>
      </c>
      <c r="F50">
        <f>REPORT2!H50</f>
        <v>4522.6121510156463</v>
      </c>
      <c r="G50">
        <f>REPORT2!I50</f>
        <v>5435.206958376476</v>
      </c>
      <c r="H50">
        <f t="shared" si="0"/>
        <v>-9.7724094191208866E-2</v>
      </c>
      <c r="I50">
        <f t="shared" si="1"/>
        <v>-0.36990308397895222</v>
      </c>
      <c r="J50">
        <f t="shared" si="2"/>
        <v>-0.24275904542465176</v>
      </c>
    </row>
    <row r="51" spans="1:10">
      <c r="D51">
        <f>REPORT2!F51</f>
        <v>0</v>
      </c>
      <c r="E51">
        <f>REPORT2!G51</f>
        <v>0</v>
      </c>
      <c r="F51">
        <f>REPORT2!H51</f>
        <v>0</v>
      </c>
      <c r="G51">
        <f>REPORT2!I51</f>
        <v>0</v>
      </c>
      <c r="H51" t="e">
        <f t="shared" si="0"/>
        <v>#DIV/0!</v>
      </c>
      <c r="I51" t="e">
        <f t="shared" si="1"/>
        <v>#DIV/0!</v>
      </c>
      <c r="J51" t="e">
        <f t="shared" si="2"/>
        <v>#DIV/0!</v>
      </c>
    </row>
    <row r="52" spans="1:10">
      <c r="A52" t="str">
        <f>REPORT2!A52</f>
        <v>H2</v>
      </c>
      <c r="B52" t="str">
        <f>REPORT2!B52</f>
        <v>mze</v>
      </c>
      <c r="C52" t="str">
        <f>REPORT2!C52</f>
        <v>Consumption</v>
      </c>
      <c r="D52">
        <f>REPORT2!F52</f>
        <v>3.3363817181832145</v>
      </c>
      <c r="E52">
        <f>REPORT2!G52</f>
        <v>3.0521360888100912</v>
      </c>
      <c r="F52">
        <f>REPORT2!H52</f>
        <v>2.6427709191822304</v>
      </c>
      <c r="G52">
        <f>REPORT2!I52</f>
        <v>2.8431903855785556</v>
      </c>
      <c r="H52">
        <f t="shared" si="0"/>
        <v>-8.5195775958125552E-2</v>
      </c>
      <c r="I52">
        <f t="shared" si="1"/>
        <v>-0.20789311823069256</v>
      </c>
      <c r="J52">
        <f t="shared" si="2"/>
        <v>-0.14782221408203255</v>
      </c>
    </row>
    <row r="53" spans="1:10">
      <c r="D53">
        <f>REPORT2!F53</f>
        <v>3.3363817181832145</v>
      </c>
      <c r="E53">
        <f>REPORT2!G53</f>
        <v>3.0521360888100912</v>
      </c>
      <c r="F53">
        <f>REPORT2!H53</f>
        <v>2.6427709191822304</v>
      </c>
      <c r="G53">
        <f>REPORT2!I53</f>
        <v>2.8431903855785556</v>
      </c>
      <c r="H53">
        <f t="shared" si="0"/>
        <v>-8.5195775958125552E-2</v>
      </c>
      <c r="I53">
        <f t="shared" si="1"/>
        <v>-0.20789311823069256</v>
      </c>
      <c r="J53">
        <f t="shared" si="2"/>
        <v>-0.14782221408203255</v>
      </c>
    </row>
    <row r="54" spans="1:10">
      <c r="A54" t="str">
        <f>REPORT2!A54</f>
        <v>H2</v>
      </c>
      <c r="B54" t="str">
        <f>REPORT2!B54</f>
        <v>cmb</v>
      </c>
      <c r="C54" t="str">
        <f>REPORT2!C54</f>
        <v>Production</v>
      </c>
      <c r="D54">
        <f>REPORT2!F54</f>
        <v>38.491410625949484</v>
      </c>
      <c r="E54">
        <f>REPORT2!G54</f>
        <v>34.195847640935298</v>
      </c>
      <c r="F54">
        <f>REPORT2!H54</f>
        <v>19.749651989903686</v>
      </c>
      <c r="G54">
        <f>REPORT2!I54</f>
        <v>26.14045182309345</v>
      </c>
      <c r="H54">
        <f t="shared" si="0"/>
        <v>-0.11159796212088613</v>
      </c>
      <c r="I54">
        <f t="shared" si="1"/>
        <v>-0.48690755499126337</v>
      </c>
      <c r="J54">
        <f t="shared" si="2"/>
        <v>-0.32087571232137369</v>
      </c>
    </row>
    <row r="55" spans="1:10">
      <c r="D55">
        <f>REPORT2!F55</f>
        <v>36.734604704347191</v>
      </c>
      <c r="E55">
        <f>REPORT2!G55</f>
        <v>32.618629358301362</v>
      </c>
      <c r="F55">
        <f>REPORT2!H55</f>
        <v>18.431072422142826</v>
      </c>
      <c r="G55">
        <f>REPORT2!I55</f>
        <v>24.695246354864761</v>
      </c>
      <c r="H55">
        <f t="shared" si="0"/>
        <v>-0.11204626752275204</v>
      </c>
      <c r="I55">
        <f t="shared" si="1"/>
        <v>-0.4982640327701231</v>
      </c>
      <c r="J55">
        <f t="shared" si="2"/>
        <v>-0.32773888398634887</v>
      </c>
    </row>
    <row r="56" spans="1:10">
      <c r="A56" t="str">
        <f>REPORT2!A56</f>
        <v>H2</v>
      </c>
      <c r="B56" t="str">
        <f>REPORT2!B56</f>
        <v>cmb</v>
      </c>
      <c r="C56" t="str">
        <f>REPORT2!C56</f>
        <v>Bought</v>
      </c>
      <c r="D56">
        <f>REPORT2!F56</f>
        <v>0</v>
      </c>
      <c r="E56">
        <f>REPORT2!G56</f>
        <v>0</v>
      </c>
      <c r="F56">
        <f>REPORT2!H56</f>
        <v>0</v>
      </c>
      <c r="G56">
        <f>REPORT2!I56</f>
        <v>0</v>
      </c>
      <c r="H56" t="e">
        <f t="shared" si="0"/>
        <v>#DIV/0!</v>
      </c>
      <c r="I56" t="e">
        <f t="shared" si="1"/>
        <v>#DIV/0!</v>
      </c>
      <c r="J56" t="e">
        <f t="shared" si="2"/>
        <v>#DIV/0!</v>
      </c>
    </row>
    <row r="57" spans="1:10">
      <c r="D57">
        <f>REPORT2!F57</f>
        <v>1.7568059216022898</v>
      </c>
      <c r="E57">
        <f>REPORT2!G57</f>
        <v>1.5772182826339269</v>
      </c>
      <c r="F57">
        <f>REPORT2!H57</f>
        <v>1.3185795677608596</v>
      </c>
      <c r="G57">
        <f>REPORT2!I57</f>
        <v>1.4452054682286835</v>
      </c>
      <c r="H57">
        <f t="shared" si="0"/>
        <v>-0.10222394902025966</v>
      </c>
      <c r="I57">
        <f t="shared" si="1"/>
        <v>-0.24944494349253277</v>
      </c>
      <c r="J57">
        <f t="shared" si="2"/>
        <v>-0.17736760193147116</v>
      </c>
    </row>
    <row r="58" spans="1:10">
      <c r="A58" t="str">
        <f>REPORT2!A58</f>
        <v>H2</v>
      </c>
      <c r="B58" t="str">
        <f>REPORT2!B58</f>
        <v>cmb</v>
      </c>
      <c r="C58" t="str">
        <f>REPORT2!C58</f>
        <v>Self_Cons</v>
      </c>
      <c r="D58">
        <f>REPORT2!F58</f>
        <v>1.7568059216022898</v>
      </c>
      <c r="E58">
        <f>REPORT2!G58</f>
        <v>1.5772182826339269</v>
      </c>
      <c r="F58">
        <f>REPORT2!H58</f>
        <v>1.3185795677608596</v>
      </c>
      <c r="G58">
        <f>REPORT2!I58</f>
        <v>1.4452054682286835</v>
      </c>
      <c r="H58">
        <f t="shared" si="0"/>
        <v>-0.10222394902025966</v>
      </c>
      <c r="I58">
        <f t="shared" si="1"/>
        <v>-0.24944494349253277</v>
      </c>
      <c r="J58">
        <f t="shared" si="2"/>
        <v>-0.17736760193147116</v>
      </c>
    </row>
    <row r="59" spans="1:10">
      <c r="D59">
        <f>REPORT2!F59</f>
        <v>147.59862313824067</v>
      </c>
      <c r="E59">
        <f>REPORT2!G59</f>
        <v>114.62684714160943</v>
      </c>
      <c r="F59">
        <f>REPORT2!H59</f>
        <v>106.5605339257973</v>
      </c>
      <c r="G59">
        <f>REPORT2!I59</f>
        <v>110.28548351547322</v>
      </c>
      <c r="H59">
        <f t="shared" si="0"/>
        <v>-0.22338810007563492</v>
      </c>
      <c r="I59">
        <f t="shared" si="1"/>
        <v>-0.27803842840733783</v>
      </c>
      <c r="J59">
        <f t="shared" si="2"/>
        <v>-0.25280140715011967</v>
      </c>
    </row>
    <row r="60" spans="1:10">
      <c r="A60" t="str">
        <f>REPORT2!A60</f>
        <v>H2</v>
      </c>
      <c r="B60" t="str">
        <f>REPORT2!B60</f>
        <v>pot</v>
      </c>
      <c r="C60" t="str">
        <f>REPORT2!C60</f>
        <v>Sold</v>
      </c>
      <c r="D60">
        <f>REPORT2!F60</f>
        <v>147.32277667116369</v>
      </c>
      <c r="E60">
        <f>REPORT2!G60</f>
        <v>114.37932740409988</v>
      </c>
      <c r="F60">
        <f>REPORT2!H60</f>
        <v>106.35380980748495</v>
      </c>
      <c r="G60">
        <f>REPORT2!I60</f>
        <v>110.05878643209827</v>
      </c>
      <c r="H60">
        <f t="shared" si="0"/>
        <v>-0.22361409424556422</v>
      </c>
      <c r="I60">
        <f t="shared" si="1"/>
        <v>-0.27808983640815277</v>
      </c>
      <c r="J60">
        <f t="shared" si="2"/>
        <v>-0.25294113429752718</v>
      </c>
    </row>
    <row r="61" spans="1:10">
      <c r="D61">
        <f>REPORT2!F61</f>
        <v>0.27584646707696486</v>
      </c>
      <c r="E61">
        <f>REPORT2!G61</f>
        <v>0.24751973750954484</v>
      </c>
      <c r="F61">
        <f>REPORT2!H61</f>
        <v>0.20672411831236223</v>
      </c>
      <c r="G61">
        <f>REPORT2!I61</f>
        <v>0.2266970833749242</v>
      </c>
      <c r="H61">
        <f t="shared" si="0"/>
        <v>-0.10269020251586725</v>
      </c>
      <c r="I61">
        <f t="shared" si="1"/>
        <v>-0.25058268643809223</v>
      </c>
      <c r="J61">
        <f t="shared" si="2"/>
        <v>-0.17817659302603039</v>
      </c>
    </row>
    <row r="62" spans="1:10">
      <c r="A62" t="str">
        <f>REPORT2!A62</f>
        <v>H2</v>
      </c>
      <c r="B62" t="str">
        <f>REPORT2!B62</f>
        <v>pot</v>
      </c>
      <c r="C62" t="str">
        <f>REPORT2!C62</f>
        <v>Self_Cons</v>
      </c>
      <c r="D62">
        <f>REPORT2!F62</f>
        <v>0.27584646707696486</v>
      </c>
      <c r="E62">
        <f>REPORT2!G62</f>
        <v>0.24751973750954484</v>
      </c>
      <c r="F62">
        <f>REPORT2!H62</f>
        <v>0.20672411831236223</v>
      </c>
      <c r="G62">
        <f>REPORT2!I62</f>
        <v>0.2266970833749242</v>
      </c>
      <c r="H62">
        <f t="shared" si="0"/>
        <v>-0.10269020251586725</v>
      </c>
      <c r="I62">
        <f t="shared" si="1"/>
        <v>-0.25058268643809223</v>
      </c>
      <c r="J62">
        <f t="shared" si="2"/>
        <v>-0.17817659302603039</v>
      </c>
    </row>
    <row r="63" spans="1:10">
      <c r="D63">
        <f>REPORT2!F63</f>
        <v>418.95607667332814</v>
      </c>
      <c r="E63">
        <f>REPORT2!G63</f>
        <v>278.30369393702392</v>
      </c>
      <c r="F63">
        <f>REPORT2!H63</f>
        <v>223.43912997724226</v>
      </c>
      <c r="G63">
        <f>REPORT2!I63</f>
        <v>249.55514124038243</v>
      </c>
      <c r="H63">
        <f t="shared" si="0"/>
        <v>-0.33572107093692982</v>
      </c>
      <c r="I63">
        <f t="shared" si="1"/>
        <v>-0.46667647894873709</v>
      </c>
      <c r="J63">
        <f t="shared" si="2"/>
        <v>-0.40434056185090828</v>
      </c>
    </row>
    <row r="64" spans="1:10">
      <c r="A64" t="str">
        <f>REPORT2!A64</f>
        <v>H2</v>
      </c>
      <c r="B64" t="str">
        <f>REPORT2!B64</f>
        <v>wht</v>
      </c>
      <c r="C64" t="str">
        <f>REPORT2!C64</f>
        <v>Sold</v>
      </c>
      <c r="D64">
        <f>REPORT2!F64</f>
        <v>416.52115458971576</v>
      </c>
      <c r="E64">
        <f>REPORT2!G64</f>
        <v>276.07627956737173</v>
      </c>
      <c r="F64">
        <f>REPORT2!H64</f>
        <v>221.51056428544587</v>
      </c>
      <c r="G64">
        <f>REPORT2!I64</f>
        <v>247.48026341215402</v>
      </c>
      <c r="H64">
        <f t="shared" si="0"/>
        <v>-0.33718545498772068</v>
      </c>
      <c r="I64">
        <f t="shared" si="1"/>
        <v>-0.46818892187207262</v>
      </c>
      <c r="J64">
        <f t="shared" si="2"/>
        <v>-0.40583986987184706</v>
      </c>
    </row>
    <row r="65" spans="1:10">
      <c r="D65">
        <f>REPORT2!F65</f>
        <v>2.4349220836123702</v>
      </c>
      <c r="E65">
        <f>REPORT2!G65</f>
        <v>2.2274143696521338</v>
      </c>
      <c r="F65">
        <f>REPORT2!H65</f>
        <v>1.9285656917964253</v>
      </c>
      <c r="G65">
        <f>REPORT2!I65</f>
        <v>2.0748778282283959</v>
      </c>
      <c r="H65">
        <f t="shared" si="0"/>
        <v>-8.5221500661895822E-2</v>
      </c>
      <c r="I65">
        <f t="shared" si="1"/>
        <v>-0.20795589116540891</v>
      </c>
      <c r="J65">
        <f t="shared" si="2"/>
        <v>-0.14786684872060651</v>
      </c>
    </row>
    <row r="66" spans="1:10">
      <c r="A66" t="str">
        <f>REPORT2!A66</f>
        <v>H2</v>
      </c>
      <c r="B66" t="str">
        <f>REPORT2!B66</f>
        <v>wht</v>
      </c>
      <c r="C66" t="str">
        <f>REPORT2!C66</f>
        <v>Self_Cons</v>
      </c>
      <c r="D66">
        <f>REPORT2!F66</f>
        <v>2.4349220836123702</v>
      </c>
      <c r="E66">
        <f>REPORT2!G66</f>
        <v>2.2274143696521338</v>
      </c>
      <c r="F66">
        <f>REPORT2!H66</f>
        <v>1.9285656917964253</v>
      </c>
      <c r="G66">
        <f>REPORT2!I66</f>
        <v>2.0748778282283959</v>
      </c>
      <c r="H66">
        <f t="shared" si="0"/>
        <v>-8.5221500661895822E-2</v>
      </c>
      <c r="I66">
        <f t="shared" si="1"/>
        <v>-0.20795589116540891</v>
      </c>
      <c r="J66">
        <f t="shared" si="2"/>
        <v>-0.14786684872060651</v>
      </c>
    </row>
    <row r="67" spans="1:10">
      <c r="D67">
        <f>REPORT2!F67</f>
        <v>1.4961872167509243</v>
      </c>
      <c r="E67">
        <f>REPORT2!G67</f>
        <v>0.533589529367267</v>
      </c>
      <c r="F67">
        <f>REPORT2!H67</f>
        <v>0.53358954641931033</v>
      </c>
      <c r="G67">
        <f>REPORT2!I67</f>
        <v>0.53358952747214639</v>
      </c>
      <c r="H67">
        <f t="shared" ref="H67:H130" si="3">(E67/D67)-1</f>
        <v>-0.64336713788666489</v>
      </c>
      <c r="I67">
        <f t="shared" ref="I67:I130" si="4">(F67/D67)-1</f>
        <v>-0.64336712648966654</v>
      </c>
      <c r="J67">
        <f t="shared" ref="J67:J130" si="5">(G67/D67)-1</f>
        <v>-0.64336713915329824</v>
      </c>
    </row>
    <row r="68" spans="1:10">
      <c r="A68" t="str">
        <f>REPORT2!A68</f>
        <v>H2</v>
      </c>
      <c r="B68" t="str">
        <f>REPORT2!B68</f>
        <v>oat</v>
      </c>
      <c r="C68" t="str">
        <f>REPORT2!C68</f>
        <v>Bought</v>
      </c>
      <c r="D68">
        <f>REPORT2!F68</f>
        <v>33.040364410493453</v>
      </c>
      <c r="E68">
        <f>REPORT2!G68</f>
        <v>29.97888379744505</v>
      </c>
      <c r="F68">
        <f>REPORT2!H68</f>
        <v>24.183482459059888</v>
      </c>
      <c r="G68">
        <f>REPORT2!I68</f>
        <v>27.020829977380362</v>
      </c>
      <c r="H68">
        <f t="shared" si="3"/>
        <v>-9.2658802881607771E-2</v>
      </c>
      <c r="I68">
        <f t="shared" si="4"/>
        <v>-0.26806247780429027</v>
      </c>
      <c r="J68">
        <f t="shared" si="5"/>
        <v>-0.18218728941141205</v>
      </c>
    </row>
    <row r="69" spans="1:10">
      <c r="D69">
        <f>REPORT2!F69</f>
        <v>34.536551627244378</v>
      </c>
      <c r="E69">
        <f>REPORT2!G69</f>
        <v>30.512473326812319</v>
      </c>
      <c r="F69">
        <f>REPORT2!H69</f>
        <v>24.717072005479199</v>
      </c>
      <c r="G69">
        <f>REPORT2!I69</f>
        <v>27.554419504852508</v>
      </c>
      <c r="H69">
        <f t="shared" si="3"/>
        <v>-0.1165165052916759</v>
      </c>
      <c r="I69">
        <f t="shared" si="4"/>
        <v>-0.28432136849525591</v>
      </c>
      <c r="J69">
        <f t="shared" si="5"/>
        <v>-0.20216645245160991</v>
      </c>
    </row>
    <row r="70" spans="1:10">
      <c r="A70" t="str">
        <f>REPORT2!A70</f>
        <v>H2</v>
      </c>
      <c r="B70" t="str">
        <f>REPORT2!B70</f>
        <v>oat</v>
      </c>
      <c r="C70" t="str">
        <f>REPORT2!C70</f>
        <v>Self_Cons</v>
      </c>
      <c r="D70">
        <f>REPORT2!F70</f>
        <v>1.4961872167509243</v>
      </c>
      <c r="E70">
        <f>REPORT2!G70</f>
        <v>0.533589529367267</v>
      </c>
      <c r="F70">
        <f>REPORT2!H70</f>
        <v>0.53358954641931033</v>
      </c>
      <c r="G70">
        <f>REPORT2!I70</f>
        <v>0.53358952747214639</v>
      </c>
      <c r="H70">
        <f t="shared" si="3"/>
        <v>-0.64336713788666489</v>
      </c>
      <c r="I70">
        <f t="shared" si="4"/>
        <v>-0.64336712648966654</v>
      </c>
      <c r="J70">
        <f t="shared" si="5"/>
        <v>-0.64336713915329824</v>
      </c>
    </row>
    <row r="71" spans="1:10">
      <c r="D71">
        <f>REPORT2!F71</f>
        <v>329.85467741681435</v>
      </c>
      <c r="E71">
        <f>REPORT2!G71</f>
        <v>263.08480762509839</v>
      </c>
      <c r="F71">
        <f>REPORT2!H71</f>
        <v>254.21886945984085</v>
      </c>
      <c r="G71">
        <f>REPORT2!I71</f>
        <v>258.33624542800413</v>
      </c>
      <c r="H71">
        <f t="shared" si="3"/>
        <v>-0.20242207967038628</v>
      </c>
      <c r="I71">
        <f t="shared" si="4"/>
        <v>-0.22930039540229963</v>
      </c>
      <c r="J71">
        <f t="shared" si="5"/>
        <v>-0.21681800163905929</v>
      </c>
    </row>
    <row r="72" spans="1:10">
      <c r="A72" t="str">
        <f>REPORT2!A72</f>
        <v>H2</v>
      </c>
      <c r="B72" t="str">
        <f>REPORT2!B72</f>
        <v>wtm</v>
      </c>
      <c r="C72" t="str">
        <f>REPORT2!C72</f>
        <v>Sold</v>
      </c>
      <c r="D72">
        <f>REPORT2!F72</f>
        <v>329.72355501411477</v>
      </c>
      <c r="E72">
        <f>REPORT2!G72</f>
        <v>262.96715067574524</v>
      </c>
      <c r="F72">
        <f>REPORT2!H72</f>
        <v>254.12060520125792</v>
      </c>
      <c r="G72">
        <f>REPORT2!I72</f>
        <v>258.22848677902232</v>
      </c>
      <c r="H72">
        <f t="shared" si="3"/>
        <v>-0.20246173900288023</v>
      </c>
      <c r="I72">
        <f t="shared" si="4"/>
        <v>-0.22929192853577129</v>
      </c>
      <c r="J72">
        <f t="shared" si="5"/>
        <v>-0.2168333658541074</v>
      </c>
    </row>
    <row r="73" spans="1:10">
      <c r="D73">
        <f>REPORT2!F73</f>
        <v>0.1311224026995354</v>
      </c>
      <c r="E73">
        <f>REPORT2!G73</f>
        <v>0.11765694935320445</v>
      </c>
      <c r="F73">
        <f>REPORT2!H73</f>
        <v>9.8264258582923647E-2</v>
      </c>
      <c r="G73">
        <f>REPORT2!I73</f>
        <v>0.10775864898184755</v>
      </c>
      <c r="H73">
        <f t="shared" si="3"/>
        <v>-0.10269376604688063</v>
      </c>
      <c r="I73">
        <f t="shared" si="4"/>
        <v>-0.2505913820989506</v>
      </c>
      <c r="J73">
        <f t="shared" si="5"/>
        <v>-0.17818277606783539</v>
      </c>
    </row>
    <row r="74" spans="1:10">
      <c r="A74" t="str">
        <f>REPORT2!A74</f>
        <v>H2</v>
      </c>
      <c r="B74" t="str">
        <f>REPORT2!B74</f>
        <v>wtm</v>
      </c>
      <c r="C74" t="str">
        <f>REPORT2!C74</f>
        <v>Self_Cons</v>
      </c>
      <c r="D74">
        <f>REPORT2!F74</f>
        <v>0.1311224026995354</v>
      </c>
      <c r="E74">
        <f>REPORT2!G74</f>
        <v>0.11765694935320445</v>
      </c>
      <c r="F74">
        <f>REPORT2!H74</f>
        <v>9.8264258582923647E-2</v>
      </c>
      <c r="G74">
        <f>REPORT2!I74</f>
        <v>0.10775864898184755</v>
      </c>
      <c r="H74">
        <f t="shared" si="3"/>
        <v>-0.10269376604688063</v>
      </c>
      <c r="I74">
        <f t="shared" si="4"/>
        <v>-0.2505913820989506</v>
      </c>
      <c r="J74">
        <f t="shared" si="5"/>
        <v>-0.17818277606783539</v>
      </c>
    </row>
    <row r="75" spans="1:10">
      <c r="D75">
        <f>REPORT2!F75</f>
        <v>1196.0880000004649</v>
      </c>
      <c r="E75">
        <f>REPORT2!G75</f>
        <v>1076.7441715263337</v>
      </c>
      <c r="F75">
        <f>REPORT2!H75</f>
        <v>551.58942313904129</v>
      </c>
      <c r="G75">
        <f>REPORT2!I75</f>
        <v>788.84711504326492</v>
      </c>
      <c r="H75">
        <f t="shared" si="3"/>
        <v>-9.9778468201407233E-2</v>
      </c>
      <c r="I75">
        <f t="shared" si="4"/>
        <v>-0.53883876174760814</v>
      </c>
      <c r="J75">
        <f t="shared" si="5"/>
        <v>-0.34047736032552933</v>
      </c>
    </row>
    <row r="76" spans="1:10">
      <c r="A76" t="str">
        <f>REPORT2!A76</f>
        <v>H3</v>
      </c>
      <c r="B76" t="str">
        <f>REPORT2!B76</f>
        <v>mze</v>
      </c>
      <c r="C76" t="str">
        <f>REPORT2!C76</f>
        <v>Sold</v>
      </c>
      <c r="D76">
        <f>REPORT2!F76</f>
        <v>1189.027557478965</v>
      </c>
      <c r="E76">
        <f>REPORT2!G76</f>
        <v>1070.5780872529454</v>
      </c>
      <c r="F76">
        <f>REPORT2!H76</f>
        <v>545.97789242078511</v>
      </c>
      <c r="G76">
        <f>REPORT2!I76</f>
        <v>782.89260232378081</v>
      </c>
      <c r="H76">
        <f t="shared" si="3"/>
        <v>-9.961877626887139E-2</v>
      </c>
      <c r="I76">
        <f t="shared" si="4"/>
        <v>-0.54081981617112862</v>
      </c>
      <c r="J76">
        <f t="shared" si="5"/>
        <v>-0.34156900115611422</v>
      </c>
    </row>
    <row r="77" spans="1:10">
      <c r="D77">
        <f>REPORT2!F77</f>
        <v>0</v>
      </c>
      <c r="E77">
        <f>REPORT2!G77</f>
        <v>0</v>
      </c>
      <c r="F77">
        <f>REPORT2!H77</f>
        <v>0</v>
      </c>
      <c r="G77">
        <f>REPORT2!I77</f>
        <v>0</v>
      </c>
      <c r="H77" t="e">
        <f t="shared" si="3"/>
        <v>#DIV/0!</v>
      </c>
      <c r="I77" t="e">
        <f t="shared" si="4"/>
        <v>#DIV/0!</v>
      </c>
      <c r="J77" t="e">
        <f t="shared" si="5"/>
        <v>#DIV/0!</v>
      </c>
    </row>
    <row r="78" spans="1:10">
      <c r="A78" t="str">
        <f>REPORT2!A78</f>
        <v>H3</v>
      </c>
      <c r="B78" t="str">
        <f>REPORT2!B78</f>
        <v>mze</v>
      </c>
      <c r="C78" t="str">
        <f>REPORT2!C78</f>
        <v>Consumption</v>
      </c>
      <c r="D78">
        <f>REPORT2!F78</f>
        <v>7.0604425214999411</v>
      </c>
      <c r="E78">
        <f>REPORT2!G78</f>
        <v>6.1660842733884484</v>
      </c>
      <c r="F78">
        <f>REPORT2!H78</f>
        <v>5.6115307182562173</v>
      </c>
      <c r="G78">
        <f>REPORT2!I78</f>
        <v>5.9545127194842156</v>
      </c>
      <c r="H78">
        <f t="shared" si="3"/>
        <v>-0.12667169874806838</v>
      </c>
      <c r="I78">
        <f t="shared" si="4"/>
        <v>-0.20521543781874918</v>
      </c>
      <c r="J78">
        <f t="shared" si="5"/>
        <v>-0.15663746268708079</v>
      </c>
    </row>
    <row r="79" spans="1:10">
      <c r="D79">
        <f>REPORT2!F79</f>
        <v>7.0604425214999411</v>
      </c>
      <c r="E79">
        <f>REPORT2!G79</f>
        <v>6.1660842733884484</v>
      </c>
      <c r="F79">
        <f>REPORT2!H79</f>
        <v>5.6115307182562173</v>
      </c>
      <c r="G79">
        <f>REPORT2!I79</f>
        <v>5.9545127194842156</v>
      </c>
      <c r="H79">
        <f t="shared" si="3"/>
        <v>-0.12667169874806838</v>
      </c>
      <c r="I79">
        <f t="shared" si="4"/>
        <v>-0.20521543781874918</v>
      </c>
      <c r="J79">
        <f t="shared" si="5"/>
        <v>-0.15663746268708079</v>
      </c>
    </row>
    <row r="80" spans="1:10">
      <c r="A80" t="str">
        <f>REPORT2!A80</f>
        <v>H3</v>
      </c>
      <c r="B80" t="str">
        <f>REPORT2!B80</f>
        <v>cmb</v>
      </c>
      <c r="C80" t="str">
        <f>REPORT2!C80</f>
        <v>Production</v>
      </c>
      <c r="D80">
        <f>REPORT2!F80</f>
        <v>56.662500000017673</v>
      </c>
      <c r="E80">
        <f>REPORT2!G80</f>
        <v>48.201017735120189</v>
      </c>
      <c r="F80">
        <f>REPORT2!H80</f>
        <v>25.006815965107666</v>
      </c>
      <c r="G80">
        <f>REPORT2!I80</f>
        <v>34.770967779207993</v>
      </c>
      <c r="H80">
        <f t="shared" si="3"/>
        <v>-0.14933125550222537</v>
      </c>
      <c r="I80">
        <f t="shared" si="4"/>
        <v>-0.55867079699801692</v>
      </c>
      <c r="J80">
        <f t="shared" si="5"/>
        <v>-0.38634956489393957</v>
      </c>
    </row>
    <row r="81" spans="1:10">
      <c r="D81">
        <f>REPORT2!F81</f>
        <v>53.678919330475381</v>
      </c>
      <c r="E81">
        <f>REPORT2!G81</f>
        <v>45.609706658416414</v>
      </c>
      <c r="F81">
        <f>REPORT2!H81</f>
        <v>22.658734598353135</v>
      </c>
      <c r="G81">
        <f>REPORT2!I81</f>
        <v>32.27245294772414</v>
      </c>
      <c r="H81">
        <f t="shared" si="3"/>
        <v>-0.1503236796251558</v>
      </c>
      <c r="I81">
        <f t="shared" si="4"/>
        <v>-0.57788392760192941</v>
      </c>
      <c r="J81">
        <f t="shared" si="5"/>
        <v>-0.39878720827000791</v>
      </c>
    </row>
    <row r="82" spans="1:10">
      <c r="A82" t="str">
        <f>REPORT2!A82</f>
        <v>H3</v>
      </c>
      <c r="B82" t="str">
        <f>REPORT2!B82</f>
        <v>cmb</v>
      </c>
      <c r="C82" t="str">
        <f>REPORT2!C82</f>
        <v>Bought</v>
      </c>
      <c r="D82">
        <f>REPORT2!F82</f>
        <v>0</v>
      </c>
      <c r="E82">
        <f>REPORT2!G82</f>
        <v>0</v>
      </c>
      <c r="F82">
        <f>REPORT2!H82</f>
        <v>0</v>
      </c>
      <c r="G82">
        <f>REPORT2!I82</f>
        <v>0</v>
      </c>
      <c r="H82" t="e">
        <f t="shared" si="3"/>
        <v>#DIV/0!</v>
      </c>
      <c r="I82" t="e">
        <f t="shared" si="4"/>
        <v>#DIV/0!</v>
      </c>
      <c r="J82" t="e">
        <f t="shared" si="5"/>
        <v>#DIV/0!</v>
      </c>
    </row>
    <row r="83" spans="1:10">
      <c r="D83">
        <f>REPORT2!F83</f>
        <v>2.9835806695422917</v>
      </c>
      <c r="E83">
        <f>REPORT2!G83</f>
        <v>2.5913110767037764</v>
      </c>
      <c r="F83">
        <f>REPORT2!H83</f>
        <v>2.3480813667545322</v>
      </c>
      <c r="G83">
        <f>REPORT2!I83</f>
        <v>2.4985148314838406</v>
      </c>
      <c r="H83">
        <f t="shared" si="3"/>
        <v>-0.13147611420162908</v>
      </c>
      <c r="I83">
        <f t="shared" si="4"/>
        <v>-0.21299886719176619</v>
      </c>
      <c r="J83">
        <f t="shared" si="5"/>
        <v>-0.16257842229982833</v>
      </c>
    </row>
    <row r="84" spans="1:10">
      <c r="A84" t="str">
        <f>REPORT2!A84</f>
        <v>H3</v>
      </c>
      <c r="B84" t="str">
        <f>REPORT2!B84</f>
        <v>cmb</v>
      </c>
      <c r="C84" t="str">
        <f>REPORT2!C84</f>
        <v>Self_Cons</v>
      </c>
      <c r="D84">
        <f>REPORT2!F84</f>
        <v>2.9835806695422917</v>
      </c>
      <c r="E84">
        <f>REPORT2!G84</f>
        <v>2.5913110767037764</v>
      </c>
      <c r="F84">
        <f>REPORT2!H84</f>
        <v>2.3480813667545322</v>
      </c>
      <c r="G84">
        <f>REPORT2!I84</f>
        <v>2.4985148314838406</v>
      </c>
      <c r="H84">
        <f t="shared" si="3"/>
        <v>-0.13147611420162908</v>
      </c>
      <c r="I84">
        <f t="shared" si="4"/>
        <v>-0.21299886719176619</v>
      </c>
      <c r="J84">
        <f t="shared" si="5"/>
        <v>-0.16257842229982833</v>
      </c>
    </row>
    <row r="85" spans="1:10">
      <c r="D85">
        <f>REPORT2!F85</f>
        <v>3268.276000001164</v>
      </c>
      <c r="E85">
        <f>REPORT2!G85</f>
        <v>2725.8807381862075</v>
      </c>
      <c r="F85">
        <f>REPORT2!H85</f>
        <v>1116.4699110116765</v>
      </c>
      <c r="G85">
        <f>REPORT2!I85</f>
        <v>1877.1418727639477</v>
      </c>
      <c r="H85">
        <f t="shared" si="3"/>
        <v>-0.16595760633886592</v>
      </c>
      <c r="I85">
        <f t="shared" si="4"/>
        <v>-0.6583917909591237</v>
      </c>
      <c r="J85">
        <f t="shared" si="5"/>
        <v>-0.42564768925167906</v>
      </c>
    </row>
    <row r="86" spans="1:10">
      <c r="A86" t="str">
        <f>REPORT2!A86</f>
        <v>H3</v>
      </c>
      <c r="B86" t="str">
        <f>REPORT2!B86</f>
        <v>wht</v>
      </c>
      <c r="C86" t="str">
        <f>REPORT2!C86</f>
        <v>Sold</v>
      </c>
      <c r="D86">
        <f>REPORT2!F86</f>
        <v>3263.1230774076553</v>
      </c>
      <c r="E86">
        <f>REPORT2!G86</f>
        <v>2721.380694885012</v>
      </c>
      <c r="F86">
        <f>REPORT2!H86</f>
        <v>1112.374690423738</v>
      </c>
      <c r="G86">
        <f>REPORT2!I86</f>
        <v>1872.79627616985</v>
      </c>
      <c r="H86">
        <f t="shared" si="3"/>
        <v>-0.16601959830244073</v>
      </c>
      <c r="I86">
        <f t="shared" si="4"/>
        <v>-0.65910734470136834</v>
      </c>
      <c r="J86">
        <f t="shared" si="5"/>
        <v>-0.42607243682096474</v>
      </c>
    </row>
    <row r="87" spans="1:10">
      <c r="D87">
        <f>REPORT2!F87</f>
        <v>0</v>
      </c>
      <c r="E87">
        <f>REPORT2!G87</f>
        <v>0</v>
      </c>
      <c r="F87">
        <f>REPORT2!H87</f>
        <v>0</v>
      </c>
      <c r="G87">
        <f>REPORT2!I87</f>
        <v>0</v>
      </c>
      <c r="H87" t="e">
        <f t="shared" si="3"/>
        <v>#DIV/0!</v>
      </c>
      <c r="I87" t="e">
        <f t="shared" si="4"/>
        <v>#DIV/0!</v>
      </c>
      <c r="J87" t="e">
        <f t="shared" si="5"/>
        <v>#DIV/0!</v>
      </c>
    </row>
    <row r="88" spans="1:10">
      <c r="A88" t="str">
        <f>REPORT2!A88</f>
        <v>H3</v>
      </c>
      <c r="B88" t="str">
        <f>REPORT2!B88</f>
        <v>wht</v>
      </c>
      <c r="C88" t="str">
        <f>REPORT2!C88</f>
        <v>Consumption</v>
      </c>
      <c r="D88">
        <f>REPORT2!F88</f>
        <v>5.1529225935085483</v>
      </c>
      <c r="E88">
        <f>REPORT2!G88</f>
        <v>4.5000433011955803</v>
      </c>
      <c r="F88">
        <f>REPORT2!H88</f>
        <v>4.0952205879384689</v>
      </c>
      <c r="G88">
        <f>REPORT2!I88</f>
        <v>4.3455965940978105</v>
      </c>
      <c r="H88">
        <f t="shared" si="3"/>
        <v>-0.12670077620328313</v>
      </c>
      <c r="I88">
        <f t="shared" si="4"/>
        <v>-0.20526254496866136</v>
      </c>
      <c r="J88">
        <f t="shared" si="5"/>
        <v>-0.15667341877554608</v>
      </c>
    </row>
    <row r="89" spans="1:10">
      <c r="D89">
        <f>REPORT2!F89</f>
        <v>5.1529225935085483</v>
      </c>
      <c r="E89">
        <f>REPORT2!G89</f>
        <v>4.5000433011955803</v>
      </c>
      <c r="F89">
        <f>REPORT2!H89</f>
        <v>4.0952205879384689</v>
      </c>
      <c r="G89">
        <f>REPORT2!I89</f>
        <v>4.3455965940978105</v>
      </c>
      <c r="H89">
        <f t="shared" si="3"/>
        <v>-0.12670077620328313</v>
      </c>
      <c r="I89">
        <f t="shared" si="4"/>
        <v>-0.20526254496866136</v>
      </c>
      <c r="J89">
        <f t="shared" si="5"/>
        <v>-0.15667341877554608</v>
      </c>
    </row>
    <row r="90" spans="1:10">
      <c r="A90" t="str">
        <f>REPORT2!A90</f>
        <v>H3</v>
      </c>
      <c r="B90" t="str">
        <f>REPORT2!B90</f>
        <v>oat</v>
      </c>
      <c r="C90" t="str">
        <f>REPORT2!C90</f>
        <v>Production</v>
      </c>
      <c r="D90">
        <f>REPORT2!F90</f>
        <v>82.34999999861293</v>
      </c>
      <c r="E90">
        <f>REPORT2!G90</f>
        <v>61.133330241651343</v>
      </c>
      <c r="F90">
        <f>REPORT2!H90</f>
        <v>34.854765884050757</v>
      </c>
      <c r="G90">
        <f>REPORT2!I90</f>
        <v>37.180527442388296</v>
      </c>
      <c r="H90">
        <f t="shared" si="3"/>
        <v>-0.2576401913457067</v>
      </c>
      <c r="I90">
        <f t="shared" si="4"/>
        <v>-0.57674844098800437</v>
      </c>
      <c r="J90">
        <f t="shared" si="5"/>
        <v>-0.54850604197917974</v>
      </c>
    </row>
    <row r="91" spans="1:10">
      <c r="D91">
        <f>REPORT2!F91</f>
        <v>37.670160608253958</v>
      </c>
      <c r="E91">
        <f>REPORT2!G91</f>
        <v>22.518135717181668</v>
      </c>
      <c r="F91">
        <f>REPORT2!H91</f>
        <v>0</v>
      </c>
      <c r="G91">
        <f>REPORT2!I91</f>
        <v>0</v>
      </c>
      <c r="H91">
        <f t="shared" si="3"/>
        <v>-0.40222883700029433</v>
      </c>
      <c r="I91">
        <f t="shared" si="4"/>
        <v>-1</v>
      </c>
      <c r="J91">
        <f t="shared" si="5"/>
        <v>-1</v>
      </c>
    </row>
    <row r="92" spans="1:10">
      <c r="A92" t="str">
        <f>REPORT2!A92</f>
        <v>H3</v>
      </c>
      <c r="B92" t="str">
        <f>REPORT2!B92</f>
        <v>oat</v>
      </c>
      <c r="C92" t="str">
        <f>REPORT2!C92</f>
        <v>Bought</v>
      </c>
      <c r="D92">
        <f>REPORT2!F92</f>
        <v>0</v>
      </c>
      <c r="E92">
        <f>REPORT2!G92</f>
        <v>0</v>
      </c>
      <c r="F92">
        <f>REPORT2!H92</f>
        <v>0</v>
      </c>
      <c r="G92">
        <f>REPORT2!I92</f>
        <v>0</v>
      </c>
      <c r="H92" t="e">
        <f t="shared" si="3"/>
        <v>#DIV/0!</v>
      </c>
      <c r="I92" t="e">
        <f t="shared" si="4"/>
        <v>#DIV/0!</v>
      </c>
      <c r="J92" t="e">
        <f t="shared" si="5"/>
        <v>#DIV/0!</v>
      </c>
    </row>
    <row r="93" spans="1:10">
      <c r="D93">
        <f>REPORT2!F93</f>
        <v>44.679839390358971</v>
      </c>
      <c r="E93">
        <f>REPORT2!G93</f>
        <v>38.615194524469679</v>
      </c>
      <c r="F93">
        <f>REPORT2!H93</f>
        <v>34.854765884050757</v>
      </c>
      <c r="G93">
        <f>REPORT2!I93</f>
        <v>37.180527442388296</v>
      </c>
      <c r="H93">
        <f t="shared" si="3"/>
        <v>-0.13573560130562878</v>
      </c>
      <c r="I93">
        <f t="shared" si="4"/>
        <v>-0.21989948129554537</v>
      </c>
      <c r="J93">
        <f t="shared" si="5"/>
        <v>-0.16784554399246299</v>
      </c>
    </row>
    <row r="94" spans="1:10">
      <c r="A94" t="str">
        <f>REPORT2!A94</f>
        <v>H3</v>
      </c>
      <c r="B94" t="str">
        <f>REPORT2!B94</f>
        <v>oat</v>
      </c>
      <c r="C94" t="str">
        <f>REPORT2!C94</f>
        <v>Self_Cons</v>
      </c>
      <c r="D94">
        <f>REPORT2!F94</f>
        <v>44.679839390358971</v>
      </c>
      <c r="E94">
        <f>REPORT2!G94</f>
        <v>38.615194524469679</v>
      </c>
      <c r="F94">
        <f>REPORT2!H94</f>
        <v>34.854765884050757</v>
      </c>
      <c r="G94">
        <f>REPORT2!I94</f>
        <v>37.180527442388296</v>
      </c>
      <c r="H94">
        <f t="shared" si="3"/>
        <v>-0.13573560130562878</v>
      </c>
      <c r="I94">
        <f t="shared" si="4"/>
        <v>-0.21989948129554537</v>
      </c>
      <c r="J94">
        <f t="shared" si="5"/>
        <v>-0.16784554399246299</v>
      </c>
    </row>
    <row r="95" spans="1:10">
      <c r="D95">
        <f>REPORT2!F95</f>
        <v>90.000000000006636</v>
      </c>
      <c r="E95">
        <f>REPORT2!G95</f>
        <v>76.157714937387496</v>
      </c>
      <c r="F95">
        <f>REPORT2!H95</f>
        <v>64.042951099988841</v>
      </c>
      <c r="G95">
        <f>REPORT2!I95</f>
        <v>69.509785923611545</v>
      </c>
      <c r="H95">
        <f t="shared" si="3"/>
        <v>-0.1538031673624235</v>
      </c>
      <c r="I95">
        <f t="shared" si="4"/>
        <v>-0.28841165444462091</v>
      </c>
      <c r="J95">
        <f t="shared" si="5"/>
        <v>-0.22766904529326204</v>
      </c>
    </row>
    <row r="96" spans="1:10">
      <c r="A96" t="str">
        <f>REPORT2!A96</f>
        <v>H3</v>
      </c>
      <c r="B96" t="str">
        <f>REPORT2!B96</f>
        <v>oni</v>
      </c>
      <c r="C96" t="str">
        <f>REPORT2!C96</f>
        <v>Sold</v>
      </c>
      <c r="D96">
        <f>REPORT2!F96</f>
        <v>89.92201936372642</v>
      </c>
      <c r="E96">
        <f>REPORT2!G96</f>
        <v>76.090034129024147</v>
      </c>
      <c r="F96">
        <f>REPORT2!H96</f>
        <v>63.981656777354921</v>
      </c>
      <c r="G96">
        <f>REPORT2!I96</f>
        <v>69.444541667493255</v>
      </c>
      <c r="H96">
        <f t="shared" si="3"/>
        <v>-0.15382200413842073</v>
      </c>
      <c r="I96">
        <f t="shared" si="4"/>
        <v>-0.28847620160135734</v>
      </c>
      <c r="J96">
        <f t="shared" si="5"/>
        <v>-0.22772484249273384</v>
      </c>
    </row>
    <row r="97" spans="1:10">
      <c r="D97">
        <f>REPORT2!F97</f>
        <v>0</v>
      </c>
      <c r="E97">
        <f>REPORT2!G97</f>
        <v>0</v>
      </c>
      <c r="F97">
        <f>REPORT2!H97</f>
        <v>0</v>
      </c>
      <c r="G97">
        <f>REPORT2!I97</f>
        <v>0</v>
      </c>
      <c r="H97" t="e">
        <f t="shared" si="3"/>
        <v>#DIV/0!</v>
      </c>
      <c r="I97" t="e">
        <f t="shared" si="4"/>
        <v>#DIV/0!</v>
      </c>
      <c r="J97" t="e">
        <f t="shared" si="5"/>
        <v>#DIV/0!</v>
      </c>
    </row>
    <row r="98" spans="1:10">
      <c r="A98" t="str">
        <f>REPORT2!A98</f>
        <v>H3</v>
      </c>
      <c r="B98" t="str">
        <f>REPORT2!B98</f>
        <v>oni</v>
      </c>
      <c r="C98" t="str">
        <f>REPORT2!C98</f>
        <v>Consumption</v>
      </c>
      <c r="D98">
        <f>REPORT2!F98</f>
        <v>7.7980636280218854E-2</v>
      </c>
      <c r="E98">
        <f>REPORT2!G98</f>
        <v>6.7680808363346723E-2</v>
      </c>
      <c r="F98">
        <f>REPORT2!H98</f>
        <v>6.1294322633928366E-2</v>
      </c>
      <c r="G98">
        <f>REPORT2!I98</f>
        <v>6.5244256118292487E-2</v>
      </c>
      <c r="H98">
        <f t="shared" si="3"/>
        <v>-0.13208186555262647</v>
      </c>
      <c r="I98">
        <f t="shared" si="4"/>
        <v>-0.21398021922172061</v>
      </c>
      <c r="J98">
        <f t="shared" si="5"/>
        <v>-0.16332747165795014</v>
      </c>
    </row>
    <row r="99" spans="1:10">
      <c r="D99">
        <f>REPORT2!F99</f>
        <v>7.7980636280218854E-2</v>
      </c>
      <c r="E99">
        <f>REPORT2!G99</f>
        <v>6.7680808363346723E-2</v>
      </c>
      <c r="F99">
        <f>REPORT2!H99</f>
        <v>6.1294322633928366E-2</v>
      </c>
      <c r="G99">
        <f>REPORT2!I99</f>
        <v>6.5244256118292487E-2</v>
      </c>
      <c r="H99">
        <f t="shared" si="3"/>
        <v>-0.13208186555262647</v>
      </c>
      <c r="I99">
        <f t="shared" si="4"/>
        <v>-0.21398021922172061</v>
      </c>
      <c r="J99">
        <f t="shared" si="5"/>
        <v>-0.16332747165795014</v>
      </c>
    </row>
    <row r="100" spans="1:10">
      <c r="A100" t="str">
        <f>REPORT2!A100</f>
        <v>H3</v>
      </c>
      <c r="B100" t="str">
        <f>REPORT2!B100</f>
        <v>tom</v>
      </c>
      <c r="C100" t="str">
        <f>REPORT2!C100</f>
        <v>Production</v>
      </c>
      <c r="D100">
        <f>REPORT2!F100</f>
        <v>348.00000000002143</v>
      </c>
      <c r="E100">
        <f>REPORT2!G100</f>
        <v>285.23154654242694</v>
      </c>
      <c r="F100">
        <f>REPORT2!H100</f>
        <v>280.78111712781674</v>
      </c>
      <c r="G100">
        <f>REPORT2!I100</f>
        <v>282.77348990742433</v>
      </c>
      <c r="H100">
        <f t="shared" si="3"/>
        <v>-0.1803691191310075</v>
      </c>
      <c r="I100">
        <f t="shared" si="4"/>
        <v>-0.19315770940287513</v>
      </c>
      <c r="J100">
        <f t="shared" si="5"/>
        <v>-0.18743250026607206</v>
      </c>
    </row>
    <row r="101" spans="1:10">
      <c r="D101">
        <f>REPORT2!F101</f>
        <v>347.98550876190819</v>
      </c>
      <c r="E101">
        <f>REPORT2!G101</f>
        <v>285.21896928977981</v>
      </c>
      <c r="F101">
        <f>REPORT2!H101</f>
        <v>280.76972665624641</v>
      </c>
      <c r="G101">
        <f>REPORT2!I101</f>
        <v>282.76136543181599</v>
      </c>
      <c r="H101">
        <f t="shared" si="3"/>
        <v>-0.18037113009517092</v>
      </c>
      <c r="I101">
        <f t="shared" si="4"/>
        <v>-0.19315684249268794</v>
      </c>
      <c r="J101">
        <f t="shared" si="5"/>
        <v>-0.18743350423456451</v>
      </c>
    </row>
    <row r="102" spans="1:10">
      <c r="A102" t="str">
        <f>REPORT2!A102</f>
        <v>H3</v>
      </c>
      <c r="B102" t="str">
        <f>REPORT2!B102</f>
        <v>tom</v>
      </c>
      <c r="C102" t="str">
        <f>REPORT2!C102</f>
        <v>Consumption</v>
      </c>
      <c r="D102">
        <f>REPORT2!F102</f>
        <v>1.4491238113219208E-2</v>
      </c>
      <c r="E102">
        <f>REPORT2!G102</f>
        <v>1.2577252647110727E-2</v>
      </c>
      <c r="F102">
        <f>REPORT2!H102</f>
        <v>1.1390471570351918E-2</v>
      </c>
      <c r="G102">
        <f>REPORT2!I102</f>
        <v>1.2124475608301322E-2</v>
      </c>
      <c r="H102">
        <f t="shared" si="3"/>
        <v>-0.1320788086673218</v>
      </c>
      <c r="I102">
        <f t="shared" si="4"/>
        <v>-0.21397526689170243</v>
      </c>
      <c r="J102">
        <f t="shared" si="5"/>
        <v>-0.16332369162845217</v>
      </c>
    </row>
    <row r="103" spans="1:10">
      <c r="D103">
        <f>REPORT2!F103</f>
        <v>1.4491238113219208E-2</v>
      </c>
      <c r="E103">
        <f>REPORT2!G103</f>
        <v>1.2577252647110727E-2</v>
      </c>
      <c r="F103">
        <f>REPORT2!H103</f>
        <v>1.1390471570351918E-2</v>
      </c>
      <c r="G103">
        <f>REPORT2!I103</f>
        <v>1.2124475608301322E-2</v>
      </c>
      <c r="H103">
        <f t="shared" si="3"/>
        <v>-0.1320788086673218</v>
      </c>
      <c r="I103">
        <f t="shared" si="4"/>
        <v>-0.21397526689170243</v>
      </c>
      <c r="J103">
        <f t="shared" si="5"/>
        <v>-0.16332369162845217</v>
      </c>
    </row>
    <row r="104" spans="1:10">
      <c r="A104" t="str">
        <f>REPORT2!A104</f>
        <v>H3</v>
      </c>
      <c r="B104" t="str">
        <f>REPORT2!B104</f>
        <v>chk</v>
      </c>
      <c r="C104" t="str">
        <f>REPORT2!C104</f>
        <v>Production</v>
      </c>
      <c r="D104">
        <f>REPORT2!F104</f>
        <v>46.870250000025635</v>
      </c>
      <c r="E104">
        <f>REPORT2!G104</f>
        <v>30.633911726195709</v>
      </c>
      <c r="F104">
        <f>REPORT2!H104</f>
        <v>28.457984308613661</v>
      </c>
      <c r="G104">
        <f>REPORT2!I104</f>
        <v>29.438201862040408</v>
      </c>
      <c r="H104">
        <f t="shared" si="3"/>
        <v>-0.34641031942055023</v>
      </c>
      <c r="I104">
        <f t="shared" si="4"/>
        <v>-0.39283480867718656</v>
      </c>
      <c r="J104">
        <f t="shared" si="5"/>
        <v>-0.37192138164348798</v>
      </c>
    </row>
    <row r="105" spans="1:10">
      <c r="D105">
        <f>REPORT2!F105</f>
        <v>44.531958409821094</v>
      </c>
      <c r="E105">
        <f>REPORT2!G105</f>
        <v>28.596675450057401</v>
      </c>
      <c r="F105">
        <f>REPORT2!H105</f>
        <v>26.607419643163137</v>
      </c>
      <c r="G105">
        <f>REPORT2!I105</f>
        <v>27.472183960353963</v>
      </c>
      <c r="H105">
        <f t="shared" si="3"/>
        <v>-0.35783925811466943</v>
      </c>
      <c r="I105">
        <f t="shared" si="4"/>
        <v>-0.40250955508628317</v>
      </c>
      <c r="J105">
        <f t="shared" si="5"/>
        <v>-0.38309059512875054</v>
      </c>
    </row>
    <row r="106" spans="1:10">
      <c r="A106" t="str">
        <f>REPORT2!A106</f>
        <v>H3</v>
      </c>
      <c r="B106" t="str">
        <f>REPORT2!B106</f>
        <v>chk</v>
      </c>
      <c r="C106" t="str">
        <f>REPORT2!C106</f>
        <v>Bought</v>
      </c>
      <c r="D106">
        <f>REPORT2!F106</f>
        <v>0</v>
      </c>
      <c r="E106">
        <f>REPORT2!G106</f>
        <v>0</v>
      </c>
      <c r="F106">
        <f>REPORT2!H106</f>
        <v>0</v>
      </c>
      <c r="G106">
        <f>REPORT2!I106</f>
        <v>0</v>
      </c>
      <c r="H106" t="e">
        <f t="shared" si="3"/>
        <v>#DIV/0!</v>
      </c>
      <c r="I106" t="e">
        <f t="shared" si="4"/>
        <v>#DIV/0!</v>
      </c>
      <c r="J106" t="e">
        <f t="shared" si="5"/>
        <v>#DIV/0!</v>
      </c>
    </row>
    <row r="107" spans="1:10">
      <c r="D107">
        <f>REPORT2!F107</f>
        <v>2.3382915902045429</v>
      </c>
      <c r="E107">
        <f>REPORT2!G107</f>
        <v>2.03723627613831</v>
      </c>
      <c r="F107">
        <f>REPORT2!H107</f>
        <v>1.850564665450523</v>
      </c>
      <c r="G107">
        <f>REPORT2!I107</f>
        <v>1.9660179016864436</v>
      </c>
      <c r="H107">
        <f t="shared" si="3"/>
        <v>-0.12875011625042787</v>
      </c>
      <c r="I107">
        <f t="shared" si="4"/>
        <v>-0.20858259371807253</v>
      </c>
      <c r="J107">
        <f t="shared" si="5"/>
        <v>-0.15920755566910905</v>
      </c>
    </row>
    <row r="108" spans="1:10">
      <c r="A108" t="str">
        <f>REPORT2!A108</f>
        <v>H3</v>
      </c>
      <c r="B108" t="str">
        <f>REPORT2!B108</f>
        <v>chk</v>
      </c>
      <c r="C108" t="str">
        <f>REPORT2!C108</f>
        <v>Self_Cons</v>
      </c>
      <c r="D108">
        <f>REPORT2!F108</f>
        <v>2.3382915902045429</v>
      </c>
      <c r="E108">
        <f>REPORT2!G108</f>
        <v>2.03723627613831</v>
      </c>
      <c r="F108">
        <f>REPORT2!H108</f>
        <v>1.850564665450523</v>
      </c>
      <c r="G108">
        <f>REPORT2!I108</f>
        <v>1.9660179016864436</v>
      </c>
      <c r="H108">
        <f t="shared" si="3"/>
        <v>-0.12875011625042787</v>
      </c>
      <c r="I108">
        <f t="shared" si="4"/>
        <v>-0.20858259371807253</v>
      </c>
      <c r="J108">
        <f t="shared" si="5"/>
        <v>-0.15920755566910905</v>
      </c>
    </row>
    <row r="109" spans="1:10">
      <c r="D109">
        <f>REPORT2!F109</f>
        <v>4191.0600000003797</v>
      </c>
      <c r="E109">
        <f>REPORT2!G109</f>
        <v>3718.6219257658036</v>
      </c>
      <c r="F109">
        <f>REPORT2!H109</f>
        <v>3130.7866885633025</v>
      </c>
      <c r="G109">
        <f>REPORT2!I109</f>
        <v>3411.1801596173532</v>
      </c>
      <c r="H109">
        <f t="shared" si="3"/>
        <v>-0.11272519940886871</v>
      </c>
      <c r="I109">
        <f t="shared" si="4"/>
        <v>-0.25298452215835165</v>
      </c>
      <c r="J109">
        <f t="shared" si="5"/>
        <v>-0.18608176460918135</v>
      </c>
    </row>
    <row r="110" spans="1:10">
      <c r="A110" t="str">
        <f>REPORT2!A110</f>
        <v>H3</v>
      </c>
      <c r="B110" t="str">
        <f>REPORT2!B110</f>
        <v>ric</v>
      </c>
      <c r="C110" t="str">
        <f>REPORT2!C110</f>
        <v>Sold</v>
      </c>
      <c r="D110">
        <f>REPORT2!F110</f>
        <v>4183.5137489020235</v>
      </c>
      <c r="E110">
        <f>REPORT2!G110</f>
        <v>3712.0842855293145</v>
      </c>
      <c r="F110">
        <f>REPORT2!H110</f>
        <v>3124.874445074006</v>
      </c>
      <c r="G110">
        <f>REPORT2!I110</f>
        <v>3404.8811188098744</v>
      </c>
      <c r="H110">
        <f t="shared" si="3"/>
        <v>-0.11268744210448389</v>
      </c>
      <c r="I110">
        <f t="shared" si="4"/>
        <v>-0.25305027480927023</v>
      </c>
      <c r="J110">
        <f t="shared" si="5"/>
        <v>-0.18611929512518122</v>
      </c>
    </row>
    <row r="111" spans="1:10">
      <c r="D111">
        <f>REPORT2!F111</f>
        <v>0</v>
      </c>
      <c r="E111">
        <f>REPORT2!G111</f>
        <v>0</v>
      </c>
      <c r="F111">
        <f>REPORT2!H111</f>
        <v>0</v>
      </c>
      <c r="G111">
        <f>REPORT2!I111</f>
        <v>0</v>
      </c>
      <c r="H111" t="e">
        <f t="shared" si="3"/>
        <v>#DIV/0!</v>
      </c>
      <c r="I111" t="e">
        <f t="shared" si="4"/>
        <v>#DIV/0!</v>
      </c>
      <c r="J111" t="e">
        <f t="shared" si="5"/>
        <v>#DIV/0!</v>
      </c>
    </row>
    <row r="112" spans="1:10">
      <c r="A112" t="str">
        <f>REPORT2!A112</f>
        <v>H3</v>
      </c>
      <c r="B112" t="str">
        <f>REPORT2!B112</f>
        <v>ric</v>
      </c>
      <c r="C112" t="str">
        <f>REPORT2!C112</f>
        <v>Consumption</v>
      </c>
      <c r="D112">
        <f>REPORT2!F112</f>
        <v>7.5462510983564783</v>
      </c>
      <c r="E112">
        <f>REPORT2!G112</f>
        <v>6.5376402364890671</v>
      </c>
      <c r="F112">
        <f>REPORT2!H112</f>
        <v>5.9122434892967402</v>
      </c>
      <c r="G112">
        <f>REPORT2!I112</f>
        <v>6.2990408074788569</v>
      </c>
      <c r="H112">
        <f t="shared" si="3"/>
        <v>-0.13365720921837332</v>
      </c>
      <c r="I112">
        <f t="shared" si="4"/>
        <v>-0.21653236657015218</v>
      </c>
      <c r="J112">
        <f t="shared" si="5"/>
        <v>-0.16527548243779688</v>
      </c>
    </row>
    <row r="113" spans="1:10">
      <c r="D113">
        <f>REPORT2!F113</f>
        <v>7.5462510983564783</v>
      </c>
      <c r="E113">
        <f>REPORT2!G113</f>
        <v>6.5376402364890671</v>
      </c>
      <c r="F113">
        <f>REPORT2!H113</f>
        <v>5.9122434892967402</v>
      </c>
      <c r="G113">
        <f>REPORT2!I113</f>
        <v>6.2990408074788569</v>
      </c>
      <c r="H113">
        <f t="shared" si="3"/>
        <v>-0.13365720921837332</v>
      </c>
      <c r="I113">
        <f t="shared" si="4"/>
        <v>-0.21653236657015218</v>
      </c>
      <c r="J113">
        <f t="shared" si="5"/>
        <v>-0.16527548243779688</v>
      </c>
    </row>
    <row r="114" spans="1:10">
      <c r="A114" t="str">
        <f>REPORT2!A114</f>
        <v>H4</v>
      </c>
      <c r="B114" t="str">
        <f>REPORT2!B114</f>
        <v>mze</v>
      </c>
      <c r="C114" t="str">
        <f>REPORT2!C114</f>
        <v>Production</v>
      </c>
      <c r="D114">
        <f>REPORT2!F114</f>
        <v>19.249006593317663</v>
      </c>
      <c r="E114">
        <f>REPORT2!G114</f>
        <v>15.57023610229062</v>
      </c>
      <c r="F114">
        <f>REPORT2!H114</f>
        <v>14.488698523004379</v>
      </c>
      <c r="G114">
        <f>REPORT2!I114</f>
        <v>14.973104536552867</v>
      </c>
      <c r="H114">
        <f t="shared" si="3"/>
        <v>-0.19111482315685513</v>
      </c>
      <c r="I114">
        <f t="shared" si="4"/>
        <v>-0.24730149305293692</v>
      </c>
      <c r="J114">
        <f t="shared" si="5"/>
        <v>-0.22213624563094003</v>
      </c>
    </row>
    <row r="115" spans="1:10">
      <c r="D115">
        <f>REPORT2!F115</f>
        <v>15.790619785725962</v>
      </c>
      <c r="E115">
        <f>REPORT2!G115</f>
        <v>12.545778130484218</v>
      </c>
      <c r="F115">
        <f>REPORT2!H115</f>
        <v>11.536532772893496</v>
      </c>
      <c r="G115">
        <f>REPORT2!I115</f>
        <v>11.984932927580177</v>
      </c>
      <c r="H115">
        <f t="shared" si="3"/>
        <v>-0.20549172225493906</v>
      </c>
      <c r="I115">
        <f t="shared" si="4"/>
        <v>-0.26940595559637104</v>
      </c>
      <c r="J115">
        <f t="shared" si="5"/>
        <v>-0.24100934034178711</v>
      </c>
    </row>
    <row r="116" spans="1:10">
      <c r="A116" t="str">
        <f>REPORT2!A116</f>
        <v>H4</v>
      </c>
      <c r="B116" t="str">
        <f>REPORT2!B116</f>
        <v>mze</v>
      </c>
      <c r="C116" t="str">
        <f>REPORT2!C116</f>
        <v>Consumption</v>
      </c>
      <c r="D116">
        <f>REPORT2!F116</f>
        <v>3.4583868075917001</v>
      </c>
      <c r="E116">
        <f>REPORT2!G116</f>
        <v>3.0244579718064015</v>
      </c>
      <c r="F116">
        <f>REPORT2!H116</f>
        <v>2.9521657501108822</v>
      </c>
      <c r="G116">
        <f>REPORT2!I116</f>
        <v>2.9881716089726909</v>
      </c>
      <c r="H116">
        <f t="shared" si="3"/>
        <v>-0.12547145820495176</v>
      </c>
      <c r="I116">
        <f t="shared" si="4"/>
        <v>-0.14637490993476598</v>
      </c>
      <c r="J116">
        <f t="shared" si="5"/>
        <v>-0.13596373823391106</v>
      </c>
    </row>
    <row r="117" spans="1:10">
      <c r="D117">
        <f>REPORT2!F117</f>
        <v>3.4583868075917001</v>
      </c>
      <c r="E117">
        <f>REPORT2!G117</f>
        <v>3.0244579718064015</v>
      </c>
      <c r="F117">
        <f>REPORT2!H117</f>
        <v>2.9521657501108822</v>
      </c>
      <c r="G117">
        <f>REPORT2!I117</f>
        <v>2.9881716089726909</v>
      </c>
      <c r="H117">
        <f t="shared" si="3"/>
        <v>-0.12547145820495176</v>
      </c>
      <c r="I117">
        <f t="shared" si="4"/>
        <v>-0.14637490993476598</v>
      </c>
      <c r="J117">
        <f t="shared" si="5"/>
        <v>-0.13596373823391106</v>
      </c>
    </row>
    <row r="118" spans="1:10">
      <c r="A118" t="str">
        <f>REPORT2!A118</f>
        <v>H4</v>
      </c>
      <c r="B118" t="str">
        <f>REPORT2!B118</f>
        <v>wht</v>
      </c>
      <c r="C118" t="str">
        <f>REPORT2!C118</f>
        <v>Production</v>
      </c>
      <c r="D118">
        <f>REPORT2!F118</f>
        <v>762.34797762854851</v>
      </c>
      <c r="E118">
        <f>REPORT2!G118</f>
        <v>556.44287704601459</v>
      </c>
      <c r="F118">
        <f>REPORT2!H118</f>
        <v>526.94973978187204</v>
      </c>
      <c r="G118">
        <f>REPORT2!I118</f>
        <v>540.2866619468748</v>
      </c>
      <c r="H118">
        <f t="shared" si="3"/>
        <v>-0.27009332565300048</v>
      </c>
      <c r="I118">
        <f t="shared" si="4"/>
        <v>-0.30878056314773028</v>
      </c>
      <c r="J118">
        <f t="shared" si="5"/>
        <v>-0.2912860297372919</v>
      </c>
    </row>
    <row r="119" spans="1:10">
      <c r="D119">
        <f>REPORT2!F119</f>
        <v>759.86814568231705</v>
      </c>
      <c r="E119">
        <f>REPORT2!G119</f>
        <v>554.26639726977726</v>
      </c>
      <c r="F119">
        <f>REPORT2!H119</f>
        <v>524.82379825180897</v>
      </c>
      <c r="G119">
        <f>REPORT2!I119</f>
        <v>538.13554934147066</v>
      </c>
      <c r="H119">
        <f t="shared" si="3"/>
        <v>-0.27057555916878373</v>
      </c>
      <c r="I119">
        <f t="shared" si="4"/>
        <v>-0.30932254334658549</v>
      </c>
      <c r="J119">
        <f t="shared" si="5"/>
        <v>-0.29180404205751187</v>
      </c>
    </row>
    <row r="120" spans="1:10">
      <c r="A120" t="str">
        <f>REPORT2!A120</f>
        <v>H4</v>
      </c>
      <c r="B120" t="str">
        <f>REPORT2!B120</f>
        <v>wht</v>
      </c>
      <c r="C120" t="str">
        <f>REPORT2!C120</f>
        <v>Bought</v>
      </c>
      <c r="D120">
        <f>REPORT2!F120</f>
        <v>0</v>
      </c>
      <c r="E120">
        <f>REPORT2!G120</f>
        <v>0</v>
      </c>
      <c r="F120">
        <f>REPORT2!H120</f>
        <v>0</v>
      </c>
      <c r="G120">
        <f>REPORT2!I120</f>
        <v>0</v>
      </c>
      <c r="H120" t="e">
        <f t="shared" si="3"/>
        <v>#DIV/0!</v>
      </c>
      <c r="I120" t="e">
        <f t="shared" si="4"/>
        <v>#DIV/0!</v>
      </c>
      <c r="J120" t="e">
        <f t="shared" si="5"/>
        <v>#DIV/0!</v>
      </c>
    </row>
    <row r="121" spans="1:10">
      <c r="D121">
        <f>REPORT2!F121</f>
        <v>2.4798319462314398</v>
      </c>
      <c r="E121">
        <f>REPORT2!G121</f>
        <v>2.1764797762373131</v>
      </c>
      <c r="F121">
        <f>REPORT2!H121</f>
        <v>2.125941530063042</v>
      </c>
      <c r="G121">
        <f>REPORT2!I121</f>
        <v>2.1511126054041521</v>
      </c>
      <c r="H121">
        <f t="shared" si="3"/>
        <v>-0.12232771275292509</v>
      </c>
      <c r="I121">
        <f t="shared" si="4"/>
        <v>-0.14270741882577942</v>
      </c>
      <c r="J121">
        <f t="shared" si="5"/>
        <v>-0.13255710385005615</v>
      </c>
    </row>
    <row r="122" spans="1:10">
      <c r="D122">
        <f>REPORT2!F122</f>
        <v>2.4798319462314398</v>
      </c>
      <c r="E122">
        <f>REPORT2!G122</f>
        <v>2.1764797762373131</v>
      </c>
      <c r="F122">
        <f>REPORT2!H122</f>
        <v>2.125941530063042</v>
      </c>
      <c r="G122">
        <f>REPORT2!I122</f>
        <v>2.1511126054041521</v>
      </c>
      <c r="H122">
        <f t="shared" si="3"/>
        <v>-0.12232771275292509</v>
      </c>
      <c r="I122">
        <f t="shared" si="4"/>
        <v>-0.14270741882577942</v>
      </c>
      <c r="J122">
        <f t="shared" si="5"/>
        <v>-0.13255710385005615</v>
      </c>
    </row>
    <row r="123" spans="1:10">
      <c r="A123" t="str">
        <f>REPORT2!A123</f>
        <v>H4</v>
      </c>
      <c r="B123" t="str">
        <f>REPORT2!B123</f>
        <v>oat</v>
      </c>
      <c r="C123" t="str">
        <f>REPORT2!C123</f>
        <v>Production</v>
      </c>
      <c r="D123">
        <f>REPORT2!F123</f>
        <v>80.83241066169667</v>
      </c>
      <c r="E123">
        <f>REPORT2!G123</f>
        <v>71.939959160140759</v>
      </c>
      <c r="F123">
        <f>REPORT2!H123</f>
        <v>82.287453123955686</v>
      </c>
      <c r="G123">
        <f>REPORT2!I123</f>
        <v>77.474657534071127</v>
      </c>
      <c r="H123">
        <f t="shared" si="3"/>
        <v>-0.11001096501715124</v>
      </c>
      <c r="I123">
        <f t="shared" si="4"/>
        <v>1.8000730775538987E-2</v>
      </c>
      <c r="J123">
        <f t="shared" si="5"/>
        <v>-4.1539688104547001E-2</v>
      </c>
    </row>
    <row r="124" spans="1:10">
      <c r="D124">
        <f>REPORT2!F124</f>
        <v>74.333636378735648</v>
      </c>
      <c r="E124">
        <f>REPORT2!G124</f>
        <v>66.448431138626674</v>
      </c>
      <c r="F124">
        <f>REPORT2!H124</f>
        <v>76.963731581360491</v>
      </c>
      <c r="G124">
        <f>REPORT2!I124</f>
        <v>72.067358308367801</v>
      </c>
      <c r="H124">
        <f t="shared" si="3"/>
        <v>-0.10607856179580988</v>
      </c>
      <c r="I124">
        <f t="shared" si="4"/>
        <v>3.5382302423956569E-2</v>
      </c>
      <c r="J124">
        <f t="shared" si="5"/>
        <v>-3.0487921495202852E-2</v>
      </c>
    </row>
    <row r="125" spans="1:10">
      <c r="A125" t="str">
        <f>REPORT2!A125</f>
        <v>H4</v>
      </c>
      <c r="B125" t="str">
        <f>REPORT2!B125</f>
        <v>oat</v>
      </c>
      <c r="C125" t="str">
        <f>REPORT2!C125</f>
        <v>Bought</v>
      </c>
      <c r="D125">
        <f>REPORT2!F125</f>
        <v>0</v>
      </c>
      <c r="E125">
        <f>REPORT2!G125</f>
        <v>0</v>
      </c>
      <c r="F125">
        <f>REPORT2!H125</f>
        <v>0</v>
      </c>
      <c r="G125">
        <f>REPORT2!I125</f>
        <v>0</v>
      </c>
      <c r="H125" t="e">
        <f t="shared" si="3"/>
        <v>#DIV/0!</v>
      </c>
      <c r="I125" t="e">
        <f t="shared" si="4"/>
        <v>#DIV/0!</v>
      </c>
      <c r="J125" t="e">
        <f t="shared" si="5"/>
        <v>#DIV/0!</v>
      </c>
    </row>
    <row r="126" spans="1:10">
      <c r="D126">
        <f>REPORT2!F126</f>
        <v>6.4987742829610164</v>
      </c>
      <c r="E126">
        <f>REPORT2!G126</f>
        <v>5.4915280215140898</v>
      </c>
      <c r="F126">
        <f>REPORT2!H126</f>
        <v>5.3237215425951989</v>
      </c>
      <c r="G126">
        <f>REPORT2!I126</f>
        <v>5.4072992257033263</v>
      </c>
      <c r="H126">
        <f t="shared" si="3"/>
        <v>-0.15499019008673709</v>
      </c>
      <c r="I126">
        <f t="shared" si="4"/>
        <v>-0.18081144061991206</v>
      </c>
      <c r="J126">
        <f t="shared" si="5"/>
        <v>-0.16795091039234933</v>
      </c>
    </row>
    <row r="127" spans="1:10">
      <c r="A127" t="str">
        <f>REPORT2!A127</f>
        <v>H4</v>
      </c>
      <c r="B127" t="str">
        <f>REPORT2!B127</f>
        <v>oat</v>
      </c>
      <c r="C127" t="str">
        <f>REPORT2!C127</f>
        <v>Self_Cons</v>
      </c>
      <c r="D127">
        <f>REPORT2!F127</f>
        <v>6.4987742829610164</v>
      </c>
      <c r="E127">
        <f>REPORT2!G127</f>
        <v>5.4915280215140898</v>
      </c>
      <c r="F127">
        <f>REPORT2!H127</f>
        <v>5.3237215425951989</v>
      </c>
      <c r="G127">
        <f>REPORT2!I127</f>
        <v>5.4072992257033263</v>
      </c>
      <c r="H127">
        <f t="shared" si="3"/>
        <v>-0.15499019008673709</v>
      </c>
      <c r="I127">
        <f t="shared" si="4"/>
        <v>-0.18081144061991206</v>
      </c>
      <c r="J127">
        <f t="shared" si="5"/>
        <v>-0.16795091039234933</v>
      </c>
    </row>
    <row r="128" spans="1:10">
      <c r="D128">
        <f>REPORT2!F128</f>
        <v>0.80900851587639266</v>
      </c>
      <c r="E128">
        <f>REPORT2!G128</f>
        <v>0.42727395601275359</v>
      </c>
      <c r="F128">
        <f>REPORT2!H128</f>
        <v>0.43017240604458051</v>
      </c>
      <c r="G128">
        <f>REPORT2!I128</f>
        <v>0.42884027769291028</v>
      </c>
      <c r="H128">
        <f t="shared" si="3"/>
        <v>-0.47185481039109822</v>
      </c>
      <c r="I128">
        <f t="shared" si="4"/>
        <v>-0.46827209157547856</v>
      </c>
      <c r="J128">
        <f t="shared" si="5"/>
        <v>-0.46991871002946006</v>
      </c>
    </row>
    <row r="129" spans="1:10">
      <c r="A129" t="str">
        <f>REPORT2!A129</f>
        <v>H4</v>
      </c>
      <c r="B129" t="str">
        <f>REPORT2!B129</f>
        <v>chk</v>
      </c>
      <c r="C129" t="str">
        <f>REPORT2!C129</f>
        <v>Sold</v>
      </c>
      <c r="D129">
        <f>REPORT2!F129</f>
        <v>0</v>
      </c>
      <c r="E129">
        <f>REPORT2!G129</f>
        <v>0</v>
      </c>
      <c r="F129">
        <f>REPORT2!H129</f>
        <v>0</v>
      </c>
      <c r="G129">
        <f>REPORT2!I129</f>
        <v>0</v>
      </c>
      <c r="H129" t="e">
        <f t="shared" si="3"/>
        <v>#DIV/0!</v>
      </c>
      <c r="I129" t="e">
        <f t="shared" si="4"/>
        <v>#DIV/0!</v>
      </c>
      <c r="J129" t="e">
        <f t="shared" si="5"/>
        <v>#DIV/0!</v>
      </c>
    </row>
    <row r="130" spans="1:10">
      <c r="D130">
        <f>REPORT2!F130</f>
        <v>0.10178920301705421</v>
      </c>
      <c r="E130">
        <f>REPORT2!G130</f>
        <v>0.22370290684247718</v>
      </c>
      <c r="F130">
        <f>REPORT2!H130</f>
        <v>0.17751849520396884</v>
      </c>
      <c r="G130">
        <f>REPORT2!I130</f>
        <v>0.20040962655422062</v>
      </c>
      <c r="H130">
        <f t="shared" si="3"/>
        <v>1.1977076174277248</v>
      </c>
      <c r="I130">
        <f t="shared" si="4"/>
        <v>0.7439815809759962</v>
      </c>
      <c r="J130">
        <f t="shared" si="5"/>
        <v>0.96886919844183383</v>
      </c>
    </row>
    <row r="131" spans="1:10">
      <c r="A131" t="str">
        <f>REPORT2!A131</f>
        <v>H4</v>
      </c>
      <c r="B131" t="str">
        <f>REPORT2!B131</f>
        <v>chk</v>
      </c>
      <c r="C131" t="str">
        <f>REPORT2!C131</f>
        <v>Consumption</v>
      </c>
      <c r="D131">
        <f>REPORT2!F131</f>
        <v>0.91079771889344685</v>
      </c>
      <c r="E131">
        <f>REPORT2!G131</f>
        <v>0.65097686285523071</v>
      </c>
      <c r="F131">
        <f>REPORT2!H131</f>
        <v>0.60769090124854941</v>
      </c>
      <c r="G131">
        <f>REPORT2!I131</f>
        <v>0.62924990424713101</v>
      </c>
      <c r="H131">
        <f t="shared" ref="H131:H137" si="6">(E131/D131)-1</f>
        <v>-0.28526735481274546</v>
      </c>
      <c r="I131">
        <f t="shared" ref="I131:I137" si="7">(F131/D131)-1</f>
        <v>-0.33279268421219832</v>
      </c>
      <c r="J131">
        <f t="shared" ref="J131:J137" si="8">(G131/D131)-1</f>
        <v>-0.30912222198840811</v>
      </c>
    </row>
    <row r="132" spans="1:10">
      <c r="D132">
        <f>REPORT2!F132</f>
        <v>0.80900851587639266</v>
      </c>
      <c r="E132">
        <f>REPORT2!G132</f>
        <v>0.42727395601275359</v>
      </c>
      <c r="F132">
        <f>REPORT2!H132</f>
        <v>0.43017240604458051</v>
      </c>
      <c r="G132">
        <f>REPORT2!I132</f>
        <v>0.42884027769291028</v>
      </c>
      <c r="H132">
        <f t="shared" si="6"/>
        <v>-0.47185481039109822</v>
      </c>
      <c r="I132">
        <f t="shared" si="7"/>
        <v>-0.46827209157547856</v>
      </c>
      <c r="J132">
        <f t="shared" si="8"/>
        <v>-0.46991871002946006</v>
      </c>
    </row>
    <row r="133" spans="1:10">
      <c r="A133" t="str">
        <f>REPORT2!A133</f>
        <v>H4</v>
      </c>
      <c r="B133" t="str">
        <f>REPORT2!B133</f>
        <v>ric</v>
      </c>
      <c r="C133" t="str">
        <f>REPORT2!C133</f>
        <v>Production</v>
      </c>
      <c r="D133">
        <f>REPORT2!F133</f>
        <v>14.05431199255599</v>
      </c>
      <c r="E133">
        <f>REPORT2!G133</f>
        <v>11.19307061324316</v>
      </c>
      <c r="F133">
        <f>REPORT2!H133</f>
        <v>8.0369150725964076</v>
      </c>
      <c r="G133">
        <f>REPORT2!I133</f>
        <v>9.6288362277485735</v>
      </c>
      <c r="H133">
        <f t="shared" si="6"/>
        <v>-0.20358459246018701</v>
      </c>
      <c r="I133">
        <f t="shared" si="7"/>
        <v>-0.42815307666051228</v>
      </c>
      <c r="J133">
        <f t="shared" si="8"/>
        <v>-0.31488384256386326</v>
      </c>
    </row>
    <row r="134" spans="1:10">
      <c r="D134">
        <f>REPORT2!F134</f>
        <v>8.7115024366166622</v>
      </c>
      <c r="E134">
        <f>REPORT2!G134</f>
        <v>7.5151867133235717</v>
      </c>
      <c r="F134">
        <f>REPORT2!H134</f>
        <v>4.636406550170955</v>
      </c>
      <c r="G134">
        <f>REPORT2!I134</f>
        <v>6.0901781442837786</v>
      </c>
      <c r="H134">
        <f t="shared" si="6"/>
        <v>-0.13732599307608195</v>
      </c>
      <c r="I134">
        <f t="shared" si="7"/>
        <v>-0.46778336068839765</v>
      </c>
      <c r="J134">
        <f t="shared" si="8"/>
        <v>-0.30090381210418882</v>
      </c>
    </row>
    <row r="135" spans="1:10">
      <c r="D135">
        <f>REPORT2!F135</f>
        <v>0</v>
      </c>
      <c r="E135">
        <f>REPORT2!G135</f>
        <v>0</v>
      </c>
      <c r="F135">
        <f>REPORT2!H135</f>
        <v>0</v>
      </c>
      <c r="G135">
        <f>REPORT2!I135</f>
        <v>0</v>
      </c>
      <c r="H135" t="e">
        <f t="shared" si="6"/>
        <v>#DIV/0!</v>
      </c>
      <c r="I135" t="e">
        <f t="shared" si="7"/>
        <v>#DIV/0!</v>
      </c>
      <c r="J135" t="e">
        <f t="shared" si="8"/>
        <v>#DIV/0!</v>
      </c>
    </row>
    <row r="136" spans="1:10">
      <c r="A136" t="str">
        <f>REPORT2!A136</f>
        <v>H4</v>
      </c>
      <c r="B136" t="str">
        <f>REPORT2!B136</f>
        <v>ric</v>
      </c>
      <c r="C136" t="str">
        <f>REPORT2!C136</f>
        <v>Consumption</v>
      </c>
      <c r="D136">
        <f>REPORT2!F136</f>
        <v>5.3428095559393274</v>
      </c>
      <c r="E136">
        <f>REPORT2!G136</f>
        <v>3.6778838999195873</v>
      </c>
      <c r="F136">
        <f>REPORT2!H136</f>
        <v>3.4005085224254534</v>
      </c>
      <c r="G136">
        <f>REPORT2!I136</f>
        <v>3.5386580834647927</v>
      </c>
      <c r="H136">
        <f t="shared" si="6"/>
        <v>-0.31161987688086834</v>
      </c>
      <c r="I136">
        <f t="shared" si="7"/>
        <v>-0.36353551688076124</v>
      </c>
      <c r="J136">
        <f t="shared" si="8"/>
        <v>-0.33767841686757338</v>
      </c>
    </row>
    <row r="137" spans="1:10">
      <c r="D137">
        <f>REPORT2!F137</f>
        <v>5.3428095559393274</v>
      </c>
      <c r="E137">
        <f>REPORT2!G137</f>
        <v>3.6778838999195873</v>
      </c>
      <c r="F137">
        <f>REPORT2!H137</f>
        <v>3.4005085224254534</v>
      </c>
      <c r="G137">
        <f>REPORT2!I137</f>
        <v>3.5386580834647927</v>
      </c>
      <c r="H137">
        <f t="shared" si="6"/>
        <v>-0.31161987688086834</v>
      </c>
      <c r="I137">
        <f t="shared" si="7"/>
        <v>-0.36353551688076124</v>
      </c>
      <c r="J137">
        <f t="shared" si="8"/>
        <v>-0.33767841686757338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A2" sqref="A2"/>
    </sheetView>
  </sheetViews>
  <sheetFormatPr baseColWidth="10" defaultRowHeight="15"/>
  <sheetData>
    <row r="1" spans="1:9">
      <c r="D1" s="1" t="s">
        <v>17</v>
      </c>
      <c r="E1" s="1" t="s">
        <v>42</v>
      </c>
      <c r="F1" s="1" t="s">
        <v>43</v>
      </c>
      <c r="G1" s="1" t="s">
        <v>44</v>
      </c>
      <c r="H1" s="1"/>
      <c r="I1" s="1"/>
    </row>
    <row r="2" spans="1:9">
      <c r="A2" s="1" t="s">
        <v>0</v>
      </c>
      <c r="B2" s="1" t="s">
        <v>1</v>
      </c>
      <c r="C2" s="1" t="s">
        <v>2</v>
      </c>
      <c r="D2">
        <v>76.499999999984723</v>
      </c>
      <c r="E2">
        <v>77.501254200556787</v>
      </c>
      <c r="F2">
        <v>48.183813702983556</v>
      </c>
      <c r="G2">
        <v>63.808665247034675</v>
      </c>
    </row>
    <row r="3" spans="1:9">
      <c r="A3" s="1" t="s">
        <v>0</v>
      </c>
      <c r="B3" s="1" t="s">
        <v>12</v>
      </c>
      <c r="C3" s="1" t="s">
        <v>2</v>
      </c>
      <c r="D3">
        <v>3.0000000000099361</v>
      </c>
      <c r="E3">
        <v>2.6079088983516865</v>
      </c>
      <c r="F3">
        <v>2.30667870403627</v>
      </c>
      <c r="G3">
        <v>2.4647830569228613</v>
      </c>
    </row>
    <row r="4" spans="1:9">
      <c r="A4" s="1" t="s">
        <v>0</v>
      </c>
      <c r="B4" s="1" t="s">
        <v>36</v>
      </c>
      <c r="C4" s="1" t="s">
        <v>2</v>
      </c>
      <c r="D4">
        <v>1.0000000000000473</v>
      </c>
      <c r="E4">
        <v>0.90837517670248558</v>
      </c>
      <c r="F4">
        <v>0.9083751767270023</v>
      </c>
      <c r="G4">
        <v>0.90837517672694112</v>
      </c>
    </row>
    <row r="5" spans="1:9">
      <c r="A5" s="1" t="s">
        <v>0</v>
      </c>
      <c r="B5" s="1" t="s">
        <v>3</v>
      </c>
      <c r="C5" s="1" t="s">
        <v>2</v>
      </c>
      <c r="D5">
        <v>31.500000000001336</v>
      </c>
      <c r="E5">
        <v>27.760467894429031</v>
      </c>
      <c r="F5">
        <v>24.29314311865188</v>
      </c>
      <c r="G5">
        <v>26.111497534575211</v>
      </c>
    </row>
    <row r="6" spans="1:9">
      <c r="A6" s="1" t="s">
        <v>0</v>
      </c>
      <c r="B6" s="1" t="s">
        <v>4</v>
      </c>
      <c r="C6" s="1" t="s">
        <v>2</v>
      </c>
      <c r="D6">
        <v>49.000000000027725</v>
      </c>
      <c r="E6">
        <v>56.268316940754019</v>
      </c>
      <c r="F6">
        <v>13.642230098970852</v>
      </c>
      <c r="G6">
        <v>37.410284309693019</v>
      </c>
    </row>
    <row r="7" spans="1:9">
      <c r="A7" s="1" t="s">
        <v>0</v>
      </c>
      <c r="B7" s="1" t="s">
        <v>4</v>
      </c>
      <c r="C7" s="1" t="s">
        <v>5</v>
      </c>
      <c r="D7">
        <v>34.999999999988759</v>
      </c>
      <c r="E7">
        <v>25.681707620060227</v>
      </c>
      <c r="F7">
        <v>25.681707620413125</v>
      </c>
      <c r="G7">
        <v>25.681707617871492</v>
      </c>
    </row>
    <row r="8" spans="1:9">
      <c r="A8" s="1" t="s">
        <v>0</v>
      </c>
      <c r="B8" s="1" t="s">
        <v>7</v>
      </c>
      <c r="C8" s="1" t="s">
        <v>2</v>
      </c>
      <c r="D8">
        <v>28.499999999983618</v>
      </c>
      <c r="E8">
        <v>27.152952091121779</v>
      </c>
      <c r="F8">
        <v>21.196053134243702</v>
      </c>
      <c r="G8">
        <v>24.384742968442708</v>
      </c>
    </row>
    <row r="9" spans="1:9">
      <c r="A9" s="1" t="s">
        <v>0</v>
      </c>
      <c r="B9" s="1" t="s">
        <v>8</v>
      </c>
      <c r="C9" s="1" t="s">
        <v>2</v>
      </c>
      <c r="D9">
        <v>76.000000000001464</v>
      </c>
      <c r="E9">
        <v>69.33721579080165</v>
      </c>
      <c r="F9">
        <v>68.192848742770821</v>
      </c>
      <c r="G9">
        <v>68.799495971893492</v>
      </c>
    </row>
    <row r="10" spans="1:9">
      <c r="A10" s="1" t="s">
        <v>0</v>
      </c>
      <c r="B10" s="1" t="s">
        <v>9</v>
      </c>
      <c r="C10" s="1" t="s">
        <v>2</v>
      </c>
      <c r="D10">
        <v>58.499999999992397</v>
      </c>
      <c r="E10">
        <v>56.000656167942942</v>
      </c>
      <c r="F10">
        <v>36.455167092349207</v>
      </c>
      <c r="G10">
        <v>46.717993233914655</v>
      </c>
    </row>
    <row r="11" spans="1:9">
      <c r="A11" s="1" t="s">
        <v>0</v>
      </c>
      <c r="B11" s="1" t="s">
        <v>10</v>
      </c>
      <c r="C11" s="1" t="s">
        <v>2</v>
      </c>
      <c r="D11">
        <v>40.500000000012896</v>
      </c>
      <c r="E11">
        <v>37.255618792540233</v>
      </c>
      <c r="F11">
        <v>31.418553694628525</v>
      </c>
      <c r="G11">
        <v>34.500295821041576</v>
      </c>
    </row>
    <row r="12" spans="1:9">
      <c r="A12" s="1" t="s">
        <v>0</v>
      </c>
      <c r="B12" s="1" t="s">
        <v>35</v>
      </c>
      <c r="C12" s="1" t="s">
        <v>2</v>
      </c>
      <c r="D12">
        <v>14.499999999997042</v>
      </c>
      <c r="E12">
        <v>12.573783409815611</v>
      </c>
      <c r="F12">
        <v>12.327677498681719</v>
      </c>
      <c r="G12">
        <v>12.457912393943683</v>
      </c>
    </row>
    <row r="13" spans="1:9">
      <c r="A13" s="1" t="s">
        <v>11</v>
      </c>
      <c r="B13" s="1" t="s">
        <v>1</v>
      </c>
      <c r="C13" s="1" t="s">
        <v>2</v>
      </c>
      <c r="D13">
        <v>764.99218653925618</v>
      </c>
      <c r="E13">
        <v>766.93163437058888</v>
      </c>
      <c r="F13">
        <v>535.64088892852146</v>
      </c>
      <c r="G13">
        <v>643.6857295268934</v>
      </c>
    </row>
    <row r="14" spans="1:9">
      <c r="A14" s="1" t="s">
        <v>11</v>
      </c>
      <c r="B14" s="1" t="s">
        <v>12</v>
      </c>
      <c r="C14" s="1" t="s">
        <v>2</v>
      </c>
      <c r="D14">
        <v>23.983638808940988</v>
      </c>
      <c r="E14">
        <v>23.769729169081543</v>
      </c>
      <c r="F14">
        <v>13.70304462967891</v>
      </c>
      <c r="G14">
        <v>18.156408508809843</v>
      </c>
    </row>
    <row r="15" spans="1:9">
      <c r="A15" s="1" t="s">
        <v>11</v>
      </c>
      <c r="B15" s="1" t="s">
        <v>12</v>
      </c>
      <c r="C15" s="1" t="s">
        <v>5</v>
      </c>
      <c r="D15">
        <v>0.49899709018615263</v>
      </c>
      <c r="E15">
        <v>0.24313656241378664</v>
      </c>
      <c r="F15">
        <v>0.24313655452274832</v>
      </c>
      <c r="G15">
        <v>0.24313655007393264</v>
      </c>
    </row>
    <row r="16" spans="1:9">
      <c r="A16" s="1" t="s">
        <v>11</v>
      </c>
      <c r="B16" s="1" t="s">
        <v>3</v>
      </c>
      <c r="C16" s="1" t="s">
        <v>2</v>
      </c>
      <c r="D16">
        <v>8.0304647638914606</v>
      </c>
      <c r="E16">
        <v>6.9628963196411959</v>
      </c>
      <c r="F16">
        <v>6.4704474053675511</v>
      </c>
      <c r="G16">
        <v>6.6978558052315043</v>
      </c>
    </row>
    <row r="17" spans="1:7">
      <c r="A17" s="1" t="s">
        <v>11</v>
      </c>
      <c r="B17" s="1" t="s">
        <v>3</v>
      </c>
      <c r="C17" s="1" t="s">
        <v>5</v>
      </c>
      <c r="D17">
        <v>0.30086759071168567</v>
      </c>
      <c r="E17">
        <v>0.17101351960911851</v>
      </c>
      <c r="F17">
        <v>0.17101351960620031</v>
      </c>
      <c r="G17">
        <v>0.1710135195777272</v>
      </c>
    </row>
    <row r="18" spans="1:7">
      <c r="A18" s="1" t="s">
        <v>11</v>
      </c>
      <c r="B18" s="1" t="s">
        <v>4</v>
      </c>
      <c r="C18" s="1" t="s">
        <v>2</v>
      </c>
      <c r="D18">
        <v>20.925874582314801</v>
      </c>
      <c r="E18">
        <v>21.978073082007686</v>
      </c>
      <c r="F18">
        <v>13.143199659064509</v>
      </c>
      <c r="G18">
        <v>17.348676512186099</v>
      </c>
    </row>
    <row r="19" spans="1:7">
      <c r="A19" s="1" t="s">
        <v>11</v>
      </c>
      <c r="B19" s="1" t="s">
        <v>4</v>
      </c>
      <c r="C19" s="1" t="s">
        <v>5</v>
      </c>
      <c r="D19">
        <v>41.041486106929149</v>
      </c>
      <c r="E19">
        <v>30.283976104581722</v>
      </c>
      <c r="F19">
        <v>30.283976103876082</v>
      </c>
      <c r="G19">
        <v>30.283976104998239</v>
      </c>
    </row>
    <row r="20" spans="1:7">
      <c r="A20" s="1" t="s">
        <v>11</v>
      </c>
      <c r="B20" s="1" t="s">
        <v>6</v>
      </c>
      <c r="C20" s="1" t="s">
        <v>5</v>
      </c>
      <c r="D20">
        <v>0.99745814450061621</v>
      </c>
      <c r="E20">
        <v>0.50818050415930205</v>
      </c>
      <c r="F20">
        <v>0.50818052039934325</v>
      </c>
      <c r="G20">
        <v>0.50818050235442547</v>
      </c>
    </row>
    <row r="21" spans="1:7">
      <c r="A21" s="1" t="s">
        <v>11</v>
      </c>
      <c r="B21" s="1" t="s">
        <v>10</v>
      </c>
      <c r="C21" s="1" t="s">
        <v>2</v>
      </c>
      <c r="D21">
        <v>10.029026373268907</v>
      </c>
      <c r="E21">
        <v>8.88769999746963</v>
      </c>
      <c r="F21">
        <v>8.5881851781980636</v>
      </c>
      <c r="G21">
        <v>8.7272810184792462</v>
      </c>
    </row>
    <row r="22" spans="1:7">
      <c r="A22" s="1" t="s">
        <v>14</v>
      </c>
      <c r="B22" s="1" t="s">
        <v>1</v>
      </c>
      <c r="C22" s="1" t="s">
        <v>2</v>
      </c>
      <c r="D22">
        <v>122.00000000004744</v>
      </c>
      <c r="E22">
        <v>122.03002986607889</v>
      </c>
      <c r="F22">
        <v>62.512967852015194</v>
      </c>
      <c r="G22">
        <v>89.401957822574118</v>
      </c>
    </row>
    <row r="23" spans="1:7">
      <c r="A23" s="1" t="s">
        <v>14</v>
      </c>
      <c r="B23" s="1" t="s">
        <v>12</v>
      </c>
      <c r="C23" s="1" t="s">
        <v>2</v>
      </c>
      <c r="D23">
        <v>25.000000000007802</v>
      </c>
      <c r="E23">
        <v>23.629687347167781</v>
      </c>
      <c r="F23">
        <v>12.259144527836687</v>
      </c>
      <c r="G23">
        <v>17.045845419618104</v>
      </c>
    </row>
    <row r="24" spans="1:7">
      <c r="A24" s="1" t="s">
        <v>14</v>
      </c>
      <c r="B24" s="1" t="s">
        <v>4</v>
      </c>
      <c r="C24" s="1" t="s">
        <v>2</v>
      </c>
      <c r="D24">
        <v>413.00000000012636</v>
      </c>
      <c r="E24">
        <v>434.17528912983255</v>
      </c>
      <c r="F24">
        <v>129.37995038476527</v>
      </c>
      <c r="G24">
        <v>273.43842466694588</v>
      </c>
    </row>
    <row r="25" spans="1:7">
      <c r="A25" s="1" t="s">
        <v>14</v>
      </c>
      <c r="B25" s="1" t="s">
        <v>4</v>
      </c>
      <c r="C25" s="1" t="s">
        <v>5</v>
      </c>
      <c r="D25">
        <v>167.50000000008379</v>
      </c>
      <c r="E25">
        <v>122.67282684840977</v>
      </c>
      <c r="F25">
        <v>122.67282684870622</v>
      </c>
      <c r="G25">
        <v>122.67282684872718</v>
      </c>
    </row>
    <row r="26" spans="1:7">
      <c r="A26" s="1" t="s">
        <v>14</v>
      </c>
      <c r="B26" s="1" t="s">
        <v>6</v>
      </c>
      <c r="C26" s="1" t="s">
        <v>2</v>
      </c>
      <c r="D26">
        <v>6.999999999648054</v>
      </c>
      <c r="E26">
        <v>10.693052523712113</v>
      </c>
      <c r="G26">
        <v>2.5964455390868744</v>
      </c>
    </row>
    <row r="27" spans="1:7">
      <c r="A27" s="1" t="s">
        <v>14</v>
      </c>
      <c r="B27" s="1" t="s">
        <v>6</v>
      </c>
      <c r="C27" s="1" t="s">
        <v>5</v>
      </c>
      <c r="D27">
        <v>12.000000000008512</v>
      </c>
      <c r="E27">
        <v>7.0340170770541857</v>
      </c>
      <c r="F27">
        <v>11.065005042555795</v>
      </c>
      <c r="G27">
        <v>8.7988836356878206</v>
      </c>
    </row>
    <row r="28" spans="1:7">
      <c r="A28" s="1" t="s">
        <v>14</v>
      </c>
      <c r="B28" s="1" t="s">
        <v>7</v>
      </c>
      <c r="C28" s="1" t="s">
        <v>2</v>
      </c>
      <c r="D28">
        <v>2.0000000000001479</v>
      </c>
      <c r="E28">
        <v>1.8804374058614202</v>
      </c>
      <c r="F28">
        <v>1.5813074345676261</v>
      </c>
      <c r="G28">
        <v>1.7162910104595444</v>
      </c>
    </row>
    <row r="29" spans="1:7">
      <c r="A29" s="1" t="s">
        <v>14</v>
      </c>
      <c r="B29" s="1" t="s">
        <v>8</v>
      </c>
      <c r="C29" s="1" t="s">
        <v>2</v>
      </c>
      <c r="D29">
        <v>5.0000000000003073</v>
      </c>
      <c r="E29">
        <v>4.5535048937169043</v>
      </c>
      <c r="F29">
        <v>4.4824571699843023</v>
      </c>
      <c r="G29">
        <v>4.5142638874109879</v>
      </c>
    </row>
    <row r="30" spans="1:7">
      <c r="A30" s="1" t="s">
        <v>14</v>
      </c>
      <c r="B30" s="1" t="s">
        <v>13</v>
      </c>
      <c r="C30" s="1" t="s">
        <v>2</v>
      </c>
      <c r="D30">
        <v>10.000000000001746</v>
      </c>
      <c r="E30">
        <v>9.3768751088751028</v>
      </c>
      <c r="F30">
        <v>8.1680265435385877</v>
      </c>
      <c r="G30">
        <v>8.712591850996942</v>
      </c>
    </row>
    <row r="31" spans="1:7">
      <c r="A31" s="1" t="s">
        <v>14</v>
      </c>
      <c r="B31" s="1" t="s">
        <v>13</v>
      </c>
      <c r="C31" s="1" t="s">
        <v>5</v>
      </c>
      <c r="D31">
        <v>16.500000000013596</v>
      </c>
      <c r="E31">
        <v>12.066789359375873</v>
      </c>
      <c r="F31">
        <v>12.06678935939664</v>
      </c>
      <c r="G31">
        <v>12.066789359398138</v>
      </c>
    </row>
    <row r="32" spans="1:7">
      <c r="A32" s="1" t="s">
        <v>14</v>
      </c>
      <c r="B32" s="1" t="s">
        <v>15</v>
      </c>
      <c r="C32" s="1" t="s">
        <v>2</v>
      </c>
      <c r="D32">
        <v>690.00000000006241</v>
      </c>
      <c r="E32">
        <v>680.24401378659559</v>
      </c>
      <c r="F32">
        <v>572.71186634531568</v>
      </c>
      <c r="G32">
        <v>624.00398046635075</v>
      </c>
    </row>
    <row r="33" spans="1:7">
      <c r="A33" s="1" t="s">
        <v>16</v>
      </c>
      <c r="B33" s="1" t="s">
        <v>1</v>
      </c>
      <c r="C33" s="1" t="s">
        <v>2</v>
      </c>
      <c r="D33">
        <v>1.5156698104974535</v>
      </c>
      <c r="E33">
        <v>1.3622253807778317</v>
      </c>
      <c r="F33">
        <v>1.2676026704290795</v>
      </c>
      <c r="G33">
        <v>1.3099828990859899</v>
      </c>
    </row>
    <row r="34" spans="1:7">
      <c r="A34" s="1" t="s">
        <v>16</v>
      </c>
      <c r="B34" s="1" t="s">
        <v>4</v>
      </c>
      <c r="C34" s="1" t="s">
        <v>2</v>
      </c>
      <c r="D34">
        <v>36.914249710340684</v>
      </c>
      <c r="E34">
        <v>38.980164465231148</v>
      </c>
      <c r="F34">
        <v>26.54370465424563</v>
      </c>
      <c r="G34">
        <v>32.200761422595924</v>
      </c>
    </row>
    <row r="35" spans="1:7">
      <c r="A35" s="1" t="s">
        <v>16</v>
      </c>
      <c r="B35" s="1" t="s">
        <v>4</v>
      </c>
      <c r="C35" s="1" t="s">
        <v>5</v>
      </c>
      <c r="D35">
        <v>183.12829171769246</v>
      </c>
      <c r="E35">
        <v>174.80810608082561</v>
      </c>
      <c r="F35">
        <v>184.05778496455983</v>
      </c>
      <c r="G35">
        <v>179.81570083594411</v>
      </c>
    </row>
    <row r="36" spans="1:7">
      <c r="A36" s="1" t="s">
        <v>16</v>
      </c>
      <c r="B36" s="1" t="s">
        <v>6</v>
      </c>
      <c r="C36" s="1" t="s">
        <v>5</v>
      </c>
      <c r="D36">
        <v>27.503372120345922</v>
      </c>
      <c r="E36">
        <v>34.968142303086928</v>
      </c>
      <c r="F36">
        <v>39.997789881862474</v>
      </c>
      <c r="G36">
        <v>37.658415172347794</v>
      </c>
    </row>
    <row r="37" spans="1:7">
      <c r="A37" s="1" t="s">
        <v>16</v>
      </c>
      <c r="B37" s="1" t="s">
        <v>13</v>
      </c>
      <c r="C37" s="1" t="s">
        <v>5</v>
      </c>
      <c r="D37">
        <v>1.0112606448454908</v>
      </c>
      <c r="E37">
        <v>0.76298920716563146</v>
      </c>
      <c r="F37">
        <v>0.76816501079389388</v>
      </c>
      <c r="G37">
        <v>0.76578621016591142</v>
      </c>
    </row>
    <row r="38" spans="1:7">
      <c r="A38" s="1" t="s">
        <v>16</v>
      </c>
      <c r="B38" s="1" t="s">
        <v>15</v>
      </c>
      <c r="C38" s="1" t="s">
        <v>2</v>
      </c>
      <c r="D38">
        <v>7.0271559962779948</v>
      </c>
      <c r="E38">
        <v>6.2183725629128661</v>
      </c>
      <c r="F38">
        <v>4.4649528181091149</v>
      </c>
      <c r="G38">
        <v>5.3493534598603167</v>
      </c>
    </row>
    <row r="39" spans="1:7">
      <c r="A39" s="1"/>
      <c r="B39" s="1"/>
      <c r="C39" s="1"/>
    </row>
    <row r="40" spans="1:7">
      <c r="A40" s="1"/>
      <c r="B40" s="1"/>
      <c r="C40" s="1"/>
    </row>
    <row r="41" spans="1:7">
      <c r="A41" s="1"/>
      <c r="B41" s="1"/>
      <c r="C41" s="1"/>
    </row>
    <row r="42" spans="1:7">
      <c r="A42" s="1"/>
      <c r="B42" s="1"/>
      <c r="C42" s="1"/>
    </row>
    <row r="43" spans="1:7">
      <c r="A43" s="1"/>
      <c r="B43" s="1"/>
      <c r="C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1"/>
  <sheetViews>
    <sheetView topLeftCell="A29" workbookViewId="0">
      <selection activeCell="A2" sqref="A2:G49"/>
    </sheetView>
  </sheetViews>
  <sheetFormatPr baseColWidth="10" defaultRowHeight="15"/>
  <sheetData>
    <row r="1" spans="1:9">
      <c r="D1" s="1" t="s">
        <v>17</v>
      </c>
      <c r="E1" s="1" t="s">
        <v>42</v>
      </c>
      <c r="F1" s="1" t="s">
        <v>43</v>
      </c>
      <c r="G1" s="1" t="s">
        <v>44</v>
      </c>
      <c r="H1" s="1"/>
      <c r="I1" s="1"/>
    </row>
    <row r="2" spans="1:9">
      <c r="A2" s="1" t="s">
        <v>0</v>
      </c>
      <c r="B2" s="1" t="s">
        <v>18</v>
      </c>
      <c r="C2" s="1" t="s">
        <v>19</v>
      </c>
      <c r="D2">
        <v>413.99999999999994</v>
      </c>
      <c r="E2">
        <v>393.0482569830765</v>
      </c>
      <c r="F2">
        <v>284.60624858445669</v>
      </c>
      <c r="G2">
        <v>343.2457533320603</v>
      </c>
    </row>
    <row r="3" spans="1:9">
      <c r="A3" s="1" t="s">
        <v>0</v>
      </c>
      <c r="B3" s="1" t="s">
        <v>18</v>
      </c>
      <c r="C3" s="1" t="s">
        <v>20</v>
      </c>
      <c r="D3">
        <v>379.0000000000112</v>
      </c>
      <c r="E3">
        <v>367.36654936301625</v>
      </c>
      <c r="F3">
        <v>258.9245409640435</v>
      </c>
      <c r="G3">
        <v>317.56404571418875</v>
      </c>
    </row>
    <row r="4" spans="1:9">
      <c r="A4" s="1" t="s">
        <v>0</v>
      </c>
      <c r="B4" s="1" t="s">
        <v>65</v>
      </c>
      <c r="C4" s="1" t="s">
        <v>21</v>
      </c>
      <c r="D4">
        <v>3414.1204578006227</v>
      </c>
      <c r="E4">
        <v>2759.2284632647634</v>
      </c>
      <c r="F4">
        <v>2713.5606327283363</v>
      </c>
      <c r="G4">
        <v>2749.3686549653944</v>
      </c>
    </row>
    <row r="5" spans="1:9">
      <c r="A5" s="1" t="s">
        <v>0</v>
      </c>
      <c r="B5" s="1" t="s">
        <v>65</v>
      </c>
      <c r="C5" s="1" t="s">
        <v>22</v>
      </c>
      <c r="D5">
        <v>3370.7080746080105</v>
      </c>
      <c r="E5">
        <v>2715.2583813795809</v>
      </c>
      <c r="F5">
        <v>2665.7374132864761</v>
      </c>
      <c r="G5">
        <v>2703.6349498322834</v>
      </c>
    </row>
    <row r="6" spans="1:9">
      <c r="A6" s="1" t="s">
        <v>0</v>
      </c>
      <c r="B6" s="1" t="s">
        <v>23</v>
      </c>
      <c r="C6" s="1" t="s">
        <v>24</v>
      </c>
      <c r="D6">
        <v>20202.213500000566</v>
      </c>
      <c r="E6">
        <v>18301.059422446167</v>
      </c>
      <c r="F6">
        <v>13791.192738457481</v>
      </c>
      <c r="G6">
        <v>16172.739545921668</v>
      </c>
    </row>
    <row r="7" spans="1:9">
      <c r="A7" s="1" t="s">
        <v>0</v>
      </c>
      <c r="B7" s="1" t="s">
        <v>23</v>
      </c>
      <c r="C7" s="1" t="s">
        <v>25</v>
      </c>
      <c r="D7">
        <v>8857.8414999992419</v>
      </c>
      <c r="E7">
        <v>8786.7315135757181</v>
      </c>
      <c r="F7">
        <v>8295.4329629543718</v>
      </c>
      <c r="G7">
        <v>8561.858787698704</v>
      </c>
    </row>
    <row r="8" spans="1:9">
      <c r="A8" s="1" t="s">
        <v>0</v>
      </c>
      <c r="B8" s="1" t="s">
        <v>23</v>
      </c>
      <c r="C8" s="1" t="s">
        <v>69</v>
      </c>
      <c r="D8">
        <v>5104.3585000007561</v>
      </c>
      <c r="E8">
        <v>5175.4684864242818</v>
      </c>
      <c r="F8">
        <v>5666.7670370456281</v>
      </c>
      <c r="G8">
        <v>5400.3412123012931</v>
      </c>
    </row>
    <row r="9" spans="1:9">
      <c r="A9" s="1" t="s">
        <v>0</v>
      </c>
      <c r="B9" s="1" t="s">
        <v>23</v>
      </c>
      <c r="C9" s="1" t="s">
        <v>26</v>
      </c>
      <c r="D9">
        <v>29060.054999999807</v>
      </c>
      <c r="E9">
        <v>27087.790936021884</v>
      </c>
      <c r="F9">
        <v>22086.625701411853</v>
      </c>
      <c r="G9">
        <v>24734.598333620364</v>
      </c>
    </row>
    <row r="10" spans="1:9">
      <c r="A10" s="1" t="s">
        <v>0</v>
      </c>
      <c r="B10" s="1" t="s">
        <v>23</v>
      </c>
      <c r="C10" s="1" t="s">
        <v>27</v>
      </c>
      <c r="D10">
        <v>3.2168772893772894E-3</v>
      </c>
      <c r="E10">
        <v>3.2168772893772894E-3</v>
      </c>
      <c r="F10">
        <v>3.2168772893772894E-3</v>
      </c>
      <c r="G10">
        <v>3.2168772893772886E-3</v>
      </c>
    </row>
    <row r="11" spans="1:9">
      <c r="A11" s="1" t="s">
        <v>0</v>
      </c>
      <c r="B11" s="1" t="s">
        <v>28</v>
      </c>
      <c r="C11" s="1" t="s">
        <v>27</v>
      </c>
      <c r="D11">
        <v>8.3924052116484699E-3</v>
      </c>
      <c r="E11" t="s">
        <v>74</v>
      </c>
      <c r="F11">
        <v>2.5295074773332964E-2</v>
      </c>
      <c r="G11">
        <v>1.1891576641234336E-2</v>
      </c>
    </row>
    <row r="12" spans="1:9">
      <c r="A12" s="1" t="s">
        <v>0</v>
      </c>
      <c r="B12" s="1" t="s">
        <v>28</v>
      </c>
      <c r="C12" s="1" t="s">
        <v>29</v>
      </c>
      <c r="D12">
        <v>2637.7145625000003</v>
      </c>
      <c r="E12">
        <v>2533.6294255738894</v>
      </c>
      <c r="F12">
        <v>1846.40019375</v>
      </c>
      <c r="G12">
        <v>2215.6802325000003</v>
      </c>
    </row>
    <row r="13" spans="1:9">
      <c r="A13" s="1" t="s">
        <v>0</v>
      </c>
      <c r="B13" s="1" t="s">
        <v>45</v>
      </c>
      <c r="C13" s="1" t="s">
        <v>29</v>
      </c>
      <c r="E13">
        <v>2637.7145625000003</v>
      </c>
      <c r="F13">
        <v>1846.4001937500002</v>
      </c>
      <c r="G13">
        <v>2215.6802325000003</v>
      </c>
    </row>
    <row r="14" spans="1:9">
      <c r="A14" s="1" t="s">
        <v>11</v>
      </c>
      <c r="B14" s="1" t="s">
        <v>18</v>
      </c>
      <c r="C14" s="1" t="s">
        <v>19</v>
      </c>
      <c r="D14">
        <v>870.80000000000007</v>
      </c>
      <c r="E14">
        <v>859.73633962955296</v>
      </c>
      <c r="F14">
        <v>608.75207249923471</v>
      </c>
      <c r="G14">
        <v>725.82225804860445</v>
      </c>
    </row>
    <row r="15" spans="1:9">
      <c r="A15" s="1" t="s">
        <v>11</v>
      </c>
      <c r="B15" s="1" t="s">
        <v>18</v>
      </c>
      <c r="C15" s="1" t="s">
        <v>20</v>
      </c>
      <c r="D15">
        <v>827.96119106767242</v>
      </c>
      <c r="E15">
        <v>828.53003293878896</v>
      </c>
      <c r="F15">
        <v>577.5457658008304</v>
      </c>
      <c r="G15">
        <v>694.61595137160009</v>
      </c>
    </row>
    <row r="16" spans="1:9">
      <c r="A16" s="1" t="s">
        <v>11</v>
      </c>
      <c r="B16" s="1" t="s">
        <v>65</v>
      </c>
      <c r="C16" s="1" t="s">
        <v>21</v>
      </c>
      <c r="D16">
        <v>1521.2266677939581</v>
      </c>
      <c r="E16">
        <v>1315.337492473195</v>
      </c>
      <c r="F16">
        <v>1018.819803298503</v>
      </c>
      <c r="G16">
        <v>1163.9907202465349</v>
      </c>
    </row>
    <row r="17" spans="1:7">
      <c r="A17" s="1" t="s">
        <v>11</v>
      </c>
      <c r="B17" s="1" t="s">
        <v>65</v>
      </c>
      <c r="C17" s="1" t="s">
        <v>22</v>
      </c>
      <c r="D17">
        <v>1503.2574831965042</v>
      </c>
      <c r="E17">
        <v>1297.3909494022917</v>
      </c>
      <c r="F17">
        <v>996.87207131396906</v>
      </c>
      <c r="G17">
        <v>1143.9167445799794</v>
      </c>
    </row>
    <row r="18" spans="1:7">
      <c r="A18" s="1" t="s">
        <v>11</v>
      </c>
      <c r="B18" s="1" t="s">
        <v>23</v>
      </c>
      <c r="C18" s="1" t="s">
        <v>24</v>
      </c>
      <c r="D18">
        <v>12010.76004623456</v>
      </c>
      <c r="E18">
        <v>11783.03204006301</v>
      </c>
      <c r="F18">
        <v>7509.7515037885842</v>
      </c>
      <c r="G18">
        <v>9502.0932186255195</v>
      </c>
    </row>
    <row r="19" spans="1:7">
      <c r="A19" s="1" t="s">
        <v>11</v>
      </c>
      <c r="B19" s="1" t="s">
        <v>23</v>
      </c>
      <c r="C19" s="1" t="s">
        <v>25</v>
      </c>
      <c r="D19">
        <v>5524.9256209282885</v>
      </c>
      <c r="E19">
        <v>5527.8125537238484</v>
      </c>
      <c r="F19">
        <v>5017.6365516701298</v>
      </c>
      <c r="G19">
        <v>5256.5519160191452</v>
      </c>
    </row>
    <row r="20" spans="1:7">
      <c r="A20" s="1" t="s">
        <v>11</v>
      </c>
      <c r="B20" s="1" t="s">
        <v>23</v>
      </c>
      <c r="C20" s="1" t="s">
        <v>69</v>
      </c>
      <c r="D20">
        <v>2219.6768790717115</v>
      </c>
      <c r="E20">
        <v>2216.7899462761525</v>
      </c>
      <c r="F20">
        <v>2726.9659483298701</v>
      </c>
      <c r="G20">
        <v>2488.0505839808548</v>
      </c>
    </row>
    <row r="21" spans="1:7">
      <c r="A21" s="1" t="s">
        <v>11</v>
      </c>
      <c r="B21" s="1" t="s">
        <v>23</v>
      </c>
      <c r="C21" s="1" t="s">
        <v>26</v>
      </c>
      <c r="D21">
        <v>17535.685667162848</v>
      </c>
      <c r="E21">
        <v>17310.844593786856</v>
      </c>
      <c r="F21">
        <v>12527.388055458716</v>
      </c>
      <c r="G21">
        <v>14758.645134644663</v>
      </c>
    </row>
    <row r="22" spans="1:7">
      <c r="A22" s="1" t="s">
        <v>11</v>
      </c>
      <c r="B22" s="1" t="s">
        <v>23</v>
      </c>
      <c r="C22" s="1" t="s">
        <v>27</v>
      </c>
      <c r="D22">
        <v>2.2452316864912314E-3</v>
      </c>
      <c r="E22">
        <v>2.245231686548302E-3</v>
      </c>
      <c r="F22">
        <v>2.2452316864936712E-3</v>
      </c>
      <c r="G22">
        <v>2.2452316864936712E-3</v>
      </c>
    </row>
    <row r="23" spans="1:7">
      <c r="A23" s="1" t="s">
        <v>11</v>
      </c>
      <c r="B23" s="1" t="s">
        <v>28</v>
      </c>
      <c r="C23" s="1" t="s">
        <v>27</v>
      </c>
      <c r="D23">
        <v>2.5487028239973442E-2</v>
      </c>
      <c r="E23">
        <v>2.123817268014087E-2</v>
      </c>
      <c r="F23">
        <v>2.5547615399925824E-2</v>
      </c>
      <c r="G23">
        <v>2.354462261601873E-2</v>
      </c>
    </row>
    <row r="24" spans="1:7">
      <c r="A24" s="1" t="s">
        <v>11</v>
      </c>
      <c r="B24" s="1" t="s">
        <v>28</v>
      </c>
      <c r="C24" s="1" t="s">
        <v>29</v>
      </c>
      <c r="D24">
        <v>5686.4339999999993</v>
      </c>
      <c r="E24">
        <v>5686.4340000000002</v>
      </c>
      <c r="F24">
        <v>3980.5038</v>
      </c>
      <c r="G24">
        <v>4776.6045600000007</v>
      </c>
    </row>
    <row r="25" spans="1:7">
      <c r="A25" s="1" t="s">
        <v>11</v>
      </c>
      <c r="B25" s="1" t="s">
        <v>45</v>
      </c>
      <c r="C25" s="1" t="s">
        <v>29</v>
      </c>
      <c r="E25">
        <v>5686.4340000000002</v>
      </c>
      <c r="F25">
        <v>3980.5038000000004</v>
      </c>
      <c r="G25">
        <v>4776.6045600000007</v>
      </c>
    </row>
    <row r="26" spans="1:7">
      <c r="A26" s="1" t="s">
        <v>14</v>
      </c>
      <c r="B26" s="1" t="s">
        <v>18</v>
      </c>
      <c r="C26" s="1" t="s">
        <v>19</v>
      </c>
      <c r="D26">
        <v>1470.0000000000002</v>
      </c>
      <c r="E26">
        <v>1428.3565233466802</v>
      </c>
      <c r="F26">
        <v>936.900341508682</v>
      </c>
      <c r="G26">
        <v>1164.9683005072563</v>
      </c>
    </row>
    <row r="27" spans="1:7">
      <c r="A27" s="1" t="s">
        <v>14</v>
      </c>
      <c r="B27" s="1" t="s">
        <v>18</v>
      </c>
      <c r="C27" s="1" t="s">
        <v>20</v>
      </c>
      <c r="D27">
        <v>1273.9999999998943</v>
      </c>
      <c r="E27">
        <v>1286.5828900618403</v>
      </c>
      <c r="F27">
        <v>791.09572025802333</v>
      </c>
      <c r="G27">
        <v>1021.4298006634432</v>
      </c>
    </row>
    <row r="28" spans="1:7">
      <c r="A28" s="1" t="s">
        <v>14</v>
      </c>
      <c r="B28" s="1" t="s">
        <v>65</v>
      </c>
      <c r="C28" s="1" t="s">
        <v>21</v>
      </c>
      <c r="D28">
        <v>3186.7012630399859</v>
      </c>
      <c r="E28">
        <v>2702.1149486768945</v>
      </c>
      <c r="F28">
        <v>2401.6435615499581</v>
      </c>
      <c r="G28">
        <v>2587.4800361605594</v>
      </c>
    </row>
    <row r="29" spans="1:7">
      <c r="A29" s="1" t="s">
        <v>14</v>
      </c>
      <c r="B29" s="1" t="s">
        <v>65</v>
      </c>
      <c r="C29" s="1" t="s">
        <v>22</v>
      </c>
      <c r="D29">
        <v>3181.0276927198456</v>
      </c>
      <c r="E29">
        <v>2696.4768116397536</v>
      </c>
      <c r="F29">
        <v>2383.0843887360916</v>
      </c>
      <c r="G29">
        <v>2574.9925815527486</v>
      </c>
    </row>
    <row r="30" spans="1:7">
      <c r="A30" s="1" t="s">
        <v>14</v>
      </c>
      <c r="B30" s="1" t="s">
        <v>23</v>
      </c>
      <c r="C30" s="1" t="s">
        <v>24</v>
      </c>
      <c r="D30">
        <v>5859.5151666678339</v>
      </c>
      <c r="E30">
        <v>5696.6375841182153</v>
      </c>
      <c r="F30">
        <v>2946.2308161206865</v>
      </c>
      <c r="G30">
        <v>4219.9406368054933</v>
      </c>
    </row>
    <row r="31" spans="1:7">
      <c r="A31" s="1" t="s">
        <v>14</v>
      </c>
      <c r="B31" s="1" t="s">
        <v>23</v>
      </c>
      <c r="C31" s="1" t="s">
        <v>25</v>
      </c>
      <c r="D31">
        <v>6911.394833333803</v>
      </c>
      <c r="E31">
        <v>6915.9127931327857</v>
      </c>
      <c r="F31">
        <v>5268.4018864354866</v>
      </c>
      <c r="G31">
        <v>6042.583007804189</v>
      </c>
    </row>
    <row r="32" spans="1:7">
      <c r="A32" s="1" t="s">
        <v>14</v>
      </c>
      <c r="B32" s="1" t="s">
        <v>23</v>
      </c>
      <c r="C32" s="1" t="s">
        <v>69</v>
      </c>
      <c r="D32">
        <v>650.17683333286368</v>
      </c>
      <c r="E32">
        <v>645.65887353388121</v>
      </c>
      <c r="F32">
        <v>2293.1697802311796</v>
      </c>
      <c r="G32">
        <v>1518.9886588624772</v>
      </c>
    </row>
    <row r="33" spans="1:7">
      <c r="A33" s="1" t="s">
        <v>14</v>
      </c>
      <c r="B33" s="1" t="s">
        <v>23</v>
      </c>
      <c r="C33" s="1" t="s">
        <v>26</v>
      </c>
      <c r="D33">
        <v>12770.910000001641</v>
      </c>
      <c r="E33">
        <v>12612.550377251002</v>
      </c>
      <c r="F33">
        <v>8214.6327025561732</v>
      </c>
      <c r="G33">
        <v>10262.523644609686</v>
      </c>
    </row>
    <row r="34" spans="1:7">
      <c r="A34" s="1" t="s">
        <v>14</v>
      </c>
      <c r="B34" s="1" t="s">
        <v>23</v>
      </c>
      <c r="C34" s="1" t="s">
        <v>27</v>
      </c>
      <c r="D34">
        <v>4.7609783882783877E-3</v>
      </c>
      <c r="E34">
        <v>4.7609783882783911E-3</v>
      </c>
      <c r="F34">
        <v>4.7578247318692361E-3</v>
      </c>
      <c r="G34">
        <v>4.7595402241226367E-3</v>
      </c>
    </row>
    <row r="35" spans="1:7">
      <c r="A35" s="1" t="s">
        <v>14</v>
      </c>
      <c r="B35" s="1" t="s">
        <v>28</v>
      </c>
      <c r="C35" s="1" t="s">
        <v>27</v>
      </c>
      <c r="D35">
        <v>2.0235597940139283E-2</v>
      </c>
      <c r="E35">
        <v>1.0824859822168699E-2</v>
      </c>
      <c r="F35">
        <v>4.5742747478974922E-2</v>
      </c>
      <c r="G35">
        <v>3.0125866623294979E-2</v>
      </c>
    </row>
    <row r="36" spans="1:7">
      <c r="A36" s="1" t="s">
        <v>14</v>
      </c>
      <c r="B36" s="1" t="s">
        <v>28</v>
      </c>
      <c r="C36" s="1" t="s">
        <v>29</v>
      </c>
      <c r="D36">
        <v>9925.3281249999982</v>
      </c>
      <c r="E36">
        <v>9925.3281249999982</v>
      </c>
      <c r="F36">
        <v>6947.7296874999993</v>
      </c>
      <c r="G36">
        <v>8337.2756250000002</v>
      </c>
    </row>
    <row r="37" spans="1:7">
      <c r="A37" s="1" t="s">
        <v>14</v>
      </c>
      <c r="B37" s="1" t="s">
        <v>45</v>
      </c>
      <c r="C37" s="1" t="s">
        <v>29</v>
      </c>
      <c r="E37">
        <v>9925.3281249999982</v>
      </c>
      <c r="F37">
        <v>6947.7296874999984</v>
      </c>
      <c r="G37">
        <v>8337.2756249999984</v>
      </c>
    </row>
    <row r="38" spans="1:7">
      <c r="A38" s="1" t="s">
        <v>16</v>
      </c>
      <c r="B38" s="1" t="s">
        <v>18</v>
      </c>
      <c r="C38" s="1" t="s">
        <v>19</v>
      </c>
      <c r="D38">
        <v>257.09999999999997</v>
      </c>
      <c r="E38">
        <v>257.10000000000002</v>
      </c>
      <c r="F38">
        <v>257.10000000000002</v>
      </c>
      <c r="G38">
        <v>257.10000000000008</v>
      </c>
    </row>
    <row r="39" spans="1:7">
      <c r="A39" s="1" t="s">
        <v>16</v>
      </c>
      <c r="B39" s="1" t="s">
        <v>18</v>
      </c>
      <c r="C39" s="1" t="s">
        <v>20</v>
      </c>
      <c r="D39">
        <v>45.457075517116138</v>
      </c>
      <c r="E39">
        <v>46.560762408921846</v>
      </c>
      <c r="F39">
        <v>32.276260142783826</v>
      </c>
      <c r="G39">
        <v>38.86009778154223</v>
      </c>
    </row>
    <row r="40" spans="1:7">
      <c r="A40" s="1" t="s">
        <v>16</v>
      </c>
      <c r="B40" s="1" t="s">
        <v>65</v>
      </c>
      <c r="C40" s="1" t="s">
        <v>21</v>
      </c>
      <c r="D40">
        <v>130.74813055868384</v>
      </c>
      <c r="E40">
        <v>89.906536620286403</v>
      </c>
      <c r="F40">
        <v>83.102357409541625</v>
      </c>
      <c r="G40">
        <v>86.491246429502567</v>
      </c>
    </row>
    <row r="41" spans="1:7">
      <c r="A41" s="1" t="s">
        <v>16</v>
      </c>
      <c r="B41" s="1" t="s">
        <v>65</v>
      </c>
      <c r="C41" s="1" t="s">
        <v>22</v>
      </c>
      <c r="D41">
        <v>129.64285767980084</v>
      </c>
      <c r="E41">
        <v>88.816707964899408</v>
      </c>
      <c r="F41">
        <v>81.855169681429089</v>
      </c>
      <c r="G41">
        <v>85.319017656196309</v>
      </c>
    </row>
    <row r="42" spans="1:7">
      <c r="A42" s="1" t="s">
        <v>16</v>
      </c>
      <c r="B42" s="1" t="s">
        <v>23</v>
      </c>
      <c r="C42" s="1" t="s">
        <v>24</v>
      </c>
      <c r="D42">
        <v>167.99708795919207</v>
      </c>
      <c r="E42">
        <v>161.73553381076479</v>
      </c>
      <c r="F42">
        <v>148.69345491805836</v>
      </c>
      <c r="G42">
        <v>154.52753653045633</v>
      </c>
    </row>
    <row r="43" spans="1:7">
      <c r="A43" s="1" t="s">
        <v>16</v>
      </c>
      <c r="B43" s="1" t="s">
        <v>23</v>
      </c>
      <c r="C43" s="1" t="s">
        <v>25</v>
      </c>
      <c r="D43">
        <v>910.74693407335292</v>
      </c>
      <c r="E43">
        <v>912.71616681094281</v>
      </c>
      <c r="F43">
        <v>892.65192482114082</v>
      </c>
      <c r="G43">
        <v>902.20964896431053</v>
      </c>
    </row>
    <row r="44" spans="1:7">
      <c r="A44" s="1" t="s">
        <v>16</v>
      </c>
      <c r="B44" s="1" t="s">
        <v>23</v>
      </c>
      <c r="C44" s="1" t="s">
        <v>69</v>
      </c>
      <c r="D44">
        <v>81.873065926646973</v>
      </c>
      <c r="E44">
        <v>79.903833189057039</v>
      </c>
      <c r="F44">
        <v>99.968075178859038</v>
      </c>
      <c r="G44">
        <v>90.410351035689345</v>
      </c>
    </row>
    <row r="45" spans="1:7">
      <c r="A45" s="1" t="s">
        <v>16</v>
      </c>
      <c r="B45" s="1" t="s">
        <v>23</v>
      </c>
      <c r="C45" s="1" t="s">
        <v>26</v>
      </c>
      <c r="D45">
        <v>1078.744022032545</v>
      </c>
      <c r="E45">
        <v>1074.4517006217077</v>
      </c>
      <c r="F45">
        <v>1041.3453797391992</v>
      </c>
      <c r="G45">
        <v>1056.7371854947669</v>
      </c>
    </row>
    <row r="46" spans="1:7">
      <c r="A46" s="1" t="s">
        <v>16</v>
      </c>
      <c r="B46" s="1" t="s">
        <v>23</v>
      </c>
      <c r="C46" s="1" t="s">
        <v>27</v>
      </c>
      <c r="D46">
        <v>6.4078393507890595E-3</v>
      </c>
      <c r="E46">
        <v>6.4078393522110132E-3</v>
      </c>
      <c r="F46">
        <v>6.4078393508158514E-3</v>
      </c>
      <c r="G46">
        <v>6.4078393508156875E-3</v>
      </c>
    </row>
    <row r="47" spans="1:7">
      <c r="A47" s="1" t="s">
        <v>16</v>
      </c>
      <c r="B47" s="1" t="s">
        <v>28</v>
      </c>
      <c r="C47" s="1" t="s">
        <v>27</v>
      </c>
      <c r="D47">
        <v>2.5567363177914339E-2</v>
      </c>
      <c r="E47">
        <v>3.1045425715612571E-2</v>
      </c>
      <c r="F47">
        <v>4.0038001605650596E-2</v>
      </c>
      <c r="G47">
        <v>3.6002168785887349E-2</v>
      </c>
    </row>
    <row r="48" spans="1:7">
      <c r="A48" s="1" t="s">
        <v>16</v>
      </c>
      <c r="B48" s="1" t="s">
        <v>28</v>
      </c>
      <c r="C48" s="1" t="s">
        <v>29</v>
      </c>
      <c r="D48">
        <v>247.14706249999998</v>
      </c>
      <c r="E48">
        <v>247.1470625</v>
      </c>
      <c r="F48">
        <v>173.00294374999996</v>
      </c>
      <c r="G48">
        <v>207.60353249999997</v>
      </c>
    </row>
    <row r="49" spans="1:7">
      <c r="A49" s="1" t="s">
        <v>16</v>
      </c>
      <c r="B49" s="1" t="s">
        <v>45</v>
      </c>
      <c r="C49" s="1" t="s">
        <v>29</v>
      </c>
      <c r="E49">
        <v>247.14706249999998</v>
      </c>
      <c r="F49">
        <v>173.00294374999996</v>
      </c>
      <c r="G49">
        <v>207.60353249999997</v>
      </c>
    </row>
    <row r="50" spans="1:7">
      <c r="A50" s="1"/>
      <c r="B50" s="1"/>
      <c r="C50" s="1"/>
    </row>
    <row r="51" spans="1:7">
      <c r="A51" s="1"/>
      <c r="B51" s="1"/>
      <c r="C51" s="1"/>
    </row>
    <row r="52" spans="1:7">
      <c r="A52" s="1"/>
      <c r="B52" s="1"/>
      <c r="C52" s="1"/>
    </row>
    <row r="53" spans="1:7">
      <c r="A53" s="1"/>
      <c r="B53" s="1"/>
      <c r="C53" s="1"/>
    </row>
    <row r="54" spans="1:7">
      <c r="A54" s="1"/>
      <c r="B54" s="1"/>
      <c r="C54" s="1"/>
    </row>
    <row r="55" spans="1:7">
      <c r="A55" s="1"/>
      <c r="B55" s="1"/>
      <c r="C55" s="1"/>
    </row>
    <row r="56" spans="1:7">
      <c r="A56" s="1"/>
      <c r="B56" s="1"/>
      <c r="C56" s="1"/>
    </row>
    <row r="57" spans="1:7">
      <c r="A57" s="1"/>
      <c r="B57" s="1"/>
      <c r="C57" s="1"/>
    </row>
    <row r="58" spans="1:7">
      <c r="A58" s="1"/>
      <c r="B58" s="1"/>
      <c r="C58" s="1"/>
    </row>
    <row r="59" spans="1:7">
      <c r="A59" s="1"/>
      <c r="B59" s="1"/>
      <c r="C59" s="1"/>
    </row>
    <row r="60" spans="1:7">
      <c r="A60" s="1"/>
      <c r="B60" s="1"/>
      <c r="C60" s="1"/>
    </row>
    <row r="61" spans="1:7">
      <c r="A61" s="1"/>
      <c r="B61" s="1"/>
      <c r="C6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5"/>
  <sheetViews>
    <sheetView topLeftCell="A247" workbookViewId="0">
      <selection activeCell="F35" sqref="F35"/>
    </sheetView>
  </sheetViews>
  <sheetFormatPr baseColWidth="10" defaultRowHeight="15"/>
  <sheetData>
    <row r="1" spans="1:11">
      <c r="D1" s="1" t="s">
        <v>67</v>
      </c>
      <c r="E1" s="1" t="s">
        <v>68</v>
      </c>
      <c r="F1" s="1" t="s">
        <v>17</v>
      </c>
      <c r="G1" s="1" t="s">
        <v>42</v>
      </c>
      <c r="H1" s="1" t="s">
        <v>43</v>
      </c>
      <c r="I1" s="1" t="s">
        <v>44</v>
      </c>
      <c r="J1" s="1"/>
      <c r="K1" s="1"/>
    </row>
    <row r="2" spans="1:11">
      <c r="A2" s="1" t="s">
        <v>0</v>
      </c>
      <c r="B2" s="1" t="s">
        <v>1</v>
      </c>
      <c r="C2" s="1" t="s">
        <v>30</v>
      </c>
      <c r="E2">
        <v>888.55638547500018</v>
      </c>
      <c r="F2">
        <v>888.54749999982266</v>
      </c>
      <c r="G2">
        <v>810.15936078552056</v>
      </c>
      <c r="H2">
        <v>503.68949654413865</v>
      </c>
      <c r="I2">
        <v>667.02388215987708</v>
      </c>
    </row>
    <row r="3" spans="1:11">
      <c r="A3" s="1" t="s">
        <v>0</v>
      </c>
      <c r="B3" s="1" t="s">
        <v>1</v>
      </c>
      <c r="C3" s="1" t="s">
        <v>31</v>
      </c>
      <c r="E3">
        <v>882.31551174097797</v>
      </c>
      <c r="F3">
        <v>884.58757448059316</v>
      </c>
      <c r="G3">
        <v>806.69620466764695</v>
      </c>
      <c r="H3">
        <v>500.26098183435386</v>
      </c>
      <c r="I3">
        <v>663.56820521583245</v>
      </c>
    </row>
    <row r="4" spans="1:11">
      <c r="A4" s="1" t="s">
        <v>0</v>
      </c>
      <c r="B4" s="1" t="s">
        <v>1</v>
      </c>
      <c r="C4" s="1" t="s">
        <v>32</v>
      </c>
      <c r="D4">
        <v>22.48880839760329</v>
      </c>
    </row>
    <row r="5" spans="1:11">
      <c r="A5" s="1" t="s">
        <v>0</v>
      </c>
      <c r="B5" s="1" t="s">
        <v>1</v>
      </c>
      <c r="C5" s="1" t="s">
        <v>33</v>
      </c>
      <c r="D5">
        <v>22.48880839760329</v>
      </c>
      <c r="E5">
        <v>6.2408737340222071</v>
      </c>
      <c r="F5">
        <v>3.9599255192293961</v>
      </c>
      <c r="G5">
        <v>3.4631561178735821</v>
      </c>
      <c r="H5">
        <v>3.4285147097847903</v>
      </c>
      <c r="I5">
        <v>3.4556769440445723</v>
      </c>
    </row>
    <row r="6" spans="1:11">
      <c r="A6" s="1" t="s">
        <v>0</v>
      </c>
      <c r="B6" s="1" t="s">
        <v>1</v>
      </c>
      <c r="C6" s="1" t="s">
        <v>34</v>
      </c>
      <c r="E6">
        <v>6.2408737340222071</v>
      </c>
      <c r="F6">
        <v>3.9599255192293961</v>
      </c>
      <c r="G6">
        <v>3.4631561178735821</v>
      </c>
      <c r="H6">
        <v>3.4285147097847903</v>
      </c>
      <c r="I6">
        <v>3.4556769440445723</v>
      </c>
    </row>
    <row r="7" spans="1:11">
      <c r="A7" s="1" t="s">
        <v>0</v>
      </c>
      <c r="B7" s="1" t="s">
        <v>12</v>
      </c>
      <c r="C7" s="1" t="s">
        <v>30</v>
      </c>
      <c r="E7">
        <v>30.450304500000001</v>
      </c>
      <c r="F7">
        <v>30.450000000100854</v>
      </c>
      <c r="G7">
        <v>23.823247786442657</v>
      </c>
      <c r="H7">
        <v>21.07150996137133</v>
      </c>
      <c r="I7">
        <v>22.515793224990343</v>
      </c>
    </row>
    <row r="8" spans="1:11">
      <c r="A8" s="1" t="s">
        <v>0</v>
      </c>
      <c r="B8" s="1" t="s">
        <v>12</v>
      </c>
      <c r="C8" s="1" t="s">
        <v>31</v>
      </c>
      <c r="E8">
        <v>25.017739175373375</v>
      </c>
      <c r="F8">
        <v>27.365042224531113</v>
      </c>
      <c r="G8">
        <v>21.249577198017281</v>
      </c>
      <c r="H8">
        <v>18.533493155268491</v>
      </c>
      <c r="I8">
        <v>19.949820384732952</v>
      </c>
    </row>
    <row r="9" spans="1:11">
      <c r="A9" s="1" t="s">
        <v>0</v>
      </c>
      <c r="B9" s="1" t="s">
        <v>12</v>
      </c>
      <c r="C9" s="1" t="s">
        <v>32</v>
      </c>
      <c r="D9">
        <v>22.155336067701473</v>
      </c>
    </row>
    <row r="10" spans="1:11">
      <c r="A10" s="1" t="s">
        <v>0</v>
      </c>
      <c r="B10" s="1" t="s">
        <v>12</v>
      </c>
      <c r="C10" s="1" t="s">
        <v>33</v>
      </c>
      <c r="D10">
        <v>22.155336067701473</v>
      </c>
      <c r="E10">
        <v>5.4325653246266281</v>
      </c>
      <c r="F10">
        <v>3.0849577755697428</v>
      </c>
      <c r="G10">
        <v>2.5736705884253777</v>
      </c>
      <c r="H10">
        <v>2.5380168061028381</v>
      </c>
      <c r="I10">
        <v>2.5659728402573916</v>
      </c>
    </row>
    <row r="11" spans="1:11">
      <c r="A11" s="1" t="s">
        <v>0</v>
      </c>
      <c r="B11" s="1" t="s">
        <v>12</v>
      </c>
      <c r="C11" s="1" t="s">
        <v>34</v>
      </c>
      <c r="E11">
        <v>5.4325653246266281</v>
      </c>
      <c r="F11">
        <v>3.0849577755697428</v>
      </c>
      <c r="G11">
        <v>2.5736705884253777</v>
      </c>
      <c r="H11">
        <v>2.5380168061028381</v>
      </c>
      <c r="I11">
        <v>2.5659728402573916</v>
      </c>
    </row>
    <row r="12" spans="1:11">
      <c r="A12" s="1" t="s">
        <v>0</v>
      </c>
      <c r="B12" s="1" t="s">
        <v>36</v>
      </c>
      <c r="C12" s="1" t="s">
        <v>30</v>
      </c>
      <c r="D12">
        <v>306.43128022701933</v>
      </c>
      <c r="E12">
        <v>15.000150000000001</v>
      </c>
      <c r="F12">
        <v>15.000000000000709</v>
      </c>
      <c r="G12">
        <v>12.263064885483555</v>
      </c>
      <c r="H12">
        <v>12.263064885814531</v>
      </c>
      <c r="I12">
        <v>12.263064885813707</v>
      </c>
    </row>
    <row r="13" spans="1:11">
      <c r="A13" s="1" t="s">
        <v>0</v>
      </c>
      <c r="B13" s="1" t="s">
        <v>36</v>
      </c>
      <c r="C13" s="1" t="s">
        <v>31</v>
      </c>
      <c r="D13">
        <v>305.8572286709844</v>
      </c>
      <c r="E13">
        <v>14.860161192298628</v>
      </c>
      <c r="F13">
        <v>14.920946607871821</v>
      </c>
      <c r="G13">
        <v>12.197282662651274</v>
      </c>
      <c r="H13">
        <v>12.198208106437836</v>
      </c>
      <c r="I13">
        <v>12.197482468729953</v>
      </c>
    </row>
    <row r="14" spans="1:11">
      <c r="A14" s="1" t="s">
        <v>0</v>
      </c>
      <c r="B14" s="1" t="s">
        <v>36</v>
      </c>
      <c r="C14" s="1" t="s">
        <v>33</v>
      </c>
      <c r="D14">
        <v>0.57405155603511049</v>
      </c>
      <c r="E14">
        <v>0.13998880770137329</v>
      </c>
      <c r="F14">
        <v>7.9053392128888192E-2</v>
      </c>
      <c r="G14">
        <v>6.5782222832280204E-2</v>
      </c>
      <c r="H14">
        <v>6.4856779376695955E-2</v>
      </c>
      <c r="I14">
        <v>6.5582417083752509E-2</v>
      </c>
    </row>
    <row r="15" spans="1:11">
      <c r="A15" s="1" t="s">
        <v>0</v>
      </c>
      <c r="B15" s="1" t="s">
        <v>36</v>
      </c>
      <c r="C15" s="1" t="s">
        <v>34</v>
      </c>
      <c r="D15">
        <v>0.57405155603510494</v>
      </c>
      <c r="E15">
        <v>0.13998880770137329</v>
      </c>
      <c r="F15">
        <v>7.9053392128888192E-2</v>
      </c>
      <c r="G15">
        <v>6.5782222832280204E-2</v>
      </c>
      <c r="H15">
        <v>6.4856779376695955E-2</v>
      </c>
      <c r="I15">
        <v>6.5582417083752509E-2</v>
      </c>
    </row>
    <row r="16" spans="1:11">
      <c r="A16" s="1" t="s">
        <v>0</v>
      </c>
      <c r="B16" s="1" t="s">
        <v>3</v>
      </c>
      <c r="C16" s="1" t="s">
        <v>30</v>
      </c>
      <c r="E16">
        <v>1039.510395</v>
      </c>
      <c r="F16">
        <v>1039.5000000000441</v>
      </c>
      <c r="G16">
        <v>824.48589646454218</v>
      </c>
      <c r="H16">
        <v>721.50635062396077</v>
      </c>
      <c r="I16">
        <v>775.5114767768838</v>
      </c>
    </row>
    <row r="17" spans="1:9">
      <c r="A17" s="1" t="s">
        <v>0</v>
      </c>
      <c r="B17" s="1" t="s">
        <v>3</v>
      </c>
      <c r="C17" s="1" t="s">
        <v>31</v>
      </c>
      <c r="E17">
        <v>1038.5657652840325</v>
      </c>
      <c r="F17">
        <v>1038.9665871720031</v>
      </c>
      <c r="G17">
        <v>824.04204286713946</v>
      </c>
      <c r="H17">
        <v>721.06874229417758</v>
      </c>
      <c r="I17">
        <v>775.06897154967476</v>
      </c>
    </row>
    <row r="18" spans="1:9">
      <c r="A18" s="1" t="s">
        <v>0</v>
      </c>
      <c r="B18" s="1" t="s">
        <v>3</v>
      </c>
      <c r="C18" s="1" t="s">
        <v>32</v>
      </c>
      <c r="D18">
        <v>3.8738611137954795</v>
      </c>
    </row>
    <row r="19" spans="1:9">
      <c r="A19" s="1" t="s">
        <v>0</v>
      </c>
      <c r="B19" s="1" t="s">
        <v>3</v>
      </c>
      <c r="C19" s="1" t="s">
        <v>33</v>
      </c>
      <c r="D19">
        <v>3.8738611137954795</v>
      </c>
      <c r="E19">
        <v>0.9446297159675382</v>
      </c>
      <c r="F19">
        <v>0.5334128280410515</v>
      </c>
      <c r="G19">
        <v>0.44385359740275443</v>
      </c>
      <c r="H19">
        <v>0.437608329783227</v>
      </c>
      <c r="I19">
        <v>0.44250522720904262</v>
      </c>
    </row>
    <row r="20" spans="1:9">
      <c r="A20" s="1" t="s">
        <v>0</v>
      </c>
      <c r="B20" s="1" t="s">
        <v>3</v>
      </c>
      <c r="C20" s="1" t="s">
        <v>34</v>
      </c>
      <c r="E20">
        <v>0.9446297159675382</v>
      </c>
      <c r="F20">
        <v>0.5334128280410515</v>
      </c>
      <c r="G20">
        <v>0.44385359740275443</v>
      </c>
      <c r="H20">
        <v>0.437608329783227</v>
      </c>
      <c r="I20">
        <v>0.44250522720904262</v>
      </c>
    </row>
    <row r="21" spans="1:9">
      <c r="A21" s="1" t="s">
        <v>0</v>
      </c>
      <c r="B21" s="1" t="s">
        <v>4</v>
      </c>
      <c r="C21" s="1" t="s">
        <v>30</v>
      </c>
      <c r="E21">
        <v>446.22650502109411</v>
      </c>
      <c r="F21">
        <v>446.25000000006315</v>
      </c>
      <c r="G21">
        <v>350.20794645938065</v>
      </c>
      <c r="H21">
        <v>167.98142521226447</v>
      </c>
      <c r="I21">
        <v>269.58985695224891</v>
      </c>
    </row>
    <row r="22" spans="1:9">
      <c r="A22" s="1" t="s">
        <v>0</v>
      </c>
      <c r="B22" s="1" t="s">
        <v>4</v>
      </c>
      <c r="C22" s="1" t="s">
        <v>31</v>
      </c>
      <c r="E22">
        <v>441.67031688595478</v>
      </c>
      <c r="F22">
        <v>443.3590691235101</v>
      </c>
      <c r="G22">
        <v>347.67969319474633</v>
      </c>
      <c r="H22">
        <v>165.47846268237521</v>
      </c>
      <c r="I22">
        <v>267.06706402574338</v>
      </c>
    </row>
    <row r="23" spans="1:9">
      <c r="A23" s="1" t="s">
        <v>0</v>
      </c>
      <c r="B23" s="1" t="s">
        <v>4</v>
      </c>
      <c r="C23" s="1" t="s">
        <v>32</v>
      </c>
      <c r="D23">
        <v>16.418356228252136</v>
      </c>
    </row>
    <row r="24" spans="1:9">
      <c r="A24" s="1" t="s">
        <v>0</v>
      </c>
      <c r="B24" s="1" t="s">
        <v>4</v>
      </c>
      <c r="C24" s="1" t="s">
        <v>33</v>
      </c>
      <c r="D24">
        <v>16.418356228254968</v>
      </c>
      <c r="E24">
        <v>4.5561881351393341</v>
      </c>
      <c r="F24">
        <v>2.890930876553035</v>
      </c>
      <c r="G24">
        <v>2.5282532646343081</v>
      </c>
      <c r="H24">
        <v>2.5029625298892624</v>
      </c>
      <c r="I24">
        <v>2.5227929265055367</v>
      </c>
    </row>
    <row r="25" spans="1:9">
      <c r="A25" s="1" t="s">
        <v>0</v>
      </c>
      <c r="B25" s="1" t="s">
        <v>4</v>
      </c>
      <c r="C25" s="1" t="s">
        <v>34</v>
      </c>
      <c r="E25">
        <v>4.5561881351393341</v>
      </c>
      <c r="F25">
        <v>2.890930876553035</v>
      </c>
      <c r="G25">
        <v>2.5282532646343081</v>
      </c>
      <c r="H25">
        <v>2.5029625298892624</v>
      </c>
      <c r="I25">
        <v>2.5227929265055367</v>
      </c>
    </row>
    <row r="26" spans="1:9">
      <c r="A26" s="1" t="s">
        <v>0</v>
      </c>
      <c r="B26" s="1" t="s">
        <v>7</v>
      </c>
      <c r="C26" s="1" t="s">
        <v>30</v>
      </c>
      <c r="E26">
        <v>1143.5739356249999</v>
      </c>
      <c r="F26">
        <v>1143.5624999993424</v>
      </c>
      <c r="G26">
        <v>980.56098239063522</v>
      </c>
      <c r="H26">
        <v>765.44246881037566</v>
      </c>
      <c r="I26">
        <v>880.59403044788712</v>
      </c>
    </row>
    <row r="27" spans="1:9">
      <c r="A27" s="1" t="s">
        <v>0</v>
      </c>
      <c r="B27" s="1" t="s">
        <v>7</v>
      </c>
      <c r="C27" s="1" t="s">
        <v>31</v>
      </c>
      <c r="E27">
        <v>1143.4273474192726</v>
      </c>
      <c r="F27">
        <v>1143.4797407485551</v>
      </c>
      <c r="G27">
        <v>980.49212449522679</v>
      </c>
      <c r="H27">
        <v>765.37458030342668</v>
      </c>
      <c r="I27">
        <v>880.52538184607261</v>
      </c>
    </row>
    <row r="28" spans="1:9">
      <c r="A28" s="1" t="s">
        <v>0</v>
      </c>
      <c r="B28" s="1" t="s">
        <v>7</v>
      </c>
      <c r="C28" s="1" t="s">
        <v>32</v>
      </c>
      <c r="D28">
        <v>0.6012625743885065</v>
      </c>
    </row>
    <row r="29" spans="1:9">
      <c r="A29" s="1" t="s">
        <v>0</v>
      </c>
      <c r="B29" s="1" t="s">
        <v>7</v>
      </c>
      <c r="C29" s="1" t="s">
        <v>33</v>
      </c>
      <c r="D29">
        <v>0.60126257438853237</v>
      </c>
      <c r="E29">
        <v>0.14658820572733131</v>
      </c>
      <c r="F29">
        <v>8.2759250787329208E-2</v>
      </c>
      <c r="G29">
        <v>6.8857895408424977E-2</v>
      </c>
      <c r="H29">
        <v>6.7888506949003696E-2</v>
      </c>
      <c r="I29">
        <v>6.8648601814548418E-2</v>
      </c>
    </row>
    <row r="30" spans="1:9">
      <c r="A30" s="1" t="s">
        <v>0</v>
      </c>
      <c r="B30" s="1" t="s">
        <v>7</v>
      </c>
      <c r="C30" s="1" t="s">
        <v>34</v>
      </c>
      <c r="E30">
        <v>0.14658820572733131</v>
      </c>
      <c r="F30">
        <v>8.2759250787329208E-2</v>
      </c>
      <c r="G30">
        <v>6.8857895408424977E-2</v>
      </c>
      <c r="H30">
        <v>6.7888506949003696E-2</v>
      </c>
      <c r="I30">
        <v>6.8648601814548418E-2</v>
      </c>
    </row>
    <row r="31" spans="1:9">
      <c r="A31" s="1" t="s">
        <v>0</v>
      </c>
      <c r="B31" s="1" t="s">
        <v>8</v>
      </c>
      <c r="C31" s="1" t="s">
        <v>30</v>
      </c>
      <c r="D31">
        <v>0.10568723309370398</v>
      </c>
      <c r="E31">
        <v>5320.0532000000003</v>
      </c>
      <c r="F31">
        <v>5320.0000000001028</v>
      </c>
      <c r="G31">
        <v>4368.2445948205041</v>
      </c>
      <c r="H31">
        <v>4296.1494707945621</v>
      </c>
      <c r="I31">
        <v>4334.3682462292918</v>
      </c>
    </row>
    <row r="32" spans="1:9">
      <c r="A32" s="1" t="s">
        <v>0</v>
      </c>
      <c r="B32" s="1" t="s">
        <v>8</v>
      </c>
      <c r="C32" s="1" t="s">
        <v>31</v>
      </c>
      <c r="E32">
        <v>5320.0273802423626</v>
      </c>
      <c r="F32">
        <v>5319.9853923490709</v>
      </c>
      <c r="G32">
        <v>4368.2324290624756</v>
      </c>
      <c r="H32">
        <v>4296.1374753179798</v>
      </c>
      <c r="I32">
        <v>4334.3561172354885</v>
      </c>
    </row>
    <row r="33" spans="1:9">
      <c r="A33" s="1" t="s">
        <v>0</v>
      </c>
      <c r="B33" s="1" t="s">
        <v>8</v>
      </c>
      <c r="C33" s="1" t="s">
        <v>33</v>
      </c>
      <c r="D33">
        <v>0.10568723309712529</v>
      </c>
      <c r="E33">
        <v>2.5819757637687211E-2</v>
      </c>
      <c r="F33">
        <v>1.460765103201732E-2</v>
      </c>
      <c r="G33">
        <v>1.2165758028785712E-2</v>
      </c>
      <c r="H33">
        <v>1.1995476582699775E-2</v>
      </c>
      <c r="I33">
        <v>1.2128993803386227E-2</v>
      </c>
    </row>
    <row r="34" spans="1:9">
      <c r="A34" s="1" t="s">
        <v>0</v>
      </c>
      <c r="B34" s="1" t="s">
        <v>8</v>
      </c>
      <c r="C34" s="1" t="s">
        <v>34</v>
      </c>
      <c r="D34">
        <v>0.10568723309661927</v>
      </c>
      <c r="E34">
        <v>2.5819757637687211E-2</v>
      </c>
      <c r="F34">
        <v>1.460765103201732E-2</v>
      </c>
      <c r="G34">
        <v>1.2165758028785712E-2</v>
      </c>
      <c r="H34">
        <v>1.1995476582699775E-2</v>
      </c>
      <c r="I34">
        <v>1.2128993803386227E-2</v>
      </c>
    </row>
    <row r="35" spans="1:9">
      <c r="A35" s="1" t="s">
        <v>0</v>
      </c>
      <c r="B35" s="1" t="s">
        <v>9</v>
      </c>
      <c r="C35" s="1" t="s">
        <v>30</v>
      </c>
      <c r="E35">
        <v>766.01836010699992</v>
      </c>
      <c r="F35">
        <v>766.01069999990045</v>
      </c>
      <c r="G35">
        <v>659.95541279485053</v>
      </c>
      <c r="H35">
        <v>429.61612404657512</v>
      </c>
      <c r="I35">
        <v>550.5612723031727</v>
      </c>
    </row>
    <row r="36" spans="1:9">
      <c r="A36" s="1" t="s">
        <v>0</v>
      </c>
      <c r="B36" s="1" t="s">
        <v>9</v>
      </c>
      <c r="C36" s="1" t="s">
        <v>31</v>
      </c>
      <c r="E36">
        <v>765.27978790713814</v>
      </c>
      <c r="F36">
        <v>765.59373285914023</v>
      </c>
      <c r="G36">
        <v>659.60848825814719</v>
      </c>
      <c r="H36">
        <v>429.27408381720659</v>
      </c>
      <c r="I36">
        <v>550.21540230165158</v>
      </c>
    </row>
    <row r="37" spans="1:9">
      <c r="A37" s="1" t="s">
        <v>0</v>
      </c>
      <c r="B37" s="1" t="s">
        <v>9</v>
      </c>
      <c r="C37" s="1" t="s">
        <v>32</v>
      </c>
      <c r="D37">
        <v>3.0294694477127027</v>
      </c>
    </row>
    <row r="38" spans="1:9">
      <c r="A38" s="1" t="s">
        <v>0</v>
      </c>
      <c r="B38" s="1" t="s">
        <v>9</v>
      </c>
      <c r="C38" s="1" t="s">
        <v>33</v>
      </c>
      <c r="D38">
        <v>3.0294694477128363</v>
      </c>
      <c r="E38">
        <v>0.73857219986175382</v>
      </c>
      <c r="F38">
        <v>0.41696714076016844</v>
      </c>
      <c r="G38">
        <v>0.3469245367033254</v>
      </c>
      <c r="H38">
        <v>0.34204022936854894</v>
      </c>
      <c r="I38">
        <v>0.34587000152111036</v>
      </c>
    </row>
    <row r="39" spans="1:9">
      <c r="A39" s="1" t="s">
        <v>0</v>
      </c>
      <c r="B39" s="1" t="s">
        <v>9</v>
      </c>
      <c r="C39" s="1" t="s">
        <v>34</v>
      </c>
      <c r="E39">
        <v>0.73857219986175382</v>
      </c>
      <c r="F39">
        <v>0.41696714076016844</v>
      </c>
      <c r="G39">
        <v>0.3469245367033254</v>
      </c>
      <c r="H39">
        <v>0.34204022936854894</v>
      </c>
      <c r="I39">
        <v>0.34587000152111036</v>
      </c>
    </row>
    <row r="40" spans="1:9">
      <c r="A40" s="1" t="s">
        <v>0</v>
      </c>
      <c r="B40" s="1" t="s">
        <v>10</v>
      </c>
      <c r="C40" s="1" t="s">
        <v>30</v>
      </c>
      <c r="E40">
        <v>1007.315480954079</v>
      </c>
      <c r="F40">
        <v>1007.3054079003208</v>
      </c>
      <c r="G40">
        <v>833.95080631970325</v>
      </c>
      <c r="H40">
        <v>703.29064544435198</v>
      </c>
      <c r="I40">
        <v>772.27410121522121</v>
      </c>
    </row>
    <row r="41" spans="1:9">
      <c r="A41" s="1" t="s">
        <v>0</v>
      </c>
      <c r="B41" s="1" t="s">
        <v>10</v>
      </c>
      <c r="C41" s="1" t="s">
        <v>31</v>
      </c>
      <c r="E41">
        <v>1006.8678058198761</v>
      </c>
      <c r="F41">
        <v>1007.0525888529395</v>
      </c>
      <c r="G41">
        <v>833.74042512381425</v>
      </c>
      <c r="H41">
        <v>703.0832235831723</v>
      </c>
      <c r="I41">
        <v>772.06435894771096</v>
      </c>
    </row>
    <row r="42" spans="1:9">
      <c r="A42" s="1" t="s">
        <v>0</v>
      </c>
      <c r="B42" s="1" t="s">
        <v>10</v>
      </c>
      <c r="C42" s="1" t="s">
        <v>32</v>
      </c>
      <c r="D42">
        <v>1.835698302351217</v>
      </c>
    </row>
    <row r="43" spans="1:9">
      <c r="A43" s="1" t="s">
        <v>0</v>
      </c>
      <c r="B43" s="1" t="s">
        <v>10</v>
      </c>
      <c r="C43" s="1" t="s">
        <v>33</v>
      </c>
      <c r="D43">
        <v>1.8356983023512179</v>
      </c>
      <c r="E43">
        <v>0.44767513420288912</v>
      </c>
      <c r="F43">
        <v>0.2528190473812551</v>
      </c>
      <c r="G43">
        <v>0.21038119588899215</v>
      </c>
      <c r="H43">
        <v>0.20742186117968295</v>
      </c>
      <c r="I43">
        <v>0.20974226751020297</v>
      </c>
    </row>
    <row r="44" spans="1:9">
      <c r="A44" s="1" t="s">
        <v>0</v>
      </c>
      <c r="B44" s="1" t="s">
        <v>10</v>
      </c>
      <c r="C44" s="1" t="s">
        <v>34</v>
      </c>
      <c r="E44">
        <v>0.44767513420288912</v>
      </c>
      <c r="F44">
        <v>0.2528190473812551</v>
      </c>
      <c r="G44">
        <v>0.21038119588899215</v>
      </c>
      <c r="H44">
        <v>0.20742186117968295</v>
      </c>
      <c r="I44">
        <v>0.20974226751020297</v>
      </c>
    </row>
    <row r="45" spans="1:9">
      <c r="A45" s="1" t="s">
        <v>0</v>
      </c>
      <c r="B45" s="1" t="s">
        <v>35</v>
      </c>
      <c r="C45" s="1" t="s">
        <v>30</v>
      </c>
      <c r="D45">
        <v>44276.595543815602</v>
      </c>
      <c r="E45">
        <v>1631.2663125000001</v>
      </c>
      <c r="F45">
        <v>1631.2499999996674</v>
      </c>
      <c r="G45">
        <v>1273.0955702438307</v>
      </c>
      <c r="H45">
        <v>1248.1773467415242</v>
      </c>
      <c r="I45">
        <v>1261.3636298867978</v>
      </c>
    </row>
    <row r="46" spans="1:9">
      <c r="A46" s="1" t="s">
        <v>0</v>
      </c>
      <c r="B46" s="1" t="s">
        <v>35</v>
      </c>
      <c r="C46" s="1" t="s">
        <v>31</v>
      </c>
      <c r="D46">
        <v>44272.752082945379</v>
      </c>
      <c r="E46">
        <v>1630.3292338782283</v>
      </c>
      <c r="F46">
        <v>1630.7209306134316</v>
      </c>
      <c r="G46">
        <v>1272.655361491243</v>
      </c>
      <c r="H46">
        <v>1247.7433345410286</v>
      </c>
      <c r="I46">
        <v>1260.9247589865895</v>
      </c>
    </row>
    <row r="47" spans="1:9">
      <c r="A47" s="1" t="s">
        <v>0</v>
      </c>
      <c r="B47" s="1" t="s">
        <v>35</v>
      </c>
      <c r="C47" s="1" t="s">
        <v>33</v>
      </c>
      <c r="D47">
        <v>3.8434608702300284</v>
      </c>
      <c r="E47">
        <v>0.93707862177181667</v>
      </c>
      <c r="F47">
        <v>0.52906938623571609</v>
      </c>
      <c r="G47">
        <v>0.44020875258765113</v>
      </c>
      <c r="H47">
        <v>0.43401220049561429</v>
      </c>
      <c r="I47">
        <v>0.43887090020826552</v>
      </c>
    </row>
    <row r="48" spans="1:9">
      <c r="A48" s="1" t="s">
        <v>0</v>
      </c>
      <c r="B48" s="1" t="s">
        <v>35</v>
      </c>
      <c r="C48" s="1" t="s">
        <v>34</v>
      </c>
      <c r="D48">
        <v>3.8434608702300284</v>
      </c>
      <c r="E48">
        <v>0.93707862177181667</v>
      </c>
      <c r="F48">
        <v>0.52906938623571609</v>
      </c>
      <c r="G48">
        <v>0.44020875258765113</v>
      </c>
      <c r="H48">
        <v>0.43401220049561429</v>
      </c>
      <c r="I48">
        <v>0.43887090020826552</v>
      </c>
    </row>
    <row r="49" spans="1:9">
      <c r="A49" s="1" t="s">
        <v>11</v>
      </c>
      <c r="B49" s="1" t="s">
        <v>1</v>
      </c>
      <c r="C49" s="1" t="s">
        <v>30</v>
      </c>
      <c r="E49">
        <v>7181.1268105500003</v>
      </c>
      <c r="F49">
        <v>7180.9816550439982</v>
      </c>
      <c r="G49">
        <v>6479.268526653048</v>
      </c>
      <c r="H49">
        <v>4525.2549219348293</v>
      </c>
      <c r="I49">
        <v>5438.0501487620531</v>
      </c>
    </row>
    <row r="50" spans="1:9">
      <c r="A50" s="1" t="s">
        <v>11</v>
      </c>
      <c r="B50" s="1" t="s">
        <v>1</v>
      </c>
      <c r="C50" s="1" t="s">
        <v>31</v>
      </c>
      <c r="E50">
        <v>7177.6624064897414</v>
      </c>
      <c r="F50">
        <v>7177.6452733258147</v>
      </c>
      <c r="G50">
        <v>6476.2163905642374</v>
      </c>
      <c r="H50">
        <v>4522.6121510156463</v>
      </c>
      <c r="I50">
        <v>5435.206958376476</v>
      </c>
    </row>
    <row r="51" spans="1:9">
      <c r="A51" s="1" t="s">
        <v>11</v>
      </c>
      <c r="B51" s="1" t="s">
        <v>1</v>
      </c>
      <c r="C51" s="1" t="s">
        <v>32</v>
      </c>
      <c r="D51">
        <v>11.849995190986981</v>
      </c>
    </row>
    <row r="52" spans="1:9">
      <c r="A52" s="1" t="s">
        <v>11</v>
      </c>
      <c r="B52" s="1" t="s">
        <v>1</v>
      </c>
      <c r="C52" s="1" t="s">
        <v>33</v>
      </c>
      <c r="D52">
        <v>11.849995190986984</v>
      </c>
      <c r="E52">
        <v>3.4644040602589219</v>
      </c>
      <c r="F52">
        <v>3.3363817181832145</v>
      </c>
      <c r="G52">
        <v>3.0521360888100912</v>
      </c>
      <c r="H52">
        <v>2.6427709191822304</v>
      </c>
      <c r="I52">
        <v>2.8431903855785556</v>
      </c>
    </row>
    <row r="53" spans="1:9">
      <c r="A53" s="1" t="s">
        <v>11</v>
      </c>
      <c r="B53" s="1" t="s">
        <v>1</v>
      </c>
      <c r="C53" s="1" t="s">
        <v>34</v>
      </c>
      <c r="E53">
        <v>3.4644040602589219</v>
      </c>
      <c r="F53">
        <v>3.3363817181832145</v>
      </c>
      <c r="G53">
        <v>3.0521360888100912</v>
      </c>
      <c r="H53">
        <v>2.6427709191822304</v>
      </c>
      <c r="I53">
        <v>2.8431903855785556</v>
      </c>
    </row>
    <row r="54" spans="1:9">
      <c r="A54" s="1" t="s">
        <v>11</v>
      </c>
      <c r="B54" s="1" t="s">
        <v>12</v>
      </c>
      <c r="C54" s="1" t="s">
        <v>30</v>
      </c>
      <c r="E54">
        <v>38.518385180000003</v>
      </c>
      <c r="F54">
        <v>38.491410625949484</v>
      </c>
      <c r="G54">
        <v>34.195847640935298</v>
      </c>
      <c r="H54">
        <v>19.749651989903686</v>
      </c>
      <c r="I54">
        <v>26.14045182309345</v>
      </c>
    </row>
    <row r="55" spans="1:9">
      <c r="A55" s="1" t="s">
        <v>11</v>
      </c>
      <c r="B55" s="1" t="s">
        <v>12</v>
      </c>
      <c r="C55" s="1" t="s">
        <v>31</v>
      </c>
      <c r="E55">
        <v>36.680694179533766</v>
      </c>
      <c r="F55">
        <v>36.734604704347191</v>
      </c>
      <c r="G55">
        <v>32.618629358301362</v>
      </c>
      <c r="H55">
        <v>18.431072422142826</v>
      </c>
      <c r="I55">
        <v>24.695246354864761</v>
      </c>
    </row>
    <row r="56" spans="1:9">
      <c r="A56" s="1" t="s">
        <v>11</v>
      </c>
      <c r="B56" s="1" t="s">
        <v>12</v>
      </c>
      <c r="C56" s="1" t="s">
        <v>32</v>
      </c>
      <c r="D56">
        <v>7.1357443631255695</v>
      </c>
    </row>
    <row r="57" spans="1:9">
      <c r="A57" s="1" t="s">
        <v>11</v>
      </c>
      <c r="B57" s="1" t="s">
        <v>12</v>
      </c>
      <c r="C57" s="1" t="s">
        <v>33</v>
      </c>
      <c r="D57">
        <v>7.1357443631255695</v>
      </c>
      <c r="E57">
        <v>1.837691000466233</v>
      </c>
      <c r="F57">
        <v>1.7568059216022898</v>
      </c>
      <c r="G57">
        <v>1.5772182826339269</v>
      </c>
      <c r="H57">
        <v>1.3185795677608596</v>
      </c>
      <c r="I57">
        <v>1.4452054682286835</v>
      </c>
    </row>
    <row r="58" spans="1:9">
      <c r="A58" s="1" t="s">
        <v>11</v>
      </c>
      <c r="B58" s="1" t="s">
        <v>12</v>
      </c>
      <c r="C58" s="1" t="s">
        <v>34</v>
      </c>
      <c r="E58">
        <v>1.837691000466233</v>
      </c>
      <c r="F58">
        <v>1.7568059216022898</v>
      </c>
      <c r="G58">
        <v>1.5772182826339269</v>
      </c>
      <c r="H58">
        <v>1.3185795677608596</v>
      </c>
      <c r="I58">
        <v>1.4452054682286835</v>
      </c>
    </row>
    <row r="59" spans="1:9">
      <c r="A59" s="1" t="s">
        <v>11</v>
      </c>
      <c r="B59" s="1" t="s">
        <v>3</v>
      </c>
      <c r="C59" s="1" t="s">
        <v>30</v>
      </c>
      <c r="D59">
        <v>1166.140141419577</v>
      </c>
      <c r="E59">
        <v>147.04147040000001</v>
      </c>
      <c r="F59">
        <v>147.59862313824067</v>
      </c>
      <c r="G59">
        <v>114.62684714160943</v>
      </c>
      <c r="H59">
        <v>106.5605339257973</v>
      </c>
      <c r="I59">
        <v>110.28548351547322</v>
      </c>
    </row>
    <row r="60" spans="1:9">
      <c r="A60" s="1" t="s">
        <v>11</v>
      </c>
      <c r="B60" s="1" t="s">
        <v>3</v>
      </c>
      <c r="C60" s="1" t="s">
        <v>31</v>
      </c>
      <c r="D60">
        <v>1165.0158638718983</v>
      </c>
      <c r="E60">
        <v>146.75286576221498</v>
      </c>
      <c r="F60">
        <v>147.32277667116369</v>
      </c>
      <c r="G60">
        <v>114.37932740409988</v>
      </c>
      <c r="H60">
        <v>106.35380980748495</v>
      </c>
      <c r="I60">
        <v>110.05878643209827</v>
      </c>
    </row>
    <row r="61" spans="1:9">
      <c r="A61" s="1" t="s">
        <v>11</v>
      </c>
      <c r="B61" s="1" t="s">
        <v>3</v>
      </c>
      <c r="C61" s="1" t="s">
        <v>33</v>
      </c>
      <c r="D61">
        <v>1.1242775476796802</v>
      </c>
      <c r="E61">
        <v>0.28860463778503903</v>
      </c>
      <c r="F61">
        <v>0.27584646707696486</v>
      </c>
      <c r="G61">
        <v>0.24751973750954484</v>
      </c>
      <c r="H61">
        <v>0.20672411831236223</v>
      </c>
      <c r="I61">
        <v>0.2266970833749242</v>
      </c>
    </row>
    <row r="62" spans="1:9">
      <c r="A62" s="1" t="s">
        <v>11</v>
      </c>
      <c r="B62" s="1" t="s">
        <v>3</v>
      </c>
      <c r="C62" s="1" t="s">
        <v>34</v>
      </c>
      <c r="D62">
        <v>1.1242775476796802</v>
      </c>
      <c r="E62">
        <v>0.28860463778503903</v>
      </c>
      <c r="F62">
        <v>0.27584646707696486</v>
      </c>
      <c r="G62">
        <v>0.24751973750954484</v>
      </c>
      <c r="H62">
        <v>0.20672411831236223</v>
      </c>
      <c r="I62">
        <v>0.2266970833749242</v>
      </c>
    </row>
    <row r="63" spans="1:9">
      <c r="A63" s="1" t="s">
        <v>11</v>
      </c>
      <c r="B63" s="1" t="s">
        <v>4</v>
      </c>
      <c r="C63" s="1" t="s">
        <v>30</v>
      </c>
      <c r="D63">
        <v>8.6501116475776385</v>
      </c>
      <c r="E63">
        <v>419.10663997631224</v>
      </c>
      <c r="F63">
        <v>418.95607667332814</v>
      </c>
      <c r="G63">
        <v>278.30369393702392</v>
      </c>
      <c r="H63">
        <v>223.43912997724226</v>
      </c>
      <c r="I63">
        <v>249.55514124038243</v>
      </c>
    </row>
    <row r="64" spans="1:9">
      <c r="A64" s="1" t="s">
        <v>11</v>
      </c>
      <c r="B64" s="1" t="s">
        <v>4</v>
      </c>
      <c r="C64" s="1" t="s">
        <v>31</v>
      </c>
      <c r="E64">
        <v>416.57825779764562</v>
      </c>
      <c r="F64">
        <v>416.52115458971576</v>
      </c>
      <c r="G64">
        <v>276.07627956737173</v>
      </c>
      <c r="H64">
        <v>221.51056428544587</v>
      </c>
      <c r="I64">
        <v>247.48026341215402</v>
      </c>
    </row>
    <row r="65" spans="1:9">
      <c r="A65" s="1" t="s">
        <v>11</v>
      </c>
      <c r="B65" s="1" t="s">
        <v>4</v>
      </c>
      <c r="C65" s="1" t="s">
        <v>33</v>
      </c>
      <c r="D65">
        <v>8.6501116475776385</v>
      </c>
      <c r="E65">
        <v>2.5283821786666132</v>
      </c>
      <c r="F65">
        <v>2.4349220836123702</v>
      </c>
      <c r="G65">
        <v>2.2274143696521338</v>
      </c>
      <c r="H65">
        <v>1.9285656917964253</v>
      </c>
      <c r="I65">
        <v>2.0748778282283959</v>
      </c>
    </row>
    <row r="66" spans="1:9">
      <c r="A66" s="1" t="s">
        <v>11</v>
      </c>
      <c r="B66" s="1" t="s">
        <v>4</v>
      </c>
      <c r="C66" s="1" t="s">
        <v>34</v>
      </c>
      <c r="D66">
        <v>8.6501116475776385</v>
      </c>
      <c r="E66">
        <v>2.5283821786666132</v>
      </c>
      <c r="F66">
        <v>2.4349220836123702</v>
      </c>
      <c r="G66">
        <v>2.2274143696521338</v>
      </c>
      <c r="H66">
        <v>1.9285656917964253</v>
      </c>
      <c r="I66">
        <v>2.0748778282283959</v>
      </c>
    </row>
    <row r="67" spans="1:9">
      <c r="A67" s="1" t="s">
        <v>11</v>
      </c>
      <c r="B67" s="1" t="s">
        <v>6</v>
      </c>
      <c r="C67" s="1" t="s">
        <v>30</v>
      </c>
      <c r="E67">
        <v>1.5000150000000001</v>
      </c>
      <c r="F67">
        <v>1.4961872167509243</v>
      </c>
      <c r="G67">
        <v>0.533589529367267</v>
      </c>
      <c r="H67">
        <v>0.53358954641931033</v>
      </c>
      <c r="I67">
        <v>0.53358952747214639</v>
      </c>
    </row>
    <row r="68" spans="1:9">
      <c r="A68" s="1" t="s">
        <v>11</v>
      </c>
      <c r="B68" s="1" t="s">
        <v>6</v>
      </c>
      <c r="C68" s="1" t="s">
        <v>32</v>
      </c>
      <c r="D68">
        <v>155.06416469813524</v>
      </c>
      <c r="E68">
        <v>34.848954745522946</v>
      </c>
      <c r="F68">
        <v>33.040364410493453</v>
      </c>
      <c r="G68">
        <v>29.97888379744505</v>
      </c>
      <c r="H68">
        <v>24.183482459059888</v>
      </c>
      <c r="I68">
        <v>27.020829977380362</v>
      </c>
    </row>
    <row r="69" spans="1:9">
      <c r="A69" s="1" t="s">
        <v>11</v>
      </c>
      <c r="B69" s="1" t="s">
        <v>6</v>
      </c>
      <c r="C69" s="1" t="s">
        <v>33</v>
      </c>
      <c r="D69">
        <v>155.06416469813524</v>
      </c>
      <c r="E69">
        <v>36.348969745522943</v>
      </c>
      <c r="F69">
        <v>34.536551627244378</v>
      </c>
      <c r="G69">
        <v>30.512473326812319</v>
      </c>
      <c r="H69">
        <v>24.717072005479199</v>
      </c>
      <c r="I69">
        <v>27.554419504852508</v>
      </c>
    </row>
    <row r="70" spans="1:9">
      <c r="A70" s="1" t="s">
        <v>11</v>
      </c>
      <c r="B70" s="1" t="s">
        <v>6</v>
      </c>
      <c r="C70" s="1" t="s">
        <v>34</v>
      </c>
      <c r="E70">
        <v>1.5000150000000001</v>
      </c>
      <c r="F70">
        <v>1.4961872167509243</v>
      </c>
      <c r="G70">
        <v>0.533589529367267</v>
      </c>
      <c r="H70">
        <v>0.53358954641931033</v>
      </c>
      <c r="I70">
        <v>0.53358952747214639</v>
      </c>
    </row>
    <row r="71" spans="1:9">
      <c r="A71" s="1" t="s">
        <v>11</v>
      </c>
      <c r="B71" s="1" t="s">
        <v>10</v>
      </c>
      <c r="C71" s="1" t="s">
        <v>30</v>
      </c>
      <c r="D71">
        <v>20607.596089525501</v>
      </c>
      <c r="E71">
        <v>328.90328899999992</v>
      </c>
      <c r="F71">
        <v>329.85467741681435</v>
      </c>
      <c r="G71">
        <v>263.08480762509839</v>
      </c>
      <c r="H71">
        <v>254.21886945984085</v>
      </c>
      <c r="I71">
        <v>258.33624542800413</v>
      </c>
    </row>
    <row r="72" spans="1:9">
      <c r="A72" s="1" t="s">
        <v>11</v>
      </c>
      <c r="B72" s="1" t="s">
        <v>10</v>
      </c>
      <c r="C72" s="1" t="s">
        <v>31</v>
      </c>
      <c r="D72">
        <v>20607.061655151814</v>
      </c>
      <c r="E72">
        <v>328.76610184661871</v>
      </c>
      <c r="F72">
        <v>329.72355501411477</v>
      </c>
      <c r="G72">
        <v>262.96715067574524</v>
      </c>
      <c r="H72">
        <v>254.12060520125792</v>
      </c>
      <c r="I72">
        <v>258.22848677902232</v>
      </c>
    </row>
    <row r="73" spans="1:9">
      <c r="A73" s="1" t="s">
        <v>11</v>
      </c>
      <c r="B73" s="1" t="s">
        <v>10</v>
      </c>
      <c r="C73" s="1" t="s">
        <v>33</v>
      </c>
      <c r="D73">
        <v>0.53443437368589919</v>
      </c>
      <c r="E73">
        <v>0.13718715338122686</v>
      </c>
      <c r="F73">
        <v>0.1311224026995354</v>
      </c>
      <c r="G73">
        <v>0.11765694935320445</v>
      </c>
      <c r="H73">
        <v>9.8264258582923647E-2</v>
      </c>
      <c r="I73">
        <v>0.10775864898184755</v>
      </c>
    </row>
    <row r="74" spans="1:9">
      <c r="A74" s="1" t="s">
        <v>11</v>
      </c>
      <c r="B74" s="1" t="s">
        <v>10</v>
      </c>
      <c r="C74" s="1" t="s">
        <v>34</v>
      </c>
      <c r="D74">
        <v>0.53443437368669588</v>
      </c>
      <c r="E74">
        <v>0.13718715338122686</v>
      </c>
      <c r="F74">
        <v>0.1311224026995354</v>
      </c>
      <c r="G74">
        <v>0.11765694935320445</v>
      </c>
      <c r="H74">
        <v>9.8264258582923647E-2</v>
      </c>
      <c r="I74">
        <v>0.10775864898184755</v>
      </c>
    </row>
    <row r="75" spans="1:9">
      <c r="A75" s="1" t="s">
        <v>14</v>
      </c>
      <c r="B75" s="1" t="s">
        <v>1</v>
      </c>
      <c r="C75" s="1" t="s">
        <v>30</v>
      </c>
      <c r="E75">
        <v>1196.09996088</v>
      </c>
      <c r="F75">
        <v>1196.0880000004649</v>
      </c>
      <c r="G75">
        <v>1076.7441715263337</v>
      </c>
      <c r="H75">
        <v>551.58942313904129</v>
      </c>
      <c r="I75">
        <v>788.84711504326492</v>
      </c>
    </row>
    <row r="76" spans="1:9">
      <c r="A76" s="1" t="s">
        <v>14</v>
      </c>
      <c r="B76" s="1" t="s">
        <v>1</v>
      </c>
      <c r="C76" s="1" t="s">
        <v>31</v>
      </c>
      <c r="E76">
        <v>1187.415809764035</v>
      </c>
      <c r="F76">
        <v>1189.027557478965</v>
      </c>
      <c r="G76">
        <v>1070.5780872529454</v>
      </c>
      <c r="H76">
        <v>545.97789242078511</v>
      </c>
      <c r="I76">
        <v>782.89260232378081</v>
      </c>
    </row>
    <row r="77" spans="1:9">
      <c r="A77" s="1" t="s">
        <v>14</v>
      </c>
      <c r="B77" s="1" t="s">
        <v>1</v>
      </c>
      <c r="C77" s="1" t="s">
        <v>32</v>
      </c>
      <c r="D77">
        <v>143.22132365993141</v>
      </c>
    </row>
    <row r="78" spans="1:9">
      <c r="A78" s="1" t="s">
        <v>14</v>
      </c>
      <c r="B78" s="1" t="s">
        <v>1</v>
      </c>
      <c r="C78" s="1" t="s">
        <v>33</v>
      </c>
      <c r="D78">
        <v>143.22132365993141</v>
      </c>
      <c r="E78">
        <v>8.6841511159650508</v>
      </c>
      <c r="F78">
        <v>7.0604425214999411</v>
      </c>
      <c r="G78">
        <v>6.1660842733884484</v>
      </c>
      <c r="H78">
        <v>5.6115307182562173</v>
      </c>
      <c r="I78">
        <v>5.9545127194842156</v>
      </c>
    </row>
    <row r="79" spans="1:9">
      <c r="A79" s="1" t="s">
        <v>14</v>
      </c>
      <c r="B79" s="1" t="s">
        <v>1</v>
      </c>
      <c r="C79" s="1" t="s">
        <v>34</v>
      </c>
      <c r="E79">
        <v>8.6841511159650508</v>
      </c>
      <c r="F79">
        <v>7.0604425214999411</v>
      </c>
      <c r="G79">
        <v>6.1660842733884484</v>
      </c>
      <c r="H79">
        <v>5.6115307182562173</v>
      </c>
      <c r="I79">
        <v>5.9545127194842156</v>
      </c>
    </row>
    <row r="80" spans="1:9">
      <c r="A80" s="1" t="s">
        <v>14</v>
      </c>
      <c r="B80" s="1" t="s">
        <v>12</v>
      </c>
      <c r="C80" s="1" t="s">
        <v>30</v>
      </c>
      <c r="E80">
        <v>56.663066624999999</v>
      </c>
      <c r="F80">
        <v>56.662500000017673</v>
      </c>
      <c r="G80">
        <v>48.201017735120189</v>
      </c>
      <c r="H80">
        <v>25.006815965107666</v>
      </c>
      <c r="I80">
        <v>34.770967779207993</v>
      </c>
    </row>
    <row r="81" spans="1:9">
      <c r="A81" s="1" t="s">
        <v>14</v>
      </c>
      <c r="B81" s="1" t="s">
        <v>12</v>
      </c>
      <c r="C81" s="1" t="s">
        <v>31</v>
      </c>
      <c r="E81">
        <v>52.967319985518749</v>
      </c>
      <c r="F81">
        <v>53.678919330475381</v>
      </c>
      <c r="G81">
        <v>45.609706658416414</v>
      </c>
      <c r="H81">
        <v>22.658734598353135</v>
      </c>
      <c r="I81">
        <v>32.27245294772414</v>
      </c>
    </row>
    <row r="82" spans="1:9">
      <c r="A82" s="1" t="s">
        <v>14</v>
      </c>
      <c r="B82" s="1" t="s">
        <v>12</v>
      </c>
      <c r="C82" s="1" t="s">
        <v>32</v>
      </c>
      <c r="D82">
        <v>62.704362042654367</v>
      </c>
    </row>
    <row r="83" spans="1:9">
      <c r="A83" s="1" t="s">
        <v>14</v>
      </c>
      <c r="B83" s="1" t="s">
        <v>12</v>
      </c>
      <c r="C83" s="1" t="s">
        <v>33</v>
      </c>
      <c r="D83">
        <v>62.704362042654317</v>
      </c>
      <c r="E83">
        <v>3.6957466394812482</v>
      </c>
      <c r="F83">
        <v>2.9835806695422917</v>
      </c>
      <c r="G83">
        <v>2.5913110767037764</v>
      </c>
      <c r="H83">
        <v>2.3480813667545322</v>
      </c>
      <c r="I83">
        <v>2.4985148314838406</v>
      </c>
    </row>
    <row r="84" spans="1:9">
      <c r="A84" s="1" t="s">
        <v>14</v>
      </c>
      <c r="B84" s="1" t="s">
        <v>12</v>
      </c>
      <c r="C84" s="1" t="s">
        <v>34</v>
      </c>
      <c r="E84">
        <v>3.6957466394812482</v>
      </c>
      <c r="F84">
        <v>2.9835806695422917</v>
      </c>
      <c r="G84">
        <v>2.5913110767037764</v>
      </c>
      <c r="H84">
        <v>2.3480813667545322</v>
      </c>
      <c r="I84">
        <v>2.4985148314838406</v>
      </c>
    </row>
    <row r="85" spans="1:9">
      <c r="A85" s="1" t="s">
        <v>14</v>
      </c>
      <c r="B85" s="1" t="s">
        <v>4</v>
      </c>
      <c r="C85" s="1" t="s">
        <v>30</v>
      </c>
      <c r="E85">
        <v>3268.30868276</v>
      </c>
      <c r="F85">
        <v>3268.276000001164</v>
      </c>
      <c r="G85">
        <v>2725.8807381862075</v>
      </c>
      <c r="H85">
        <v>1116.4699110116765</v>
      </c>
      <c r="I85">
        <v>1877.1418727639477</v>
      </c>
    </row>
    <row r="86" spans="1:9">
      <c r="A86" s="1" t="s">
        <v>14</v>
      </c>
      <c r="B86" s="1" t="s">
        <v>4</v>
      </c>
      <c r="C86" s="1" t="s">
        <v>31</v>
      </c>
      <c r="E86">
        <v>3261.9704569389364</v>
      </c>
      <c r="F86">
        <v>3263.1230774076553</v>
      </c>
      <c r="G86">
        <v>2721.380694885012</v>
      </c>
      <c r="H86">
        <v>1112.374690423738</v>
      </c>
      <c r="I86">
        <v>1872.79627616985</v>
      </c>
    </row>
    <row r="87" spans="1:9">
      <c r="A87" s="1" t="s">
        <v>14</v>
      </c>
      <c r="B87" s="1" t="s">
        <v>4</v>
      </c>
      <c r="C87" s="1" t="s">
        <v>32</v>
      </c>
      <c r="D87">
        <v>104.55002650134598</v>
      </c>
    </row>
    <row r="88" spans="1:9">
      <c r="A88" s="1" t="s">
        <v>14</v>
      </c>
      <c r="B88" s="1" t="s">
        <v>4</v>
      </c>
      <c r="C88" s="1" t="s">
        <v>33</v>
      </c>
      <c r="D88">
        <v>104.5500265013456</v>
      </c>
      <c r="E88">
        <v>6.3382258210634088</v>
      </c>
      <c r="F88">
        <v>5.1529225935085483</v>
      </c>
      <c r="G88">
        <v>4.5000433011955803</v>
      </c>
      <c r="H88">
        <v>4.0952205879384689</v>
      </c>
      <c r="I88">
        <v>4.3455965940978105</v>
      </c>
    </row>
    <row r="89" spans="1:9">
      <c r="A89" s="1" t="s">
        <v>14</v>
      </c>
      <c r="B89" s="1" t="s">
        <v>4</v>
      </c>
      <c r="C89" s="1" t="s">
        <v>34</v>
      </c>
      <c r="E89">
        <v>6.3382258210634088</v>
      </c>
      <c r="F89">
        <v>5.1529225935085483</v>
      </c>
      <c r="G89">
        <v>4.5000433011955803</v>
      </c>
      <c r="H89">
        <v>4.0952205879384689</v>
      </c>
      <c r="I89">
        <v>4.3455965940978105</v>
      </c>
    </row>
    <row r="90" spans="1:9">
      <c r="A90" s="1" t="s">
        <v>14</v>
      </c>
      <c r="B90" s="1" t="s">
        <v>6</v>
      </c>
      <c r="C90" s="1" t="s">
        <v>30</v>
      </c>
      <c r="E90">
        <v>82.261126793746769</v>
      </c>
      <c r="F90">
        <v>82.34999999861293</v>
      </c>
      <c r="G90">
        <v>61.133330241651343</v>
      </c>
      <c r="H90">
        <v>34.854765884050757</v>
      </c>
      <c r="I90">
        <v>37.180527442388296</v>
      </c>
    </row>
    <row r="91" spans="1:9">
      <c r="A91" s="1" t="s">
        <v>14</v>
      </c>
      <c r="B91" s="1" t="s">
        <v>6</v>
      </c>
      <c r="C91" s="1" t="s">
        <v>31</v>
      </c>
      <c r="E91">
        <v>26.570916545941902</v>
      </c>
      <c r="F91">
        <v>37.670160608253958</v>
      </c>
      <c r="G91">
        <v>22.518135717181668</v>
      </c>
    </row>
    <row r="92" spans="1:9">
      <c r="A92" s="1" t="s">
        <v>14</v>
      </c>
      <c r="B92" s="1" t="s">
        <v>6</v>
      </c>
      <c r="C92" s="1" t="s">
        <v>32</v>
      </c>
      <c r="D92">
        <v>967.98701576495307</v>
      </c>
    </row>
    <row r="93" spans="1:9">
      <c r="A93" s="1" t="s">
        <v>14</v>
      </c>
      <c r="B93" s="1" t="s">
        <v>6</v>
      </c>
      <c r="C93" s="1" t="s">
        <v>33</v>
      </c>
      <c r="D93">
        <v>967.98701576495307</v>
      </c>
      <c r="E93">
        <v>55.69021024780487</v>
      </c>
      <c r="F93">
        <v>44.679839390358971</v>
      </c>
      <c r="G93">
        <v>38.615194524469679</v>
      </c>
      <c r="H93">
        <v>34.854765884050757</v>
      </c>
      <c r="I93">
        <v>37.180527442388296</v>
      </c>
    </row>
    <row r="94" spans="1:9">
      <c r="A94" s="1" t="s">
        <v>14</v>
      </c>
      <c r="B94" s="1" t="s">
        <v>6</v>
      </c>
      <c r="C94" s="1" t="s">
        <v>34</v>
      </c>
      <c r="E94">
        <v>55.69021024780487</v>
      </c>
      <c r="F94">
        <v>44.679839390358971</v>
      </c>
      <c r="G94">
        <v>38.615194524469679</v>
      </c>
      <c r="H94">
        <v>34.854765884050757</v>
      </c>
      <c r="I94">
        <v>37.180527442388296</v>
      </c>
    </row>
    <row r="95" spans="1:9">
      <c r="A95" s="1" t="s">
        <v>14</v>
      </c>
      <c r="B95" s="1" t="s">
        <v>7</v>
      </c>
      <c r="C95" s="1" t="s">
        <v>30</v>
      </c>
      <c r="E95">
        <v>90.000899999999987</v>
      </c>
      <c r="F95">
        <v>90.000000000006636</v>
      </c>
      <c r="G95">
        <v>76.157714937387496</v>
      </c>
      <c r="H95">
        <v>64.042951099988841</v>
      </c>
      <c r="I95">
        <v>69.509785923611545</v>
      </c>
    </row>
    <row r="96" spans="1:9">
      <c r="A96" s="1" t="s">
        <v>14</v>
      </c>
      <c r="B96" s="1" t="s">
        <v>7</v>
      </c>
      <c r="C96" s="1" t="s">
        <v>31</v>
      </c>
      <c r="E96">
        <v>89.904220012374324</v>
      </c>
      <c r="F96">
        <v>89.92201936372642</v>
      </c>
      <c r="G96">
        <v>76.090034129024147</v>
      </c>
      <c r="H96">
        <v>63.981656777354921</v>
      </c>
      <c r="I96">
        <v>69.444541667493255</v>
      </c>
    </row>
    <row r="97" spans="1:9">
      <c r="A97" s="1" t="s">
        <v>14</v>
      </c>
      <c r="B97" s="1" t="s">
        <v>7</v>
      </c>
      <c r="C97" s="1" t="s">
        <v>32</v>
      </c>
      <c r="D97">
        <v>1.6460699871592877</v>
      </c>
    </row>
    <row r="98" spans="1:9">
      <c r="A98" s="1" t="s">
        <v>14</v>
      </c>
      <c r="B98" s="1" t="s">
        <v>7</v>
      </c>
      <c r="C98" s="1" t="s">
        <v>33</v>
      </c>
      <c r="D98">
        <v>1.6460699871604412</v>
      </c>
      <c r="E98">
        <v>9.6679987625667721E-2</v>
      </c>
      <c r="F98">
        <v>7.7980636280218854E-2</v>
      </c>
      <c r="G98">
        <v>6.7680808363346723E-2</v>
      </c>
      <c r="H98">
        <v>6.1294322633928366E-2</v>
      </c>
      <c r="I98">
        <v>6.5244256118292487E-2</v>
      </c>
    </row>
    <row r="99" spans="1:9">
      <c r="A99" s="1" t="s">
        <v>14</v>
      </c>
      <c r="B99" s="1" t="s">
        <v>7</v>
      </c>
      <c r="C99" s="1" t="s">
        <v>34</v>
      </c>
      <c r="E99">
        <v>9.6679987625667721E-2</v>
      </c>
      <c r="F99">
        <v>7.7980636280218854E-2</v>
      </c>
      <c r="G99">
        <v>6.7680808363346723E-2</v>
      </c>
      <c r="H99">
        <v>6.1294322633928366E-2</v>
      </c>
      <c r="I99">
        <v>6.5244256118292487E-2</v>
      </c>
    </row>
    <row r="100" spans="1:9">
      <c r="A100" s="1" t="s">
        <v>14</v>
      </c>
      <c r="B100" s="1" t="s">
        <v>8</v>
      </c>
      <c r="C100" s="1" t="s">
        <v>30</v>
      </c>
      <c r="D100">
        <v>102311.99999999999</v>
      </c>
      <c r="E100">
        <v>348.00348000000002</v>
      </c>
      <c r="F100">
        <v>348.00000000002143</v>
      </c>
      <c r="G100">
        <v>285.23154654242694</v>
      </c>
      <c r="H100">
        <v>280.78111712781674</v>
      </c>
      <c r="I100">
        <v>282.77348990742433</v>
      </c>
    </row>
    <row r="101" spans="1:9">
      <c r="A101" s="1" t="s">
        <v>14</v>
      </c>
      <c r="B101" s="1" t="s">
        <v>8</v>
      </c>
      <c r="C101" s="1" t="s">
        <v>31</v>
      </c>
      <c r="D101">
        <v>102311.69411552197</v>
      </c>
      <c r="E101">
        <v>347.98551391871564</v>
      </c>
      <c r="F101">
        <v>347.98550876190819</v>
      </c>
      <c r="G101">
        <v>285.21896928977981</v>
      </c>
      <c r="H101">
        <v>280.76972665624641</v>
      </c>
      <c r="I101">
        <v>282.76136543181599</v>
      </c>
    </row>
    <row r="102" spans="1:9">
      <c r="A102" s="1" t="s">
        <v>14</v>
      </c>
      <c r="B102" s="1" t="s">
        <v>8</v>
      </c>
      <c r="C102" s="1" t="s">
        <v>33</v>
      </c>
      <c r="D102">
        <v>0.30588447802659358</v>
      </c>
      <c r="E102">
        <v>1.7966081284357751E-2</v>
      </c>
      <c r="F102">
        <v>1.4491238113219208E-2</v>
      </c>
      <c r="G102">
        <v>1.2577252647110727E-2</v>
      </c>
      <c r="H102">
        <v>1.1390471570351918E-2</v>
      </c>
      <c r="I102">
        <v>1.2124475608301322E-2</v>
      </c>
    </row>
    <row r="103" spans="1:9">
      <c r="A103" s="1" t="s">
        <v>14</v>
      </c>
      <c r="B103" s="1" t="s">
        <v>8</v>
      </c>
      <c r="C103" s="1" t="s">
        <v>34</v>
      </c>
      <c r="D103">
        <v>0.30588447802659358</v>
      </c>
      <c r="E103">
        <v>1.7966081284357751E-2</v>
      </c>
      <c r="F103">
        <v>1.4491238113219208E-2</v>
      </c>
      <c r="G103">
        <v>1.2577252647110727E-2</v>
      </c>
      <c r="H103">
        <v>1.1390471570351918E-2</v>
      </c>
      <c r="I103">
        <v>1.2124475608301322E-2</v>
      </c>
    </row>
    <row r="104" spans="1:9">
      <c r="A104" s="1" t="s">
        <v>14</v>
      </c>
      <c r="B104" s="1" t="s">
        <v>13</v>
      </c>
      <c r="C104" s="1" t="s">
        <v>30</v>
      </c>
      <c r="E104">
        <v>46.8707187025</v>
      </c>
      <c r="F104">
        <v>46.870250000025635</v>
      </c>
      <c r="G104">
        <v>30.633911726195709</v>
      </c>
      <c r="H104">
        <v>28.457984308613661</v>
      </c>
      <c r="I104">
        <v>29.438201862040408</v>
      </c>
    </row>
    <row r="105" spans="1:9">
      <c r="A105" s="1" t="s">
        <v>14</v>
      </c>
      <c r="B105" s="1" t="s">
        <v>13</v>
      </c>
      <c r="C105" s="1" t="s">
        <v>31</v>
      </c>
      <c r="E105">
        <v>43.985860787345771</v>
      </c>
      <c r="F105">
        <v>44.531958409821094</v>
      </c>
      <c r="G105">
        <v>28.596675450057401</v>
      </c>
      <c r="H105">
        <v>26.607419643163137</v>
      </c>
      <c r="I105">
        <v>27.472183960353963</v>
      </c>
    </row>
    <row r="106" spans="1:9">
      <c r="A106" s="1" t="s">
        <v>14</v>
      </c>
      <c r="B106" s="1" t="s">
        <v>13</v>
      </c>
      <c r="C106" s="1" t="s">
        <v>32</v>
      </c>
      <c r="D106">
        <v>48.172225498929812</v>
      </c>
    </row>
    <row r="107" spans="1:9">
      <c r="A107" s="1" t="s">
        <v>14</v>
      </c>
      <c r="B107" s="1" t="s">
        <v>13</v>
      </c>
      <c r="C107" s="1" t="s">
        <v>33</v>
      </c>
      <c r="D107">
        <v>48.172225498929812</v>
      </c>
      <c r="E107">
        <v>2.8848579151542255</v>
      </c>
      <c r="F107">
        <v>2.3382915902045429</v>
      </c>
      <c r="G107">
        <v>2.03723627613831</v>
      </c>
      <c r="H107">
        <v>1.850564665450523</v>
      </c>
      <c r="I107">
        <v>1.9660179016864436</v>
      </c>
    </row>
    <row r="108" spans="1:9">
      <c r="A108" s="1" t="s">
        <v>14</v>
      </c>
      <c r="B108" s="1" t="s">
        <v>13</v>
      </c>
      <c r="C108" s="1" t="s">
        <v>34</v>
      </c>
      <c r="E108">
        <v>2.8848579151542255</v>
      </c>
      <c r="F108">
        <v>2.3382915902045429</v>
      </c>
      <c r="G108">
        <v>2.03723627613831</v>
      </c>
      <c r="H108">
        <v>1.850564665450523</v>
      </c>
      <c r="I108">
        <v>1.9660179016864436</v>
      </c>
    </row>
    <row r="109" spans="1:9">
      <c r="A109" s="1" t="s">
        <v>14</v>
      </c>
      <c r="B109" s="1" t="s">
        <v>15</v>
      </c>
      <c r="C109" s="1" t="s">
        <v>30</v>
      </c>
      <c r="E109">
        <v>4191.1019106000012</v>
      </c>
      <c r="F109">
        <v>4191.0600000003797</v>
      </c>
      <c r="G109">
        <v>3718.6219257658036</v>
      </c>
      <c r="H109">
        <v>3130.7866885633025</v>
      </c>
      <c r="I109">
        <v>3411.1801596173532</v>
      </c>
    </row>
    <row r="110" spans="1:9">
      <c r="A110" s="1" t="s">
        <v>14</v>
      </c>
      <c r="B110" s="1" t="s">
        <v>15</v>
      </c>
      <c r="C110" s="1" t="s">
        <v>31</v>
      </c>
      <c r="E110">
        <v>4181.7245251342447</v>
      </c>
      <c r="F110">
        <v>4183.5137489020235</v>
      </c>
      <c r="G110">
        <v>3712.0842855293145</v>
      </c>
      <c r="H110">
        <v>3124.874445074006</v>
      </c>
      <c r="I110">
        <v>3404.8811188098744</v>
      </c>
    </row>
    <row r="111" spans="1:9">
      <c r="A111" s="1" t="s">
        <v>14</v>
      </c>
      <c r="B111" s="1" t="s">
        <v>15</v>
      </c>
      <c r="C111" s="1" t="s">
        <v>32</v>
      </c>
      <c r="D111">
        <v>161.10143322772055</v>
      </c>
    </row>
    <row r="112" spans="1:9">
      <c r="A112" s="1" t="s">
        <v>14</v>
      </c>
      <c r="B112" s="1" t="s">
        <v>15</v>
      </c>
      <c r="C112" s="1" t="s">
        <v>33</v>
      </c>
      <c r="D112">
        <v>161.10143322772061</v>
      </c>
      <c r="E112">
        <v>9.377385465756884</v>
      </c>
      <c r="F112">
        <v>7.5462510983564783</v>
      </c>
      <c r="G112">
        <v>6.5376402364890671</v>
      </c>
      <c r="H112">
        <v>5.9122434892967402</v>
      </c>
      <c r="I112">
        <v>6.2990408074788569</v>
      </c>
    </row>
    <row r="113" spans="1:9">
      <c r="A113" s="1" t="s">
        <v>14</v>
      </c>
      <c r="B113" s="1" t="s">
        <v>15</v>
      </c>
      <c r="C113" s="1" t="s">
        <v>34</v>
      </c>
      <c r="E113">
        <v>9.377385465756884</v>
      </c>
      <c r="F113">
        <v>7.5462510983564783</v>
      </c>
      <c r="G113">
        <v>6.5376402364890671</v>
      </c>
      <c r="H113">
        <v>5.9122434892967402</v>
      </c>
      <c r="I113">
        <v>6.2990408074788569</v>
      </c>
    </row>
    <row r="114" spans="1:9">
      <c r="A114" s="1" t="s">
        <v>16</v>
      </c>
      <c r="B114" s="1" t="s">
        <v>1</v>
      </c>
      <c r="C114" s="1" t="s">
        <v>30</v>
      </c>
      <c r="D114">
        <v>449.59966965085033</v>
      </c>
      <c r="E114">
        <v>19.050190500000003</v>
      </c>
      <c r="F114">
        <v>19.249006593317663</v>
      </c>
      <c r="G114">
        <v>15.57023610229062</v>
      </c>
      <c r="H114">
        <v>14.488698523004379</v>
      </c>
      <c r="I114">
        <v>14.973104536552867</v>
      </c>
    </row>
    <row r="115" spans="1:9">
      <c r="A115" s="1" t="s">
        <v>16</v>
      </c>
      <c r="B115" s="1" t="s">
        <v>1</v>
      </c>
      <c r="C115" s="1" t="s">
        <v>31</v>
      </c>
      <c r="D115">
        <v>442.98314268673209</v>
      </c>
      <c r="E115">
        <v>15.705854810436676</v>
      </c>
      <c r="F115">
        <v>15.790619785725962</v>
      </c>
      <c r="G115">
        <v>12.545778130484218</v>
      </c>
      <c r="H115">
        <v>11.536532772893496</v>
      </c>
      <c r="I115">
        <v>11.984932927580177</v>
      </c>
    </row>
    <row r="116" spans="1:9">
      <c r="A116" s="1" t="s">
        <v>16</v>
      </c>
      <c r="B116" s="1" t="s">
        <v>1</v>
      </c>
      <c r="C116" s="1" t="s">
        <v>33</v>
      </c>
      <c r="D116">
        <v>6.6165269641181528</v>
      </c>
      <c r="E116">
        <v>3.3443356895633265</v>
      </c>
      <c r="F116">
        <v>3.4583868075917001</v>
      </c>
      <c r="G116">
        <v>3.0244579718064015</v>
      </c>
      <c r="H116">
        <v>2.9521657501108822</v>
      </c>
      <c r="I116">
        <v>2.9881716089726909</v>
      </c>
    </row>
    <row r="117" spans="1:9">
      <c r="A117" s="1" t="s">
        <v>16</v>
      </c>
      <c r="B117" s="1" t="s">
        <v>1</v>
      </c>
      <c r="C117" s="1" t="s">
        <v>34</v>
      </c>
      <c r="D117">
        <v>6.6165269641181608</v>
      </c>
      <c r="E117">
        <v>3.3443356895633265</v>
      </c>
      <c r="F117">
        <v>3.4583868075917001</v>
      </c>
      <c r="G117">
        <v>3.0244579718064015</v>
      </c>
      <c r="H117">
        <v>2.9521657501108822</v>
      </c>
      <c r="I117">
        <v>2.9881716089726909</v>
      </c>
    </row>
    <row r="118" spans="1:9">
      <c r="A118" s="1" t="s">
        <v>16</v>
      </c>
      <c r="B118" s="1" t="s">
        <v>4</v>
      </c>
      <c r="C118" s="1" t="s">
        <v>30</v>
      </c>
      <c r="E118">
        <v>761.67262590247367</v>
      </c>
      <c r="F118">
        <v>762.34797762854851</v>
      </c>
      <c r="G118">
        <v>556.44287704601459</v>
      </c>
      <c r="H118">
        <v>526.94973978187204</v>
      </c>
      <c r="I118">
        <v>540.2866619468748</v>
      </c>
    </row>
    <row r="119" spans="1:9">
      <c r="A119" s="1" t="s">
        <v>16</v>
      </c>
      <c r="B119" s="1" t="s">
        <v>4</v>
      </c>
      <c r="C119" s="1" t="s">
        <v>31</v>
      </c>
      <c r="E119">
        <v>759.27252512709549</v>
      </c>
      <c r="F119">
        <v>759.86814568231705</v>
      </c>
      <c r="G119">
        <v>554.26639726977726</v>
      </c>
      <c r="H119">
        <v>524.82379825180897</v>
      </c>
      <c r="I119">
        <v>538.13554934147066</v>
      </c>
    </row>
    <row r="120" spans="1:9">
      <c r="A120" s="1" t="s">
        <v>16</v>
      </c>
      <c r="B120" s="1" t="s">
        <v>4</v>
      </c>
      <c r="C120" s="1" t="s">
        <v>32</v>
      </c>
      <c r="D120">
        <v>4.6876332966397714</v>
      </c>
    </row>
    <row r="121" spans="1:9">
      <c r="A121" s="1" t="s">
        <v>16</v>
      </c>
      <c r="B121" s="1" t="s">
        <v>4</v>
      </c>
      <c r="C121" s="1" t="s">
        <v>33</v>
      </c>
      <c r="D121">
        <v>4.6876332966397714</v>
      </c>
      <c r="E121">
        <v>2.4001007753781578</v>
      </c>
      <c r="F121">
        <v>2.4798319462314398</v>
      </c>
      <c r="G121">
        <v>2.1764797762373131</v>
      </c>
      <c r="H121">
        <v>2.125941530063042</v>
      </c>
      <c r="I121">
        <v>2.1511126054041521</v>
      </c>
    </row>
    <row r="122" spans="1:9">
      <c r="A122" s="1" t="s">
        <v>16</v>
      </c>
      <c r="B122" s="1" t="s">
        <v>4</v>
      </c>
      <c r="C122" s="1" t="s">
        <v>34</v>
      </c>
      <c r="E122">
        <v>2.4001007753781578</v>
      </c>
      <c r="F122">
        <v>2.4798319462314398</v>
      </c>
      <c r="G122">
        <v>2.1764797762373131</v>
      </c>
      <c r="H122">
        <v>2.125941530063042</v>
      </c>
      <c r="I122">
        <v>2.1511126054041521</v>
      </c>
    </row>
    <row r="123" spans="1:9">
      <c r="A123" s="1" t="s">
        <v>16</v>
      </c>
      <c r="B123" s="1" t="s">
        <v>6</v>
      </c>
      <c r="C123" s="1" t="s">
        <v>30</v>
      </c>
      <c r="E123">
        <v>81.699081681248757</v>
      </c>
      <c r="F123">
        <v>80.83241066169667</v>
      </c>
      <c r="G123">
        <v>71.939959160140759</v>
      </c>
      <c r="H123">
        <v>82.287453123955686</v>
      </c>
      <c r="I123">
        <v>77.474657534071127</v>
      </c>
    </row>
    <row r="124" spans="1:9">
      <c r="A124" s="1" t="s">
        <v>16</v>
      </c>
      <c r="B124" s="1" t="s">
        <v>6</v>
      </c>
      <c r="C124" s="1" t="s">
        <v>31</v>
      </c>
      <c r="E124">
        <v>75.46504565206159</v>
      </c>
      <c r="F124">
        <v>74.333636378735648</v>
      </c>
      <c r="G124">
        <v>66.448431138626674</v>
      </c>
      <c r="H124">
        <v>76.963731581360491</v>
      </c>
      <c r="I124">
        <v>72.067358308367801</v>
      </c>
    </row>
    <row r="125" spans="1:9">
      <c r="A125" s="1" t="s">
        <v>16</v>
      </c>
      <c r="B125" s="1" t="s">
        <v>6</v>
      </c>
      <c r="C125" s="1" t="s">
        <v>32</v>
      </c>
      <c r="D125">
        <v>13.82952670928888</v>
      </c>
    </row>
    <row r="126" spans="1:9">
      <c r="A126" s="1" t="s">
        <v>16</v>
      </c>
      <c r="B126" s="1" t="s">
        <v>6</v>
      </c>
      <c r="C126" s="1" t="s">
        <v>33</v>
      </c>
      <c r="D126">
        <v>13.82952670928888</v>
      </c>
      <c r="E126">
        <v>6.2340360291871626</v>
      </c>
      <c r="F126">
        <v>6.4987742829610164</v>
      </c>
      <c r="G126">
        <v>5.4915280215140898</v>
      </c>
      <c r="H126">
        <v>5.3237215425951989</v>
      </c>
      <c r="I126">
        <v>5.4072992257033263</v>
      </c>
    </row>
    <row r="127" spans="1:9">
      <c r="A127" s="1" t="s">
        <v>16</v>
      </c>
      <c r="B127" s="1" t="s">
        <v>6</v>
      </c>
      <c r="C127" s="1" t="s">
        <v>34</v>
      </c>
      <c r="E127">
        <v>6.2340360291871626</v>
      </c>
      <c r="F127">
        <v>6.4987742829610164</v>
      </c>
      <c r="G127">
        <v>5.4915280215140898</v>
      </c>
      <c r="H127">
        <v>5.3237215425951989</v>
      </c>
      <c r="I127">
        <v>5.4072992257033263</v>
      </c>
    </row>
    <row r="128" spans="1:9">
      <c r="A128" s="1" t="s">
        <v>16</v>
      </c>
      <c r="B128" s="1" t="s">
        <v>13</v>
      </c>
      <c r="C128" s="1" t="s">
        <v>30</v>
      </c>
      <c r="D128">
        <v>177.35876096687556</v>
      </c>
      <c r="E128">
        <v>0.80000800000000005</v>
      </c>
      <c r="F128">
        <v>0.80900851587639266</v>
      </c>
      <c r="G128">
        <v>0.42727395601275359</v>
      </c>
      <c r="H128">
        <v>0.43017240604458051</v>
      </c>
      <c r="I128">
        <v>0.42884027769291028</v>
      </c>
    </row>
    <row r="129" spans="1:9">
      <c r="A129" s="1" t="s">
        <v>16</v>
      </c>
      <c r="B129" s="1" t="s">
        <v>13</v>
      </c>
      <c r="C129" s="1" t="s">
        <v>31</v>
      </c>
      <c r="D129">
        <v>174.55698341145572</v>
      </c>
    </row>
    <row r="130" spans="1:9">
      <c r="A130" s="1" t="s">
        <v>16</v>
      </c>
      <c r="B130" s="1" t="s">
        <v>13</v>
      </c>
      <c r="C130" s="1" t="s">
        <v>32</v>
      </c>
      <c r="E130">
        <v>4.2500044010191279E-2</v>
      </c>
      <c r="F130">
        <v>0.10178920301705421</v>
      </c>
      <c r="G130">
        <v>0.22370290684247718</v>
      </c>
      <c r="H130">
        <v>0.17751849520396884</v>
      </c>
      <c r="I130">
        <v>0.20040962655422062</v>
      </c>
    </row>
    <row r="131" spans="1:9">
      <c r="A131" s="1" t="s">
        <v>16</v>
      </c>
      <c r="B131" s="1" t="s">
        <v>13</v>
      </c>
      <c r="C131" s="1" t="s">
        <v>33</v>
      </c>
      <c r="D131">
        <v>2.8017775554198425</v>
      </c>
      <c r="E131">
        <v>0.8425080440101913</v>
      </c>
      <c r="F131">
        <v>0.91079771889344685</v>
      </c>
      <c r="G131">
        <v>0.65097686285523071</v>
      </c>
      <c r="H131">
        <v>0.60769090124854941</v>
      </c>
      <c r="I131">
        <v>0.62924990424713101</v>
      </c>
    </row>
    <row r="132" spans="1:9">
      <c r="A132" s="1" t="s">
        <v>16</v>
      </c>
      <c r="B132" s="1" t="s">
        <v>13</v>
      </c>
      <c r="C132" s="1" t="s">
        <v>34</v>
      </c>
      <c r="D132">
        <v>2.8017775554198505</v>
      </c>
      <c r="E132">
        <v>0.80000800000000005</v>
      </c>
      <c r="F132">
        <v>0.80900851587639266</v>
      </c>
      <c r="G132">
        <v>0.42727395601275359</v>
      </c>
      <c r="H132">
        <v>0.43017240604458051</v>
      </c>
      <c r="I132">
        <v>0.42884027769291028</v>
      </c>
    </row>
    <row r="133" spans="1:9">
      <c r="A133" s="1" t="s">
        <v>16</v>
      </c>
      <c r="B133" s="1" t="s">
        <v>15</v>
      </c>
      <c r="C133" s="1" t="s">
        <v>30</v>
      </c>
      <c r="E133">
        <v>14.000140000000002</v>
      </c>
      <c r="F133">
        <v>14.05431199255599</v>
      </c>
      <c r="G133">
        <v>11.19307061324316</v>
      </c>
      <c r="H133">
        <v>8.0369150725964076</v>
      </c>
      <c r="I133">
        <v>9.6288362277485735</v>
      </c>
    </row>
    <row r="134" spans="1:9">
      <c r="A134" s="1" t="s">
        <v>16</v>
      </c>
      <c r="B134" s="1" t="s">
        <v>15</v>
      </c>
      <c r="C134" s="1" t="s">
        <v>31</v>
      </c>
      <c r="E134">
        <v>9.0949290013437576</v>
      </c>
      <c r="F134">
        <v>8.7115024366166622</v>
      </c>
      <c r="G134">
        <v>7.5151867133235717</v>
      </c>
      <c r="H134">
        <v>4.636406550170955</v>
      </c>
      <c r="I134">
        <v>6.0901781442837786</v>
      </c>
    </row>
    <row r="135" spans="1:9">
      <c r="A135" s="1" t="s">
        <v>16</v>
      </c>
      <c r="B135" s="1" t="s">
        <v>15</v>
      </c>
      <c r="C135" s="1" t="s">
        <v>32</v>
      </c>
      <c r="D135">
        <v>17.460161845725231</v>
      </c>
    </row>
    <row r="136" spans="1:9">
      <c r="A136" s="1" t="s">
        <v>16</v>
      </c>
      <c r="B136" s="1" t="s">
        <v>15</v>
      </c>
      <c r="C136" s="1" t="s">
        <v>33</v>
      </c>
      <c r="D136">
        <v>17.460161845725239</v>
      </c>
      <c r="E136">
        <v>4.9052109986562451</v>
      </c>
      <c r="F136">
        <v>5.3428095559393274</v>
      </c>
      <c r="G136">
        <v>3.6778838999195873</v>
      </c>
      <c r="H136">
        <v>3.4005085224254534</v>
      </c>
      <c r="I136">
        <v>3.5386580834647927</v>
      </c>
    </row>
    <row r="137" spans="1:9">
      <c r="A137" s="1" t="s">
        <v>16</v>
      </c>
      <c r="B137" s="1" t="s">
        <v>15</v>
      </c>
      <c r="C137" s="1" t="s">
        <v>34</v>
      </c>
      <c r="E137">
        <v>4.9052109986562451</v>
      </c>
      <c r="F137">
        <v>5.3428095559393274</v>
      </c>
      <c r="G137">
        <v>3.6778838999195873</v>
      </c>
      <c r="H137">
        <v>3.4005085224254534</v>
      </c>
      <c r="I137">
        <v>3.5386580834647927</v>
      </c>
    </row>
    <row r="138" spans="1:9">
      <c r="A138" s="1"/>
      <c r="B138" s="1"/>
      <c r="C138" s="1"/>
    </row>
    <row r="139" spans="1:9">
      <c r="A139" s="1"/>
      <c r="B139" s="1"/>
      <c r="C139" s="1"/>
    </row>
    <row r="140" spans="1:9">
      <c r="A140" s="1"/>
      <c r="B140" s="1"/>
      <c r="C140" s="1"/>
    </row>
    <row r="141" spans="1:9">
      <c r="A141" s="1"/>
      <c r="B141" s="1"/>
      <c r="C141" s="1"/>
    </row>
    <row r="142" spans="1:9">
      <c r="A142" s="1"/>
      <c r="B142" s="1"/>
      <c r="C142" s="1"/>
    </row>
    <row r="143" spans="1:9">
      <c r="A143" s="1"/>
      <c r="B143" s="1"/>
      <c r="C143" s="1"/>
    </row>
    <row r="144" spans="1:9">
      <c r="A144" s="1"/>
      <c r="B144" s="1"/>
      <c r="C144" s="1"/>
    </row>
    <row r="145" spans="1:3">
      <c r="A145" s="1"/>
      <c r="B145" s="1"/>
      <c r="C145" s="1"/>
    </row>
    <row r="146" spans="1:3">
      <c r="A146" s="1"/>
      <c r="B146" s="1"/>
      <c r="C146" s="1"/>
    </row>
    <row r="147" spans="1:3">
      <c r="A147" s="1"/>
      <c r="B147" s="1"/>
      <c r="C147" s="1"/>
    </row>
    <row r="148" spans="1:3">
      <c r="A148" s="1"/>
      <c r="B148" s="1"/>
      <c r="C148" s="1"/>
    </row>
    <row r="149" spans="1:3">
      <c r="A149" s="1"/>
      <c r="B149" s="1"/>
      <c r="C149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  <c r="C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</sheetData>
  <autoFilter ref="A1:I13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5" sqref="C5:F5"/>
    </sheetView>
  </sheetViews>
  <sheetFormatPr baseColWidth="10" defaultRowHeight="15"/>
  <sheetData>
    <row r="1" spans="1:8">
      <c r="C1" s="1" t="s">
        <v>17</v>
      </c>
      <c r="D1" s="1" t="s">
        <v>42</v>
      </c>
      <c r="E1" s="1" t="s">
        <v>43</v>
      </c>
      <c r="F1" s="1" t="s">
        <v>44</v>
      </c>
      <c r="G1" s="1"/>
      <c r="H1" s="1"/>
    </row>
    <row r="2" spans="1:8">
      <c r="A2" s="1" t="s">
        <v>23</v>
      </c>
      <c r="B2" s="1" t="s">
        <v>26</v>
      </c>
      <c r="C2">
        <v>60445.394689196837</v>
      </c>
      <c r="D2">
        <v>58085.637607681449</v>
      </c>
      <c r="E2">
        <v>43869.991839165945</v>
      </c>
      <c r="F2">
        <v>50812.504298369517</v>
      </c>
    </row>
    <row r="3" spans="1:8">
      <c r="A3" s="1" t="s">
        <v>37</v>
      </c>
      <c r="B3" s="1" t="s">
        <v>29</v>
      </c>
      <c r="C3">
        <v>1819.1169650546374</v>
      </c>
      <c r="D3">
        <v>1511.6742376943812</v>
      </c>
      <c r="E3">
        <v>1374.8141784804809</v>
      </c>
      <c r="F3">
        <v>1455.4509481621524</v>
      </c>
    </row>
    <row r="4" spans="1:8">
      <c r="A4" s="1" t="s">
        <v>38</v>
      </c>
      <c r="B4" s="1" t="s">
        <v>39</v>
      </c>
      <c r="C4">
        <v>3011.8999999999992</v>
      </c>
      <c r="D4">
        <v>2938.2411199593098</v>
      </c>
      <c r="E4">
        <v>2087.358662592374</v>
      </c>
      <c r="F4">
        <v>2491.1363118879212</v>
      </c>
    </row>
    <row r="5" spans="1:8">
      <c r="A5" s="1" t="s">
        <v>40</v>
      </c>
      <c r="B5" s="1" t="s">
        <v>29</v>
      </c>
      <c r="C5">
        <v>2526.4182665846938</v>
      </c>
      <c r="D5">
        <v>2529.0402347725681</v>
      </c>
      <c r="E5">
        <v>1659.8422871656815</v>
      </c>
      <c r="F5">
        <v>2072.4698955307745</v>
      </c>
    </row>
    <row r="6" spans="1:8">
      <c r="A6" s="1" t="s">
        <v>41</v>
      </c>
      <c r="B6" s="1" t="s">
        <v>29</v>
      </c>
      <c r="C6">
        <v>7137.7777665117928</v>
      </c>
      <c r="D6">
        <v>6695.9230253737196</v>
      </c>
      <c r="E6">
        <v>4462.7894013666955</v>
      </c>
      <c r="F6">
        <v>5555.2092369883794</v>
      </c>
    </row>
    <row r="7" spans="1:8">
      <c r="A7" s="1" t="s">
        <v>70</v>
      </c>
      <c r="B7" s="1" t="s">
        <v>29</v>
      </c>
      <c r="C7">
        <v>1400.1999828857743</v>
      </c>
      <c r="D7">
        <v>1414.6328467980745</v>
      </c>
      <c r="E7">
        <v>2051.7641724392702</v>
      </c>
      <c r="F7">
        <v>1745.7565793101605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3"/>
  <sheetViews>
    <sheetView topLeftCell="A40" workbookViewId="0">
      <selection activeCell="I6" sqref="I6"/>
    </sheetView>
  </sheetViews>
  <sheetFormatPr baseColWidth="10" defaultRowHeight="15"/>
  <sheetData>
    <row r="1" spans="1:7">
      <c r="D1" s="1" t="s">
        <v>17</v>
      </c>
      <c r="E1" s="1" t="s">
        <v>42</v>
      </c>
      <c r="F1" s="1" t="s">
        <v>43</v>
      </c>
      <c r="G1" s="1" t="s">
        <v>44</v>
      </c>
    </row>
    <row r="2" spans="1:7">
      <c r="A2" s="1" t="s">
        <v>46</v>
      </c>
      <c r="B2" s="1" t="s">
        <v>1</v>
      </c>
      <c r="C2" s="1" t="s">
        <v>33</v>
      </c>
      <c r="D2">
        <v>17.815136566504254</v>
      </c>
      <c r="E2">
        <v>15.705834451878523</v>
      </c>
      <c r="F2">
        <v>14.63498209733412</v>
      </c>
      <c r="G2">
        <v>15.241551658080034</v>
      </c>
    </row>
    <row r="3" spans="1:7">
      <c r="A3" s="1" t="s">
        <v>46</v>
      </c>
      <c r="B3" s="1" t="s">
        <v>1</v>
      </c>
      <c r="C3" s="1" t="s">
        <v>34</v>
      </c>
      <c r="D3">
        <v>17.815136566504254</v>
      </c>
      <c r="E3">
        <v>15.705834451878523</v>
      </c>
      <c r="F3">
        <v>14.63498209733412</v>
      </c>
      <c r="G3">
        <v>15.241551658080034</v>
      </c>
    </row>
    <row r="4" spans="1:7">
      <c r="A4" s="1" t="s">
        <v>46</v>
      </c>
      <c r="B4" s="1" t="s">
        <v>1</v>
      </c>
      <c r="C4" s="1" t="s">
        <v>47</v>
      </c>
      <c r="D4">
        <v>9284.866161637603</v>
      </c>
      <c r="E4">
        <v>8381.7422950671917</v>
      </c>
      <c r="F4">
        <v>5595.0225401410135</v>
      </c>
      <c r="G4">
        <v>6908.8942505017476</v>
      </c>
    </row>
    <row r="5" spans="1:7">
      <c r="A5" s="1" t="s">
        <v>46</v>
      </c>
      <c r="B5" s="1" t="s">
        <v>1</v>
      </c>
      <c r="C5" s="1" t="s">
        <v>48</v>
      </c>
      <c r="D5">
        <v>2181.9435479848366</v>
      </c>
      <c r="E5">
        <v>1969.7094393407899</v>
      </c>
      <c r="F5">
        <v>1314.830296933138</v>
      </c>
      <c r="G5">
        <v>1623.5901488679112</v>
      </c>
    </row>
    <row r="6" spans="1:7">
      <c r="A6" s="1" t="s">
        <v>46</v>
      </c>
      <c r="B6" s="1" t="s">
        <v>12</v>
      </c>
      <c r="C6" s="1" t="s">
        <v>33</v>
      </c>
      <c r="D6">
        <v>7.8253443667143241</v>
      </c>
      <c r="E6">
        <v>6.7421999477630816</v>
      </c>
      <c r="F6">
        <v>6.2046777406182301</v>
      </c>
      <c r="G6">
        <v>6.5096931399699152</v>
      </c>
    </row>
    <row r="7" spans="1:7">
      <c r="A7" s="1" t="s">
        <v>46</v>
      </c>
      <c r="B7" s="1" t="s">
        <v>12</v>
      </c>
      <c r="C7" s="1" t="s">
        <v>34</v>
      </c>
      <c r="D7">
        <v>7.8253443667143241</v>
      </c>
      <c r="E7">
        <v>6.7421999477630816</v>
      </c>
      <c r="F7">
        <v>6.2046777406182301</v>
      </c>
      <c r="G7">
        <v>6.5096931399699152</v>
      </c>
    </row>
    <row r="8" spans="1:7">
      <c r="A8" s="1" t="s">
        <v>46</v>
      </c>
      <c r="B8" s="1" t="s">
        <v>12</v>
      </c>
      <c r="C8" s="1" t="s">
        <v>47</v>
      </c>
      <c r="D8">
        <v>125.60391062606801</v>
      </c>
      <c r="E8">
        <v>106.22011316249814</v>
      </c>
      <c r="F8">
        <v>65.827977916382679</v>
      </c>
      <c r="G8">
        <v>83.427212827291783</v>
      </c>
    </row>
    <row r="9" spans="1:7">
      <c r="A9" s="1" t="s">
        <v>46</v>
      </c>
      <c r="B9" s="1" t="s">
        <v>12</v>
      </c>
      <c r="C9" s="1" t="s">
        <v>48</v>
      </c>
      <c r="D9">
        <v>116.68603297161718</v>
      </c>
      <c r="E9">
        <v>98.678485127960769</v>
      </c>
      <c r="F9">
        <v>61.154191484319504</v>
      </c>
      <c r="G9">
        <v>77.50388071655405</v>
      </c>
    </row>
    <row r="10" spans="1:7">
      <c r="A10" s="1" t="s">
        <v>46</v>
      </c>
      <c r="B10" s="1" t="s">
        <v>36</v>
      </c>
      <c r="C10" s="1" t="s">
        <v>33</v>
      </c>
      <c r="D10">
        <v>7.9053392128888192E-2</v>
      </c>
      <c r="E10">
        <v>6.5782222832280204E-2</v>
      </c>
      <c r="F10">
        <v>6.4856779376695955E-2</v>
      </c>
      <c r="G10">
        <v>6.5582417083752509E-2</v>
      </c>
    </row>
    <row r="11" spans="1:7">
      <c r="A11" s="1" t="s">
        <v>46</v>
      </c>
      <c r="B11" s="1" t="s">
        <v>36</v>
      </c>
      <c r="C11" s="1" t="s">
        <v>34</v>
      </c>
      <c r="D11">
        <v>7.9053392128888192E-2</v>
      </c>
      <c r="E11">
        <v>6.5782222832280204E-2</v>
      </c>
      <c r="F11">
        <v>6.4856779376695955E-2</v>
      </c>
      <c r="G11">
        <v>6.5582417083752509E-2</v>
      </c>
    </row>
    <row r="12" spans="1:7">
      <c r="A12" s="1" t="s">
        <v>46</v>
      </c>
      <c r="B12" s="1" t="s">
        <v>36</v>
      </c>
      <c r="C12" s="1" t="s">
        <v>47</v>
      </c>
      <c r="D12">
        <v>15.000000000000709</v>
      </c>
      <c r="E12">
        <v>12.263064885483555</v>
      </c>
      <c r="F12">
        <v>12.263064885814531</v>
      </c>
      <c r="G12">
        <v>12.263064885813707</v>
      </c>
    </row>
    <row r="13" spans="1:7">
      <c r="A13" s="1" t="s">
        <v>46</v>
      </c>
      <c r="B13" s="1" t="s">
        <v>36</v>
      </c>
      <c r="C13" s="1" t="s">
        <v>48</v>
      </c>
      <c r="D13">
        <v>17.550000000000828</v>
      </c>
      <c r="E13">
        <v>14.347785916015757</v>
      </c>
      <c r="F13">
        <v>14.347785916403</v>
      </c>
      <c r="G13">
        <v>14.347785916402037</v>
      </c>
    </row>
    <row r="14" spans="1:7">
      <c r="A14" s="1" t="s">
        <v>46</v>
      </c>
      <c r="B14" s="1" t="s">
        <v>3</v>
      </c>
      <c r="C14" s="1" t="s">
        <v>33</v>
      </c>
      <c r="D14">
        <v>0.80925929511801642</v>
      </c>
      <c r="E14">
        <v>0.69137333491229924</v>
      </c>
      <c r="F14">
        <v>0.64433244809558921</v>
      </c>
      <c r="G14">
        <v>0.66920231058396684</v>
      </c>
    </row>
    <row r="15" spans="1:7">
      <c r="A15" s="1" t="s">
        <v>46</v>
      </c>
      <c r="B15" s="1" t="s">
        <v>3</v>
      </c>
      <c r="C15" s="1" t="s">
        <v>34</v>
      </c>
      <c r="D15">
        <v>0.80925929511801642</v>
      </c>
      <c r="E15">
        <v>0.69137333491229924</v>
      </c>
      <c r="F15">
        <v>0.64433244809558921</v>
      </c>
      <c r="G15">
        <v>0.66920231058396684</v>
      </c>
    </row>
    <row r="16" spans="1:7">
      <c r="A16" s="1" t="s">
        <v>46</v>
      </c>
      <c r="B16" s="1" t="s">
        <v>3</v>
      </c>
      <c r="C16" s="1" t="s">
        <v>47</v>
      </c>
      <c r="D16">
        <v>1187.0986231382849</v>
      </c>
      <c r="E16">
        <v>939.11274360615164</v>
      </c>
      <c r="F16">
        <v>828.06688454975802</v>
      </c>
      <c r="G16">
        <v>885.79696029235697</v>
      </c>
    </row>
    <row r="17" spans="1:7">
      <c r="A17" s="1" t="s">
        <v>46</v>
      </c>
      <c r="B17" s="1" t="s">
        <v>3</v>
      </c>
      <c r="C17" s="1" t="s">
        <v>48</v>
      </c>
      <c r="D17">
        <v>419.04581396781452</v>
      </c>
      <c r="E17">
        <v>331.50679849297154</v>
      </c>
      <c r="F17">
        <v>292.3076102460646</v>
      </c>
      <c r="G17">
        <v>312.68632698320198</v>
      </c>
    </row>
    <row r="18" spans="1:7">
      <c r="A18" s="1" t="s">
        <v>46</v>
      </c>
      <c r="B18" s="1" t="s">
        <v>4</v>
      </c>
      <c r="C18" s="1" t="s">
        <v>33</v>
      </c>
      <c r="D18">
        <v>12.958607499905394</v>
      </c>
      <c r="E18">
        <v>11.432190711719334</v>
      </c>
      <c r="F18">
        <v>10.652690339687197</v>
      </c>
      <c r="G18">
        <v>11.094379954235894</v>
      </c>
    </row>
    <row r="19" spans="1:7">
      <c r="A19" s="1" t="s">
        <v>46</v>
      </c>
      <c r="B19" s="1" t="s">
        <v>4</v>
      </c>
      <c r="C19" s="1" t="s">
        <v>34</v>
      </c>
      <c r="D19">
        <v>12.958607499905394</v>
      </c>
      <c r="E19">
        <v>11.432190711719334</v>
      </c>
      <c r="F19">
        <v>10.652690339687197</v>
      </c>
      <c r="G19">
        <v>11.094379954235894</v>
      </c>
    </row>
    <row r="20" spans="1:7">
      <c r="A20" s="1" t="s">
        <v>46</v>
      </c>
      <c r="B20" s="1" t="s">
        <v>4</v>
      </c>
      <c r="C20" s="1" t="s">
        <v>47</v>
      </c>
      <c r="D20">
        <v>4895.8300543031037</v>
      </c>
      <c r="E20">
        <v>3910.8352556286263</v>
      </c>
      <c r="F20">
        <v>2034.8402059830553</v>
      </c>
      <c r="G20">
        <v>2936.5735329034542</v>
      </c>
    </row>
    <row r="21" spans="1:7">
      <c r="A21" s="1" t="s">
        <v>46</v>
      </c>
      <c r="B21" s="1" t="s">
        <v>4</v>
      </c>
      <c r="C21" s="1" t="s">
        <v>48</v>
      </c>
      <c r="D21">
        <v>891.04106988316494</v>
      </c>
      <c r="E21">
        <v>711.77201652440999</v>
      </c>
      <c r="F21">
        <v>370.34091748891603</v>
      </c>
      <c r="G21">
        <v>534.45638298842857</v>
      </c>
    </row>
    <row r="22" spans="1:7">
      <c r="A22" s="1" t="s">
        <v>46</v>
      </c>
      <c r="B22" s="1" t="s">
        <v>6</v>
      </c>
      <c r="C22" s="1" t="s">
        <v>33</v>
      </c>
      <c r="D22">
        <v>85.715165300564365</v>
      </c>
      <c r="E22">
        <v>74.619195872796084</v>
      </c>
      <c r="F22">
        <v>64.895559432125154</v>
      </c>
      <c r="G22">
        <v>70.142246172944127</v>
      </c>
    </row>
    <row r="23" spans="1:7">
      <c r="A23" s="1" t="s">
        <v>46</v>
      </c>
      <c r="B23" s="1" t="s">
        <v>6</v>
      </c>
      <c r="C23" s="1" t="s">
        <v>34</v>
      </c>
      <c r="D23">
        <v>52.674800890070912</v>
      </c>
      <c r="E23">
        <v>44.640312075351041</v>
      </c>
      <c r="F23">
        <v>40.712076973065265</v>
      </c>
      <c r="G23">
        <v>43.121416195563768</v>
      </c>
    </row>
    <row r="24" spans="1:7">
      <c r="A24" s="1" t="s">
        <v>46</v>
      </c>
      <c r="B24" s="1" t="s">
        <v>6</v>
      </c>
      <c r="C24" s="1" t="s">
        <v>47</v>
      </c>
      <c r="D24">
        <v>164.67859787706053</v>
      </c>
      <c r="E24">
        <v>133.60687893115937</v>
      </c>
      <c r="F24">
        <v>117.67580855442574</v>
      </c>
      <c r="G24">
        <v>115.18877450393157</v>
      </c>
    </row>
    <row r="25" spans="1:7">
      <c r="A25" s="1" t="s">
        <v>46</v>
      </c>
      <c r="B25" s="1" t="s">
        <v>6</v>
      </c>
      <c r="C25" s="1" t="s">
        <v>48</v>
      </c>
      <c r="D25">
        <v>24.701789681559077</v>
      </c>
      <c r="E25">
        <v>20.041031839673906</v>
      </c>
      <c r="F25">
        <v>17.651371283163861</v>
      </c>
      <c r="G25">
        <v>17.278316175589737</v>
      </c>
    </row>
    <row r="26" spans="1:7">
      <c r="A26" s="1" t="s">
        <v>46</v>
      </c>
      <c r="B26" s="1" t="s">
        <v>7</v>
      </c>
      <c r="C26" s="1" t="s">
        <v>33</v>
      </c>
      <c r="D26">
        <v>0.16073988706754805</v>
      </c>
      <c r="E26">
        <v>0.13653870377177169</v>
      </c>
      <c r="F26">
        <v>0.12918282958293206</v>
      </c>
      <c r="G26">
        <v>0.13389285793284089</v>
      </c>
    </row>
    <row r="27" spans="1:7">
      <c r="A27" s="1" t="s">
        <v>46</v>
      </c>
      <c r="B27" s="1" t="s">
        <v>7</v>
      </c>
      <c r="C27" s="1" t="s">
        <v>34</v>
      </c>
      <c r="D27">
        <v>0.16073988706754805</v>
      </c>
      <c r="E27">
        <v>0.13653870377177169</v>
      </c>
      <c r="F27">
        <v>0.12918282958293206</v>
      </c>
      <c r="G27">
        <v>0.13389285793284089</v>
      </c>
    </row>
    <row r="28" spans="1:7">
      <c r="A28" s="1" t="s">
        <v>46</v>
      </c>
      <c r="B28" s="1" t="s">
        <v>7</v>
      </c>
      <c r="C28" s="1" t="s">
        <v>47</v>
      </c>
      <c r="D28">
        <v>1233.562499999349</v>
      </c>
      <c r="E28">
        <v>1056.7186973280227</v>
      </c>
      <c r="F28">
        <v>829.4854199103645</v>
      </c>
      <c r="G28">
        <v>950.10381637149862</v>
      </c>
    </row>
    <row r="29" spans="1:7">
      <c r="A29" s="1" t="s">
        <v>46</v>
      </c>
      <c r="B29" s="1" t="s">
        <v>7</v>
      </c>
      <c r="C29" s="1" t="s">
        <v>48</v>
      </c>
      <c r="D29">
        <v>159.12956249991603</v>
      </c>
      <c r="E29">
        <v>136.31671195531493</v>
      </c>
      <c r="F29">
        <v>107.00361916843703</v>
      </c>
      <c r="G29">
        <v>122.56339231192334</v>
      </c>
    </row>
    <row r="30" spans="1:7">
      <c r="A30" s="1" t="s">
        <v>46</v>
      </c>
      <c r="B30" s="1" t="s">
        <v>8</v>
      </c>
      <c r="C30" s="1" t="s">
        <v>33</v>
      </c>
      <c r="D30">
        <v>2.9098889145236527E-2</v>
      </c>
      <c r="E30">
        <v>2.4743010675896439E-2</v>
      </c>
      <c r="F30">
        <v>2.3385948153051693E-2</v>
      </c>
      <c r="G30">
        <v>2.4253469411687548E-2</v>
      </c>
    </row>
    <row r="31" spans="1:7">
      <c r="A31" s="1" t="s">
        <v>46</v>
      </c>
      <c r="B31" s="1" t="s">
        <v>8</v>
      </c>
      <c r="C31" s="1" t="s">
        <v>34</v>
      </c>
      <c r="D31">
        <v>2.9098889145236527E-2</v>
      </c>
      <c r="E31">
        <v>2.4743010675896439E-2</v>
      </c>
      <c r="F31">
        <v>2.3385948153051693E-2</v>
      </c>
      <c r="G31">
        <v>2.4253469411687548E-2</v>
      </c>
    </row>
    <row r="32" spans="1:7">
      <c r="A32" s="1" t="s">
        <v>46</v>
      </c>
      <c r="B32" s="1" t="s">
        <v>8</v>
      </c>
      <c r="C32" s="1" t="s">
        <v>47</v>
      </c>
      <c r="D32">
        <v>5668.0000000001246</v>
      </c>
      <c r="E32">
        <v>4653.4761413629312</v>
      </c>
      <c r="F32">
        <v>4576.9305879223793</v>
      </c>
      <c r="G32">
        <v>4617.1417361367157</v>
      </c>
    </row>
    <row r="33" spans="1:7">
      <c r="A33" s="1" t="s">
        <v>46</v>
      </c>
      <c r="B33" s="1" t="s">
        <v>8</v>
      </c>
      <c r="C33" s="1" t="s">
        <v>48</v>
      </c>
      <c r="D33">
        <v>4443.7120000000969</v>
      </c>
      <c r="E33">
        <v>3648.3252948285376</v>
      </c>
      <c r="F33">
        <v>3588.3135809311448</v>
      </c>
      <c r="G33">
        <v>3619.839121131185</v>
      </c>
    </row>
    <row r="34" spans="1:7">
      <c r="A34" s="1" t="s">
        <v>46</v>
      </c>
      <c r="B34" s="1" t="s">
        <v>9</v>
      </c>
      <c r="C34" s="1" t="s">
        <v>33</v>
      </c>
      <c r="D34">
        <v>0.41696714076016844</v>
      </c>
      <c r="E34">
        <v>0.3469245367033254</v>
      </c>
      <c r="F34">
        <v>0.34204022936854894</v>
      </c>
      <c r="G34">
        <v>0.34587000152111036</v>
      </c>
    </row>
    <row r="35" spans="1:7">
      <c r="A35" s="1" t="s">
        <v>46</v>
      </c>
      <c r="B35" s="1" t="s">
        <v>9</v>
      </c>
      <c r="C35" s="1" t="s">
        <v>34</v>
      </c>
      <c r="D35">
        <v>0.41696714076016844</v>
      </c>
      <c r="E35">
        <v>0.3469245367033254</v>
      </c>
      <c r="F35">
        <v>0.34204022936854894</v>
      </c>
      <c r="G35">
        <v>0.34587000152111036</v>
      </c>
    </row>
    <row r="36" spans="1:7">
      <c r="A36" s="1" t="s">
        <v>46</v>
      </c>
      <c r="B36" s="1" t="s">
        <v>9</v>
      </c>
      <c r="C36" s="1" t="s">
        <v>47</v>
      </c>
      <c r="D36">
        <v>766.01069999990045</v>
      </c>
      <c r="E36">
        <v>659.95541279485053</v>
      </c>
      <c r="F36">
        <v>429.61612404657512</v>
      </c>
      <c r="G36">
        <v>550.5612723031727</v>
      </c>
    </row>
    <row r="37" spans="1:7">
      <c r="A37" s="1" t="s">
        <v>46</v>
      </c>
      <c r="B37" s="1" t="s">
        <v>9</v>
      </c>
      <c r="C37" s="1" t="s">
        <v>48</v>
      </c>
      <c r="D37">
        <v>294.65878259996168</v>
      </c>
      <c r="E37">
        <v>253.86284878841911</v>
      </c>
      <c r="F37">
        <v>165.2590023832492</v>
      </c>
      <c r="G37">
        <v>211.7825694126204</v>
      </c>
    </row>
    <row r="38" spans="1:7">
      <c r="A38" s="1" t="s">
        <v>46</v>
      </c>
      <c r="B38" s="1" t="s">
        <v>10</v>
      </c>
      <c r="C38" s="1" t="s">
        <v>33</v>
      </c>
      <c r="D38">
        <v>0.3839414500807905</v>
      </c>
      <c r="E38">
        <v>0.3280381452421966</v>
      </c>
      <c r="F38">
        <v>0.30568611976260662</v>
      </c>
      <c r="G38">
        <v>0.31750091649205053</v>
      </c>
    </row>
    <row r="39" spans="1:7">
      <c r="A39" s="1" t="s">
        <v>46</v>
      </c>
      <c r="B39" s="1" t="s">
        <v>10</v>
      </c>
      <c r="C39" s="1" t="s">
        <v>34</v>
      </c>
      <c r="D39">
        <v>0.3839414500807905</v>
      </c>
      <c r="E39">
        <v>0.3280381452421966</v>
      </c>
      <c r="F39">
        <v>0.30568611976260662</v>
      </c>
      <c r="G39">
        <v>0.31750091649205053</v>
      </c>
    </row>
    <row r="40" spans="1:7">
      <c r="A40" s="1" t="s">
        <v>46</v>
      </c>
      <c r="B40" s="1" t="s">
        <v>10</v>
      </c>
      <c r="C40" s="1" t="s">
        <v>47</v>
      </c>
      <c r="D40">
        <v>1337.1600853171351</v>
      </c>
      <c r="E40">
        <v>1097.0356139448018</v>
      </c>
      <c r="F40">
        <v>957.50951490419288</v>
      </c>
      <c r="G40">
        <v>1030.6103466432253</v>
      </c>
    </row>
    <row r="41" spans="1:7">
      <c r="A41" s="1" t="s">
        <v>46</v>
      </c>
      <c r="B41" s="1" t="s">
        <v>10</v>
      </c>
      <c r="C41" s="1" t="s">
        <v>48</v>
      </c>
      <c r="D41">
        <v>565.61871608914817</v>
      </c>
      <c r="E41">
        <v>464.04606469865109</v>
      </c>
      <c r="F41">
        <v>405.02652480447352</v>
      </c>
      <c r="G41">
        <v>435.94817663008433</v>
      </c>
    </row>
    <row r="42" spans="1:7">
      <c r="A42" s="1" t="s">
        <v>46</v>
      </c>
      <c r="B42" s="1" t="s">
        <v>35</v>
      </c>
      <c r="C42" s="1" t="s">
        <v>33</v>
      </c>
      <c r="D42">
        <v>0.52906938623571609</v>
      </c>
      <c r="E42">
        <v>0.44020875258765113</v>
      </c>
      <c r="F42">
        <v>0.43401220049561429</v>
      </c>
      <c r="G42">
        <v>0.43887090020826552</v>
      </c>
    </row>
    <row r="43" spans="1:7">
      <c r="A43" s="1" t="s">
        <v>46</v>
      </c>
      <c r="B43" s="1" t="s">
        <v>35</v>
      </c>
      <c r="C43" s="1" t="s">
        <v>34</v>
      </c>
      <c r="D43">
        <v>0.52906938623571609</v>
      </c>
      <c r="E43">
        <v>0.44020875258765113</v>
      </c>
      <c r="F43">
        <v>0.43401220049561429</v>
      </c>
      <c r="G43">
        <v>0.43887090020826552</v>
      </c>
    </row>
    <row r="44" spans="1:7">
      <c r="A44" s="1" t="s">
        <v>46</v>
      </c>
      <c r="B44" s="1" t="s">
        <v>35</v>
      </c>
      <c r="C44" s="1" t="s">
        <v>47</v>
      </c>
      <c r="D44">
        <v>1631.2499999996674</v>
      </c>
      <c r="E44">
        <v>1273.0955702438307</v>
      </c>
      <c r="F44">
        <v>1248.1773467415242</v>
      </c>
      <c r="G44">
        <v>1261.3636298867978</v>
      </c>
    </row>
    <row r="45" spans="1:7">
      <c r="A45" s="1" t="s">
        <v>46</v>
      </c>
      <c r="B45" s="1" t="s">
        <v>35</v>
      </c>
      <c r="C45" s="1" t="s">
        <v>48</v>
      </c>
      <c r="D45">
        <v>1019.5312499997921</v>
      </c>
      <c r="E45">
        <v>795.68473140239416</v>
      </c>
      <c r="F45">
        <v>780.1108417134526</v>
      </c>
      <c r="G45">
        <v>788.3522686792486</v>
      </c>
    </row>
    <row r="46" spans="1:7">
      <c r="A46" s="1" t="s">
        <v>46</v>
      </c>
      <c r="B46" s="1" t="s">
        <v>13</v>
      </c>
      <c r="C46" s="1" t="s">
        <v>33</v>
      </c>
      <c r="D46">
        <v>3.2490893090979895</v>
      </c>
      <c r="E46">
        <v>2.6882131389935409</v>
      </c>
      <c r="F46">
        <v>2.4582555666990724</v>
      </c>
      <c r="G46">
        <v>2.5952678059335748</v>
      </c>
    </row>
    <row r="47" spans="1:7">
      <c r="A47" s="1" t="s">
        <v>46</v>
      </c>
      <c r="B47" s="1" t="s">
        <v>13</v>
      </c>
      <c r="C47" s="1" t="s">
        <v>34</v>
      </c>
      <c r="D47">
        <v>3.1473001060809356</v>
      </c>
      <c r="E47">
        <v>2.4645102321510635</v>
      </c>
      <c r="F47">
        <v>2.2807370714951034</v>
      </c>
      <c r="G47">
        <v>2.3948581793793537</v>
      </c>
    </row>
    <row r="48" spans="1:7">
      <c r="A48" s="1" t="s">
        <v>46</v>
      </c>
      <c r="B48" s="1" t="s">
        <v>13</v>
      </c>
      <c r="C48" s="1" t="s">
        <v>47</v>
      </c>
      <c r="D48">
        <v>47.679258515902028</v>
      </c>
      <c r="E48">
        <v>31.061185682208464</v>
      </c>
      <c r="F48">
        <v>28.888156714658241</v>
      </c>
      <c r="G48">
        <v>29.867042139733318</v>
      </c>
    </row>
    <row r="49" spans="1:7">
      <c r="A49" s="1" t="s">
        <v>46</v>
      </c>
      <c r="B49" s="1" t="s">
        <v>13</v>
      </c>
      <c r="C49" s="1" t="s">
        <v>48</v>
      </c>
      <c r="D49">
        <v>105.56187835420708</v>
      </c>
      <c r="E49">
        <v>68.769465100409533</v>
      </c>
      <c r="F49">
        <v>63.958378966253342</v>
      </c>
      <c r="G49">
        <v>66.125631297369566</v>
      </c>
    </row>
    <row r="50" spans="1:7">
      <c r="A50" s="1" t="s">
        <v>46</v>
      </c>
      <c r="B50" s="1" t="s">
        <v>15</v>
      </c>
      <c r="C50" s="1" t="s">
        <v>33</v>
      </c>
      <c r="D50">
        <v>12.889060654295806</v>
      </c>
      <c r="E50">
        <v>10.215524136408654</v>
      </c>
      <c r="F50">
        <v>9.3127520117221927</v>
      </c>
      <c r="G50">
        <v>9.8376988909436491</v>
      </c>
    </row>
    <row r="51" spans="1:7">
      <c r="A51" s="1" t="s">
        <v>46</v>
      </c>
      <c r="B51" s="1" t="s">
        <v>15</v>
      </c>
      <c r="C51" s="1" t="s">
        <v>34</v>
      </c>
      <c r="D51">
        <v>12.889060654295806</v>
      </c>
      <c r="E51">
        <v>10.215524136408654</v>
      </c>
      <c r="F51">
        <v>9.3127520117221927</v>
      </c>
      <c r="G51">
        <v>9.8376988909436491</v>
      </c>
    </row>
    <row r="52" spans="1:7">
      <c r="A52" s="1" t="s">
        <v>46</v>
      </c>
      <c r="B52" s="1" t="s">
        <v>15</v>
      </c>
      <c r="C52" s="1" t="s">
        <v>47</v>
      </c>
      <c r="D52">
        <v>4205.1143119929357</v>
      </c>
      <c r="E52">
        <v>3729.8149963790465</v>
      </c>
      <c r="F52">
        <v>3138.823603635899</v>
      </c>
      <c r="G52">
        <v>3420.8089958451019</v>
      </c>
    </row>
    <row r="53" spans="1:7">
      <c r="A53" s="1" t="s">
        <v>46</v>
      </c>
      <c r="B53" s="1" t="s">
        <v>15</v>
      </c>
      <c r="C53" s="1" t="s">
        <v>48</v>
      </c>
      <c r="D53">
        <v>3200.0919914266242</v>
      </c>
      <c r="E53">
        <v>2838.3892122444545</v>
      </c>
      <c r="F53">
        <v>2388.6447623669192</v>
      </c>
      <c r="G53">
        <v>2603.2356458381223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D11" sqref="D11"/>
    </sheetView>
  </sheetViews>
  <sheetFormatPr baseColWidth="10" defaultRowHeight="15"/>
  <sheetData>
    <row r="1" spans="1:7">
      <c r="D1" s="1" t="s">
        <v>17</v>
      </c>
      <c r="E1" s="1" t="s">
        <v>42</v>
      </c>
      <c r="F1" s="1" t="s">
        <v>43</v>
      </c>
      <c r="G1" s="1" t="s">
        <v>44</v>
      </c>
    </row>
    <row r="2" spans="1:7">
      <c r="A2" s="1" t="s">
        <v>19</v>
      </c>
      <c r="B2" s="1" t="s">
        <v>1</v>
      </c>
      <c r="C2" s="1" t="s">
        <v>49</v>
      </c>
      <c r="D2">
        <v>599.25356172747229</v>
      </c>
      <c r="E2">
        <v>594.48325722062953</v>
      </c>
      <c r="F2">
        <v>418.11560611620524</v>
      </c>
      <c r="G2">
        <v>497.54872515556826</v>
      </c>
    </row>
    <row r="3" spans="1:7">
      <c r="A3" s="1" t="s">
        <v>19</v>
      </c>
      <c r="B3" s="1" t="s">
        <v>12</v>
      </c>
      <c r="C3" s="1" t="s">
        <v>49</v>
      </c>
      <c r="D3">
        <v>48.500112531103888</v>
      </c>
      <c r="E3">
        <v>45.977205980854542</v>
      </c>
      <c r="F3">
        <v>30.572249442213668</v>
      </c>
      <c r="G3">
        <v>37.426963994639479</v>
      </c>
    </row>
    <row r="4" spans="1:7">
      <c r="A4" s="1" t="s">
        <v>19</v>
      </c>
      <c r="B4" s="1" t="s">
        <v>36</v>
      </c>
      <c r="C4" s="1" t="s">
        <v>49</v>
      </c>
      <c r="D4">
        <v>1.0045420723080558</v>
      </c>
      <c r="E4">
        <v>0.91257818077689501</v>
      </c>
      <c r="F4">
        <v>0.91257818141675662</v>
      </c>
      <c r="G4">
        <v>0.91257818081197029</v>
      </c>
    </row>
    <row r="5" spans="1:7">
      <c r="A5" s="1" t="s">
        <v>19</v>
      </c>
      <c r="B5" s="1" t="s">
        <v>3</v>
      </c>
      <c r="C5" s="1" t="s">
        <v>49</v>
      </c>
      <c r="D5">
        <v>40.083183917452466</v>
      </c>
      <c r="E5">
        <v>34.872542356146667</v>
      </c>
      <c r="F5">
        <v>32.417475462323338</v>
      </c>
      <c r="G5">
        <v>33.549359885198747</v>
      </c>
    </row>
    <row r="6" spans="1:7">
      <c r="A6" s="1" t="s">
        <v>19</v>
      </c>
      <c r="B6" s="1" t="s">
        <v>4</v>
      </c>
      <c r="C6" s="1" t="s">
        <v>49</v>
      </c>
      <c r="D6">
        <v>898.90290705406164</v>
      </c>
      <c r="E6">
        <v>892.24562713659066</v>
      </c>
      <c r="F6">
        <v>500.48579086235691</v>
      </c>
      <c r="G6">
        <v>691.53588289373533</v>
      </c>
    </row>
    <row r="7" spans="1:7">
      <c r="A7" s="1" t="s">
        <v>19</v>
      </c>
      <c r="B7" s="1" t="s">
        <v>6</v>
      </c>
      <c r="C7" s="1" t="s">
        <v>49</v>
      </c>
      <c r="D7">
        <v>46.288552576267442</v>
      </c>
      <c r="E7">
        <v>44.128663731594443</v>
      </c>
      <c r="F7">
        <v>37.926112852433391</v>
      </c>
      <c r="G7">
        <v>40.212144217760155</v>
      </c>
    </row>
    <row r="8" spans="1:7">
      <c r="A8" s="1" t="s">
        <v>19</v>
      </c>
      <c r="B8" s="1" t="s">
        <v>7</v>
      </c>
      <c r="C8" s="1" t="s">
        <v>49</v>
      </c>
      <c r="D8">
        <v>30.554018557871057</v>
      </c>
      <c r="E8">
        <v>29.143476376751046</v>
      </c>
      <c r="F8">
        <v>24.555451730608446</v>
      </c>
      <c r="G8">
        <v>26.684126422297474</v>
      </c>
    </row>
    <row r="9" spans="1:7">
      <c r="A9" s="1" t="s">
        <v>19</v>
      </c>
      <c r="B9" s="1" t="s">
        <v>8</v>
      </c>
      <c r="C9" s="1" t="s">
        <v>49</v>
      </c>
      <c r="D9">
        <v>81.064909034563939</v>
      </c>
      <c r="E9">
        <v>73.90831227883973</v>
      </c>
      <c r="F9">
        <v>73.167549638271709</v>
      </c>
      <c r="G9">
        <v>73.495132837505793</v>
      </c>
    </row>
    <row r="10" spans="1:7">
      <c r="A10" s="1" t="s">
        <v>19</v>
      </c>
      <c r="B10" s="1" t="s">
        <v>9</v>
      </c>
      <c r="C10" s="1" t="s">
        <v>49</v>
      </c>
      <c r="D10">
        <v>58.506829106190828</v>
      </c>
      <c r="E10">
        <v>57.56319497138287</v>
      </c>
      <c r="F10">
        <v>38.849061775219127</v>
      </c>
      <c r="G10">
        <v>47.371279071639997</v>
      </c>
    </row>
    <row r="11" spans="1:7">
      <c r="A11" s="1" t="s">
        <v>19</v>
      </c>
      <c r="B11" s="1" t="s">
        <v>10</v>
      </c>
      <c r="C11" s="1" t="s">
        <v>49</v>
      </c>
      <c r="D11">
        <v>40.679559536196642</v>
      </c>
      <c r="E11">
        <v>37.45190606985107</v>
      </c>
      <c r="F11">
        <v>33.311608064671915</v>
      </c>
      <c r="G11">
        <v>35.210492216805164</v>
      </c>
    </row>
    <row r="12" spans="1:7">
      <c r="A12" s="1" t="s">
        <v>19</v>
      </c>
      <c r="B12" s="1" t="s">
        <v>35</v>
      </c>
      <c r="C12" s="1" t="s">
        <v>49</v>
      </c>
      <c r="D12">
        <v>14.588946464453075</v>
      </c>
      <c r="E12">
        <v>13.163983135760915</v>
      </c>
      <c r="F12">
        <v>11.659571324855792</v>
      </c>
      <c r="G12">
        <v>12.345102327411748</v>
      </c>
    </row>
    <row r="13" spans="1:7">
      <c r="A13" s="1" t="s">
        <v>19</v>
      </c>
      <c r="B13" s="1" t="s">
        <v>13</v>
      </c>
      <c r="C13" s="1" t="s">
        <v>49</v>
      </c>
      <c r="D13">
        <v>27.550525782561099</v>
      </c>
      <c r="E13">
        <v>22.164676559381324</v>
      </c>
      <c r="F13">
        <v>21.618325831742716</v>
      </c>
      <c r="G13">
        <v>21.864515419634689</v>
      </c>
    </row>
    <row r="14" spans="1:7">
      <c r="A14" s="1" t="s">
        <v>19</v>
      </c>
      <c r="B14" s="1" t="s">
        <v>15</v>
      </c>
      <c r="C14" s="1" t="s">
        <v>49</v>
      </c>
      <c r="D14">
        <v>427.14052364166264</v>
      </c>
      <c r="E14">
        <v>424.29312717488619</v>
      </c>
      <c r="F14">
        <v>367.46953696708437</v>
      </c>
      <c r="G14">
        <v>392.98729524635638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Hoja1</vt:lpstr>
      <vt:lpstr>Hoja2</vt:lpstr>
      <vt:lpstr>Hoja3</vt:lpstr>
      <vt:lpstr>REPORT0</vt:lpstr>
      <vt:lpstr>REPORT1</vt:lpstr>
      <vt:lpstr>REPORT2</vt:lpstr>
      <vt:lpstr>REPORT3</vt:lpstr>
      <vt:lpstr>REPORT4</vt:lpstr>
      <vt:lpstr>REPORT5</vt:lpstr>
      <vt:lpstr>Plot_Res0</vt:lpstr>
      <vt:lpstr>Plot_Res1</vt:lpstr>
      <vt:lpstr>Plot_Res3</vt:lpstr>
      <vt:lpstr>Plot_Res4</vt:lpstr>
      <vt:lpstr>Plot_Res5</vt:lpstr>
      <vt:lpstr>Plot_Res2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2016-03-30T02:45:07Z</dcterms:created>
  <dcterms:modified xsi:type="dcterms:W3CDTF">2016-08-10T02:47:27Z</dcterms:modified>
</cp:coreProperties>
</file>