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bbf984f276bb2d/Documentos/GitHub/sustainmod/GAMS/data/markets/"/>
    </mc:Choice>
  </mc:AlternateContent>
  <xr:revisionPtr revIDLastSave="80" documentId="11_A3E92C9FB1F3902F239D4B6F04691935792B411A" xr6:coauthVersionLast="47" xr6:coauthVersionMax="47" xr10:uidLastSave="{6EBA55D5-70E0-4565-A219-D39747A96267}"/>
  <bookViews>
    <workbookView xWindow="-120" yWindow="-120" windowWidth="38640" windowHeight="21120" xr2:uid="{00000000-000D-0000-FFFF-FFFF00000000}"/>
  </bookViews>
  <sheets>
    <sheet name="series-historic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 s="1"/>
  <c r="M8" i="1"/>
  <c r="N8" i="1" s="1"/>
  <c r="M9" i="1"/>
  <c r="N9" i="1" s="1"/>
  <c r="M10" i="1"/>
  <c r="N10" i="1" s="1"/>
  <c r="M26" i="1"/>
  <c r="N26" i="1" s="1"/>
  <c r="M28" i="1"/>
  <c r="N28" i="1" s="1"/>
  <c r="M29" i="1"/>
  <c r="N29" i="1" s="1"/>
  <c r="M30" i="1"/>
  <c r="N30" i="1" s="1"/>
  <c r="M46" i="1"/>
  <c r="N46" i="1" s="1"/>
  <c r="M48" i="1"/>
  <c r="N48" i="1" s="1"/>
  <c r="M49" i="1"/>
  <c r="N49" i="1" s="1"/>
  <c r="M50" i="1"/>
  <c r="N50" i="1" s="1"/>
  <c r="M66" i="1"/>
  <c r="N66" i="1" s="1"/>
  <c r="M68" i="1"/>
  <c r="N68" i="1" s="1"/>
  <c r="M69" i="1"/>
  <c r="N69" i="1" s="1"/>
  <c r="M70" i="1"/>
  <c r="N70" i="1" s="1"/>
  <c r="M86" i="1"/>
  <c r="N86" i="1" s="1"/>
  <c r="M88" i="1"/>
  <c r="N88" i="1" s="1"/>
  <c r="M89" i="1"/>
  <c r="N89" i="1" s="1"/>
  <c r="M90" i="1"/>
  <c r="N90" i="1" s="1"/>
  <c r="M106" i="1"/>
  <c r="N106" i="1" s="1"/>
  <c r="M108" i="1"/>
  <c r="N108" i="1" s="1"/>
  <c r="M109" i="1"/>
  <c r="N109" i="1" s="1"/>
  <c r="M110" i="1"/>
  <c r="N110" i="1" s="1"/>
  <c r="M126" i="1"/>
  <c r="N126" i="1" s="1"/>
  <c r="M128" i="1"/>
  <c r="N128" i="1" s="1"/>
  <c r="M129" i="1"/>
  <c r="N129" i="1" s="1"/>
  <c r="M130" i="1"/>
  <c r="N130" i="1" s="1"/>
  <c r="M146" i="1"/>
  <c r="N146" i="1" s="1"/>
  <c r="M148" i="1"/>
  <c r="N148" i="1" s="1"/>
  <c r="M149" i="1"/>
  <c r="N149" i="1" s="1"/>
  <c r="M150" i="1"/>
  <c r="N150" i="1" s="1"/>
  <c r="M166" i="1"/>
  <c r="N166" i="1" s="1"/>
  <c r="M168" i="1"/>
  <c r="N168" i="1" s="1"/>
  <c r="M169" i="1"/>
  <c r="N169" i="1" s="1"/>
  <c r="M170" i="1"/>
  <c r="N170" i="1" s="1"/>
  <c r="L6" i="1"/>
  <c r="L8" i="1"/>
  <c r="L9" i="1"/>
  <c r="L10" i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26" i="1"/>
  <c r="L28" i="1"/>
  <c r="L29" i="1"/>
  <c r="L30" i="1"/>
  <c r="L31" i="1"/>
  <c r="M31" i="1" s="1"/>
  <c r="N31" i="1" s="1"/>
  <c r="L32" i="1"/>
  <c r="M32" i="1" s="1"/>
  <c r="N32" i="1" s="1"/>
  <c r="L33" i="1"/>
  <c r="M33" i="1" s="1"/>
  <c r="N33" i="1" s="1"/>
  <c r="L34" i="1"/>
  <c r="M34" i="1" s="1"/>
  <c r="N34" i="1" s="1"/>
  <c r="L35" i="1"/>
  <c r="M35" i="1" s="1"/>
  <c r="N35" i="1" s="1"/>
  <c r="L36" i="1"/>
  <c r="M36" i="1" s="1"/>
  <c r="N36" i="1" s="1"/>
  <c r="L37" i="1"/>
  <c r="M37" i="1" s="1"/>
  <c r="N37" i="1" s="1"/>
  <c r="L46" i="1"/>
  <c r="L48" i="1"/>
  <c r="L49" i="1"/>
  <c r="L50" i="1"/>
  <c r="L51" i="1"/>
  <c r="M51" i="1" s="1"/>
  <c r="N51" i="1" s="1"/>
  <c r="L52" i="1"/>
  <c r="M52" i="1" s="1"/>
  <c r="N52" i="1" s="1"/>
  <c r="L53" i="1"/>
  <c r="M53" i="1" s="1"/>
  <c r="N53" i="1" s="1"/>
  <c r="L54" i="1"/>
  <c r="M54" i="1" s="1"/>
  <c r="N54" i="1" s="1"/>
  <c r="L55" i="1"/>
  <c r="M55" i="1" s="1"/>
  <c r="N55" i="1" s="1"/>
  <c r="L56" i="1"/>
  <c r="M56" i="1" s="1"/>
  <c r="N56" i="1" s="1"/>
  <c r="L57" i="1"/>
  <c r="M57" i="1" s="1"/>
  <c r="N57" i="1" s="1"/>
  <c r="L66" i="1"/>
  <c r="L68" i="1"/>
  <c r="L69" i="1"/>
  <c r="L70" i="1"/>
  <c r="L71" i="1"/>
  <c r="M71" i="1" s="1"/>
  <c r="N71" i="1" s="1"/>
  <c r="L72" i="1"/>
  <c r="M72" i="1" s="1"/>
  <c r="N72" i="1" s="1"/>
  <c r="L73" i="1"/>
  <c r="M73" i="1" s="1"/>
  <c r="N73" i="1" s="1"/>
  <c r="L74" i="1"/>
  <c r="M74" i="1" s="1"/>
  <c r="N74" i="1" s="1"/>
  <c r="L75" i="1"/>
  <c r="M75" i="1" s="1"/>
  <c r="N75" i="1" s="1"/>
  <c r="L76" i="1"/>
  <c r="M76" i="1" s="1"/>
  <c r="N76" i="1" s="1"/>
  <c r="L77" i="1"/>
  <c r="M77" i="1" s="1"/>
  <c r="N77" i="1" s="1"/>
  <c r="L86" i="1"/>
  <c r="L88" i="1"/>
  <c r="L89" i="1"/>
  <c r="L90" i="1"/>
  <c r="L91" i="1"/>
  <c r="M91" i="1" s="1"/>
  <c r="N91" i="1" s="1"/>
  <c r="L92" i="1"/>
  <c r="M92" i="1" s="1"/>
  <c r="N92" i="1" s="1"/>
  <c r="L93" i="1"/>
  <c r="M93" i="1" s="1"/>
  <c r="N93" i="1" s="1"/>
  <c r="L94" i="1"/>
  <c r="M94" i="1" s="1"/>
  <c r="N94" i="1" s="1"/>
  <c r="L95" i="1"/>
  <c r="M95" i="1" s="1"/>
  <c r="N95" i="1" s="1"/>
  <c r="L96" i="1"/>
  <c r="M96" i="1" s="1"/>
  <c r="N96" i="1" s="1"/>
  <c r="L97" i="1"/>
  <c r="M97" i="1" s="1"/>
  <c r="N97" i="1" s="1"/>
  <c r="L106" i="1"/>
  <c r="L108" i="1"/>
  <c r="L109" i="1"/>
  <c r="L110" i="1"/>
  <c r="L111" i="1"/>
  <c r="M111" i="1" s="1"/>
  <c r="N111" i="1" s="1"/>
  <c r="L112" i="1"/>
  <c r="M112" i="1" s="1"/>
  <c r="N112" i="1" s="1"/>
  <c r="L113" i="1"/>
  <c r="M113" i="1" s="1"/>
  <c r="N113" i="1" s="1"/>
  <c r="L114" i="1"/>
  <c r="M114" i="1" s="1"/>
  <c r="N114" i="1" s="1"/>
  <c r="L115" i="1"/>
  <c r="M115" i="1" s="1"/>
  <c r="N115" i="1" s="1"/>
  <c r="L116" i="1"/>
  <c r="M116" i="1" s="1"/>
  <c r="N116" i="1" s="1"/>
  <c r="L117" i="1"/>
  <c r="M117" i="1" s="1"/>
  <c r="N117" i="1" s="1"/>
  <c r="L126" i="1"/>
  <c r="L128" i="1"/>
  <c r="L129" i="1"/>
  <c r="L130" i="1"/>
  <c r="L131" i="1"/>
  <c r="M131" i="1" s="1"/>
  <c r="N131" i="1" s="1"/>
  <c r="L132" i="1"/>
  <c r="M132" i="1" s="1"/>
  <c r="N132" i="1" s="1"/>
  <c r="L133" i="1"/>
  <c r="M133" i="1" s="1"/>
  <c r="N133" i="1" s="1"/>
  <c r="L134" i="1"/>
  <c r="M134" i="1" s="1"/>
  <c r="N134" i="1" s="1"/>
  <c r="L135" i="1"/>
  <c r="M135" i="1" s="1"/>
  <c r="N135" i="1" s="1"/>
  <c r="L136" i="1"/>
  <c r="M136" i="1" s="1"/>
  <c r="N136" i="1" s="1"/>
  <c r="L137" i="1"/>
  <c r="M137" i="1" s="1"/>
  <c r="N137" i="1" s="1"/>
  <c r="L146" i="1"/>
  <c r="L148" i="1"/>
  <c r="L149" i="1"/>
  <c r="L150" i="1"/>
  <c r="L151" i="1"/>
  <c r="M151" i="1" s="1"/>
  <c r="N151" i="1" s="1"/>
  <c r="L152" i="1"/>
  <c r="M152" i="1" s="1"/>
  <c r="N152" i="1" s="1"/>
  <c r="L153" i="1"/>
  <c r="M153" i="1" s="1"/>
  <c r="N153" i="1" s="1"/>
  <c r="L154" i="1"/>
  <c r="M154" i="1" s="1"/>
  <c r="N154" i="1" s="1"/>
  <c r="L155" i="1"/>
  <c r="M155" i="1" s="1"/>
  <c r="N155" i="1" s="1"/>
  <c r="L156" i="1"/>
  <c r="M156" i="1" s="1"/>
  <c r="N156" i="1" s="1"/>
  <c r="L157" i="1"/>
  <c r="M157" i="1" s="1"/>
  <c r="N157" i="1" s="1"/>
  <c r="L166" i="1"/>
  <c r="L168" i="1"/>
  <c r="L169" i="1"/>
  <c r="L170" i="1"/>
  <c r="L171" i="1"/>
  <c r="M171" i="1" s="1"/>
  <c r="N171" i="1" s="1"/>
  <c r="L172" i="1"/>
  <c r="M172" i="1" s="1"/>
  <c r="N172" i="1" s="1"/>
  <c r="L173" i="1"/>
  <c r="M173" i="1" s="1"/>
  <c r="N173" i="1" s="1"/>
  <c r="L174" i="1"/>
  <c r="M174" i="1" s="1"/>
  <c r="N174" i="1" s="1"/>
  <c r="L175" i="1"/>
  <c r="M175" i="1" s="1"/>
  <c r="N175" i="1" s="1"/>
  <c r="K4" i="1"/>
  <c r="L4" i="1" s="1"/>
  <c r="M4" i="1" s="1"/>
  <c r="N4" i="1" s="1"/>
  <c r="K5" i="1"/>
  <c r="L5" i="1" s="1"/>
  <c r="M5" i="1" s="1"/>
  <c r="N5" i="1" s="1"/>
  <c r="K6" i="1"/>
  <c r="K7" i="1"/>
  <c r="L7" i="1" s="1"/>
  <c r="M7" i="1" s="1"/>
  <c r="N7" i="1" s="1"/>
  <c r="K8" i="1"/>
  <c r="K9" i="1"/>
  <c r="K10" i="1"/>
  <c r="K11" i="1"/>
  <c r="K12" i="1"/>
  <c r="K13" i="1"/>
  <c r="K14" i="1"/>
  <c r="K15" i="1"/>
  <c r="K16" i="1"/>
  <c r="K17" i="1"/>
  <c r="K18" i="1"/>
  <c r="L18" i="1" s="1"/>
  <c r="M18" i="1" s="1"/>
  <c r="N18" i="1" s="1"/>
  <c r="K19" i="1"/>
  <c r="L19" i="1" s="1"/>
  <c r="M19" i="1" s="1"/>
  <c r="N19" i="1" s="1"/>
  <c r="K20" i="1"/>
  <c r="L20" i="1" s="1"/>
  <c r="M20" i="1" s="1"/>
  <c r="N20" i="1" s="1"/>
  <c r="K21" i="1"/>
  <c r="L21" i="1" s="1"/>
  <c r="M21" i="1" s="1"/>
  <c r="N21" i="1" s="1"/>
  <c r="K22" i="1"/>
  <c r="L22" i="1" s="1"/>
  <c r="M22" i="1" s="1"/>
  <c r="N22" i="1" s="1"/>
  <c r="K23" i="1"/>
  <c r="L23" i="1" s="1"/>
  <c r="M23" i="1" s="1"/>
  <c r="N23" i="1" s="1"/>
  <c r="K24" i="1"/>
  <c r="L24" i="1" s="1"/>
  <c r="M24" i="1" s="1"/>
  <c r="N24" i="1" s="1"/>
  <c r="K25" i="1"/>
  <c r="L25" i="1" s="1"/>
  <c r="M25" i="1" s="1"/>
  <c r="N25" i="1" s="1"/>
  <c r="K26" i="1"/>
  <c r="K27" i="1"/>
  <c r="L27" i="1" s="1"/>
  <c r="M27" i="1" s="1"/>
  <c r="N27" i="1" s="1"/>
  <c r="K28" i="1"/>
  <c r="K29" i="1"/>
  <c r="K30" i="1"/>
  <c r="K31" i="1"/>
  <c r="K32" i="1"/>
  <c r="K33" i="1"/>
  <c r="K34" i="1"/>
  <c r="K35" i="1"/>
  <c r="K36" i="1"/>
  <c r="K37" i="1"/>
  <c r="K38" i="1"/>
  <c r="L38" i="1" s="1"/>
  <c r="M38" i="1" s="1"/>
  <c r="N38" i="1" s="1"/>
  <c r="K39" i="1"/>
  <c r="L39" i="1" s="1"/>
  <c r="M39" i="1" s="1"/>
  <c r="N39" i="1" s="1"/>
  <c r="K40" i="1"/>
  <c r="L40" i="1" s="1"/>
  <c r="M40" i="1" s="1"/>
  <c r="N40" i="1" s="1"/>
  <c r="K41" i="1"/>
  <c r="L41" i="1" s="1"/>
  <c r="M41" i="1" s="1"/>
  <c r="N41" i="1" s="1"/>
  <c r="K42" i="1"/>
  <c r="L42" i="1" s="1"/>
  <c r="M42" i="1" s="1"/>
  <c r="N42" i="1" s="1"/>
  <c r="K43" i="1"/>
  <c r="L43" i="1" s="1"/>
  <c r="M43" i="1" s="1"/>
  <c r="N43" i="1" s="1"/>
  <c r="K44" i="1"/>
  <c r="L44" i="1" s="1"/>
  <c r="M44" i="1" s="1"/>
  <c r="N44" i="1" s="1"/>
  <c r="K45" i="1"/>
  <c r="L45" i="1" s="1"/>
  <c r="M45" i="1" s="1"/>
  <c r="N45" i="1" s="1"/>
  <c r="K46" i="1"/>
  <c r="K47" i="1"/>
  <c r="L47" i="1" s="1"/>
  <c r="M47" i="1" s="1"/>
  <c r="N47" i="1" s="1"/>
  <c r="K48" i="1"/>
  <c r="K49" i="1"/>
  <c r="K50" i="1"/>
  <c r="K51" i="1"/>
  <c r="K52" i="1"/>
  <c r="K53" i="1"/>
  <c r="K54" i="1"/>
  <c r="K55" i="1"/>
  <c r="K56" i="1"/>
  <c r="K57" i="1"/>
  <c r="K58" i="1"/>
  <c r="L58" i="1" s="1"/>
  <c r="M58" i="1" s="1"/>
  <c r="N58" i="1" s="1"/>
  <c r="K59" i="1"/>
  <c r="L59" i="1" s="1"/>
  <c r="M59" i="1" s="1"/>
  <c r="N59" i="1" s="1"/>
  <c r="K60" i="1"/>
  <c r="L60" i="1" s="1"/>
  <c r="M60" i="1" s="1"/>
  <c r="N60" i="1" s="1"/>
  <c r="K61" i="1"/>
  <c r="L61" i="1" s="1"/>
  <c r="M61" i="1" s="1"/>
  <c r="N61" i="1" s="1"/>
  <c r="K62" i="1"/>
  <c r="L62" i="1" s="1"/>
  <c r="M62" i="1" s="1"/>
  <c r="N62" i="1" s="1"/>
  <c r="K63" i="1"/>
  <c r="L63" i="1" s="1"/>
  <c r="M63" i="1" s="1"/>
  <c r="N63" i="1" s="1"/>
  <c r="K64" i="1"/>
  <c r="L64" i="1" s="1"/>
  <c r="M64" i="1" s="1"/>
  <c r="N64" i="1" s="1"/>
  <c r="K65" i="1"/>
  <c r="L65" i="1" s="1"/>
  <c r="M65" i="1" s="1"/>
  <c r="N65" i="1" s="1"/>
  <c r="K66" i="1"/>
  <c r="K67" i="1"/>
  <c r="L67" i="1" s="1"/>
  <c r="M67" i="1" s="1"/>
  <c r="N67" i="1" s="1"/>
  <c r="K68" i="1"/>
  <c r="K69" i="1"/>
  <c r="K70" i="1"/>
  <c r="K71" i="1"/>
  <c r="K72" i="1"/>
  <c r="K73" i="1"/>
  <c r="K74" i="1"/>
  <c r="K75" i="1"/>
  <c r="K76" i="1"/>
  <c r="K77" i="1"/>
  <c r="K78" i="1"/>
  <c r="L78" i="1" s="1"/>
  <c r="M78" i="1" s="1"/>
  <c r="N78" i="1" s="1"/>
  <c r="K79" i="1"/>
  <c r="L79" i="1" s="1"/>
  <c r="M79" i="1" s="1"/>
  <c r="N79" i="1" s="1"/>
  <c r="K80" i="1"/>
  <c r="L80" i="1" s="1"/>
  <c r="M80" i="1" s="1"/>
  <c r="N80" i="1" s="1"/>
  <c r="K81" i="1"/>
  <c r="L81" i="1" s="1"/>
  <c r="M81" i="1" s="1"/>
  <c r="N81" i="1" s="1"/>
  <c r="K82" i="1"/>
  <c r="L82" i="1" s="1"/>
  <c r="M82" i="1" s="1"/>
  <c r="N82" i="1" s="1"/>
  <c r="K83" i="1"/>
  <c r="L83" i="1" s="1"/>
  <c r="M83" i="1" s="1"/>
  <c r="N83" i="1" s="1"/>
  <c r="K84" i="1"/>
  <c r="L84" i="1" s="1"/>
  <c r="M84" i="1" s="1"/>
  <c r="N84" i="1" s="1"/>
  <c r="K85" i="1"/>
  <c r="L85" i="1" s="1"/>
  <c r="M85" i="1" s="1"/>
  <c r="N85" i="1" s="1"/>
  <c r="K86" i="1"/>
  <c r="K87" i="1"/>
  <c r="L87" i="1" s="1"/>
  <c r="M87" i="1" s="1"/>
  <c r="N87" i="1" s="1"/>
  <c r="K88" i="1"/>
  <c r="K89" i="1"/>
  <c r="K90" i="1"/>
  <c r="K91" i="1"/>
  <c r="K92" i="1"/>
  <c r="K93" i="1"/>
  <c r="K94" i="1"/>
  <c r="K95" i="1"/>
  <c r="K96" i="1"/>
  <c r="K97" i="1"/>
  <c r="K98" i="1"/>
  <c r="L98" i="1" s="1"/>
  <c r="M98" i="1" s="1"/>
  <c r="N98" i="1" s="1"/>
  <c r="K99" i="1"/>
  <c r="L99" i="1" s="1"/>
  <c r="M99" i="1" s="1"/>
  <c r="N99" i="1" s="1"/>
  <c r="K100" i="1"/>
  <c r="L100" i="1" s="1"/>
  <c r="M100" i="1" s="1"/>
  <c r="N100" i="1" s="1"/>
  <c r="K101" i="1"/>
  <c r="L101" i="1" s="1"/>
  <c r="M101" i="1" s="1"/>
  <c r="N101" i="1" s="1"/>
  <c r="K102" i="1"/>
  <c r="L102" i="1" s="1"/>
  <c r="M102" i="1" s="1"/>
  <c r="N102" i="1" s="1"/>
  <c r="K103" i="1"/>
  <c r="L103" i="1" s="1"/>
  <c r="M103" i="1" s="1"/>
  <c r="N103" i="1" s="1"/>
  <c r="K104" i="1"/>
  <c r="L104" i="1" s="1"/>
  <c r="M104" i="1" s="1"/>
  <c r="N104" i="1" s="1"/>
  <c r="K105" i="1"/>
  <c r="L105" i="1" s="1"/>
  <c r="M105" i="1" s="1"/>
  <c r="N105" i="1" s="1"/>
  <c r="K106" i="1"/>
  <c r="K107" i="1"/>
  <c r="L107" i="1" s="1"/>
  <c r="M107" i="1" s="1"/>
  <c r="N107" i="1" s="1"/>
  <c r="K108" i="1"/>
  <c r="K109" i="1"/>
  <c r="K110" i="1"/>
  <c r="K111" i="1"/>
  <c r="K112" i="1"/>
  <c r="K113" i="1"/>
  <c r="K114" i="1"/>
  <c r="K115" i="1"/>
  <c r="K116" i="1"/>
  <c r="K117" i="1"/>
  <c r="K118" i="1"/>
  <c r="L118" i="1" s="1"/>
  <c r="M118" i="1" s="1"/>
  <c r="N118" i="1" s="1"/>
  <c r="K119" i="1"/>
  <c r="L119" i="1" s="1"/>
  <c r="M119" i="1" s="1"/>
  <c r="N119" i="1" s="1"/>
  <c r="K120" i="1"/>
  <c r="L120" i="1" s="1"/>
  <c r="M120" i="1" s="1"/>
  <c r="N120" i="1" s="1"/>
  <c r="K121" i="1"/>
  <c r="L121" i="1" s="1"/>
  <c r="M121" i="1" s="1"/>
  <c r="N121" i="1" s="1"/>
  <c r="K122" i="1"/>
  <c r="L122" i="1" s="1"/>
  <c r="M122" i="1" s="1"/>
  <c r="N122" i="1" s="1"/>
  <c r="K123" i="1"/>
  <c r="L123" i="1" s="1"/>
  <c r="M123" i="1" s="1"/>
  <c r="N123" i="1" s="1"/>
  <c r="K124" i="1"/>
  <c r="L124" i="1" s="1"/>
  <c r="M124" i="1" s="1"/>
  <c r="N124" i="1" s="1"/>
  <c r="K125" i="1"/>
  <c r="L125" i="1" s="1"/>
  <c r="M125" i="1" s="1"/>
  <c r="N125" i="1" s="1"/>
  <c r="K126" i="1"/>
  <c r="K127" i="1"/>
  <c r="L127" i="1" s="1"/>
  <c r="M127" i="1" s="1"/>
  <c r="N127" i="1" s="1"/>
  <c r="K128" i="1"/>
  <c r="K129" i="1"/>
  <c r="K130" i="1"/>
  <c r="K131" i="1"/>
  <c r="K132" i="1"/>
  <c r="K133" i="1"/>
  <c r="K134" i="1"/>
  <c r="K135" i="1"/>
  <c r="K136" i="1"/>
  <c r="K137" i="1"/>
  <c r="K138" i="1"/>
  <c r="L138" i="1" s="1"/>
  <c r="M138" i="1" s="1"/>
  <c r="N138" i="1" s="1"/>
  <c r="K139" i="1"/>
  <c r="L139" i="1" s="1"/>
  <c r="M139" i="1" s="1"/>
  <c r="N139" i="1" s="1"/>
  <c r="K140" i="1"/>
  <c r="L140" i="1" s="1"/>
  <c r="M140" i="1" s="1"/>
  <c r="N140" i="1" s="1"/>
  <c r="K141" i="1"/>
  <c r="L141" i="1" s="1"/>
  <c r="M141" i="1" s="1"/>
  <c r="N141" i="1" s="1"/>
  <c r="K142" i="1"/>
  <c r="L142" i="1" s="1"/>
  <c r="M142" i="1" s="1"/>
  <c r="N142" i="1" s="1"/>
  <c r="K143" i="1"/>
  <c r="L143" i="1" s="1"/>
  <c r="M143" i="1" s="1"/>
  <c r="N143" i="1" s="1"/>
  <c r="K144" i="1"/>
  <c r="L144" i="1" s="1"/>
  <c r="M144" i="1" s="1"/>
  <c r="N144" i="1" s="1"/>
  <c r="K145" i="1"/>
  <c r="L145" i="1" s="1"/>
  <c r="M145" i="1" s="1"/>
  <c r="N145" i="1" s="1"/>
  <c r="K146" i="1"/>
  <c r="K147" i="1"/>
  <c r="L147" i="1" s="1"/>
  <c r="M147" i="1" s="1"/>
  <c r="N147" i="1" s="1"/>
  <c r="K148" i="1"/>
  <c r="K149" i="1"/>
  <c r="K150" i="1"/>
  <c r="K151" i="1"/>
  <c r="K152" i="1"/>
  <c r="K153" i="1"/>
  <c r="K154" i="1"/>
  <c r="K155" i="1"/>
  <c r="K156" i="1"/>
  <c r="K157" i="1"/>
  <c r="K158" i="1"/>
  <c r="L158" i="1" s="1"/>
  <c r="M158" i="1" s="1"/>
  <c r="N158" i="1" s="1"/>
  <c r="K159" i="1"/>
  <c r="L159" i="1" s="1"/>
  <c r="M159" i="1" s="1"/>
  <c r="N159" i="1" s="1"/>
  <c r="K160" i="1"/>
  <c r="L160" i="1" s="1"/>
  <c r="M160" i="1" s="1"/>
  <c r="N160" i="1" s="1"/>
  <c r="K161" i="1"/>
  <c r="L161" i="1" s="1"/>
  <c r="M161" i="1" s="1"/>
  <c r="N161" i="1" s="1"/>
  <c r="K162" i="1"/>
  <c r="L162" i="1" s="1"/>
  <c r="M162" i="1" s="1"/>
  <c r="N162" i="1" s="1"/>
  <c r="K163" i="1"/>
  <c r="L163" i="1" s="1"/>
  <c r="M163" i="1" s="1"/>
  <c r="N163" i="1" s="1"/>
  <c r="K164" i="1"/>
  <c r="L164" i="1" s="1"/>
  <c r="M164" i="1" s="1"/>
  <c r="N164" i="1" s="1"/>
  <c r="K165" i="1"/>
  <c r="L165" i="1" s="1"/>
  <c r="M165" i="1" s="1"/>
  <c r="N165" i="1" s="1"/>
  <c r="K166" i="1"/>
  <c r="K167" i="1"/>
  <c r="L167" i="1" s="1"/>
  <c r="M167" i="1" s="1"/>
  <c r="N167" i="1" s="1"/>
  <c r="K168" i="1"/>
  <c r="K169" i="1"/>
  <c r="K170" i="1"/>
  <c r="K171" i="1"/>
  <c r="K172" i="1"/>
  <c r="K173" i="1"/>
  <c r="K174" i="1"/>
  <c r="K175" i="1"/>
  <c r="K3" i="1"/>
  <c r="L3" i="1" s="1"/>
  <c r="M3" i="1" s="1"/>
  <c r="N3" i="1" s="1"/>
  <c r="J46" i="1"/>
  <c r="J44" i="1"/>
  <c r="J42" i="1"/>
  <c r="J40" i="1"/>
  <c r="J38" i="1"/>
  <c r="J37" i="1"/>
  <c r="J35" i="1"/>
  <c r="J31" i="1"/>
  <c r="J28" i="1"/>
  <c r="J27" i="1"/>
  <c r="J24" i="1"/>
  <c r="J22" i="1"/>
  <c r="J20" i="1"/>
  <c r="J18" i="1"/>
  <c r="J17" i="1"/>
  <c r="J14" i="1"/>
  <c r="J13" i="1"/>
  <c r="J11" i="1"/>
  <c r="J10" i="1"/>
  <c r="J7" i="1"/>
  <c r="J5" i="1"/>
  <c r="J4" i="1"/>
  <c r="J6" i="1"/>
  <c r="J8" i="1"/>
  <c r="J9" i="1"/>
  <c r="J12" i="1"/>
  <c r="J15" i="1"/>
  <c r="J16" i="1"/>
  <c r="J19" i="1"/>
  <c r="J21" i="1"/>
  <c r="J23" i="1"/>
  <c r="J25" i="1"/>
  <c r="J26" i="1"/>
  <c r="J29" i="1"/>
  <c r="J30" i="1"/>
  <c r="J32" i="1"/>
  <c r="J33" i="1"/>
  <c r="J34" i="1"/>
  <c r="J36" i="1"/>
  <c r="J39" i="1"/>
  <c r="J41" i="1"/>
  <c r="J43" i="1"/>
  <c r="J45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3" i="1"/>
  <c r="L2" i="1"/>
  <c r="N2" i="1" s="1"/>
  <c r="O2" i="1" s="1"/>
  <c r="Q2" i="1" s="1"/>
</calcChain>
</file>

<file path=xl/sharedStrings.xml><?xml version="1.0" encoding="utf-8"?>
<sst xmlns="http://schemas.openxmlformats.org/spreadsheetml/2006/main" count="878" uniqueCount="63">
  <si>
    <t>Precios mensuales de Zapallo italiano_x000D_
en el mercado Mercado Mayorista Lo Valledor de Santiago_x000D_
(Nominales con IVA)</t>
  </si>
  <si>
    <t>Mes/Año</t>
  </si>
  <si>
    <t>Variedad / Tipo</t>
  </si>
  <si>
    <t>Calidad</t>
  </si>
  <si>
    <t>Procedencia</t>
  </si>
  <si>
    <t>Volumen</t>
  </si>
  <si>
    <t>Precio mínimo</t>
  </si>
  <si>
    <t>Precio máximo</t>
  </si>
  <si>
    <t>Precio promedio</t>
  </si>
  <si>
    <t>Unidad de comercialización</t>
  </si>
  <si>
    <t>01/2020</t>
  </si>
  <si>
    <t>Sin especificar</t>
  </si>
  <si>
    <t>Primera</t>
  </si>
  <si>
    <t>Provincia de Cachapoal</t>
  </si>
  <si>
    <t>$/caja 70 unidades</t>
  </si>
  <si>
    <t>$/caja 80 unidades</t>
  </si>
  <si>
    <t>Segunda</t>
  </si>
  <si>
    <t>$/caja 100 unidades</t>
  </si>
  <si>
    <t>Región Metropolitana</t>
  </si>
  <si>
    <t>Región de O'Higgins</t>
  </si>
  <si>
    <t>02/2020</t>
  </si>
  <si>
    <t>Limache</t>
  </si>
  <si>
    <t>Provincia de Limarí</t>
  </si>
  <si>
    <t>$/caja 60 unidades</t>
  </si>
  <si>
    <t>03/2020</t>
  </si>
  <si>
    <t>Región del Maule</t>
  </si>
  <si>
    <t>04/2020</t>
  </si>
  <si>
    <t>Provincia de Huasco</t>
  </si>
  <si>
    <t>05/2020</t>
  </si>
  <si>
    <t>Región de Arica y Parinacota</t>
  </si>
  <si>
    <t>06/2020</t>
  </si>
  <si>
    <t>Bola 8</t>
  </si>
  <si>
    <t>07/2020</t>
  </si>
  <si>
    <t>08/2020</t>
  </si>
  <si>
    <t>$/caja 50 unidades</t>
  </si>
  <si>
    <t>09/2020</t>
  </si>
  <si>
    <t>10/2020</t>
  </si>
  <si>
    <t>11/2020</t>
  </si>
  <si>
    <t>Provincia de Quillota</t>
  </si>
  <si>
    <t>12/2020</t>
  </si>
  <si>
    <t>01/2021</t>
  </si>
  <si>
    <t>02/2021</t>
  </si>
  <si>
    <t>03/2021</t>
  </si>
  <si>
    <t>Provincia de Melipilla</t>
  </si>
  <si>
    <t>04/2021</t>
  </si>
  <si>
    <t>05/2021</t>
  </si>
  <si>
    <t>06/2021</t>
  </si>
  <si>
    <t>07/2021</t>
  </si>
  <si>
    <t>08/2021</t>
  </si>
  <si>
    <t>09/2021</t>
  </si>
  <si>
    <t>Huracán</t>
  </si>
  <si>
    <t>10/2021</t>
  </si>
  <si>
    <t>11/2021</t>
  </si>
  <si>
    <t>12/2021</t>
  </si>
  <si>
    <t>01/2022</t>
  </si>
  <si>
    <t>Fuente: ODEPA</t>
  </si>
  <si>
    <t>YLD_PROMEDIO (TON/HA)</t>
  </si>
  <si>
    <t>RENDIMIENTO/HA (CAJAS)</t>
  </si>
  <si>
    <t>YLD_PROMEDIO (KG/HA)</t>
  </si>
  <si>
    <t>Kg/cajas</t>
  </si>
  <si>
    <t>Unidades por caja promedio</t>
  </si>
  <si>
    <t>Peso por unidad (kg)</t>
  </si>
  <si>
    <t>Peso aproximado por unidad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</si>
</sst>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distributed" wrapText="1"/>
    </xf>
    <xf numFmtId="0" fontId="0" fillId="0" borderId="0" xfId="0"/>
    <xf numFmtId="0" fontId="0" fillId="0" borderId="1" xfId="0" applyBorder="1" applyAlignment="1">
      <alignment horizontal="left"/>
    </xf>
    <xf numFmtId="1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5"/>
  <sheetViews>
    <sheetView tabSelected="1" topLeftCell="A126" workbookViewId="0">
      <selection activeCell="P147" sqref="P147"/>
    </sheetView>
  </sheetViews>
  <sheetFormatPr baseColWidth="10" defaultColWidth="9.140625" defaultRowHeight="15" x14ac:dyDescent="0.25"/>
  <cols>
    <col min="1" max="1" width="9" customWidth="1"/>
    <col min="2" max="2" width="17" customWidth="1"/>
    <col min="3" max="3" width="9" customWidth="1"/>
    <col min="4" max="4" width="30" customWidth="1"/>
    <col min="5" max="5" width="9" customWidth="1"/>
    <col min="6" max="7" width="15" customWidth="1"/>
    <col min="8" max="8" width="36" customWidth="1"/>
    <col min="9" max="9" width="28" customWidth="1"/>
    <col min="12" max="12" width="24.140625" bestFit="1" customWidth="1"/>
    <col min="13" max="13" width="24.7109375" bestFit="1" customWidth="1"/>
    <col min="14" max="14" width="24.140625" bestFit="1" customWidth="1"/>
    <col min="16" max="16" width="26.5703125" bestFit="1" customWidth="1"/>
    <col min="17" max="17" width="19.42578125" bestFit="1" customWidth="1"/>
    <col min="18" max="18" width="27" bestFit="1" customWidth="1"/>
  </cols>
  <sheetData>
    <row r="1" spans="1:18" ht="45" customHeight="1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</row>
    <row r="2" spans="1:18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L2">
        <f>(50+52.5)/2</f>
        <v>51.25</v>
      </c>
      <c r="M2">
        <v>2300</v>
      </c>
      <c r="N2">
        <f>L2*1000</f>
        <v>51250</v>
      </c>
      <c r="O2">
        <f>N2/M2</f>
        <v>22.282608695652176</v>
      </c>
      <c r="P2">
        <v>65</v>
      </c>
      <c r="Q2">
        <f>O2/P2</f>
        <v>0.34280936454849503</v>
      </c>
      <c r="R2">
        <v>0.35</v>
      </c>
    </row>
    <row r="3" spans="1:18" x14ac:dyDescent="0.25">
      <c r="A3" s="1" t="s">
        <v>10</v>
      </c>
      <c r="B3" s="3" t="s">
        <v>11</v>
      </c>
      <c r="C3" s="3" t="s">
        <v>12</v>
      </c>
      <c r="D3" s="3" t="s">
        <v>13</v>
      </c>
      <c r="E3" s="2">
        <v>1760</v>
      </c>
      <c r="F3" s="2">
        <v>3000</v>
      </c>
      <c r="G3" s="2">
        <v>9000</v>
      </c>
      <c r="H3" s="2">
        <v>5883.5227000000004</v>
      </c>
      <c r="I3" s="3" t="s">
        <v>14</v>
      </c>
      <c r="J3">
        <f>1000*H3/(70*0.35)</f>
        <v>240143.78367346938</v>
      </c>
      <c r="K3" t="str">
        <f>RIGHT(I3,11)</f>
        <v>70 unidades</v>
      </c>
      <c r="L3" t="str">
        <f>LEFT(K3,2)</f>
        <v>70</v>
      </c>
      <c r="M3" s="8" t="str">
        <f>IF(L3="00",100,L3)</f>
        <v>70</v>
      </c>
      <c r="N3">
        <f>1000*H3/(M3*$R$2)</f>
        <v>240143.78367346938</v>
      </c>
    </row>
    <row r="4" spans="1:18" x14ac:dyDescent="0.25">
      <c r="A4" s="1" t="s">
        <v>10</v>
      </c>
      <c r="B4" s="3" t="s">
        <v>11</v>
      </c>
      <c r="C4" s="3" t="s">
        <v>12</v>
      </c>
      <c r="D4" s="3" t="s">
        <v>13</v>
      </c>
      <c r="E4" s="2">
        <v>940</v>
      </c>
      <c r="F4" s="2">
        <v>4000</v>
      </c>
      <c r="G4" s="2">
        <v>8000</v>
      </c>
      <c r="H4" s="2">
        <v>5452.1275999999998</v>
      </c>
      <c r="I4" s="3" t="s">
        <v>15</v>
      </c>
      <c r="J4">
        <f>1000*H4/(80*0.35)</f>
        <v>194718.84285714285</v>
      </c>
      <c r="K4" t="str">
        <f t="shared" ref="K4:K67" si="0">RIGHT(I4,11)</f>
        <v>80 unidades</v>
      </c>
      <c r="L4" t="str">
        <f t="shared" ref="L4:L67" si="1">LEFT(K4,2)</f>
        <v>80</v>
      </c>
      <c r="M4" s="8" t="str">
        <f t="shared" ref="M4:M67" si="2">IF(L4="00",100,L4)</f>
        <v>80</v>
      </c>
      <c r="N4">
        <f t="shared" ref="N4:N67" si="3">1000*H4/(M4*$R$2)</f>
        <v>194718.84285714285</v>
      </c>
    </row>
    <row r="5" spans="1:18" x14ac:dyDescent="0.25">
      <c r="A5" s="1" t="s">
        <v>10</v>
      </c>
      <c r="B5" s="3" t="s">
        <v>11</v>
      </c>
      <c r="C5" s="3" t="s">
        <v>16</v>
      </c>
      <c r="D5" s="3" t="s">
        <v>13</v>
      </c>
      <c r="E5" s="2">
        <v>690</v>
      </c>
      <c r="F5" s="2">
        <v>5000</v>
      </c>
      <c r="G5" s="2">
        <v>5000</v>
      </c>
      <c r="H5" s="2">
        <v>5000</v>
      </c>
      <c r="I5" s="3" t="s">
        <v>17</v>
      </c>
      <c r="J5">
        <f>1000*H5/(100*0.35)</f>
        <v>142857.14285714287</v>
      </c>
      <c r="K5" t="str">
        <f t="shared" si="0"/>
        <v>00 unidades</v>
      </c>
      <c r="L5" t="str">
        <f t="shared" si="1"/>
        <v>00</v>
      </c>
      <c r="M5" s="8">
        <f t="shared" si="2"/>
        <v>100</v>
      </c>
      <c r="N5">
        <f t="shared" si="3"/>
        <v>142857.14285714287</v>
      </c>
    </row>
    <row r="6" spans="1:18" x14ac:dyDescent="0.25">
      <c r="A6" s="1" t="s">
        <v>10</v>
      </c>
      <c r="B6" s="3" t="s">
        <v>11</v>
      </c>
      <c r="C6" s="3" t="s">
        <v>12</v>
      </c>
      <c r="D6" s="3" t="s">
        <v>18</v>
      </c>
      <c r="E6" s="2">
        <v>2560</v>
      </c>
      <c r="F6" s="2">
        <v>5000</v>
      </c>
      <c r="G6" s="2">
        <v>9000</v>
      </c>
      <c r="H6" s="2">
        <v>6991.2109</v>
      </c>
      <c r="I6" s="3" t="s">
        <v>14</v>
      </c>
      <c r="J6">
        <f t="shared" ref="J6:J67" si="4">1000*H6/(70*0.35)</f>
        <v>285355.54693877551</v>
      </c>
      <c r="K6" t="str">
        <f t="shared" si="0"/>
        <v>70 unidades</v>
      </c>
      <c r="L6" t="str">
        <f t="shared" si="1"/>
        <v>70</v>
      </c>
      <c r="M6" s="8" t="str">
        <f t="shared" si="2"/>
        <v>70</v>
      </c>
      <c r="N6">
        <f t="shared" si="3"/>
        <v>285355.54693877551</v>
      </c>
    </row>
    <row r="7" spans="1:18" x14ac:dyDescent="0.25">
      <c r="A7" s="1" t="s">
        <v>10</v>
      </c>
      <c r="B7" s="3" t="s">
        <v>11</v>
      </c>
      <c r="C7" s="3" t="s">
        <v>16</v>
      </c>
      <c r="D7" s="3" t="s">
        <v>18</v>
      </c>
      <c r="E7" s="2">
        <v>870</v>
      </c>
      <c r="F7" s="2">
        <v>4000</v>
      </c>
      <c r="G7" s="2">
        <v>5000</v>
      </c>
      <c r="H7" s="2">
        <v>4827.5861999999997</v>
      </c>
      <c r="I7" s="3" t="s">
        <v>17</v>
      </c>
      <c r="J7">
        <f>1000*H7/(100*0.35)</f>
        <v>137931.0342857143</v>
      </c>
      <c r="K7" t="str">
        <f t="shared" si="0"/>
        <v>00 unidades</v>
      </c>
      <c r="L7" t="str">
        <f t="shared" si="1"/>
        <v>00</v>
      </c>
      <c r="M7" s="8">
        <f t="shared" si="2"/>
        <v>100</v>
      </c>
      <c r="N7">
        <f t="shared" si="3"/>
        <v>137931.0342857143</v>
      </c>
    </row>
    <row r="8" spans="1:18" x14ac:dyDescent="0.25">
      <c r="A8" s="1" t="s">
        <v>10</v>
      </c>
      <c r="B8" s="3" t="s">
        <v>11</v>
      </c>
      <c r="C8" s="3" t="s">
        <v>12</v>
      </c>
      <c r="D8" s="3" t="s">
        <v>19</v>
      </c>
      <c r="E8" s="2">
        <v>660</v>
      </c>
      <c r="F8" s="2">
        <v>5500</v>
      </c>
      <c r="G8" s="2">
        <v>11000</v>
      </c>
      <c r="H8" s="2">
        <v>8560.6059000000005</v>
      </c>
      <c r="I8" s="3" t="s">
        <v>14</v>
      </c>
      <c r="J8">
        <f t="shared" si="4"/>
        <v>349412.48571428575</v>
      </c>
      <c r="K8" t="str">
        <f t="shared" si="0"/>
        <v>70 unidades</v>
      </c>
      <c r="L8" t="str">
        <f t="shared" si="1"/>
        <v>70</v>
      </c>
      <c r="M8" s="8" t="str">
        <f t="shared" si="2"/>
        <v>70</v>
      </c>
      <c r="N8">
        <f t="shared" si="3"/>
        <v>349412.48571428575</v>
      </c>
    </row>
    <row r="9" spans="1:18" x14ac:dyDescent="0.25">
      <c r="A9" s="1" t="s">
        <v>20</v>
      </c>
      <c r="B9" s="3" t="s">
        <v>11</v>
      </c>
      <c r="C9" s="3" t="s">
        <v>12</v>
      </c>
      <c r="D9" s="3" t="s">
        <v>21</v>
      </c>
      <c r="E9" s="2">
        <v>260</v>
      </c>
      <c r="F9" s="2">
        <v>8000</v>
      </c>
      <c r="G9" s="2">
        <v>8000</v>
      </c>
      <c r="H9" s="2">
        <v>8000</v>
      </c>
      <c r="I9" s="3" t="s">
        <v>14</v>
      </c>
      <c r="J9">
        <f t="shared" si="4"/>
        <v>326530.61224489799</v>
      </c>
      <c r="K9" t="str">
        <f t="shared" si="0"/>
        <v>70 unidades</v>
      </c>
      <c r="L9" t="str">
        <f t="shared" si="1"/>
        <v>70</v>
      </c>
      <c r="M9" s="8" t="str">
        <f t="shared" si="2"/>
        <v>70</v>
      </c>
      <c r="N9">
        <f t="shared" si="3"/>
        <v>326530.61224489799</v>
      </c>
    </row>
    <row r="10" spans="1:18" x14ac:dyDescent="0.25">
      <c r="A10" s="1" t="s">
        <v>20</v>
      </c>
      <c r="B10" s="3" t="s">
        <v>11</v>
      </c>
      <c r="C10" s="3" t="s">
        <v>16</v>
      </c>
      <c r="D10" s="3" t="s">
        <v>21</v>
      </c>
      <c r="E10" s="2">
        <v>170</v>
      </c>
      <c r="F10" s="2">
        <v>5000</v>
      </c>
      <c r="G10" s="2">
        <v>5000</v>
      </c>
      <c r="H10" s="2">
        <v>5000</v>
      </c>
      <c r="I10" s="3" t="s">
        <v>17</v>
      </c>
      <c r="J10">
        <f>1000*H10/(100*0.35)</f>
        <v>142857.14285714287</v>
      </c>
      <c r="K10" t="str">
        <f t="shared" si="0"/>
        <v>00 unidades</v>
      </c>
      <c r="L10" t="str">
        <f t="shared" si="1"/>
        <v>00</v>
      </c>
      <c r="M10" s="8">
        <f t="shared" si="2"/>
        <v>100</v>
      </c>
      <c r="N10">
        <f t="shared" si="3"/>
        <v>142857.14285714287</v>
      </c>
    </row>
    <row r="11" spans="1:18" x14ac:dyDescent="0.25">
      <c r="A11" s="1" t="s">
        <v>20</v>
      </c>
      <c r="B11" s="3" t="s">
        <v>11</v>
      </c>
      <c r="C11" s="3" t="s">
        <v>12</v>
      </c>
      <c r="D11" s="3" t="s">
        <v>22</v>
      </c>
      <c r="E11" s="2">
        <v>80</v>
      </c>
      <c r="F11" s="2">
        <v>6000</v>
      </c>
      <c r="G11" s="2">
        <v>6500</v>
      </c>
      <c r="H11" s="2">
        <v>6187.5</v>
      </c>
      <c r="I11" s="3" t="s">
        <v>23</v>
      </c>
      <c r="J11">
        <f>1000*H11/(60*0.35)</f>
        <v>294642.85714285716</v>
      </c>
      <c r="K11" t="str">
        <f t="shared" si="0"/>
        <v>60 unidades</v>
      </c>
      <c r="L11" t="str">
        <f t="shared" si="1"/>
        <v>60</v>
      </c>
      <c r="M11" s="8" t="str">
        <f t="shared" si="2"/>
        <v>60</v>
      </c>
      <c r="N11">
        <f t="shared" si="3"/>
        <v>294642.85714285716</v>
      </c>
    </row>
    <row r="12" spans="1:18" x14ac:dyDescent="0.25">
      <c r="A12" s="1" t="s">
        <v>20</v>
      </c>
      <c r="B12" s="3" t="s">
        <v>11</v>
      </c>
      <c r="C12" s="3" t="s">
        <v>12</v>
      </c>
      <c r="D12" s="3" t="s">
        <v>18</v>
      </c>
      <c r="E12" s="2">
        <v>4810</v>
      </c>
      <c r="F12" s="2">
        <v>6000</v>
      </c>
      <c r="G12" s="2">
        <v>10000</v>
      </c>
      <c r="H12" s="2">
        <v>7656.9646000000002</v>
      </c>
      <c r="I12" s="3" t="s">
        <v>14</v>
      </c>
      <c r="J12">
        <f t="shared" si="4"/>
        <v>312529.1673469388</v>
      </c>
      <c r="K12" t="str">
        <f t="shared" si="0"/>
        <v>70 unidades</v>
      </c>
      <c r="L12" t="str">
        <f t="shared" si="1"/>
        <v>70</v>
      </c>
      <c r="M12" s="8" t="str">
        <f t="shared" si="2"/>
        <v>70</v>
      </c>
      <c r="N12">
        <f t="shared" si="3"/>
        <v>312529.1673469388</v>
      </c>
    </row>
    <row r="13" spans="1:18" x14ac:dyDescent="0.25">
      <c r="A13" s="1" t="s">
        <v>20</v>
      </c>
      <c r="B13" s="3" t="s">
        <v>11</v>
      </c>
      <c r="C13" s="3" t="s">
        <v>16</v>
      </c>
      <c r="D13" s="3" t="s">
        <v>18</v>
      </c>
      <c r="E13" s="2">
        <v>2310</v>
      </c>
      <c r="F13" s="2">
        <v>4000</v>
      </c>
      <c r="G13" s="2">
        <v>5000</v>
      </c>
      <c r="H13" s="2">
        <v>4930.7358999999997</v>
      </c>
      <c r="I13" s="3" t="s">
        <v>17</v>
      </c>
      <c r="J13">
        <f>1000*H13/(100*0.35)</f>
        <v>140878.16857142854</v>
      </c>
      <c r="K13" t="str">
        <f t="shared" si="0"/>
        <v>00 unidades</v>
      </c>
      <c r="L13" t="str">
        <f t="shared" si="1"/>
        <v>00</v>
      </c>
      <c r="M13" s="8">
        <f t="shared" si="2"/>
        <v>100</v>
      </c>
      <c r="N13">
        <f t="shared" si="3"/>
        <v>140878.16857142854</v>
      </c>
    </row>
    <row r="14" spans="1:18" x14ac:dyDescent="0.25">
      <c r="A14" s="1" t="s">
        <v>24</v>
      </c>
      <c r="B14" s="3" t="s">
        <v>11</v>
      </c>
      <c r="C14" s="3" t="s">
        <v>12</v>
      </c>
      <c r="D14" s="3" t="s">
        <v>22</v>
      </c>
      <c r="E14" s="2">
        <v>830</v>
      </c>
      <c r="F14" s="2">
        <v>7000</v>
      </c>
      <c r="G14" s="2">
        <v>8000</v>
      </c>
      <c r="H14" s="2">
        <v>7578.3131999999996</v>
      </c>
      <c r="I14" s="3" t="s">
        <v>23</v>
      </c>
      <c r="J14">
        <f>1000*H14/(60*0.35)</f>
        <v>360872.05714285711</v>
      </c>
      <c r="K14" t="str">
        <f t="shared" si="0"/>
        <v>60 unidades</v>
      </c>
      <c r="L14" t="str">
        <f t="shared" si="1"/>
        <v>60</v>
      </c>
      <c r="M14" s="8" t="str">
        <f t="shared" si="2"/>
        <v>60</v>
      </c>
      <c r="N14">
        <f t="shared" si="3"/>
        <v>360872.05714285711</v>
      </c>
    </row>
    <row r="15" spans="1:18" x14ac:dyDescent="0.25">
      <c r="A15" s="1" t="s">
        <v>24</v>
      </c>
      <c r="B15" s="3" t="s">
        <v>11</v>
      </c>
      <c r="C15" s="3" t="s">
        <v>12</v>
      </c>
      <c r="D15" s="3" t="s">
        <v>22</v>
      </c>
      <c r="E15" s="2">
        <v>400</v>
      </c>
      <c r="F15" s="2">
        <v>7000</v>
      </c>
      <c r="G15" s="2">
        <v>8000</v>
      </c>
      <c r="H15" s="2">
        <v>7575</v>
      </c>
      <c r="I15" s="3" t="s">
        <v>14</v>
      </c>
      <c r="J15">
        <f t="shared" si="4"/>
        <v>309183.67346938775</v>
      </c>
      <c r="K15" t="str">
        <f t="shared" si="0"/>
        <v>70 unidades</v>
      </c>
      <c r="L15" t="str">
        <f t="shared" si="1"/>
        <v>70</v>
      </c>
      <c r="M15" s="8" t="str">
        <f t="shared" si="2"/>
        <v>70</v>
      </c>
      <c r="N15">
        <f t="shared" si="3"/>
        <v>309183.67346938775</v>
      </c>
    </row>
    <row r="16" spans="1:18" x14ac:dyDescent="0.25">
      <c r="A16" s="1" t="s">
        <v>24</v>
      </c>
      <c r="B16" s="3" t="s">
        <v>11</v>
      </c>
      <c r="C16" s="3" t="s">
        <v>12</v>
      </c>
      <c r="D16" s="3" t="s">
        <v>18</v>
      </c>
      <c r="E16" s="2">
        <v>5130</v>
      </c>
      <c r="F16" s="2">
        <v>6000</v>
      </c>
      <c r="G16" s="2">
        <v>10000</v>
      </c>
      <c r="H16" s="2">
        <v>7850.3897999999999</v>
      </c>
      <c r="I16" s="3" t="s">
        <v>14</v>
      </c>
      <c r="J16">
        <f t="shared" si="4"/>
        <v>320424.07346938777</v>
      </c>
      <c r="K16" t="str">
        <f t="shared" si="0"/>
        <v>70 unidades</v>
      </c>
      <c r="L16" t="str">
        <f t="shared" si="1"/>
        <v>70</v>
      </c>
      <c r="M16" s="8" t="str">
        <f t="shared" si="2"/>
        <v>70</v>
      </c>
      <c r="N16">
        <f t="shared" si="3"/>
        <v>320424.07346938777</v>
      </c>
    </row>
    <row r="17" spans="1:14" x14ac:dyDescent="0.25">
      <c r="A17" s="1" t="s">
        <v>24</v>
      </c>
      <c r="B17" s="3" t="s">
        <v>11</v>
      </c>
      <c r="C17" s="3" t="s">
        <v>16</v>
      </c>
      <c r="D17" s="3" t="s">
        <v>18</v>
      </c>
      <c r="E17" s="2">
        <v>2710</v>
      </c>
      <c r="F17" s="2">
        <v>5000</v>
      </c>
      <c r="G17" s="2">
        <v>8000</v>
      </c>
      <c r="H17" s="2">
        <v>5328.4132</v>
      </c>
      <c r="I17" s="3" t="s">
        <v>17</v>
      </c>
      <c r="J17">
        <f>1000*H17/(100*0.35)</f>
        <v>152240.37714285715</v>
      </c>
      <c r="K17" t="str">
        <f t="shared" si="0"/>
        <v>00 unidades</v>
      </c>
      <c r="L17" t="str">
        <f t="shared" si="1"/>
        <v>00</v>
      </c>
      <c r="M17" s="8">
        <f t="shared" si="2"/>
        <v>100</v>
      </c>
      <c r="N17">
        <f t="shared" si="3"/>
        <v>152240.37714285715</v>
      </c>
    </row>
    <row r="18" spans="1:14" x14ac:dyDescent="0.25">
      <c r="A18" s="1" t="s">
        <v>24</v>
      </c>
      <c r="B18" s="3" t="s">
        <v>11</v>
      </c>
      <c r="C18" s="3" t="s">
        <v>12</v>
      </c>
      <c r="D18" s="3" t="s">
        <v>19</v>
      </c>
      <c r="E18" s="2">
        <v>320</v>
      </c>
      <c r="F18" s="2">
        <v>9500</v>
      </c>
      <c r="G18" s="2">
        <v>10000</v>
      </c>
      <c r="H18" s="2">
        <v>9734.375</v>
      </c>
      <c r="I18" s="3" t="s">
        <v>23</v>
      </c>
      <c r="J18">
        <f>1000*H18/(60*0.35)</f>
        <v>463541.66666666669</v>
      </c>
      <c r="K18" t="str">
        <f t="shared" si="0"/>
        <v>60 unidades</v>
      </c>
      <c r="L18" t="str">
        <f t="shared" si="1"/>
        <v>60</v>
      </c>
      <c r="M18" s="8" t="str">
        <f t="shared" si="2"/>
        <v>60</v>
      </c>
      <c r="N18">
        <f t="shared" si="3"/>
        <v>463541.66666666669</v>
      </c>
    </row>
    <row r="19" spans="1:14" x14ac:dyDescent="0.25">
      <c r="A19" s="1" t="s">
        <v>24</v>
      </c>
      <c r="B19" s="3" t="s">
        <v>11</v>
      </c>
      <c r="C19" s="3" t="s">
        <v>12</v>
      </c>
      <c r="D19" s="3" t="s">
        <v>19</v>
      </c>
      <c r="E19" s="2">
        <v>470</v>
      </c>
      <c r="F19" s="2">
        <v>8000</v>
      </c>
      <c r="G19" s="2">
        <v>10000</v>
      </c>
      <c r="H19" s="2">
        <v>9106.3829000000005</v>
      </c>
      <c r="I19" s="3" t="s">
        <v>14</v>
      </c>
      <c r="J19">
        <f t="shared" si="4"/>
        <v>371689.09795918368</v>
      </c>
      <c r="K19" t="str">
        <f t="shared" si="0"/>
        <v>70 unidades</v>
      </c>
      <c r="L19" t="str">
        <f t="shared" si="1"/>
        <v>70</v>
      </c>
      <c r="M19" s="8" t="str">
        <f t="shared" si="2"/>
        <v>70</v>
      </c>
      <c r="N19">
        <f t="shared" si="3"/>
        <v>371689.09795918368</v>
      </c>
    </row>
    <row r="20" spans="1:14" x14ac:dyDescent="0.25">
      <c r="A20" s="1" t="s">
        <v>24</v>
      </c>
      <c r="B20" s="3" t="s">
        <v>11</v>
      </c>
      <c r="C20" s="3" t="s">
        <v>16</v>
      </c>
      <c r="D20" s="3" t="s">
        <v>19</v>
      </c>
      <c r="E20" s="2">
        <v>170</v>
      </c>
      <c r="F20" s="2">
        <v>5000</v>
      </c>
      <c r="G20" s="2">
        <v>5000</v>
      </c>
      <c r="H20" s="2">
        <v>5000</v>
      </c>
      <c r="I20" s="3" t="s">
        <v>17</v>
      </c>
      <c r="J20">
        <f>1000*H20/(100*0.35)</f>
        <v>142857.14285714287</v>
      </c>
      <c r="K20" t="str">
        <f t="shared" si="0"/>
        <v>00 unidades</v>
      </c>
      <c r="L20" t="str">
        <f t="shared" si="1"/>
        <v>00</v>
      </c>
      <c r="M20" s="8">
        <f t="shared" si="2"/>
        <v>100</v>
      </c>
      <c r="N20">
        <f t="shared" si="3"/>
        <v>142857.14285714287</v>
      </c>
    </row>
    <row r="21" spans="1:14" x14ac:dyDescent="0.25">
      <c r="A21" s="1" t="s">
        <v>24</v>
      </c>
      <c r="B21" s="3" t="s">
        <v>11</v>
      </c>
      <c r="C21" s="3" t="s">
        <v>12</v>
      </c>
      <c r="D21" s="3" t="s">
        <v>25</v>
      </c>
      <c r="E21" s="2">
        <v>560</v>
      </c>
      <c r="F21" s="2">
        <v>7000</v>
      </c>
      <c r="G21" s="2">
        <v>8000</v>
      </c>
      <c r="H21" s="2">
        <v>7732.1427999999996</v>
      </c>
      <c r="I21" s="3" t="s">
        <v>14</v>
      </c>
      <c r="J21">
        <f t="shared" si="4"/>
        <v>315597.66530612245</v>
      </c>
      <c r="K21" t="str">
        <f t="shared" si="0"/>
        <v>70 unidades</v>
      </c>
      <c r="L21" t="str">
        <f t="shared" si="1"/>
        <v>70</v>
      </c>
      <c r="M21" s="8" t="str">
        <f t="shared" si="2"/>
        <v>70</v>
      </c>
      <c r="N21">
        <f t="shared" si="3"/>
        <v>315597.66530612245</v>
      </c>
    </row>
    <row r="22" spans="1:14" x14ac:dyDescent="0.25">
      <c r="A22" s="1" t="s">
        <v>24</v>
      </c>
      <c r="B22" s="3" t="s">
        <v>11</v>
      </c>
      <c r="C22" s="3" t="s">
        <v>16</v>
      </c>
      <c r="D22" s="3" t="s">
        <v>25</v>
      </c>
      <c r="E22" s="2">
        <v>170</v>
      </c>
      <c r="F22" s="2">
        <v>5000</v>
      </c>
      <c r="G22" s="2">
        <v>5000</v>
      </c>
      <c r="H22" s="2">
        <v>5000</v>
      </c>
      <c r="I22" s="3" t="s">
        <v>17</v>
      </c>
      <c r="J22">
        <f>1000*H22/(100*0.35)</f>
        <v>142857.14285714287</v>
      </c>
      <c r="K22" t="str">
        <f t="shared" si="0"/>
        <v>00 unidades</v>
      </c>
      <c r="L22" t="str">
        <f t="shared" si="1"/>
        <v>00</v>
      </c>
      <c r="M22" s="8">
        <f t="shared" si="2"/>
        <v>100</v>
      </c>
      <c r="N22">
        <f t="shared" si="3"/>
        <v>142857.14285714287</v>
      </c>
    </row>
    <row r="23" spans="1:14" x14ac:dyDescent="0.25">
      <c r="A23" s="1" t="s">
        <v>26</v>
      </c>
      <c r="B23" s="3" t="s">
        <v>11</v>
      </c>
      <c r="C23" s="3" t="s">
        <v>12</v>
      </c>
      <c r="D23" s="3" t="s">
        <v>27</v>
      </c>
      <c r="E23" s="2">
        <v>250</v>
      </c>
      <c r="F23" s="2">
        <v>5000</v>
      </c>
      <c r="G23" s="2">
        <v>6000</v>
      </c>
      <c r="H23" s="2">
        <v>5480</v>
      </c>
      <c r="I23" s="3" t="s">
        <v>14</v>
      </c>
      <c r="J23">
        <f t="shared" si="4"/>
        <v>223673.46938775509</v>
      </c>
      <c r="K23" t="str">
        <f t="shared" si="0"/>
        <v>70 unidades</v>
      </c>
      <c r="L23" t="str">
        <f t="shared" si="1"/>
        <v>70</v>
      </c>
      <c r="M23" s="8" t="str">
        <f t="shared" si="2"/>
        <v>70</v>
      </c>
      <c r="N23">
        <f t="shared" si="3"/>
        <v>223673.46938775509</v>
      </c>
    </row>
    <row r="24" spans="1:14" x14ac:dyDescent="0.25">
      <c r="A24" s="1" t="s">
        <v>26</v>
      </c>
      <c r="B24" s="3" t="s">
        <v>11</v>
      </c>
      <c r="C24" s="3" t="s">
        <v>12</v>
      </c>
      <c r="D24" s="3" t="s">
        <v>18</v>
      </c>
      <c r="E24" s="2">
        <v>7320</v>
      </c>
      <c r="F24" s="2">
        <v>4000</v>
      </c>
      <c r="G24" s="2">
        <v>10000</v>
      </c>
      <c r="H24" s="2">
        <v>6515.7102999999997</v>
      </c>
      <c r="I24" s="3" t="s">
        <v>23</v>
      </c>
      <c r="J24">
        <f>1000*H24/(60*0.35)</f>
        <v>310271.91904761904</v>
      </c>
      <c r="K24" t="str">
        <f t="shared" si="0"/>
        <v>60 unidades</v>
      </c>
      <c r="L24" t="str">
        <f t="shared" si="1"/>
        <v>60</v>
      </c>
      <c r="M24" s="8" t="str">
        <f t="shared" si="2"/>
        <v>60</v>
      </c>
      <c r="N24">
        <f t="shared" si="3"/>
        <v>310271.91904761904</v>
      </c>
    </row>
    <row r="25" spans="1:14" x14ac:dyDescent="0.25">
      <c r="A25" s="1" t="s">
        <v>26</v>
      </c>
      <c r="B25" s="3" t="s">
        <v>11</v>
      </c>
      <c r="C25" s="3" t="s">
        <v>12</v>
      </c>
      <c r="D25" s="3" t="s">
        <v>18</v>
      </c>
      <c r="E25" s="2">
        <v>800</v>
      </c>
      <c r="F25" s="2">
        <v>6000</v>
      </c>
      <c r="G25" s="2">
        <v>7000</v>
      </c>
      <c r="H25" s="2">
        <v>6500</v>
      </c>
      <c r="I25" s="3" t="s">
        <v>14</v>
      </c>
      <c r="J25">
        <f t="shared" si="4"/>
        <v>265306.12244897959</v>
      </c>
      <c r="K25" t="str">
        <f t="shared" si="0"/>
        <v>70 unidades</v>
      </c>
      <c r="L25" t="str">
        <f t="shared" si="1"/>
        <v>70</v>
      </c>
      <c r="M25" s="8" t="str">
        <f t="shared" si="2"/>
        <v>70</v>
      </c>
      <c r="N25">
        <f t="shared" si="3"/>
        <v>265306.12244897959</v>
      </c>
    </row>
    <row r="26" spans="1:14" x14ac:dyDescent="0.25">
      <c r="A26" s="1" t="s">
        <v>26</v>
      </c>
      <c r="B26" s="3" t="s">
        <v>11</v>
      </c>
      <c r="C26" s="3" t="s">
        <v>12</v>
      </c>
      <c r="D26" s="3" t="s">
        <v>19</v>
      </c>
      <c r="E26" s="2">
        <v>4980</v>
      </c>
      <c r="F26" s="2">
        <v>6000</v>
      </c>
      <c r="G26" s="2">
        <v>9000</v>
      </c>
      <c r="H26" s="2">
        <v>6807.2289000000001</v>
      </c>
      <c r="I26" s="3" t="s">
        <v>14</v>
      </c>
      <c r="J26">
        <f t="shared" si="4"/>
        <v>277846.07755102043</v>
      </c>
      <c r="K26" t="str">
        <f t="shared" si="0"/>
        <v>70 unidades</v>
      </c>
      <c r="L26" t="str">
        <f t="shared" si="1"/>
        <v>70</v>
      </c>
      <c r="M26" s="8" t="str">
        <f t="shared" si="2"/>
        <v>70</v>
      </c>
      <c r="N26">
        <f t="shared" si="3"/>
        <v>277846.07755102043</v>
      </c>
    </row>
    <row r="27" spans="1:14" x14ac:dyDescent="0.25">
      <c r="A27" s="1" t="s">
        <v>28</v>
      </c>
      <c r="B27" s="3" t="s">
        <v>11</v>
      </c>
      <c r="C27" s="3" t="s">
        <v>12</v>
      </c>
      <c r="D27" s="3" t="s">
        <v>27</v>
      </c>
      <c r="E27" s="2">
        <v>280</v>
      </c>
      <c r="F27" s="2">
        <v>10000</v>
      </c>
      <c r="G27" s="2">
        <v>11000</v>
      </c>
      <c r="H27" s="2">
        <v>10571.4285</v>
      </c>
      <c r="I27" s="3" t="s">
        <v>23</v>
      </c>
      <c r="J27">
        <f>1000*H27/(60*0.35)</f>
        <v>503401.35714285716</v>
      </c>
      <c r="K27" t="str">
        <f t="shared" si="0"/>
        <v>60 unidades</v>
      </c>
      <c r="L27" t="str">
        <f t="shared" si="1"/>
        <v>60</v>
      </c>
      <c r="M27" s="8" t="str">
        <f t="shared" si="2"/>
        <v>60</v>
      </c>
      <c r="N27">
        <f t="shared" si="3"/>
        <v>503401.35714285716</v>
      </c>
    </row>
    <row r="28" spans="1:14" x14ac:dyDescent="0.25">
      <c r="A28" s="1" t="s">
        <v>28</v>
      </c>
      <c r="B28" s="3" t="s">
        <v>11</v>
      </c>
      <c r="C28" s="3" t="s">
        <v>12</v>
      </c>
      <c r="D28" s="3" t="s">
        <v>22</v>
      </c>
      <c r="E28" s="2">
        <v>390</v>
      </c>
      <c r="F28" s="2">
        <v>5000</v>
      </c>
      <c r="G28" s="2">
        <v>15000</v>
      </c>
      <c r="H28" s="2">
        <v>9871.7947999999997</v>
      </c>
      <c r="I28" s="3" t="s">
        <v>23</v>
      </c>
      <c r="J28">
        <f>1000*H28/(60*0.35)</f>
        <v>470085.46666666662</v>
      </c>
      <c r="K28" t="str">
        <f t="shared" si="0"/>
        <v>60 unidades</v>
      </c>
      <c r="L28" t="str">
        <f t="shared" si="1"/>
        <v>60</v>
      </c>
      <c r="M28" s="8" t="str">
        <f t="shared" si="2"/>
        <v>60</v>
      </c>
      <c r="N28">
        <f t="shared" si="3"/>
        <v>470085.46666666662</v>
      </c>
    </row>
    <row r="29" spans="1:14" x14ac:dyDescent="0.25">
      <c r="A29" s="1" t="s">
        <v>28</v>
      </c>
      <c r="B29" s="3" t="s">
        <v>11</v>
      </c>
      <c r="C29" s="3" t="s">
        <v>12</v>
      </c>
      <c r="D29" s="3" t="s">
        <v>22</v>
      </c>
      <c r="E29" s="2">
        <v>960</v>
      </c>
      <c r="F29" s="2">
        <v>14000</v>
      </c>
      <c r="G29" s="2">
        <v>17000</v>
      </c>
      <c r="H29" s="2">
        <v>15041.6666</v>
      </c>
      <c r="I29" s="3" t="s">
        <v>14</v>
      </c>
      <c r="J29">
        <f t="shared" si="4"/>
        <v>613945.57551020407</v>
      </c>
      <c r="K29" t="str">
        <f t="shared" si="0"/>
        <v>70 unidades</v>
      </c>
      <c r="L29" t="str">
        <f t="shared" si="1"/>
        <v>70</v>
      </c>
      <c r="M29" s="8" t="str">
        <f t="shared" si="2"/>
        <v>70</v>
      </c>
      <c r="N29">
        <f t="shared" si="3"/>
        <v>613945.57551020407</v>
      </c>
    </row>
    <row r="30" spans="1:14" x14ac:dyDescent="0.25">
      <c r="A30" s="1" t="s">
        <v>28</v>
      </c>
      <c r="B30" s="3" t="s">
        <v>11</v>
      </c>
      <c r="C30" s="3" t="s">
        <v>12</v>
      </c>
      <c r="D30" s="3" t="s">
        <v>18</v>
      </c>
      <c r="E30" s="2">
        <v>1520</v>
      </c>
      <c r="F30" s="2">
        <v>7000</v>
      </c>
      <c r="G30" s="2">
        <v>16000</v>
      </c>
      <c r="H30" s="2">
        <v>11447.3683</v>
      </c>
      <c r="I30" s="3" t="s">
        <v>14</v>
      </c>
      <c r="J30">
        <f t="shared" si="4"/>
        <v>467239.52244897961</v>
      </c>
      <c r="K30" t="str">
        <f t="shared" si="0"/>
        <v>70 unidades</v>
      </c>
      <c r="L30" t="str">
        <f t="shared" si="1"/>
        <v>70</v>
      </c>
      <c r="M30" s="8" t="str">
        <f t="shared" si="2"/>
        <v>70</v>
      </c>
      <c r="N30">
        <f t="shared" si="3"/>
        <v>467239.52244897961</v>
      </c>
    </row>
    <row r="31" spans="1:14" x14ac:dyDescent="0.25">
      <c r="A31" s="1" t="s">
        <v>28</v>
      </c>
      <c r="B31" s="3" t="s">
        <v>11</v>
      </c>
      <c r="C31" s="3" t="s">
        <v>12</v>
      </c>
      <c r="D31" s="3" t="s">
        <v>29</v>
      </c>
      <c r="E31" s="2">
        <v>2730</v>
      </c>
      <c r="F31" s="2">
        <v>8000</v>
      </c>
      <c r="G31" s="2">
        <v>15000</v>
      </c>
      <c r="H31" s="2">
        <v>10344.3223</v>
      </c>
      <c r="I31" s="3" t="s">
        <v>23</v>
      </c>
      <c r="J31">
        <f>1000*H31/(60*0.35)</f>
        <v>492586.7761904762</v>
      </c>
      <c r="K31" t="str">
        <f t="shared" si="0"/>
        <v>60 unidades</v>
      </c>
      <c r="L31" t="str">
        <f t="shared" si="1"/>
        <v>60</v>
      </c>
      <c r="M31" s="8" t="str">
        <f t="shared" si="2"/>
        <v>60</v>
      </c>
      <c r="N31">
        <f t="shared" si="3"/>
        <v>492586.7761904762</v>
      </c>
    </row>
    <row r="32" spans="1:14" x14ac:dyDescent="0.25">
      <c r="A32" s="1" t="s">
        <v>28</v>
      </c>
      <c r="B32" s="3" t="s">
        <v>11</v>
      </c>
      <c r="C32" s="3" t="s">
        <v>12</v>
      </c>
      <c r="D32" s="3" t="s">
        <v>19</v>
      </c>
      <c r="E32" s="2">
        <v>1240</v>
      </c>
      <c r="F32" s="2">
        <v>6000</v>
      </c>
      <c r="G32" s="2">
        <v>12000</v>
      </c>
      <c r="H32" s="2">
        <v>7298.3869999999997</v>
      </c>
      <c r="I32" s="3" t="s">
        <v>14</v>
      </c>
      <c r="J32">
        <f t="shared" si="4"/>
        <v>297893.3469387755</v>
      </c>
      <c r="K32" t="str">
        <f t="shared" si="0"/>
        <v>70 unidades</v>
      </c>
      <c r="L32" t="str">
        <f t="shared" si="1"/>
        <v>70</v>
      </c>
      <c r="M32" s="8" t="str">
        <f t="shared" si="2"/>
        <v>70</v>
      </c>
      <c r="N32">
        <f t="shared" si="3"/>
        <v>297893.3469387755</v>
      </c>
    </row>
    <row r="33" spans="1:14" x14ac:dyDescent="0.25">
      <c r="A33" s="1" t="s">
        <v>30</v>
      </c>
      <c r="B33" s="3" t="s">
        <v>11</v>
      </c>
      <c r="C33" s="3" t="s">
        <v>12</v>
      </c>
      <c r="D33" s="3" t="s">
        <v>22</v>
      </c>
      <c r="E33" s="2">
        <v>520</v>
      </c>
      <c r="F33" s="2">
        <v>15000</v>
      </c>
      <c r="G33" s="2">
        <v>17000</v>
      </c>
      <c r="H33" s="2">
        <v>15519.2307</v>
      </c>
      <c r="I33" s="3" t="s">
        <v>14</v>
      </c>
      <c r="J33">
        <f t="shared" si="4"/>
        <v>633437.98775510199</v>
      </c>
      <c r="K33" t="str">
        <f t="shared" si="0"/>
        <v>70 unidades</v>
      </c>
      <c r="L33" t="str">
        <f t="shared" si="1"/>
        <v>70</v>
      </c>
      <c r="M33" s="8" t="str">
        <f t="shared" si="2"/>
        <v>70</v>
      </c>
      <c r="N33">
        <f t="shared" si="3"/>
        <v>633437.98775510199</v>
      </c>
    </row>
    <row r="34" spans="1:14" x14ac:dyDescent="0.25">
      <c r="A34" s="1" t="s">
        <v>30</v>
      </c>
      <c r="B34" s="3" t="s">
        <v>11</v>
      </c>
      <c r="C34" s="3" t="s">
        <v>12</v>
      </c>
      <c r="D34" s="3" t="s">
        <v>18</v>
      </c>
      <c r="E34" s="2">
        <v>400</v>
      </c>
      <c r="F34" s="2">
        <v>17000</v>
      </c>
      <c r="G34" s="2">
        <v>18000</v>
      </c>
      <c r="H34" s="2">
        <v>17425</v>
      </c>
      <c r="I34" s="3" t="s">
        <v>14</v>
      </c>
      <c r="J34">
        <f t="shared" si="4"/>
        <v>711224.48979591834</v>
      </c>
      <c r="K34" t="str">
        <f t="shared" si="0"/>
        <v>70 unidades</v>
      </c>
      <c r="L34" t="str">
        <f t="shared" si="1"/>
        <v>70</v>
      </c>
      <c r="M34" s="8" t="str">
        <f t="shared" si="2"/>
        <v>70</v>
      </c>
      <c r="N34">
        <f t="shared" si="3"/>
        <v>711224.48979591834</v>
      </c>
    </row>
    <row r="35" spans="1:14" x14ac:dyDescent="0.25">
      <c r="A35" s="1" t="s">
        <v>30</v>
      </c>
      <c r="B35" s="3" t="s">
        <v>31</v>
      </c>
      <c r="C35" s="3" t="s">
        <v>12</v>
      </c>
      <c r="D35" s="3" t="s">
        <v>29</v>
      </c>
      <c r="E35" s="2">
        <v>800</v>
      </c>
      <c r="F35" s="2">
        <v>12000</v>
      </c>
      <c r="G35" s="2">
        <v>14000</v>
      </c>
      <c r="H35" s="2">
        <v>13000</v>
      </c>
      <c r="I35" s="3" t="s">
        <v>23</v>
      </c>
      <c r="J35">
        <f>1000*H35/(60*0.35)</f>
        <v>619047.61904761905</v>
      </c>
      <c r="K35" t="str">
        <f t="shared" si="0"/>
        <v>60 unidades</v>
      </c>
      <c r="L35" t="str">
        <f t="shared" si="1"/>
        <v>60</v>
      </c>
      <c r="M35" s="8" t="str">
        <f t="shared" si="2"/>
        <v>60</v>
      </c>
      <c r="N35">
        <f t="shared" si="3"/>
        <v>619047.61904761905</v>
      </c>
    </row>
    <row r="36" spans="1:14" x14ac:dyDescent="0.25">
      <c r="A36" s="1" t="s">
        <v>30</v>
      </c>
      <c r="B36" s="3" t="s">
        <v>11</v>
      </c>
      <c r="C36" s="3" t="s">
        <v>12</v>
      </c>
      <c r="D36" s="3" t="s">
        <v>29</v>
      </c>
      <c r="E36" s="2">
        <v>5700</v>
      </c>
      <c r="F36" s="2">
        <v>14000</v>
      </c>
      <c r="G36" s="2">
        <v>16000</v>
      </c>
      <c r="H36" s="2">
        <v>14719.298199999999</v>
      </c>
      <c r="I36" s="3" t="s">
        <v>23</v>
      </c>
      <c r="J36">
        <f t="shared" si="4"/>
        <v>600787.681632653</v>
      </c>
      <c r="K36" t="str">
        <f t="shared" si="0"/>
        <v>60 unidades</v>
      </c>
      <c r="L36" t="str">
        <f t="shared" si="1"/>
        <v>60</v>
      </c>
      <c r="M36" s="8" t="str">
        <f t="shared" si="2"/>
        <v>60</v>
      </c>
      <c r="N36">
        <f t="shared" si="3"/>
        <v>700918.96190476185</v>
      </c>
    </row>
    <row r="37" spans="1:14" x14ac:dyDescent="0.25">
      <c r="A37" s="1" t="s">
        <v>30</v>
      </c>
      <c r="B37" s="3" t="s">
        <v>11</v>
      </c>
      <c r="C37" s="3" t="s">
        <v>12</v>
      </c>
      <c r="D37" s="3" t="s">
        <v>19</v>
      </c>
      <c r="E37" s="2">
        <v>180</v>
      </c>
      <c r="F37" s="2">
        <v>18000</v>
      </c>
      <c r="G37" s="2">
        <v>18000</v>
      </c>
      <c r="H37" s="2">
        <v>18000</v>
      </c>
      <c r="I37" s="3" t="s">
        <v>14</v>
      </c>
      <c r="J37">
        <f>1000*H37/(60*0.35)</f>
        <v>857142.85714285716</v>
      </c>
      <c r="K37" t="str">
        <f t="shared" si="0"/>
        <v>70 unidades</v>
      </c>
      <c r="L37" t="str">
        <f t="shared" si="1"/>
        <v>70</v>
      </c>
      <c r="M37" s="8" t="str">
        <f t="shared" si="2"/>
        <v>70</v>
      </c>
      <c r="N37">
        <f t="shared" si="3"/>
        <v>734693.87755102036</v>
      </c>
    </row>
    <row r="38" spans="1:14" x14ac:dyDescent="0.25">
      <c r="A38" s="1" t="s">
        <v>30</v>
      </c>
      <c r="B38" s="3" t="s">
        <v>11</v>
      </c>
      <c r="C38" s="3" t="s">
        <v>16</v>
      </c>
      <c r="D38" s="3" t="s">
        <v>19</v>
      </c>
      <c r="E38" s="2">
        <v>200</v>
      </c>
      <c r="F38" s="2">
        <v>13000</v>
      </c>
      <c r="G38" s="2">
        <v>13000</v>
      </c>
      <c r="H38" s="2">
        <v>13000</v>
      </c>
      <c r="I38" s="3" t="s">
        <v>17</v>
      </c>
      <c r="J38">
        <f>1000*H38/(100*0.35)</f>
        <v>371428.57142857142</v>
      </c>
      <c r="K38" t="str">
        <f t="shared" si="0"/>
        <v>00 unidades</v>
      </c>
      <c r="L38" t="str">
        <f t="shared" si="1"/>
        <v>00</v>
      </c>
      <c r="M38" s="8">
        <f t="shared" si="2"/>
        <v>100</v>
      </c>
      <c r="N38">
        <f t="shared" si="3"/>
        <v>371428.57142857142</v>
      </c>
    </row>
    <row r="39" spans="1:14" x14ac:dyDescent="0.25">
      <c r="A39" s="1" t="s">
        <v>32</v>
      </c>
      <c r="B39" s="3" t="s">
        <v>11</v>
      </c>
      <c r="C39" s="3" t="s">
        <v>12</v>
      </c>
      <c r="D39" s="3" t="s">
        <v>22</v>
      </c>
      <c r="E39" s="2">
        <v>90</v>
      </c>
      <c r="F39" s="2">
        <v>20000</v>
      </c>
      <c r="G39" s="2">
        <v>22000</v>
      </c>
      <c r="H39" s="2">
        <v>20777.777699999999</v>
      </c>
      <c r="I39" s="3" t="s">
        <v>14</v>
      </c>
      <c r="J39">
        <f t="shared" si="4"/>
        <v>848072.55918367347</v>
      </c>
      <c r="K39" t="str">
        <f t="shared" si="0"/>
        <v>70 unidades</v>
      </c>
      <c r="L39" t="str">
        <f t="shared" si="1"/>
        <v>70</v>
      </c>
      <c r="M39" s="8" t="str">
        <f t="shared" si="2"/>
        <v>70</v>
      </c>
      <c r="N39">
        <f t="shared" si="3"/>
        <v>848072.55918367347</v>
      </c>
    </row>
    <row r="40" spans="1:14" x14ac:dyDescent="0.25">
      <c r="A40" s="1" t="s">
        <v>32</v>
      </c>
      <c r="B40" s="3" t="s">
        <v>11</v>
      </c>
      <c r="C40" s="3" t="s">
        <v>12</v>
      </c>
      <c r="D40" s="3" t="s">
        <v>29</v>
      </c>
      <c r="E40" s="2">
        <v>7540</v>
      </c>
      <c r="F40" s="2">
        <v>12000</v>
      </c>
      <c r="G40" s="2">
        <v>18000</v>
      </c>
      <c r="H40" s="2">
        <v>14973.474700000001</v>
      </c>
      <c r="I40" s="3" t="s">
        <v>23</v>
      </c>
      <c r="J40">
        <f>1000*H40/(60*0.35)</f>
        <v>713022.6047619048</v>
      </c>
      <c r="K40" t="str">
        <f t="shared" si="0"/>
        <v>60 unidades</v>
      </c>
      <c r="L40" t="str">
        <f t="shared" si="1"/>
        <v>60</v>
      </c>
      <c r="M40" s="8" t="str">
        <f t="shared" si="2"/>
        <v>60</v>
      </c>
      <c r="N40">
        <f t="shared" si="3"/>
        <v>713022.6047619048</v>
      </c>
    </row>
    <row r="41" spans="1:14" x14ac:dyDescent="0.25">
      <c r="A41" s="1" t="s">
        <v>32</v>
      </c>
      <c r="B41" s="3" t="s">
        <v>31</v>
      </c>
      <c r="C41" s="3" t="s">
        <v>12</v>
      </c>
      <c r="D41" s="3" t="s">
        <v>29</v>
      </c>
      <c r="E41" s="2">
        <v>380</v>
      </c>
      <c r="F41" s="2">
        <v>13000</v>
      </c>
      <c r="G41" s="2">
        <v>14000</v>
      </c>
      <c r="H41" s="2">
        <v>13605.2631</v>
      </c>
      <c r="I41" s="3" t="s">
        <v>14</v>
      </c>
      <c r="J41">
        <f t="shared" si="4"/>
        <v>555316.86122448975</v>
      </c>
      <c r="K41" t="str">
        <f t="shared" si="0"/>
        <v>70 unidades</v>
      </c>
      <c r="L41" t="str">
        <f t="shared" si="1"/>
        <v>70</v>
      </c>
      <c r="M41" s="8" t="str">
        <f t="shared" si="2"/>
        <v>70</v>
      </c>
      <c r="N41">
        <f t="shared" si="3"/>
        <v>555316.86122448975</v>
      </c>
    </row>
    <row r="42" spans="1:14" x14ac:dyDescent="0.25">
      <c r="A42" s="1" t="s">
        <v>33</v>
      </c>
      <c r="B42" s="3" t="s">
        <v>11</v>
      </c>
      <c r="C42" s="3" t="s">
        <v>12</v>
      </c>
      <c r="D42" s="3" t="s">
        <v>29</v>
      </c>
      <c r="E42" s="2">
        <v>3900</v>
      </c>
      <c r="F42" s="2">
        <v>12000</v>
      </c>
      <c r="G42" s="2">
        <v>14000</v>
      </c>
      <c r="H42" s="2">
        <v>13451.281999999999</v>
      </c>
      <c r="I42" s="3" t="s">
        <v>34</v>
      </c>
      <c r="J42">
        <f>1000*H42/(50*0.35)</f>
        <v>768644.6857142857</v>
      </c>
      <c r="K42" t="str">
        <f t="shared" si="0"/>
        <v>50 unidades</v>
      </c>
      <c r="L42" t="str">
        <f t="shared" si="1"/>
        <v>50</v>
      </c>
      <c r="M42" s="8" t="str">
        <f t="shared" si="2"/>
        <v>50</v>
      </c>
      <c r="N42">
        <f t="shared" si="3"/>
        <v>768644.6857142857</v>
      </c>
    </row>
    <row r="43" spans="1:14" x14ac:dyDescent="0.25">
      <c r="A43" s="1" t="s">
        <v>33</v>
      </c>
      <c r="B43" s="3" t="s">
        <v>31</v>
      </c>
      <c r="C43" s="3" t="s">
        <v>12</v>
      </c>
      <c r="D43" s="3" t="s">
        <v>29</v>
      </c>
      <c r="E43" s="2">
        <v>80</v>
      </c>
      <c r="F43" s="2">
        <v>18000</v>
      </c>
      <c r="G43" s="2">
        <v>18000</v>
      </c>
      <c r="H43" s="2">
        <v>18000</v>
      </c>
      <c r="I43" s="3" t="s">
        <v>23</v>
      </c>
      <c r="J43">
        <f t="shared" si="4"/>
        <v>734693.87755102036</v>
      </c>
      <c r="K43" t="str">
        <f t="shared" si="0"/>
        <v>60 unidades</v>
      </c>
      <c r="L43" t="str">
        <f t="shared" si="1"/>
        <v>60</v>
      </c>
      <c r="M43" s="8" t="str">
        <f t="shared" si="2"/>
        <v>60</v>
      </c>
      <c r="N43">
        <f t="shared" si="3"/>
        <v>857142.85714285716</v>
      </c>
    </row>
    <row r="44" spans="1:14" x14ac:dyDescent="0.25">
      <c r="A44" s="1" t="s">
        <v>33</v>
      </c>
      <c r="B44" s="3" t="s">
        <v>11</v>
      </c>
      <c r="C44" s="3" t="s">
        <v>12</v>
      </c>
      <c r="D44" s="3" t="s">
        <v>29</v>
      </c>
      <c r="E44" s="2">
        <v>3060</v>
      </c>
      <c r="F44" s="2">
        <v>13000</v>
      </c>
      <c r="G44" s="2">
        <v>15000</v>
      </c>
      <c r="H44" s="2">
        <v>13735.294</v>
      </c>
      <c r="I44" s="3" t="s">
        <v>23</v>
      </c>
      <c r="J44">
        <f>1000*H44/(60*0.35)</f>
        <v>654061.61904761905</v>
      </c>
      <c r="K44" t="str">
        <f t="shared" si="0"/>
        <v>60 unidades</v>
      </c>
      <c r="L44" t="str">
        <f t="shared" si="1"/>
        <v>60</v>
      </c>
      <c r="M44" s="8" t="str">
        <f t="shared" si="2"/>
        <v>60</v>
      </c>
      <c r="N44">
        <f t="shared" si="3"/>
        <v>654061.61904761905</v>
      </c>
    </row>
    <row r="45" spans="1:14" x14ac:dyDescent="0.25">
      <c r="A45" s="1" t="s">
        <v>33</v>
      </c>
      <c r="B45" s="3" t="s">
        <v>31</v>
      </c>
      <c r="C45" s="3" t="s">
        <v>12</v>
      </c>
      <c r="D45" s="3" t="s">
        <v>29</v>
      </c>
      <c r="E45" s="2">
        <v>80</v>
      </c>
      <c r="F45" s="2">
        <v>18000</v>
      </c>
      <c r="G45" s="2">
        <v>18000</v>
      </c>
      <c r="H45" s="2">
        <v>18000</v>
      </c>
      <c r="I45" s="3" t="s">
        <v>14</v>
      </c>
      <c r="J45">
        <f t="shared" si="4"/>
        <v>734693.87755102036</v>
      </c>
      <c r="K45" t="str">
        <f t="shared" si="0"/>
        <v>70 unidades</v>
      </c>
      <c r="L45" t="str">
        <f t="shared" si="1"/>
        <v>70</v>
      </c>
      <c r="M45" s="8" t="str">
        <f t="shared" si="2"/>
        <v>70</v>
      </c>
      <c r="N45">
        <f t="shared" si="3"/>
        <v>734693.87755102036</v>
      </c>
    </row>
    <row r="46" spans="1:14" x14ac:dyDescent="0.25">
      <c r="A46" s="1" t="s">
        <v>33</v>
      </c>
      <c r="B46" s="3" t="s">
        <v>31</v>
      </c>
      <c r="C46" s="3" t="s">
        <v>16</v>
      </c>
      <c r="D46" s="3" t="s">
        <v>29</v>
      </c>
      <c r="E46" s="2">
        <v>120</v>
      </c>
      <c r="F46" s="2">
        <v>18000</v>
      </c>
      <c r="G46" s="2">
        <v>18000</v>
      </c>
      <c r="H46" s="2">
        <v>18000</v>
      </c>
      <c r="I46" s="3" t="s">
        <v>17</v>
      </c>
      <c r="J46">
        <f>1000*H46/(100*0.35)</f>
        <v>514285.71428571426</v>
      </c>
      <c r="K46" t="str">
        <f t="shared" si="0"/>
        <v>00 unidades</v>
      </c>
      <c r="L46" t="str">
        <f t="shared" si="1"/>
        <v>00</v>
      </c>
      <c r="M46" s="8">
        <f t="shared" si="2"/>
        <v>100</v>
      </c>
      <c r="N46">
        <f t="shared" si="3"/>
        <v>514285.71428571426</v>
      </c>
    </row>
    <row r="47" spans="1:14" x14ac:dyDescent="0.25">
      <c r="A47" s="1" t="s">
        <v>35</v>
      </c>
      <c r="B47" s="3" t="s">
        <v>11</v>
      </c>
      <c r="C47" s="3" t="s">
        <v>12</v>
      </c>
      <c r="D47" s="3" t="s">
        <v>27</v>
      </c>
      <c r="E47" s="2">
        <v>140</v>
      </c>
      <c r="F47" s="2">
        <v>12000</v>
      </c>
      <c r="G47" s="2">
        <v>13000</v>
      </c>
      <c r="H47" s="2">
        <v>12671.4285</v>
      </c>
      <c r="I47" s="3" t="s">
        <v>23</v>
      </c>
      <c r="J47">
        <f t="shared" si="4"/>
        <v>517201.1632653061</v>
      </c>
      <c r="K47" t="str">
        <f t="shared" si="0"/>
        <v>60 unidades</v>
      </c>
      <c r="L47" t="str">
        <f t="shared" si="1"/>
        <v>60</v>
      </c>
      <c r="M47" s="8" t="str">
        <f t="shared" si="2"/>
        <v>60</v>
      </c>
      <c r="N47">
        <f t="shared" si="3"/>
        <v>603401.35714285716</v>
      </c>
    </row>
    <row r="48" spans="1:14" x14ac:dyDescent="0.25">
      <c r="A48" s="1" t="s">
        <v>35</v>
      </c>
      <c r="B48" s="3" t="s">
        <v>11</v>
      </c>
      <c r="C48" s="3" t="s">
        <v>12</v>
      </c>
      <c r="D48" s="3" t="s">
        <v>27</v>
      </c>
      <c r="E48" s="2">
        <v>200</v>
      </c>
      <c r="F48" s="2">
        <v>10000</v>
      </c>
      <c r="G48" s="2">
        <v>12000</v>
      </c>
      <c r="H48" s="2">
        <v>10800</v>
      </c>
      <c r="I48" s="3" t="s">
        <v>14</v>
      </c>
      <c r="J48">
        <f t="shared" si="4"/>
        <v>440816.32653061225</v>
      </c>
      <c r="K48" t="str">
        <f t="shared" si="0"/>
        <v>70 unidades</v>
      </c>
      <c r="L48" t="str">
        <f t="shared" si="1"/>
        <v>70</v>
      </c>
      <c r="M48" s="8" t="str">
        <f t="shared" si="2"/>
        <v>70</v>
      </c>
      <c r="N48">
        <f t="shared" si="3"/>
        <v>440816.32653061225</v>
      </c>
    </row>
    <row r="49" spans="1:14" x14ac:dyDescent="0.25">
      <c r="A49" s="1" t="s">
        <v>35</v>
      </c>
      <c r="B49" s="3" t="s">
        <v>11</v>
      </c>
      <c r="C49" s="3" t="s">
        <v>12</v>
      </c>
      <c r="D49" s="3" t="s">
        <v>29</v>
      </c>
      <c r="E49" s="2">
        <v>400</v>
      </c>
      <c r="F49" s="2">
        <v>12000</v>
      </c>
      <c r="G49" s="2">
        <v>13000</v>
      </c>
      <c r="H49" s="2">
        <v>12425</v>
      </c>
      <c r="I49" s="3" t="s">
        <v>34</v>
      </c>
      <c r="J49">
        <f t="shared" si="4"/>
        <v>507142.85714285716</v>
      </c>
      <c r="K49" t="str">
        <f t="shared" si="0"/>
        <v>50 unidades</v>
      </c>
      <c r="L49" t="str">
        <f t="shared" si="1"/>
        <v>50</v>
      </c>
      <c r="M49" s="8" t="str">
        <f t="shared" si="2"/>
        <v>50</v>
      </c>
      <c r="N49">
        <f t="shared" si="3"/>
        <v>710000</v>
      </c>
    </row>
    <row r="50" spans="1:14" x14ac:dyDescent="0.25">
      <c r="A50" s="1" t="s">
        <v>35</v>
      </c>
      <c r="B50" s="3" t="s">
        <v>31</v>
      </c>
      <c r="C50" s="3" t="s">
        <v>12</v>
      </c>
      <c r="D50" s="3" t="s">
        <v>29</v>
      </c>
      <c r="E50" s="2">
        <v>170</v>
      </c>
      <c r="F50" s="2">
        <v>10000</v>
      </c>
      <c r="G50" s="2">
        <v>18000</v>
      </c>
      <c r="H50" s="2">
        <v>12352.9411</v>
      </c>
      <c r="I50" s="3" t="s">
        <v>23</v>
      </c>
      <c r="J50">
        <f t="shared" si="4"/>
        <v>504201.6775510204</v>
      </c>
      <c r="K50" t="str">
        <f t="shared" si="0"/>
        <v>60 unidades</v>
      </c>
      <c r="L50" t="str">
        <f t="shared" si="1"/>
        <v>60</v>
      </c>
      <c r="M50" s="8" t="str">
        <f t="shared" si="2"/>
        <v>60</v>
      </c>
      <c r="N50">
        <f t="shared" si="3"/>
        <v>588235.29047619051</v>
      </c>
    </row>
    <row r="51" spans="1:14" x14ac:dyDescent="0.25">
      <c r="A51" s="1" t="s">
        <v>35</v>
      </c>
      <c r="B51" s="3" t="s">
        <v>11</v>
      </c>
      <c r="C51" s="3" t="s">
        <v>12</v>
      </c>
      <c r="D51" s="3" t="s">
        <v>29</v>
      </c>
      <c r="E51" s="2">
        <v>13595</v>
      </c>
      <c r="F51" s="2">
        <v>6000</v>
      </c>
      <c r="G51" s="2">
        <v>13000</v>
      </c>
      <c r="H51" s="2">
        <v>8720.6692999999996</v>
      </c>
      <c r="I51" s="3" t="s">
        <v>23</v>
      </c>
      <c r="J51">
        <f t="shared" si="4"/>
        <v>355945.68571428565</v>
      </c>
      <c r="K51" t="str">
        <f t="shared" si="0"/>
        <v>60 unidades</v>
      </c>
      <c r="L51" t="str">
        <f t="shared" si="1"/>
        <v>60</v>
      </c>
      <c r="M51" s="8" t="str">
        <f t="shared" si="2"/>
        <v>60</v>
      </c>
      <c r="N51">
        <f t="shared" si="3"/>
        <v>415269.96666666662</v>
      </c>
    </row>
    <row r="52" spans="1:14" x14ac:dyDescent="0.25">
      <c r="A52" s="1" t="s">
        <v>35</v>
      </c>
      <c r="B52" s="3" t="s">
        <v>31</v>
      </c>
      <c r="C52" s="3" t="s">
        <v>12</v>
      </c>
      <c r="D52" s="3" t="s">
        <v>29</v>
      </c>
      <c r="E52" s="2">
        <v>80</v>
      </c>
      <c r="F52" s="2">
        <v>18000</v>
      </c>
      <c r="G52" s="2">
        <v>23000</v>
      </c>
      <c r="H52" s="2">
        <v>19875</v>
      </c>
      <c r="I52" s="3" t="s">
        <v>14</v>
      </c>
      <c r="J52">
        <f t="shared" si="4"/>
        <v>811224.48979591834</v>
      </c>
      <c r="K52" t="str">
        <f t="shared" si="0"/>
        <v>70 unidades</v>
      </c>
      <c r="L52" t="str">
        <f t="shared" si="1"/>
        <v>70</v>
      </c>
      <c r="M52" s="8" t="str">
        <f t="shared" si="2"/>
        <v>70</v>
      </c>
      <c r="N52">
        <f t="shared" si="3"/>
        <v>811224.48979591834</v>
      </c>
    </row>
    <row r="53" spans="1:14" x14ac:dyDescent="0.25">
      <c r="A53" s="1" t="s">
        <v>35</v>
      </c>
      <c r="B53" s="3" t="s">
        <v>31</v>
      </c>
      <c r="C53" s="3" t="s">
        <v>16</v>
      </c>
      <c r="D53" s="3" t="s">
        <v>29</v>
      </c>
      <c r="E53" s="2">
        <v>200</v>
      </c>
      <c r="F53" s="2">
        <v>8000</v>
      </c>
      <c r="G53" s="2">
        <v>20000</v>
      </c>
      <c r="H53" s="2">
        <v>11400</v>
      </c>
      <c r="I53" s="3" t="s">
        <v>17</v>
      </c>
      <c r="J53">
        <f t="shared" si="4"/>
        <v>465306.12244897959</v>
      </c>
      <c r="K53" t="str">
        <f t="shared" si="0"/>
        <v>00 unidades</v>
      </c>
      <c r="L53" t="str">
        <f t="shared" si="1"/>
        <v>00</v>
      </c>
      <c r="M53" s="8">
        <f t="shared" si="2"/>
        <v>100</v>
      </c>
      <c r="N53">
        <f t="shared" si="3"/>
        <v>325714.28571428574</v>
      </c>
    </row>
    <row r="54" spans="1:14" x14ac:dyDescent="0.25">
      <c r="A54" s="1" t="s">
        <v>35</v>
      </c>
      <c r="B54" s="3" t="s">
        <v>11</v>
      </c>
      <c r="C54" s="3" t="s">
        <v>16</v>
      </c>
      <c r="D54" s="3" t="s">
        <v>29</v>
      </c>
      <c r="E54" s="2">
        <v>230</v>
      </c>
      <c r="F54" s="2">
        <v>5000</v>
      </c>
      <c r="G54" s="2">
        <v>6000</v>
      </c>
      <c r="H54" s="2">
        <v>5565.2173000000003</v>
      </c>
      <c r="I54" s="3" t="s">
        <v>15</v>
      </c>
      <c r="J54">
        <f t="shared" si="4"/>
        <v>227151.72653061224</v>
      </c>
      <c r="K54" t="str">
        <f t="shared" si="0"/>
        <v>80 unidades</v>
      </c>
      <c r="L54" t="str">
        <f t="shared" si="1"/>
        <v>80</v>
      </c>
      <c r="M54" s="8" t="str">
        <f t="shared" si="2"/>
        <v>80</v>
      </c>
      <c r="N54">
        <f t="shared" si="3"/>
        <v>198757.76071428572</v>
      </c>
    </row>
    <row r="55" spans="1:14" x14ac:dyDescent="0.25">
      <c r="A55" s="1" t="s">
        <v>36</v>
      </c>
      <c r="B55" s="3" t="s">
        <v>11</v>
      </c>
      <c r="C55" s="3" t="s">
        <v>12</v>
      </c>
      <c r="D55" s="3" t="s">
        <v>21</v>
      </c>
      <c r="E55" s="2">
        <v>4690</v>
      </c>
      <c r="F55" s="2">
        <v>3500</v>
      </c>
      <c r="G55" s="2">
        <v>6000</v>
      </c>
      <c r="H55" s="2">
        <v>5097.0147999999999</v>
      </c>
      <c r="I55" s="3" t="s">
        <v>34</v>
      </c>
      <c r="J55">
        <f t="shared" si="4"/>
        <v>208041.42040816325</v>
      </c>
      <c r="K55" t="str">
        <f t="shared" si="0"/>
        <v>50 unidades</v>
      </c>
      <c r="L55" t="str">
        <f t="shared" si="1"/>
        <v>50</v>
      </c>
      <c r="M55" s="8" t="str">
        <f t="shared" si="2"/>
        <v>50</v>
      </c>
      <c r="N55">
        <f t="shared" si="3"/>
        <v>291257.98857142858</v>
      </c>
    </row>
    <row r="56" spans="1:14" x14ac:dyDescent="0.25">
      <c r="A56" s="1" t="s">
        <v>36</v>
      </c>
      <c r="B56" s="3" t="s">
        <v>11</v>
      </c>
      <c r="C56" s="3" t="s">
        <v>16</v>
      </c>
      <c r="D56" s="3" t="s">
        <v>21</v>
      </c>
      <c r="E56" s="2">
        <v>650</v>
      </c>
      <c r="F56" s="2">
        <v>4000</v>
      </c>
      <c r="G56" s="2">
        <v>4000</v>
      </c>
      <c r="H56" s="2">
        <v>4000</v>
      </c>
      <c r="I56" s="3" t="s">
        <v>15</v>
      </c>
      <c r="J56">
        <f t="shared" si="4"/>
        <v>163265.30612244899</v>
      </c>
      <c r="K56" t="str">
        <f t="shared" si="0"/>
        <v>80 unidades</v>
      </c>
      <c r="L56" t="str">
        <f t="shared" si="1"/>
        <v>80</v>
      </c>
      <c r="M56" s="8" t="str">
        <f t="shared" si="2"/>
        <v>80</v>
      </c>
      <c r="N56">
        <f t="shared" si="3"/>
        <v>142857.14285714287</v>
      </c>
    </row>
    <row r="57" spans="1:14" x14ac:dyDescent="0.25">
      <c r="A57" s="1" t="s">
        <v>36</v>
      </c>
      <c r="B57" s="3" t="s">
        <v>11</v>
      </c>
      <c r="C57" s="3" t="s">
        <v>12</v>
      </c>
      <c r="D57" s="3" t="s">
        <v>22</v>
      </c>
      <c r="E57" s="2">
        <v>1750</v>
      </c>
      <c r="F57" s="2">
        <v>8000</v>
      </c>
      <c r="G57" s="2">
        <v>10000</v>
      </c>
      <c r="H57" s="2">
        <v>8702.8570999999993</v>
      </c>
      <c r="I57" s="3" t="s">
        <v>14</v>
      </c>
      <c r="J57">
        <f t="shared" si="4"/>
        <v>355218.65714285715</v>
      </c>
      <c r="K57" t="str">
        <f t="shared" si="0"/>
        <v>70 unidades</v>
      </c>
      <c r="L57" t="str">
        <f t="shared" si="1"/>
        <v>70</v>
      </c>
      <c r="M57" s="8" t="str">
        <f t="shared" si="2"/>
        <v>70</v>
      </c>
      <c r="N57">
        <f t="shared" si="3"/>
        <v>355218.65714285715</v>
      </c>
    </row>
    <row r="58" spans="1:14" x14ac:dyDescent="0.25">
      <c r="A58" s="1" t="s">
        <v>36</v>
      </c>
      <c r="B58" s="3" t="s">
        <v>11</v>
      </c>
      <c r="C58" s="3" t="s">
        <v>12</v>
      </c>
      <c r="D58" s="3" t="s">
        <v>18</v>
      </c>
      <c r="E58" s="2">
        <v>5000</v>
      </c>
      <c r="F58" s="2">
        <v>4000</v>
      </c>
      <c r="G58" s="2">
        <v>9000</v>
      </c>
      <c r="H58" s="2">
        <v>7199.9998999999998</v>
      </c>
      <c r="I58" s="3" t="s">
        <v>34</v>
      </c>
      <c r="J58">
        <f t="shared" si="4"/>
        <v>293877.54693877551</v>
      </c>
      <c r="K58" t="str">
        <f t="shared" si="0"/>
        <v>50 unidades</v>
      </c>
      <c r="L58" t="str">
        <f t="shared" si="1"/>
        <v>50</v>
      </c>
      <c r="M58" s="8" t="str">
        <f t="shared" si="2"/>
        <v>50</v>
      </c>
      <c r="N58">
        <f t="shared" si="3"/>
        <v>411428.56571428571</v>
      </c>
    </row>
    <row r="59" spans="1:14" x14ac:dyDescent="0.25">
      <c r="A59" s="1" t="s">
        <v>36</v>
      </c>
      <c r="B59" s="3" t="s">
        <v>11</v>
      </c>
      <c r="C59" s="3" t="s">
        <v>12</v>
      </c>
      <c r="D59" s="3" t="s">
        <v>18</v>
      </c>
      <c r="E59" s="2">
        <v>1190</v>
      </c>
      <c r="F59" s="2">
        <v>9000</v>
      </c>
      <c r="G59" s="2">
        <v>10000</v>
      </c>
      <c r="H59" s="2">
        <v>9588.2351999999992</v>
      </c>
      <c r="I59" s="3" t="s">
        <v>14</v>
      </c>
      <c r="J59">
        <f t="shared" si="4"/>
        <v>391356.53877551015</v>
      </c>
      <c r="K59" t="str">
        <f t="shared" si="0"/>
        <v>70 unidades</v>
      </c>
      <c r="L59" t="str">
        <f t="shared" si="1"/>
        <v>70</v>
      </c>
      <c r="M59" s="8" t="str">
        <f t="shared" si="2"/>
        <v>70</v>
      </c>
      <c r="N59">
        <f t="shared" si="3"/>
        <v>391356.53877551015</v>
      </c>
    </row>
    <row r="60" spans="1:14" x14ac:dyDescent="0.25">
      <c r="A60" s="1" t="s">
        <v>36</v>
      </c>
      <c r="B60" s="3" t="s">
        <v>31</v>
      </c>
      <c r="C60" s="3" t="s">
        <v>12</v>
      </c>
      <c r="D60" s="3" t="s">
        <v>29</v>
      </c>
      <c r="E60" s="2">
        <v>80</v>
      </c>
      <c r="F60" s="2">
        <v>8000</v>
      </c>
      <c r="G60" s="2">
        <v>8000</v>
      </c>
      <c r="H60" s="2">
        <v>8000</v>
      </c>
      <c r="I60" s="3" t="s">
        <v>34</v>
      </c>
      <c r="J60">
        <f t="shared" si="4"/>
        <v>326530.61224489799</v>
      </c>
      <c r="K60" t="str">
        <f t="shared" si="0"/>
        <v>50 unidades</v>
      </c>
      <c r="L60" t="str">
        <f t="shared" si="1"/>
        <v>50</v>
      </c>
      <c r="M60" s="8" t="str">
        <f t="shared" si="2"/>
        <v>50</v>
      </c>
      <c r="N60">
        <f t="shared" si="3"/>
        <v>457142.85714285716</v>
      </c>
    </row>
    <row r="61" spans="1:14" x14ac:dyDescent="0.25">
      <c r="A61" s="1" t="s">
        <v>36</v>
      </c>
      <c r="B61" s="3" t="s">
        <v>11</v>
      </c>
      <c r="C61" s="3" t="s">
        <v>12</v>
      </c>
      <c r="D61" s="3" t="s">
        <v>29</v>
      </c>
      <c r="E61" s="2">
        <v>20100</v>
      </c>
      <c r="F61" s="2">
        <v>3500</v>
      </c>
      <c r="G61" s="2">
        <v>8000</v>
      </c>
      <c r="H61" s="2">
        <v>6052.7362000000003</v>
      </c>
      <c r="I61" s="3" t="s">
        <v>34</v>
      </c>
      <c r="J61">
        <f t="shared" si="4"/>
        <v>247050.45714285714</v>
      </c>
      <c r="K61" t="str">
        <f t="shared" si="0"/>
        <v>50 unidades</v>
      </c>
      <c r="L61" t="str">
        <f t="shared" si="1"/>
        <v>50</v>
      </c>
      <c r="M61" s="8" t="str">
        <f t="shared" si="2"/>
        <v>50</v>
      </c>
      <c r="N61">
        <f t="shared" si="3"/>
        <v>345870.64</v>
      </c>
    </row>
    <row r="62" spans="1:14" x14ac:dyDescent="0.25">
      <c r="A62" s="1" t="s">
        <v>36</v>
      </c>
      <c r="B62" s="3" t="s">
        <v>11</v>
      </c>
      <c r="C62" s="3" t="s">
        <v>12</v>
      </c>
      <c r="D62" s="3" t="s">
        <v>29</v>
      </c>
      <c r="E62" s="2">
        <v>2920</v>
      </c>
      <c r="F62" s="2">
        <v>7000</v>
      </c>
      <c r="G62" s="2">
        <v>9000</v>
      </c>
      <c r="H62" s="2">
        <v>7976.0272999999997</v>
      </c>
      <c r="I62" s="3" t="s">
        <v>23</v>
      </c>
      <c r="J62">
        <f t="shared" si="4"/>
        <v>325552.13469387754</v>
      </c>
      <c r="K62" t="str">
        <f t="shared" si="0"/>
        <v>60 unidades</v>
      </c>
      <c r="L62" t="str">
        <f t="shared" si="1"/>
        <v>60</v>
      </c>
      <c r="M62" s="8" t="str">
        <f t="shared" si="2"/>
        <v>60</v>
      </c>
      <c r="N62">
        <f t="shared" si="3"/>
        <v>379810.82380952378</v>
      </c>
    </row>
    <row r="63" spans="1:14" x14ac:dyDescent="0.25">
      <c r="A63" s="1" t="s">
        <v>36</v>
      </c>
      <c r="B63" s="3" t="s">
        <v>11</v>
      </c>
      <c r="C63" s="3" t="s">
        <v>12</v>
      </c>
      <c r="D63" s="3" t="s">
        <v>19</v>
      </c>
      <c r="E63" s="2">
        <v>21260</v>
      </c>
      <c r="F63" s="2">
        <v>4000</v>
      </c>
      <c r="G63" s="2">
        <v>13000</v>
      </c>
      <c r="H63" s="2">
        <v>6339.1343999999999</v>
      </c>
      <c r="I63" s="3" t="s">
        <v>34</v>
      </c>
      <c r="J63">
        <f t="shared" si="4"/>
        <v>258740.17959183676</v>
      </c>
      <c r="K63" t="str">
        <f t="shared" si="0"/>
        <v>50 unidades</v>
      </c>
      <c r="L63" t="str">
        <f t="shared" si="1"/>
        <v>50</v>
      </c>
      <c r="M63" s="8" t="str">
        <f t="shared" si="2"/>
        <v>50</v>
      </c>
      <c r="N63">
        <f t="shared" si="3"/>
        <v>362236.25142857147</v>
      </c>
    </row>
    <row r="64" spans="1:14" x14ac:dyDescent="0.25">
      <c r="A64" s="1" t="s">
        <v>36</v>
      </c>
      <c r="B64" s="3" t="s">
        <v>11</v>
      </c>
      <c r="C64" s="3" t="s">
        <v>12</v>
      </c>
      <c r="D64" s="3" t="s">
        <v>19</v>
      </c>
      <c r="E64" s="2">
        <v>400</v>
      </c>
      <c r="F64" s="2">
        <v>9000</v>
      </c>
      <c r="G64" s="2">
        <v>10000</v>
      </c>
      <c r="H64" s="2">
        <v>9575</v>
      </c>
      <c r="I64" s="3" t="s">
        <v>14</v>
      </c>
      <c r="J64">
        <f t="shared" si="4"/>
        <v>390816.32653061225</v>
      </c>
      <c r="K64" t="str">
        <f t="shared" si="0"/>
        <v>70 unidades</v>
      </c>
      <c r="L64" t="str">
        <f t="shared" si="1"/>
        <v>70</v>
      </c>
      <c r="M64" s="8" t="str">
        <f t="shared" si="2"/>
        <v>70</v>
      </c>
      <c r="N64">
        <f t="shared" si="3"/>
        <v>390816.32653061225</v>
      </c>
    </row>
    <row r="65" spans="1:14" x14ac:dyDescent="0.25">
      <c r="A65" s="1" t="s">
        <v>36</v>
      </c>
      <c r="B65" s="3" t="s">
        <v>11</v>
      </c>
      <c r="C65" s="3" t="s">
        <v>16</v>
      </c>
      <c r="D65" s="3" t="s">
        <v>19</v>
      </c>
      <c r="E65" s="2">
        <v>4380</v>
      </c>
      <c r="F65" s="2">
        <v>3000</v>
      </c>
      <c r="G65" s="2">
        <v>5000</v>
      </c>
      <c r="H65" s="2">
        <v>3981.7350000000001</v>
      </c>
      <c r="I65" s="3" t="s">
        <v>15</v>
      </c>
      <c r="J65">
        <f t="shared" si="4"/>
        <v>162519.79591836734</v>
      </c>
      <c r="K65" t="str">
        <f t="shared" si="0"/>
        <v>80 unidades</v>
      </c>
      <c r="L65" t="str">
        <f t="shared" si="1"/>
        <v>80</v>
      </c>
      <c r="M65" s="8" t="str">
        <f t="shared" si="2"/>
        <v>80</v>
      </c>
      <c r="N65">
        <f t="shared" si="3"/>
        <v>142204.82142857142</v>
      </c>
    </row>
    <row r="66" spans="1:14" x14ac:dyDescent="0.25">
      <c r="A66" s="1" t="s">
        <v>36</v>
      </c>
      <c r="B66" s="3" t="s">
        <v>11</v>
      </c>
      <c r="C66" s="3" t="s">
        <v>12</v>
      </c>
      <c r="D66" s="3" t="s">
        <v>25</v>
      </c>
      <c r="E66" s="2">
        <v>1350</v>
      </c>
      <c r="F66" s="2">
        <v>4000</v>
      </c>
      <c r="G66" s="2">
        <v>5000</v>
      </c>
      <c r="H66" s="2">
        <v>4444.4444000000003</v>
      </c>
      <c r="I66" s="3" t="s">
        <v>34</v>
      </c>
      <c r="J66">
        <f t="shared" si="4"/>
        <v>181405.89387755105</v>
      </c>
      <c r="K66" t="str">
        <f t="shared" si="0"/>
        <v>50 unidades</v>
      </c>
      <c r="L66" t="str">
        <f t="shared" si="1"/>
        <v>50</v>
      </c>
      <c r="M66" s="8" t="str">
        <f t="shared" si="2"/>
        <v>50</v>
      </c>
      <c r="N66">
        <f t="shared" si="3"/>
        <v>253968.25142857144</v>
      </c>
    </row>
    <row r="67" spans="1:14" x14ac:dyDescent="0.25">
      <c r="A67" s="1" t="s">
        <v>37</v>
      </c>
      <c r="B67" s="3" t="s">
        <v>11</v>
      </c>
      <c r="C67" s="3" t="s">
        <v>12</v>
      </c>
      <c r="D67" s="3" t="s">
        <v>21</v>
      </c>
      <c r="E67" s="2">
        <v>5860</v>
      </c>
      <c r="F67" s="2">
        <v>3500</v>
      </c>
      <c r="G67" s="2">
        <v>7000</v>
      </c>
      <c r="H67" s="2">
        <v>5316.5528000000004</v>
      </c>
      <c r="I67" s="3" t="s">
        <v>34</v>
      </c>
      <c r="J67">
        <f t="shared" si="4"/>
        <v>217002.15510204085</v>
      </c>
      <c r="K67" t="str">
        <f t="shared" si="0"/>
        <v>50 unidades</v>
      </c>
      <c r="L67" t="str">
        <f t="shared" si="1"/>
        <v>50</v>
      </c>
      <c r="M67" s="8" t="str">
        <f t="shared" si="2"/>
        <v>50</v>
      </c>
      <c r="N67">
        <f t="shared" si="3"/>
        <v>303803.01714285719</v>
      </c>
    </row>
    <row r="68" spans="1:14" x14ac:dyDescent="0.25">
      <c r="A68" s="1" t="s">
        <v>37</v>
      </c>
      <c r="B68" s="3" t="s">
        <v>11</v>
      </c>
      <c r="C68" s="3" t="s">
        <v>12</v>
      </c>
      <c r="D68" s="3" t="s">
        <v>38</v>
      </c>
      <c r="E68" s="2">
        <v>250</v>
      </c>
      <c r="F68" s="2">
        <v>5000</v>
      </c>
      <c r="G68" s="2">
        <v>6000</v>
      </c>
      <c r="H68" s="2">
        <v>5520</v>
      </c>
      <c r="I68" s="3" t="s">
        <v>34</v>
      </c>
      <c r="J68">
        <f t="shared" ref="J68:J130" si="5">1000*H68/(70*0.35)</f>
        <v>225306.12244897959</v>
      </c>
      <c r="K68" t="str">
        <f t="shared" ref="K68:K130" si="6">RIGHT(I68,11)</f>
        <v>50 unidades</v>
      </c>
      <c r="L68" t="str">
        <f t="shared" ref="L68:L130" si="7">LEFT(K68,2)</f>
        <v>50</v>
      </c>
      <c r="M68" s="8" t="str">
        <f t="shared" ref="M68:M130" si="8">IF(L68="00",100,L68)</f>
        <v>50</v>
      </c>
      <c r="N68">
        <f t="shared" ref="N68:N130" si="9">1000*H68/(M68*$R$2)</f>
        <v>315428.57142857142</v>
      </c>
    </row>
    <row r="69" spans="1:14" x14ac:dyDescent="0.25">
      <c r="A69" s="1" t="s">
        <v>37</v>
      </c>
      <c r="B69" s="3" t="s">
        <v>11</v>
      </c>
      <c r="C69" s="3" t="s">
        <v>12</v>
      </c>
      <c r="D69" s="3" t="s">
        <v>18</v>
      </c>
      <c r="E69" s="2">
        <v>4470</v>
      </c>
      <c r="F69" s="2">
        <v>3500</v>
      </c>
      <c r="G69" s="2">
        <v>6000</v>
      </c>
      <c r="H69" s="2">
        <v>4302.0132999999996</v>
      </c>
      <c r="I69" s="3" t="s">
        <v>34</v>
      </c>
      <c r="J69">
        <f t="shared" si="5"/>
        <v>175592.37959183674</v>
      </c>
      <c r="K69" t="str">
        <f t="shared" si="6"/>
        <v>50 unidades</v>
      </c>
      <c r="L69" t="str">
        <f t="shared" si="7"/>
        <v>50</v>
      </c>
      <c r="M69" s="8" t="str">
        <f t="shared" si="8"/>
        <v>50</v>
      </c>
      <c r="N69">
        <f t="shared" si="9"/>
        <v>245829.33142857143</v>
      </c>
    </row>
    <row r="70" spans="1:14" x14ac:dyDescent="0.25">
      <c r="A70" s="1" t="s">
        <v>37</v>
      </c>
      <c r="B70" s="3" t="s">
        <v>11</v>
      </c>
      <c r="C70" s="3" t="s">
        <v>12</v>
      </c>
      <c r="D70" s="3" t="s">
        <v>29</v>
      </c>
      <c r="E70" s="2">
        <v>3230</v>
      </c>
      <c r="F70" s="2">
        <v>3000</v>
      </c>
      <c r="G70" s="2">
        <v>6000</v>
      </c>
      <c r="H70" s="2">
        <v>4201.2383</v>
      </c>
      <c r="I70" s="3" t="s">
        <v>34</v>
      </c>
      <c r="J70">
        <f t="shared" si="5"/>
        <v>171479.11428571428</v>
      </c>
      <c r="K70" t="str">
        <f t="shared" si="6"/>
        <v>50 unidades</v>
      </c>
      <c r="L70" t="str">
        <f t="shared" si="7"/>
        <v>50</v>
      </c>
      <c r="M70" s="8" t="str">
        <f t="shared" si="8"/>
        <v>50</v>
      </c>
      <c r="N70">
        <f t="shared" si="9"/>
        <v>240070.75999999998</v>
      </c>
    </row>
    <row r="71" spans="1:14" x14ac:dyDescent="0.25">
      <c r="A71" s="1" t="s">
        <v>37</v>
      </c>
      <c r="B71" s="3" t="s">
        <v>31</v>
      </c>
      <c r="C71" s="3" t="s">
        <v>12</v>
      </c>
      <c r="D71" s="3" t="s">
        <v>29</v>
      </c>
      <c r="E71" s="2">
        <v>560</v>
      </c>
      <c r="F71" s="2">
        <v>7000</v>
      </c>
      <c r="G71" s="2">
        <v>8000</v>
      </c>
      <c r="H71" s="2">
        <v>7303.5713999999998</v>
      </c>
      <c r="I71" s="3" t="s">
        <v>23</v>
      </c>
      <c r="J71">
        <f t="shared" si="5"/>
        <v>298104.95510204078</v>
      </c>
      <c r="K71" t="str">
        <f t="shared" si="6"/>
        <v>60 unidades</v>
      </c>
      <c r="L71" t="str">
        <f t="shared" si="7"/>
        <v>60</v>
      </c>
      <c r="M71" s="8" t="str">
        <f t="shared" si="8"/>
        <v>60</v>
      </c>
      <c r="N71">
        <f t="shared" si="9"/>
        <v>347789.11428571428</v>
      </c>
    </row>
    <row r="72" spans="1:14" x14ac:dyDescent="0.25">
      <c r="A72" s="1" t="s">
        <v>37</v>
      </c>
      <c r="B72" s="3" t="s">
        <v>31</v>
      </c>
      <c r="C72" s="3" t="s">
        <v>12</v>
      </c>
      <c r="D72" s="3" t="s">
        <v>19</v>
      </c>
      <c r="E72" s="2">
        <v>120</v>
      </c>
      <c r="F72" s="2">
        <v>7000</v>
      </c>
      <c r="G72" s="2">
        <v>8000</v>
      </c>
      <c r="H72" s="2">
        <v>7500</v>
      </c>
      <c r="I72" s="3" t="s">
        <v>34</v>
      </c>
      <c r="J72">
        <f t="shared" si="5"/>
        <v>306122.44897959183</v>
      </c>
      <c r="K72" t="str">
        <f t="shared" si="6"/>
        <v>50 unidades</v>
      </c>
      <c r="L72" t="str">
        <f t="shared" si="7"/>
        <v>50</v>
      </c>
      <c r="M72" s="8" t="str">
        <f t="shared" si="8"/>
        <v>50</v>
      </c>
      <c r="N72">
        <f t="shared" si="9"/>
        <v>428571.42857142858</v>
      </c>
    </row>
    <row r="73" spans="1:14" x14ac:dyDescent="0.25">
      <c r="A73" s="1" t="s">
        <v>37</v>
      </c>
      <c r="B73" s="3" t="s">
        <v>11</v>
      </c>
      <c r="C73" s="3" t="s">
        <v>12</v>
      </c>
      <c r="D73" s="3" t="s">
        <v>19</v>
      </c>
      <c r="E73" s="2">
        <v>23080</v>
      </c>
      <c r="F73" s="2">
        <v>3000</v>
      </c>
      <c r="G73" s="2">
        <v>7000</v>
      </c>
      <c r="H73" s="2">
        <v>4732.2356</v>
      </c>
      <c r="I73" s="3" t="s">
        <v>34</v>
      </c>
      <c r="J73">
        <f t="shared" si="5"/>
        <v>193152.47346938774</v>
      </c>
      <c r="K73" t="str">
        <f t="shared" si="6"/>
        <v>50 unidades</v>
      </c>
      <c r="L73" t="str">
        <f t="shared" si="7"/>
        <v>50</v>
      </c>
      <c r="M73" s="8" t="str">
        <f t="shared" si="8"/>
        <v>50</v>
      </c>
      <c r="N73">
        <f t="shared" si="9"/>
        <v>270413.46285714285</v>
      </c>
    </row>
    <row r="74" spans="1:14" x14ac:dyDescent="0.25">
      <c r="A74" s="1" t="s">
        <v>37</v>
      </c>
      <c r="B74" s="3" t="s">
        <v>11</v>
      </c>
      <c r="C74" s="3" t="s">
        <v>12</v>
      </c>
      <c r="D74" s="3" t="s">
        <v>19</v>
      </c>
      <c r="E74" s="2">
        <v>3840</v>
      </c>
      <c r="F74" s="2">
        <v>4000</v>
      </c>
      <c r="G74" s="2">
        <v>5000</v>
      </c>
      <c r="H74" s="2">
        <v>4513.0208000000002</v>
      </c>
      <c r="I74" s="3" t="s">
        <v>23</v>
      </c>
      <c r="J74">
        <f t="shared" si="5"/>
        <v>184204.93061224488</v>
      </c>
      <c r="K74" t="str">
        <f t="shared" si="6"/>
        <v>60 unidades</v>
      </c>
      <c r="L74" t="str">
        <f t="shared" si="7"/>
        <v>60</v>
      </c>
      <c r="M74" s="8" t="str">
        <f t="shared" si="8"/>
        <v>60</v>
      </c>
      <c r="N74">
        <f t="shared" si="9"/>
        <v>214905.75238095238</v>
      </c>
    </row>
    <row r="75" spans="1:14" x14ac:dyDescent="0.25">
      <c r="A75" s="1" t="s">
        <v>37</v>
      </c>
      <c r="B75" s="3" t="s">
        <v>11</v>
      </c>
      <c r="C75" s="3" t="s">
        <v>12</v>
      </c>
      <c r="D75" s="3" t="s">
        <v>25</v>
      </c>
      <c r="E75" s="2">
        <v>2770</v>
      </c>
      <c r="F75" s="2">
        <v>4000</v>
      </c>
      <c r="G75" s="2">
        <v>6000</v>
      </c>
      <c r="H75" s="2">
        <v>5261.7327999999998</v>
      </c>
      <c r="I75" s="3" t="s">
        <v>34</v>
      </c>
      <c r="J75">
        <f t="shared" si="5"/>
        <v>214764.60408163266</v>
      </c>
      <c r="K75" t="str">
        <f t="shared" si="6"/>
        <v>50 unidades</v>
      </c>
      <c r="L75" t="str">
        <f t="shared" si="7"/>
        <v>50</v>
      </c>
      <c r="M75" s="8" t="str">
        <f t="shared" si="8"/>
        <v>50</v>
      </c>
      <c r="N75">
        <f t="shared" si="9"/>
        <v>300670.44571428571</v>
      </c>
    </row>
    <row r="76" spans="1:14" x14ac:dyDescent="0.25">
      <c r="A76" s="1" t="s">
        <v>37</v>
      </c>
      <c r="B76" s="3" t="s">
        <v>11</v>
      </c>
      <c r="C76" s="3" t="s">
        <v>12</v>
      </c>
      <c r="D76" s="3" t="s">
        <v>25</v>
      </c>
      <c r="E76" s="2">
        <v>2230</v>
      </c>
      <c r="F76" s="2">
        <v>4000</v>
      </c>
      <c r="G76" s="2">
        <v>5000</v>
      </c>
      <c r="H76" s="2">
        <v>4500</v>
      </c>
      <c r="I76" s="3" t="s">
        <v>23</v>
      </c>
      <c r="J76">
        <f t="shared" si="5"/>
        <v>183673.46938775509</v>
      </c>
      <c r="K76" t="str">
        <f t="shared" si="6"/>
        <v>60 unidades</v>
      </c>
      <c r="L76" t="str">
        <f t="shared" si="7"/>
        <v>60</v>
      </c>
      <c r="M76" s="8" t="str">
        <f t="shared" si="8"/>
        <v>60</v>
      </c>
      <c r="N76">
        <f t="shared" si="9"/>
        <v>214285.71428571429</v>
      </c>
    </row>
    <row r="77" spans="1:14" x14ac:dyDescent="0.25">
      <c r="A77" s="1" t="s">
        <v>39</v>
      </c>
      <c r="B77" s="3" t="s">
        <v>11</v>
      </c>
      <c r="C77" s="3" t="s">
        <v>12</v>
      </c>
      <c r="D77" s="3" t="s">
        <v>21</v>
      </c>
      <c r="E77" s="2">
        <v>2080</v>
      </c>
      <c r="F77" s="2">
        <v>4000</v>
      </c>
      <c r="G77" s="2">
        <v>5000</v>
      </c>
      <c r="H77" s="2">
        <v>4629.8076000000001</v>
      </c>
      <c r="I77" s="3" t="s">
        <v>34</v>
      </c>
      <c r="J77">
        <f t="shared" si="5"/>
        <v>188971.7387755102</v>
      </c>
      <c r="K77" t="str">
        <f t="shared" si="6"/>
        <v>50 unidades</v>
      </c>
      <c r="L77" t="str">
        <f t="shared" si="7"/>
        <v>50</v>
      </c>
      <c r="M77" s="8" t="str">
        <f t="shared" si="8"/>
        <v>50</v>
      </c>
      <c r="N77">
        <f t="shared" si="9"/>
        <v>264560.43428571429</v>
      </c>
    </row>
    <row r="78" spans="1:14" x14ac:dyDescent="0.25">
      <c r="A78" s="1" t="s">
        <v>39</v>
      </c>
      <c r="B78" s="3" t="s">
        <v>11</v>
      </c>
      <c r="C78" s="3" t="s">
        <v>12</v>
      </c>
      <c r="D78" s="3" t="s">
        <v>18</v>
      </c>
      <c r="E78" s="2">
        <v>340</v>
      </c>
      <c r="F78" s="2">
        <v>3000</v>
      </c>
      <c r="G78" s="2">
        <v>4000</v>
      </c>
      <c r="H78" s="2">
        <v>3500</v>
      </c>
      <c r="I78" s="3" t="s">
        <v>34</v>
      </c>
      <c r="J78">
        <f t="shared" si="5"/>
        <v>142857.14285714287</v>
      </c>
      <c r="K78" t="str">
        <f t="shared" si="6"/>
        <v>50 unidades</v>
      </c>
      <c r="L78" t="str">
        <f t="shared" si="7"/>
        <v>50</v>
      </c>
      <c r="M78" s="8" t="str">
        <f t="shared" si="8"/>
        <v>50</v>
      </c>
      <c r="N78">
        <f t="shared" si="9"/>
        <v>200000</v>
      </c>
    </row>
    <row r="79" spans="1:14" x14ac:dyDescent="0.25">
      <c r="A79" s="1" t="s">
        <v>39</v>
      </c>
      <c r="B79" s="3" t="s">
        <v>31</v>
      </c>
      <c r="C79" s="3" t="s">
        <v>12</v>
      </c>
      <c r="D79" s="3" t="s">
        <v>18</v>
      </c>
      <c r="E79" s="2">
        <v>410</v>
      </c>
      <c r="F79" s="2">
        <v>6000</v>
      </c>
      <c r="G79" s="2">
        <v>9000</v>
      </c>
      <c r="H79" s="2">
        <v>7524.3901999999998</v>
      </c>
      <c r="I79" s="3" t="s">
        <v>23</v>
      </c>
      <c r="J79">
        <f t="shared" si="5"/>
        <v>307117.96734693879</v>
      </c>
      <c r="K79" t="str">
        <f t="shared" si="6"/>
        <v>60 unidades</v>
      </c>
      <c r="L79" t="str">
        <f t="shared" si="7"/>
        <v>60</v>
      </c>
      <c r="M79" s="8" t="str">
        <f t="shared" si="8"/>
        <v>60</v>
      </c>
      <c r="N79">
        <f t="shared" si="9"/>
        <v>358304.29523809522</v>
      </c>
    </row>
    <row r="80" spans="1:14" x14ac:dyDescent="0.25">
      <c r="A80" s="1" t="s">
        <v>39</v>
      </c>
      <c r="B80" s="3" t="s">
        <v>11</v>
      </c>
      <c r="C80" s="3" t="s">
        <v>12</v>
      </c>
      <c r="D80" s="3" t="s">
        <v>18</v>
      </c>
      <c r="E80" s="2">
        <v>3020</v>
      </c>
      <c r="F80" s="2">
        <v>3500</v>
      </c>
      <c r="G80" s="2">
        <v>8000</v>
      </c>
      <c r="H80" s="2">
        <v>6216.8873999999996</v>
      </c>
      <c r="I80" s="3" t="s">
        <v>23</v>
      </c>
      <c r="J80">
        <f t="shared" si="5"/>
        <v>253750.50612244895</v>
      </c>
      <c r="K80" t="str">
        <f t="shared" si="6"/>
        <v>60 unidades</v>
      </c>
      <c r="L80" t="str">
        <f t="shared" si="7"/>
        <v>60</v>
      </c>
      <c r="M80" s="8" t="str">
        <f t="shared" si="8"/>
        <v>60</v>
      </c>
      <c r="N80">
        <f t="shared" si="9"/>
        <v>296042.25714285712</v>
      </c>
    </row>
    <row r="81" spans="1:14" x14ac:dyDescent="0.25">
      <c r="A81" s="1" t="s">
        <v>39</v>
      </c>
      <c r="B81" s="3" t="s">
        <v>11</v>
      </c>
      <c r="C81" s="3" t="s">
        <v>12</v>
      </c>
      <c r="D81" s="3" t="s">
        <v>29</v>
      </c>
      <c r="E81" s="2">
        <v>700</v>
      </c>
      <c r="F81" s="2">
        <v>6000</v>
      </c>
      <c r="G81" s="2">
        <v>7000</v>
      </c>
      <c r="H81" s="2">
        <v>6500</v>
      </c>
      <c r="I81" s="3" t="s">
        <v>23</v>
      </c>
      <c r="J81">
        <f t="shared" si="5"/>
        <v>265306.12244897959</v>
      </c>
      <c r="K81" t="str">
        <f t="shared" si="6"/>
        <v>60 unidades</v>
      </c>
      <c r="L81" t="str">
        <f t="shared" si="7"/>
        <v>60</v>
      </c>
      <c r="M81" s="8" t="str">
        <f t="shared" si="8"/>
        <v>60</v>
      </c>
      <c r="N81">
        <f t="shared" si="9"/>
        <v>309523.80952380953</v>
      </c>
    </row>
    <row r="82" spans="1:14" x14ac:dyDescent="0.25">
      <c r="A82" s="1" t="s">
        <v>39</v>
      </c>
      <c r="B82" s="3" t="s">
        <v>11</v>
      </c>
      <c r="C82" s="3" t="s">
        <v>12</v>
      </c>
      <c r="D82" s="3" t="s">
        <v>19</v>
      </c>
      <c r="E82" s="2">
        <v>9060</v>
      </c>
      <c r="F82" s="2">
        <v>3000</v>
      </c>
      <c r="G82" s="2">
        <v>8000</v>
      </c>
      <c r="H82" s="2">
        <v>4705.2978999999996</v>
      </c>
      <c r="I82" s="3" t="s">
        <v>34</v>
      </c>
      <c r="J82">
        <f t="shared" si="5"/>
        <v>192052.97551020407</v>
      </c>
      <c r="K82" t="str">
        <f t="shared" si="6"/>
        <v>50 unidades</v>
      </c>
      <c r="L82" t="str">
        <f t="shared" si="7"/>
        <v>50</v>
      </c>
      <c r="M82" s="8" t="str">
        <f t="shared" si="8"/>
        <v>50</v>
      </c>
      <c r="N82">
        <f t="shared" si="9"/>
        <v>268874.16571428569</v>
      </c>
    </row>
    <row r="83" spans="1:14" x14ac:dyDescent="0.25">
      <c r="A83" s="1" t="s">
        <v>39</v>
      </c>
      <c r="B83" s="3" t="s">
        <v>11</v>
      </c>
      <c r="C83" s="3" t="s">
        <v>12</v>
      </c>
      <c r="D83" s="3" t="s">
        <v>19</v>
      </c>
      <c r="E83" s="2">
        <v>4500</v>
      </c>
      <c r="F83" s="2">
        <v>3500</v>
      </c>
      <c r="G83" s="2">
        <v>8000</v>
      </c>
      <c r="H83" s="2">
        <v>5274.9998999999998</v>
      </c>
      <c r="I83" s="3" t="s">
        <v>23</v>
      </c>
      <c r="J83">
        <f t="shared" si="5"/>
        <v>215306.11836734691</v>
      </c>
      <c r="K83" t="str">
        <f t="shared" si="6"/>
        <v>60 unidades</v>
      </c>
      <c r="L83" t="str">
        <f t="shared" si="7"/>
        <v>60</v>
      </c>
      <c r="M83" s="8" t="str">
        <f t="shared" si="8"/>
        <v>60</v>
      </c>
      <c r="N83">
        <f t="shared" si="9"/>
        <v>251190.47142857141</v>
      </c>
    </row>
    <row r="84" spans="1:14" x14ac:dyDescent="0.25">
      <c r="A84" s="1" t="s">
        <v>39</v>
      </c>
      <c r="B84" s="3" t="s">
        <v>11</v>
      </c>
      <c r="C84" s="3" t="s">
        <v>16</v>
      </c>
      <c r="D84" s="3" t="s">
        <v>19</v>
      </c>
      <c r="E84" s="2">
        <v>200</v>
      </c>
      <c r="F84" s="2">
        <v>3500</v>
      </c>
      <c r="G84" s="2">
        <v>3500</v>
      </c>
      <c r="H84" s="2">
        <v>3500</v>
      </c>
      <c r="I84" s="3" t="s">
        <v>34</v>
      </c>
      <c r="J84">
        <f t="shared" si="5"/>
        <v>142857.14285714287</v>
      </c>
      <c r="K84" t="str">
        <f t="shared" si="6"/>
        <v>50 unidades</v>
      </c>
      <c r="L84" t="str">
        <f t="shared" si="7"/>
        <v>50</v>
      </c>
      <c r="M84" s="8" t="str">
        <f t="shared" si="8"/>
        <v>50</v>
      </c>
      <c r="N84">
        <f t="shared" si="9"/>
        <v>200000</v>
      </c>
    </row>
    <row r="85" spans="1:14" x14ac:dyDescent="0.25">
      <c r="A85" s="1" t="s">
        <v>39</v>
      </c>
      <c r="B85" s="3" t="s">
        <v>11</v>
      </c>
      <c r="C85" s="3" t="s">
        <v>12</v>
      </c>
      <c r="D85" s="3" t="s">
        <v>25</v>
      </c>
      <c r="E85" s="2">
        <v>820</v>
      </c>
      <c r="F85" s="2">
        <v>4000</v>
      </c>
      <c r="G85" s="2">
        <v>5000</v>
      </c>
      <c r="H85" s="2">
        <v>4500</v>
      </c>
      <c r="I85" s="3" t="s">
        <v>34</v>
      </c>
      <c r="J85">
        <f t="shared" si="5"/>
        <v>183673.46938775509</v>
      </c>
      <c r="K85" t="str">
        <f t="shared" si="6"/>
        <v>50 unidades</v>
      </c>
      <c r="L85" t="str">
        <f t="shared" si="7"/>
        <v>50</v>
      </c>
      <c r="M85" s="8" t="str">
        <f t="shared" si="8"/>
        <v>50</v>
      </c>
      <c r="N85">
        <f t="shared" si="9"/>
        <v>257142.85714285713</v>
      </c>
    </row>
    <row r="86" spans="1:14" x14ac:dyDescent="0.25">
      <c r="A86" s="1" t="s">
        <v>39</v>
      </c>
      <c r="B86" s="3" t="s">
        <v>11</v>
      </c>
      <c r="C86" s="3" t="s">
        <v>12</v>
      </c>
      <c r="D86" s="3" t="s">
        <v>25</v>
      </c>
      <c r="E86" s="2">
        <v>340</v>
      </c>
      <c r="F86" s="2">
        <v>4000</v>
      </c>
      <c r="G86" s="2">
        <v>5000</v>
      </c>
      <c r="H86" s="2">
        <v>4500</v>
      </c>
      <c r="I86" s="3" t="s">
        <v>23</v>
      </c>
      <c r="J86">
        <f t="shared" si="5"/>
        <v>183673.46938775509</v>
      </c>
      <c r="K86" t="str">
        <f t="shared" si="6"/>
        <v>60 unidades</v>
      </c>
      <c r="L86" t="str">
        <f t="shared" si="7"/>
        <v>60</v>
      </c>
      <c r="M86" s="8" t="str">
        <f t="shared" si="8"/>
        <v>60</v>
      </c>
      <c r="N86">
        <f t="shared" si="9"/>
        <v>214285.71428571429</v>
      </c>
    </row>
    <row r="87" spans="1:14" x14ac:dyDescent="0.25">
      <c r="A87" s="1" t="s">
        <v>40</v>
      </c>
      <c r="B87" s="3" t="s">
        <v>11</v>
      </c>
      <c r="C87" s="3" t="s">
        <v>12</v>
      </c>
      <c r="D87" s="3" t="s">
        <v>21</v>
      </c>
      <c r="E87" s="2">
        <v>700</v>
      </c>
      <c r="F87" s="2">
        <v>11000</v>
      </c>
      <c r="G87" s="2">
        <v>12000</v>
      </c>
      <c r="H87" s="2">
        <v>11757.1428</v>
      </c>
      <c r="I87" s="3" t="s">
        <v>34</v>
      </c>
      <c r="J87">
        <f t="shared" si="5"/>
        <v>479883.37959183671</v>
      </c>
      <c r="K87" t="str">
        <f t="shared" si="6"/>
        <v>50 unidades</v>
      </c>
      <c r="L87" t="str">
        <f t="shared" si="7"/>
        <v>50</v>
      </c>
      <c r="M87" s="8" t="str">
        <f t="shared" si="8"/>
        <v>50</v>
      </c>
      <c r="N87" s="9">
        <f t="shared" si="9"/>
        <v>671836.73142857139</v>
      </c>
    </row>
    <row r="88" spans="1:14" x14ac:dyDescent="0.25">
      <c r="A88" s="1" t="s">
        <v>40</v>
      </c>
      <c r="B88" s="3" t="s">
        <v>11</v>
      </c>
      <c r="C88" s="3" t="s">
        <v>12</v>
      </c>
      <c r="D88" s="3" t="s">
        <v>38</v>
      </c>
      <c r="E88" s="2">
        <v>480</v>
      </c>
      <c r="F88" s="2">
        <v>10000</v>
      </c>
      <c r="G88" s="2">
        <v>10000</v>
      </c>
      <c r="H88" s="2">
        <v>10000</v>
      </c>
      <c r="I88" s="3" t="s">
        <v>23</v>
      </c>
      <c r="J88">
        <f t="shared" si="5"/>
        <v>408163.26530612243</v>
      </c>
      <c r="K88" t="str">
        <f t="shared" si="6"/>
        <v>60 unidades</v>
      </c>
      <c r="L88" t="str">
        <f t="shared" si="7"/>
        <v>60</v>
      </c>
      <c r="M88" s="8" t="str">
        <f t="shared" si="8"/>
        <v>60</v>
      </c>
      <c r="N88">
        <f t="shared" si="9"/>
        <v>476190.47619047621</v>
      </c>
    </row>
    <row r="89" spans="1:14" x14ac:dyDescent="0.25">
      <c r="A89" s="1" t="s">
        <v>40</v>
      </c>
      <c r="B89" s="3" t="s">
        <v>11</v>
      </c>
      <c r="C89" s="3" t="s">
        <v>12</v>
      </c>
      <c r="D89" s="3" t="s">
        <v>18</v>
      </c>
      <c r="E89" s="2">
        <v>2600</v>
      </c>
      <c r="F89" s="2">
        <v>6500</v>
      </c>
      <c r="G89" s="2">
        <v>8000</v>
      </c>
      <c r="H89" s="2">
        <v>7153.8459999999995</v>
      </c>
      <c r="I89" s="3" t="s">
        <v>34</v>
      </c>
      <c r="J89">
        <f t="shared" si="5"/>
        <v>291993.71428571426</v>
      </c>
      <c r="K89" t="str">
        <f t="shared" si="6"/>
        <v>50 unidades</v>
      </c>
      <c r="L89" t="str">
        <f t="shared" si="7"/>
        <v>50</v>
      </c>
      <c r="M89" s="8" t="str">
        <f t="shared" si="8"/>
        <v>50</v>
      </c>
      <c r="N89">
        <f t="shared" si="9"/>
        <v>408791.2</v>
      </c>
    </row>
    <row r="90" spans="1:14" x14ac:dyDescent="0.25">
      <c r="A90" s="1" t="s">
        <v>40</v>
      </c>
      <c r="B90" s="3" t="s">
        <v>31</v>
      </c>
      <c r="C90" s="3" t="s">
        <v>12</v>
      </c>
      <c r="D90" s="3" t="s">
        <v>18</v>
      </c>
      <c r="E90" s="2">
        <v>410</v>
      </c>
      <c r="F90" s="2">
        <v>8000</v>
      </c>
      <c r="G90" s="2">
        <v>9000</v>
      </c>
      <c r="H90" s="2">
        <v>8609.7559999999994</v>
      </c>
      <c r="I90" s="3" t="s">
        <v>23</v>
      </c>
      <c r="J90">
        <f t="shared" si="5"/>
        <v>351418.61224489799</v>
      </c>
      <c r="K90" t="str">
        <f t="shared" si="6"/>
        <v>60 unidades</v>
      </c>
      <c r="L90" t="str">
        <f t="shared" si="7"/>
        <v>60</v>
      </c>
      <c r="M90" s="8" t="str">
        <f t="shared" si="8"/>
        <v>60</v>
      </c>
      <c r="N90">
        <f t="shared" si="9"/>
        <v>409988.38095238095</v>
      </c>
    </row>
    <row r="91" spans="1:14" x14ac:dyDescent="0.25">
      <c r="A91" s="1" t="s">
        <v>40</v>
      </c>
      <c r="B91" s="3" t="s">
        <v>11</v>
      </c>
      <c r="C91" s="3" t="s">
        <v>12</v>
      </c>
      <c r="D91" s="3" t="s">
        <v>18</v>
      </c>
      <c r="E91" s="2">
        <v>2310</v>
      </c>
      <c r="F91" s="2">
        <v>5000</v>
      </c>
      <c r="G91" s="2">
        <v>10000</v>
      </c>
      <c r="H91" s="2">
        <v>7647.1860999999999</v>
      </c>
      <c r="I91" s="3" t="s">
        <v>23</v>
      </c>
      <c r="J91">
        <f t="shared" si="5"/>
        <v>312130.04489795916</v>
      </c>
      <c r="K91" t="str">
        <f t="shared" si="6"/>
        <v>60 unidades</v>
      </c>
      <c r="L91" t="str">
        <f t="shared" si="7"/>
        <v>60</v>
      </c>
      <c r="M91" s="8" t="str">
        <f t="shared" si="8"/>
        <v>60</v>
      </c>
      <c r="N91">
        <f t="shared" si="9"/>
        <v>364151.71904761903</v>
      </c>
    </row>
    <row r="92" spans="1:14" x14ac:dyDescent="0.25">
      <c r="A92" s="1" t="s">
        <v>40</v>
      </c>
      <c r="B92" s="3" t="s">
        <v>31</v>
      </c>
      <c r="C92" s="3" t="s">
        <v>12</v>
      </c>
      <c r="D92" s="3" t="s">
        <v>19</v>
      </c>
      <c r="E92" s="2">
        <v>1400</v>
      </c>
      <c r="F92" s="2">
        <v>4500</v>
      </c>
      <c r="G92" s="2">
        <v>5000</v>
      </c>
      <c r="H92" s="2">
        <v>4732.1427999999996</v>
      </c>
      <c r="I92" s="3" t="s">
        <v>34</v>
      </c>
      <c r="J92">
        <f t="shared" si="5"/>
        <v>193148.6857142857</v>
      </c>
      <c r="K92" t="str">
        <f t="shared" si="6"/>
        <v>50 unidades</v>
      </c>
      <c r="L92" t="str">
        <f t="shared" si="7"/>
        <v>50</v>
      </c>
      <c r="M92" s="8" t="str">
        <f t="shared" si="8"/>
        <v>50</v>
      </c>
      <c r="N92">
        <f t="shared" si="9"/>
        <v>270408.15999999997</v>
      </c>
    </row>
    <row r="93" spans="1:14" x14ac:dyDescent="0.25">
      <c r="A93" s="1" t="s">
        <v>40</v>
      </c>
      <c r="B93" s="3" t="s">
        <v>11</v>
      </c>
      <c r="C93" s="3" t="s">
        <v>12</v>
      </c>
      <c r="D93" s="3" t="s">
        <v>19</v>
      </c>
      <c r="E93" s="2">
        <v>2570</v>
      </c>
      <c r="F93" s="2">
        <v>5500</v>
      </c>
      <c r="G93" s="2">
        <v>10000</v>
      </c>
      <c r="H93" s="2">
        <v>6980.5447000000004</v>
      </c>
      <c r="I93" s="3" t="s">
        <v>34</v>
      </c>
      <c r="J93">
        <f t="shared" si="5"/>
        <v>284920.19183673471</v>
      </c>
      <c r="K93" t="str">
        <f t="shared" si="6"/>
        <v>50 unidades</v>
      </c>
      <c r="L93" t="str">
        <f t="shared" si="7"/>
        <v>50</v>
      </c>
      <c r="M93" s="8" t="str">
        <f t="shared" si="8"/>
        <v>50</v>
      </c>
      <c r="N93">
        <f t="shared" si="9"/>
        <v>398888.26857142861</v>
      </c>
    </row>
    <row r="94" spans="1:14" x14ac:dyDescent="0.25">
      <c r="A94" s="1" t="s">
        <v>40</v>
      </c>
      <c r="B94" s="3" t="s">
        <v>31</v>
      </c>
      <c r="C94" s="3" t="s">
        <v>12</v>
      </c>
      <c r="D94" s="3" t="s">
        <v>19</v>
      </c>
      <c r="E94" s="2">
        <v>340</v>
      </c>
      <c r="F94" s="2">
        <v>9000</v>
      </c>
      <c r="G94" s="2">
        <v>10000</v>
      </c>
      <c r="H94" s="2">
        <v>9500</v>
      </c>
      <c r="I94" s="3" t="s">
        <v>23</v>
      </c>
      <c r="J94">
        <f t="shared" si="5"/>
        <v>387755.10204081633</v>
      </c>
      <c r="K94" t="str">
        <f t="shared" si="6"/>
        <v>60 unidades</v>
      </c>
      <c r="L94" t="str">
        <f t="shared" si="7"/>
        <v>60</v>
      </c>
      <c r="M94" s="8" t="str">
        <f t="shared" si="8"/>
        <v>60</v>
      </c>
      <c r="N94">
        <f t="shared" si="9"/>
        <v>452380.95238095237</v>
      </c>
    </row>
    <row r="95" spans="1:14" x14ac:dyDescent="0.25">
      <c r="A95" s="1" t="s">
        <v>40</v>
      </c>
      <c r="B95" s="3" t="s">
        <v>11</v>
      </c>
      <c r="C95" s="3" t="s">
        <v>12</v>
      </c>
      <c r="D95" s="3" t="s">
        <v>19</v>
      </c>
      <c r="E95" s="2">
        <v>4150</v>
      </c>
      <c r="F95" s="2">
        <v>5000</v>
      </c>
      <c r="G95" s="2">
        <v>10000</v>
      </c>
      <c r="H95" s="2">
        <v>7981.9276</v>
      </c>
      <c r="I95" s="3" t="s">
        <v>23</v>
      </c>
      <c r="J95">
        <f t="shared" si="5"/>
        <v>325792.96326530608</v>
      </c>
      <c r="K95" t="str">
        <f t="shared" si="6"/>
        <v>60 unidades</v>
      </c>
      <c r="L95" t="str">
        <f t="shared" si="7"/>
        <v>60</v>
      </c>
      <c r="M95" s="8" t="str">
        <f t="shared" si="8"/>
        <v>60</v>
      </c>
      <c r="N95">
        <f t="shared" si="9"/>
        <v>380091.79047619045</v>
      </c>
    </row>
    <row r="96" spans="1:14" x14ac:dyDescent="0.25">
      <c r="A96" s="1" t="s">
        <v>41</v>
      </c>
      <c r="B96" s="3" t="s">
        <v>11</v>
      </c>
      <c r="C96" s="3" t="s">
        <v>12</v>
      </c>
      <c r="D96" s="3" t="s">
        <v>21</v>
      </c>
      <c r="E96" s="2">
        <v>400</v>
      </c>
      <c r="F96" s="2">
        <v>9000</v>
      </c>
      <c r="G96" s="2">
        <v>10000</v>
      </c>
      <c r="H96" s="2">
        <v>9525</v>
      </c>
      <c r="I96" s="3" t="s">
        <v>34</v>
      </c>
      <c r="J96">
        <f t="shared" si="5"/>
        <v>388775.51020408166</v>
      </c>
      <c r="K96" t="str">
        <f t="shared" si="6"/>
        <v>50 unidades</v>
      </c>
      <c r="L96" t="str">
        <f t="shared" si="7"/>
        <v>50</v>
      </c>
      <c r="M96" s="8" t="str">
        <f t="shared" si="8"/>
        <v>50</v>
      </c>
      <c r="N96">
        <f t="shared" si="9"/>
        <v>544285.71428571432</v>
      </c>
    </row>
    <row r="97" spans="1:14" x14ac:dyDescent="0.25">
      <c r="A97" s="1" t="s">
        <v>41</v>
      </c>
      <c r="B97" s="3" t="s">
        <v>11</v>
      </c>
      <c r="C97" s="3" t="s">
        <v>12</v>
      </c>
      <c r="D97" s="3" t="s">
        <v>18</v>
      </c>
      <c r="E97" s="2">
        <v>4910</v>
      </c>
      <c r="F97" s="2">
        <v>7000</v>
      </c>
      <c r="G97" s="2">
        <v>10000</v>
      </c>
      <c r="H97" s="2">
        <v>8916.4969000000001</v>
      </c>
      <c r="I97" s="3" t="s">
        <v>34</v>
      </c>
      <c r="J97">
        <f t="shared" si="5"/>
        <v>363938.64897959185</v>
      </c>
      <c r="K97" t="str">
        <f t="shared" si="6"/>
        <v>50 unidades</v>
      </c>
      <c r="L97" t="str">
        <f t="shared" si="7"/>
        <v>50</v>
      </c>
      <c r="M97" s="8" t="str">
        <f t="shared" si="8"/>
        <v>50</v>
      </c>
      <c r="N97">
        <f t="shared" si="9"/>
        <v>509514.10857142857</v>
      </c>
    </row>
    <row r="98" spans="1:14" x14ac:dyDescent="0.25">
      <c r="A98" s="1" t="s">
        <v>41</v>
      </c>
      <c r="B98" s="3" t="s">
        <v>11</v>
      </c>
      <c r="C98" s="3" t="s">
        <v>12</v>
      </c>
      <c r="D98" s="3" t="s">
        <v>18</v>
      </c>
      <c r="E98" s="2">
        <v>1180</v>
      </c>
      <c r="F98" s="2">
        <v>8000</v>
      </c>
      <c r="G98" s="2">
        <v>10000</v>
      </c>
      <c r="H98" s="2">
        <v>8855.9321999999993</v>
      </c>
      <c r="I98" s="3" t="s">
        <v>23</v>
      </c>
      <c r="J98">
        <f t="shared" si="5"/>
        <v>361466.62040816323</v>
      </c>
      <c r="K98" t="str">
        <f t="shared" si="6"/>
        <v>60 unidades</v>
      </c>
      <c r="L98" t="str">
        <f t="shared" si="7"/>
        <v>60</v>
      </c>
      <c r="M98" s="8" t="str">
        <f t="shared" si="8"/>
        <v>60</v>
      </c>
      <c r="N98">
        <f t="shared" si="9"/>
        <v>421711.05714285711</v>
      </c>
    </row>
    <row r="99" spans="1:14" x14ac:dyDescent="0.25">
      <c r="A99" s="1" t="s">
        <v>41</v>
      </c>
      <c r="B99" s="3" t="s">
        <v>11</v>
      </c>
      <c r="C99" s="3" t="s">
        <v>12</v>
      </c>
      <c r="D99" s="3" t="s">
        <v>19</v>
      </c>
      <c r="E99" s="2">
        <v>1240</v>
      </c>
      <c r="F99" s="2">
        <v>9000</v>
      </c>
      <c r="G99" s="2">
        <v>10000</v>
      </c>
      <c r="H99" s="2">
        <v>9620.9676999999992</v>
      </c>
      <c r="I99" s="3" t="s">
        <v>34</v>
      </c>
      <c r="J99">
        <f t="shared" si="5"/>
        <v>392692.55918367347</v>
      </c>
      <c r="K99" t="str">
        <f t="shared" si="6"/>
        <v>50 unidades</v>
      </c>
      <c r="L99" t="str">
        <f t="shared" si="7"/>
        <v>50</v>
      </c>
      <c r="M99" s="8" t="str">
        <f t="shared" si="8"/>
        <v>50</v>
      </c>
      <c r="N99">
        <f t="shared" si="9"/>
        <v>549769.58285714278</v>
      </c>
    </row>
    <row r="100" spans="1:14" x14ac:dyDescent="0.25">
      <c r="A100" s="1" t="s">
        <v>41</v>
      </c>
      <c r="B100" s="3" t="s">
        <v>11</v>
      </c>
      <c r="C100" s="3" t="s">
        <v>12</v>
      </c>
      <c r="D100" s="3" t="s">
        <v>19</v>
      </c>
      <c r="E100" s="2">
        <v>1580</v>
      </c>
      <c r="F100" s="2">
        <v>7000</v>
      </c>
      <c r="G100" s="2">
        <v>10000</v>
      </c>
      <c r="H100" s="2">
        <v>8522.1517999999996</v>
      </c>
      <c r="I100" s="3" t="s">
        <v>23</v>
      </c>
      <c r="J100">
        <f t="shared" si="5"/>
        <v>347842.93061224488</v>
      </c>
      <c r="K100" t="str">
        <f t="shared" si="6"/>
        <v>60 unidades</v>
      </c>
      <c r="L100" t="str">
        <f t="shared" si="7"/>
        <v>60</v>
      </c>
      <c r="M100" s="8" t="str">
        <f t="shared" si="8"/>
        <v>60</v>
      </c>
      <c r="N100">
        <f t="shared" si="9"/>
        <v>405816.75238095236</v>
      </c>
    </row>
    <row r="101" spans="1:14" x14ac:dyDescent="0.25">
      <c r="A101" s="1" t="s">
        <v>42</v>
      </c>
      <c r="B101" s="3" t="s">
        <v>11</v>
      </c>
      <c r="C101" s="3" t="s">
        <v>12</v>
      </c>
      <c r="D101" s="3" t="s">
        <v>21</v>
      </c>
      <c r="E101" s="2">
        <v>400</v>
      </c>
      <c r="F101" s="2">
        <v>9000</v>
      </c>
      <c r="G101" s="2">
        <v>10000</v>
      </c>
      <c r="H101" s="2">
        <v>9625</v>
      </c>
      <c r="I101" s="3" t="s">
        <v>34</v>
      </c>
      <c r="J101">
        <f t="shared" si="5"/>
        <v>392857.14285714284</v>
      </c>
      <c r="K101" t="str">
        <f t="shared" si="6"/>
        <v>50 unidades</v>
      </c>
      <c r="L101" t="str">
        <f t="shared" si="7"/>
        <v>50</v>
      </c>
      <c r="M101" s="8" t="str">
        <f t="shared" si="8"/>
        <v>50</v>
      </c>
      <c r="N101">
        <f t="shared" si="9"/>
        <v>550000</v>
      </c>
    </row>
    <row r="102" spans="1:14" x14ac:dyDescent="0.25">
      <c r="A102" s="1" t="s">
        <v>42</v>
      </c>
      <c r="B102" s="3" t="s">
        <v>11</v>
      </c>
      <c r="C102" s="3" t="s">
        <v>12</v>
      </c>
      <c r="D102" s="3" t="s">
        <v>27</v>
      </c>
      <c r="E102" s="2">
        <v>1800</v>
      </c>
      <c r="F102" s="2">
        <v>6000</v>
      </c>
      <c r="G102" s="2">
        <v>10000</v>
      </c>
      <c r="H102" s="2">
        <v>7483.3332</v>
      </c>
      <c r="I102" s="3" t="s">
        <v>34</v>
      </c>
      <c r="J102">
        <f t="shared" si="5"/>
        <v>305442.17142857146</v>
      </c>
      <c r="K102" t="str">
        <f t="shared" si="6"/>
        <v>50 unidades</v>
      </c>
      <c r="L102" t="str">
        <f t="shared" si="7"/>
        <v>50</v>
      </c>
      <c r="M102" s="8" t="str">
        <f t="shared" si="8"/>
        <v>50</v>
      </c>
      <c r="N102">
        <f t="shared" si="9"/>
        <v>427619.04000000004</v>
      </c>
    </row>
    <row r="103" spans="1:14" x14ac:dyDescent="0.25">
      <c r="A103" s="1" t="s">
        <v>42</v>
      </c>
      <c r="B103" s="3" t="s">
        <v>11</v>
      </c>
      <c r="C103" s="3" t="s">
        <v>12</v>
      </c>
      <c r="D103" s="3" t="s">
        <v>43</v>
      </c>
      <c r="E103" s="2">
        <v>1340</v>
      </c>
      <c r="F103" s="2">
        <v>8000</v>
      </c>
      <c r="G103" s="2">
        <v>10000</v>
      </c>
      <c r="H103" s="2">
        <v>9074.6268</v>
      </c>
      <c r="I103" s="3" t="s">
        <v>34</v>
      </c>
      <c r="J103">
        <f t="shared" si="5"/>
        <v>370392.93061224493</v>
      </c>
      <c r="K103" t="str">
        <f t="shared" si="6"/>
        <v>50 unidades</v>
      </c>
      <c r="L103" t="str">
        <f t="shared" si="7"/>
        <v>50</v>
      </c>
      <c r="M103" s="8" t="str">
        <f t="shared" si="8"/>
        <v>50</v>
      </c>
      <c r="N103">
        <f t="shared" si="9"/>
        <v>518550.10285714292</v>
      </c>
    </row>
    <row r="104" spans="1:14" x14ac:dyDescent="0.25">
      <c r="A104" s="1" t="s">
        <v>42</v>
      </c>
      <c r="B104" s="3" t="s">
        <v>11</v>
      </c>
      <c r="C104" s="3" t="s">
        <v>12</v>
      </c>
      <c r="D104" s="3" t="s">
        <v>38</v>
      </c>
      <c r="E104" s="2">
        <v>1150</v>
      </c>
      <c r="F104" s="2">
        <v>7500</v>
      </c>
      <c r="G104" s="2">
        <v>8000</v>
      </c>
      <c r="H104" s="2">
        <v>7756.5216</v>
      </c>
      <c r="I104" s="3" t="s">
        <v>23</v>
      </c>
      <c r="J104">
        <f t="shared" si="5"/>
        <v>316592.71836734691</v>
      </c>
      <c r="K104" t="str">
        <f t="shared" si="6"/>
        <v>60 unidades</v>
      </c>
      <c r="L104" t="str">
        <f t="shared" si="7"/>
        <v>60</v>
      </c>
      <c r="M104" s="8" t="str">
        <f t="shared" si="8"/>
        <v>60</v>
      </c>
      <c r="N104">
        <f t="shared" si="9"/>
        <v>369358.1714285714</v>
      </c>
    </row>
    <row r="105" spans="1:14" x14ac:dyDescent="0.25">
      <c r="A105" s="1" t="s">
        <v>42</v>
      </c>
      <c r="B105" s="3" t="s">
        <v>11</v>
      </c>
      <c r="C105" s="3" t="s">
        <v>16</v>
      </c>
      <c r="D105" s="3" t="s">
        <v>38</v>
      </c>
      <c r="E105" s="2">
        <v>400</v>
      </c>
      <c r="F105" s="2">
        <v>6000</v>
      </c>
      <c r="G105" s="2">
        <v>6000</v>
      </c>
      <c r="H105" s="2">
        <v>6000</v>
      </c>
      <c r="I105" s="3" t="s">
        <v>17</v>
      </c>
      <c r="J105">
        <f t="shared" si="5"/>
        <v>244897.95918367346</v>
      </c>
      <c r="K105" t="str">
        <f t="shared" si="6"/>
        <v>00 unidades</v>
      </c>
      <c r="L105" t="str">
        <f t="shared" si="7"/>
        <v>00</v>
      </c>
      <c r="M105" s="8">
        <f t="shared" si="8"/>
        <v>100</v>
      </c>
      <c r="N105">
        <f t="shared" si="9"/>
        <v>171428.57142857142</v>
      </c>
    </row>
    <row r="106" spans="1:14" x14ac:dyDescent="0.25">
      <c r="A106" s="1" t="s">
        <v>42</v>
      </c>
      <c r="B106" s="3" t="s">
        <v>11</v>
      </c>
      <c r="C106" s="3" t="s">
        <v>12</v>
      </c>
      <c r="D106" s="3" t="s">
        <v>18</v>
      </c>
      <c r="E106" s="2">
        <v>5490</v>
      </c>
      <c r="F106" s="2">
        <v>5000</v>
      </c>
      <c r="G106" s="2">
        <v>10000</v>
      </c>
      <c r="H106" s="2">
        <v>7755.9197999999997</v>
      </c>
      <c r="I106" s="3" t="s">
        <v>34</v>
      </c>
      <c r="J106">
        <f t="shared" si="5"/>
        <v>316568.15510204079</v>
      </c>
      <c r="K106" t="str">
        <f t="shared" si="6"/>
        <v>50 unidades</v>
      </c>
      <c r="L106" t="str">
        <f t="shared" si="7"/>
        <v>50</v>
      </c>
      <c r="M106" s="8" t="str">
        <f t="shared" si="8"/>
        <v>50</v>
      </c>
      <c r="N106">
        <f t="shared" si="9"/>
        <v>443195.41714285716</v>
      </c>
    </row>
    <row r="107" spans="1:14" x14ac:dyDescent="0.25">
      <c r="A107" s="1" t="s">
        <v>42</v>
      </c>
      <c r="B107" s="3" t="s">
        <v>11</v>
      </c>
      <c r="C107" s="3" t="s">
        <v>12</v>
      </c>
      <c r="D107" s="3" t="s">
        <v>18</v>
      </c>
      <c r="E107" s="2">
        <v>1780</v>
      </c>
      <c r="F107" s="2">
        <v>7000</v>
      </c>
      <c r="G107" s="2">
        <v>8000</v>
      </c>
      <c r="H107" s="2">
        <v>7393.2583000000004</v>
      </c>
      <c r="I107" s="3" t="s">
        <v>23</v>
      </c>
      <c r="J107">
        <f t="shared" si="5"/>
        <v>301765.6448979592</v>
      </c>
      <c r="K107" t="str">
        <f t="shared" si="6"/>
        <v>60 unidades</v>
      </c>
      <c r="L107" t="str">
        <f t="shared" si="7"/>
        <v>60</v>
      </c>
      <c r="M107" s="8" t="str">
        <f t="shared" si="8"/>
        <v>60</v>
      </c>
      <c r="N107">
        <f t="shared" si="9"/>
        <v>352059.9190476191</v>
      </c>
    </row>
    <row r="108" spans="1:14" x14ac:dyDescent="0.25">
      <c r="A108" s="1" t="s">
        <v>42</v>
      </c>
      <c r="B108" s="3" t="s">
        <v>11</v>
      </c>
      <c r="C108" s="3" t="s">
        <v>16</v>
      </c>
      <c r="D108" s="3" t="s">
        <v>18</v>
      </c>
      <c r="E108" s="2">
        <v>370</v>
      </c>
      <c r="F108" s="2">
        <v>6000</v>
      </c>
      <c r="G108" s="2">
        <v>6000</v>
      </c>
      <c r="H108" s="2">
        <v>6000</v>
      </c>
      <c r="I108" s="3" t="s">
        <v>17</v>
      </c>
      <c r="J108">
        <f t="shared" si="5"/>
        <v>244897.95918367346</v>
      </c>
      <c r="K108" t="str">
        <f t="shared" si="6"/>
        <v>00 unidades</v>
      </c>
      <c r="L108" t="str">
        <f t="shared" si="7"/>
        <v>00</v>
      </c>
      <c r="M108" s="8">
        <f t="shared" si="8"/>
        <v>100</v>
      </c>
      <c r="N108">
        <f t="shared" si="9"/>
        <v>171428.57142857142</v>
      </c>
    </row>
    <row r="109" spans="1:14" x14ac:dyDescent="0.25">
      <c r="A109" s="1" t="s">
        <v>42</v>
      </c>
      <c r="B109" s="3" t="s">
        <v>11</v>
      </c>
      <c r="C109" s="3" t="s">
        <v>12</v>
      </c>
      <c r="D109" s="3" t="s">
        <v>19</v>
      </c>
      <c r="E109" s="2">
        <v>420</v>
      </c>
      <c r="F109" s="2">
        <v>10000</v>
      </c>
      <c r="G109" s="2">
        <v>11000</v>
      </c>
      <c r="H109" s="2">
        <v>10404.7619</v>
      </c>
      <c r="I109" s="3" t="s">
        <v>34</v>
      </c>
      <c r="J109">
        <f t="shared" si="5"/>
        <v>424684.1591836735</v>
      </c>
      <c r="K109" t="str">
        <f t="shared" si="6"/>
        <v>50 unidades</v>
      </c>
      <c r="L109" t="str">
        <f t="shared" si="7"/>
        <v>50</v>
      </c>
      <c r="M109" s="8" t="str">
        <f t="shared" si="8"/>
        <v>50</v>
      </c>
      <c r="N109">
        <f t="shared" si="9"/>
        <v>594557.82285714289</v>
      </c>
    </row>
    <row r="110" spans="1:14" x14ac:dyDescent="0.25">
      <c r="A110" s="1" t="s">
        <v>42</v>
      </c>
      <c r="B110" s="3" t="s">
        <v>11</v>
      </c>
      <c r="C110" s="3" t="s">
        <v>12</v>
      </c>
      <c r="D110" s="3" t="s">
        <v>19</v>
      </c>
      <c r="E110" s="2">
        <v>1210</v>
      </c>
      <c r="F110" s="2">
        <v>7000</v>
      </c>
      <c r="G110" s="2">
        <v>8000</v>
      </c>
      <c r="H110" s="2">
        <v>7475.2065000000002</v>
      </c>
      <c r="I110" s="3" t="s">
        <v>23</v>
      </c>
      <c r="J110">
        <f t="shared" si="5"/>
        <v>305110.46938775509</v>
      </c>
      <c r="K110" t="str">
        <f t="shared" si="6"/>
        <v>60 unidades</v>
      </c>
      <c r="L110" t="str">
        <f t="shared" si="7"/>
        <v>60</v>
      </c>
      <c r="M110" s="8" t="str">
        <f t="shared" si="8"/>
        <v>60</v>
      </c>
      <c r="N110">
        <f t="shared" si="9"/>
        <v>355962.21428571426</v>
      </c>
    </row>
    <row r="111" spans="1:14" x14ac:dyDescent="0.25">
      <c r="A111" s="1" t="s">
        <v>42</v>
      </c>
      <c r="B111" s="3" t="s">
        <v>11</v>
      </c>
      <c r="C111" s="3" t="s">
        <v>16</v>
      </c>
      <c r="D111" s="3" t="s">
        <v>19</v>
      </c>
      <c r="E111" s="2">
        <v>180</v>
      </c>
      <c r="F111" s="2">
        <v>5000</v>
      </c>
      <c r="G111" s="2">
        <v>6000</v>
      </c>
      <c r="H111" s="2">
        <v>5666.6665999999996</v>
      </c>
      <c r="I111" s="3" t="s">
        <v>17</v>
      </c>
      <c r="J111">
        <f t="shared" si="5"/>
        <v>231292.51428571428</v>
      </c>
      <c r="K111" t="str">
        <f t="shared" si="6"/>
        <v>00 unidades</v>
      </c>
      <c r="L111" t="str">
        <f t="shared" si="7"/>
        <v>00</v>
      </c>
      <c r="M111" s="8">
        <f t="shared" si="8"/>
        <v>100</v>
      </c>
      <c r="N111">
        <f t="shared" si="9"/>
        <v>161904.75999999998</v>
      </c>
    </row>
    <row r="112" spans="1:14" x14ac:dyDescent="0.25">
      <c r="A112" s="1" t="s">
        <v>42</v>
      </c>
      <c r="B112" s="3" t="s">
        <v>11</v>
      </c>
      <c r="C112" s="3" t="s">
        <v>12</v>
      </c>
      <c r="D112" s="3" t="s">
        <v>25</v>
      </c>
      <c r="E112" s="2">
        <v>580</v>
      </c>
      <c r="F112" s="2">
        <v>7000</v>
      </c>
      <c r="G112" s="2">
        <v>8000</v>
      </c>
      <c r="H112" s="2">
        <v>7448.2758000000003</v>
      </c>
      <c r="I112" s="3" t="s">
        <v>34</v>
      </c>
      <c r="J112">
        <f t="shared" si="5"/>
        <v>304011.25714285718</v>
      </c>
      <c r="K112" t="str">
        <f t="shared" si="6"/>
        <v>50 unidades</v>
      </c>
      <c r="L112" t="str">
        <f t="shared" si="7"/>
        <v>50</v>
      </c>
      <c r="M112" s="8" t="str">
        <f t="shared" si="8"/>
        <v>50</v>
      </c>
      <c r="N112">
        <f t="shared" si="9"/>
        <v>425615.76000000007</v>
      </c>
    </row>
    <row r="113" spans="1:14" x14ac:dyDescent="0.25">
      <c r="A113" s="1" t="s">
        <v>44</v>
      </c>
      <c r="B113" s="3" t="s">
        <v>11</v>
      </c>
      <c r="C113" s="3" t="s">
        <v>12</v>
      </c>
      <c r="D113" s="3" t="s">
        <v>21</v>
      </c>
      <c r="E113" s="2">
        <v>230</v>
      </c>
      <c r="F113" s="2">
        <v>6000</v>
      </c>
      <c r="G113" s="2">
        <v>7000</v>
      </c>
      <c r="H113" s="2">
        <v>6695.6521000000002</v>
      </c>
      <c r="I113" s="3" t="s">
        <v>34</v>
      </c>
      <c r="J113">
        <f t="shared" si="5"/>
        <v>273291.92244897963</v>
      </c>
      <c r="K113" t="str">
        <f t="shared" si="6"/>
        <v>50 unidades</v>
      </c>
      <c r="L113" t="str">
        <f t="shared" si="7"/>
        <v>50</v>
      </c>
      <c r="M113" s="8" t="str">
        <f t="shared" si="8"/>
        <v>50</v>
      </c>
      <c r="N113">
        <f t="shared" si="9"/>
        <v>382608.69142857147</v>
      </c>
    </row>
    <row r="114" spans="1:14" x14ac:dyDescent="0.25">
      <c r="A114" s="1" t="s">
        <v>44</v>
      </c>
      <c r="B114" s="3" t="s">
        <v>11</v>
      </c>
      <c r="C114" s="3" t="s">
        <v>12</v>
      </c>
      <c r="D114" s="3" t="s">
        <v>27</v>
      </c>
      <c r="E114" s="2">
        <v>430</v>
      </c>
      <c r="F114" s="2">
        <v>5000</v>
      </c>
      <c r="G114" s="2">
        <v>6000</v>
      </c>
      <c r="H114" s="2">
        <v>5604.6511</v>
      </c>
      <c r="I114" s="3" t="s">
        <v>34</v>
      </c>
      <c r="J114">
        <f t="shared" si="5"/>
        <v>228761.26938775508</v>
      </c>
      <c r="K114" t="str">
        <f t="shared" si="6"/>
        <v>50 unidades</v>
      </c>
      <c r="L114" t="str">
        <f t="shared" si="7"/>
        <v>50</v>
      </c>
      <c r="M114" s="8" t="str">
        <f t="shared" si="8"/>
        <v>50</v>
      </c>
      <c r="N114">
        <f t="shared" si="9"/>
        <v>320265.77714285714</v>
      </c>
    </row>
    <row r="115" spans="1:14" x14ac:dyDescent="0.25">
      <c r="A115" s="1" t="s">
        <v>44</v>
      </c>
      <c r="B115" s="3" t="s">
        <v>11</v>
      </c>
      <c r="C115" s="3" t="s">
        <v>12</v>
      </c>
      <c r="D115" s="3" t="s">
        <v>22</v>
      </c>
      <c r="E115" s="2">
        <v>400</v>
      </c>
      <c r="F115" s="2">
        <v>4000</v>
      </c>
      <c r="G115" s="2">
        <v>5000</v>
      </c>
      <c r="H115" s="2">
        <v>4575</v>
      </c>
      <c r="I115" s="3" t="s">
        <v>34</v>
      </c>
      <c r="J115">
        <f t="shared" si="5"/>
        <v>186734.69387755101</v>
      </c>
      <c r="K115" t="str">
        <f t="shared" si="6"/>
        <v>50 unidades</v>
      </c>
      <c r="L115" t="str">
        <f t="shared" si="7"/>
        <v>50</v>
      </c>
      <c r="M115" s="8" t="str">
        <f t="shared" si="8"/>
        <v>50</v>
      </c>
      <c r="N115">
        <f t="shared" si="9"/>
        <v>261428.57142857142</v>
      </c>
    </row>
    <row r="116" spans="1:14" x14ac:dyDescent="0.25">
      <c r="A116" s="1" t="s">
        <v>44</v>
      </c>
      <c r="B116" s="3" t="s">
        <v>11</v>
      </c>
      <c r="C116" s="3" t="s">
        <v>12</v>
      </c>
      <c r="D116" s="3" t="s">
        <v>43</v>
      </c>
      <c r="E116" s="2">
        <v>980</v>
      </c>
      <c r="F116" s="2">
        <v>6000</v>
      </c>
      <c r="G116" s="2">
        <v>8000</v>
      </c>
      <c r="H116" s="2">
        <v>7153.0612000000001</v>
      </c>
      <c r="I116" s="3" t="s">
        <v>34</v>
      </c>
      <c r="J116">
        <f t="shared" si="5"/>
        <v>291961.68163265305</v>
      </c>
      <c r="K116" t="str">
        <f t="shared" si="6"/>
        <v>50 unidades</v>
      </c>
      <c r="L116" t="str">
        <f t="shared" si="7"/>
        <v>50</v>
      </c>
      <c r="M116" s="8" t="str">
        <f t="shared" si="8"/>
        <v>50</v>
      </c>
      <c r="N116">
        <f t="shared" si="9"/>
        <v>408746.35428571427</v>
      </c>
    </row>
    <row r="117" spans="1:14" x14ac:dyDescent="0.25">
      <c r="A117" s="1" t="s">
        <v>44</v>
      </c>
      <c r="B117" s="3" t="s">
        <v>11</v>
      </c>
      <c r="C117" s="3" t="s">
        <v>12</v>
      </c>
      <c r="D117" s="3" t="s">
        <v>18</v>
      </c>
      <c r="E117" s="2">
        <v>4400</v>
      </c>
      <c r="F117" s="2">
        <v>4500</v>
      </c>
      <c r="G117" s="2">
        <v>8000</v>
      </c>
      <c r="H117" s="2">
        <v>6649.9998999999998</v>
      </c>
      <c r="I117" s="3" t="s">
        <v>34</v>
      </c>
      <c r="J117">
        <f t="shared" si="5"/>
        <v>271428.56734693877</v>
      </c>
      <c r="K117" t="str">
        <f t="shared" si="6"/>
        <v>50 unidades</v>
      </c>
      <c r="L117" t="str">
        <f t="shared" si="7"/>
        <v>50</v>
      </c>
      <c r="M117" s="8" t="str">
        <f t="shared" si="8"/>
        <v>50</v>
      </c>
      <c r="N117">
        <f t="shared" si="9"/>
        <v>379999.99428571423</v>
      </c>
    </row>
    <row r="118" spans="1:14" x14ac:dyDescent="0.25">
      <c r="A118" s="1" t="s">
        <v>44</v>
      </c>
      <c r="B118" s="3" t="s">
        <v>11</v>
      </c>
      <c r="C118" s="3" t="s">
        <v>12</v>
      </c>
      <c r="D118" s="3" t="s">
        <v>18</v>
      </c>
      <c r="E118" s="2">
        <v>520</v>
      </c>
      <c r="F118" s="2">
        <v>6000</v>
      </c>
      <c r="G118" s="2">
        <v>7000</v>
      </c>
      <c r="H118" s="2">
        <v>6423.0769</v>
      </c>
      <c r="I118" s="3" t="s">
        <v>23</v>
      </c>
      <c r="J118">
        <f t="shared" si="5"/>
        <v>262166.40408163267</v>
      </c>
      <c r="K118" t="str">
        <f t="shared" si="6"/>
        <v>60 unidades</v>
      </c>
      <c r="L118" t="str">
        <f t="shared" si="7"/>
        <v>60</v>
      </c>
      <c r="M118" s="8" t="str">
        <f t="shared" si="8"/>
        <v>60</v>
      </c>
      <c r="N118">
        <f t="shared" si="9"/>
        <v>305860.80476190476</v>
      </c>
    </row>
    <row r="119" spans="1:14" x14ac:dyDescent="0.25">
      <c r="A119" s="1" t="s">
        <v>44</v>
      </c>
      <c r="B119" s="3" t="s">
        <v>11</v>
      </c>
      <c r="C119" s="3" t="s">
        <v>12</v>
      </c>
      <c r="D119" s="3" t="s">
        <v>19</v>
      </c>
      <c r="E119" s="2">
        <v>930</v>
      </c>
      <c r="F119" s="2">
        <v>7500</v>
      </c>
      <c r="G119" s="2">
        <v>8000</v>
      </c>
      <c r="H119" s="2">
        <v>7806.4516000000003</v>
      </c>
      <c r="I119" s="3" t="s">
        <v>23</v>
      </c>
      <c r="J119">
        <f t="shared" si="5"/>
        <v>318630.6775510204</v>
      </c>
      <c r="K119" t="str">
        <f t="shared" si="6"/>
        <v>60 unidades</v>
      </c>
      <c r="L119" t="str">
        <f t="shared" si="7"/>
        <v>60</v>
      </c>
      <c r="M119" s="8" t="str">
        <f t="shared" si="8"/>
        <v>60</v>
      </c>
      <c r="N119">
        <f t="shared" si="9"/>
        <v>371735.79047619051</v>
      </c>
    </row>
    <row r="120" spans="1:14" x14ac:dyDescent="0.25">
      <c r="A120" s="1" t="s">
        <v>45</v>
      </c>
      <c r="B120" s="3" t="s">
        <v>11</v>
      </c>
      <c r="C120" s="3" t="s">
        <v>12</v>
      </c>
      <c r="D120" s="3" t="s">
        <v>27</v>
      </c>
      <c r="E120" s="2">
        <v>790</v>
      </c>
      <c r="F120" s="2">
        <v>8000</v>
      </c>
      <c r="G120" s="2">
        <v>9000</v>
      </c>
      <c r="H120" s="2">
        <v>8544.3037000000004</v>
      </c>
      <c r="I120" s="3" t="s">
        <v>23</v>
      </c>
      <c r="J120">
        <f t="shared" si="5"/>
        <v>348747.08979591844</v>
      </c>
      <c r="K120" t="str">
        <f t="shared" si="6"/>
        <v>60 unidades</v>
      </c>
      <c r="L120" t="str">
        <f t="shared" si="7"/>
        <v>60</v>
      </c>
      <c r="M120" s="8" t="str">
        <f t="shared" si="8"/>
        <v>60</v>
      </c>
      <c r="N120">
        <f t="shared" si="9"/>
        <v>406871.6047619048</v>
      </c>
    </row>
    <row r="121" spans="1:14" x14ac:dyDescent="0.25">
      <c r="A121" s="1" t="s">
        <v>45</v>
      </c>
      <c r="B121" s="3" t="s">
        <v>11</v>
      </c>
      <c r="C121" s="3" t="s">
        <v>12</v>
      </c>
      <c r="D121" s="3" t="s">
        <v>43</v>
      </c>
      <c r="E121" s="2">
        <v>700</v>
      </c>
      <c r="F121" s="2">
        <v>7000</v>
      </c>
      <c r="G121" s="2">
        <v>9000</v>
      </c>
      <c r="H121" s="2">
        <v>7942.8571000000002</v>
      </c>
      <c r="I121" s="3" t="s">
        <v>34</v>
      </c>
      <c r="J121">
        <f t="shared" si="5"/>
        <v>324198.24897959188</v>
      </c>
      <c r="K121" t="str">
        <f t="shared" si="6"/>
        <v>50 unidades</v>
      </c>
      <c r="L121" t="str">
        <f t="shared" si="7"/>
        <v>50</v>
      </c>
      <c r="M121" s="8" t="str">
        <f t="shared" si="8"/>
        <v>50</v>
      </c>
      <c r="N121">
        <f t="shared" si="9"/>
        <v>453877.54857142858</v>
      </c>
    </row>
    <row r="122" spans="1:14" x14ac:dyDescent="0.25">
      <c r="A122" s="1" t="s">
        <v>45</v>
      </c>
      <c r="B122" s="3" t="s">
        <v>11</v>
      </c>
      <c r="C122" s="3" t="s">
        <v>12</v>
      </c>
      <c r="D122" s="3" t="s">
        <v>18</v>
      </c>
      <c r="E122" s="2">
        <v>680</v>
      </c>
      <c r="F122" s="2">
        <v>7000</v>
      </c>
      <c r="G122" s="2">
        <v>10000</v>
      </c>
      <c r="H122" s="2">
        <v>8529.4117000000006</v>
      </c>
      <c r="I122" s="3" t="s">
        <v>34</v>
      </c>
      <c r="J122">
        <f t="shared" si="5"/>
        <v>348139.25306122453</v>
      </c>
      <c r="K122" t="str">
        <f t="shared" si="6"/>
        <v>50 unidades</v>
      </c>
      <c r="L122" t="str">
        <f t="shared" si="7"/>
        <v>50</v>
      </c>
      <c r="M122" s="8" t="str">
        <f t="shared" si="8"/>
        <v>50</v>
      </c>
      <c r="N122">
        <f t="shared" si="9"/>
        <v>487394.95428571437</v>
      </c>
    </row>
    <row r="123" spans="1:14" x14ac:dyDescent="0.25">
      <c r="A123" s="1" t="s">
        <v>45</v>
      </c>
      <c r="B123" s="3" t="s">
        <v>31</v>
      </c>
      <c r="C123" s="3" t="s">
        <v>12</v>
      </c>
      <c r="D123" s="3" t="s">
        <v>29</v>
      </c>
      <c r="E123" s="2">
        <v>60</v>
      </c>
      <c r="F123" s="2">
        <v>8000</v>
      </c>
      <c r="G123" s="2">
        <v>9000</v>
      </c>
      <c r="H123" s="2">
        <v>8416.6666000000005</v>
      </c>
      <c r="I123" s="3" t="s">
        <v>34</v>
      </c>
      <c r="J123">
        <f t="shared" si="5"/>
        <v>343537.41224489792</v>
      </c>
      <c r="K123" t="str">
        <f t="shared" si="6"/>
        <v>50 unidades</v>
      </c>
      <c r="L123" t="str">
        <f t="shared" si="7"/>
        <v>50</v>
      </c>
      <c r="M123" s="8" t="str">
        <f t="shared" si="8"/>
        <v>50</v>
      </c>
      <c r="N123">
        <f t="shared" si="9"/>
        <v>480952.37714285712</v>
      </c>
    </row>
    <row r="124" spans="1:14" x14ac:dyDescent="0.25">
      <c r="A124" s="1" t="s">
        <v>45</v>
      </c>
      <c r="B124" s="3" t="s">
        <v>11</v>
      </c>
      <c r="C124" s="3" t="s">
        <v>12</v>
      </c>
      <c r="D124" s="3" t="s">
        <v>29</v>
      </c>
      <c r="E124" s="2">
        <v>2590</v>
      </c>
      <c r="F124" s="2">
        <v>7000</v>
      </c>
      <c r="G124" s="2">
        <v>11000</v>
      </c>
      <c r="H124" s="2">
        <v>8538.61</v>
      </c>
      <c r="I124" s="3" t="s">
        <v>34</v>
      </c>
      <c r="J124">
        <f t="shared" si="5"/>
        <v>348514.69387755101</v>
      </c>
      <c r="K124" t="str">
        <f t="shared" si="6"/>
        <v>50 unidades</v>
      </c>
      <c r="L124" t="str">
        <f t="shared" si="7"/>
        <v>50</v>
      </c>
      <c r="M124" s="8" t="str">
        <f t="shared" si="8"/>
        <v>50</v>
      </c>
      <c r="N124">
        <f t="shared" si="9"/>
        <v>487920.57142857142</v>
      </c>
    </row>
    <row r="125" spans="1:14" x14ac:dyDescent="0.25">
      <c r="A125" s="1" t="s">
        <v>45</v>
      </c>
      <c r="B125" s="3" t="s">
        <v>31</v>
      </c>
      <c r="C125" s="3" t="s">
        <v>12</v>
      </c>
      <c r="D125" s="3" t="s">
        <v>29</v>
      </c>
      <c r="E125" s="2">
        <v>170</v>
      </c>
      <c r="F125" s="2">
        <v>7000</v>
      </c>
      <c r="G125" s="2">
        <v>8000</v>
      </c>
      <c r="H125" s="2">
        <v>7588.2352000000001</v>
      </c>
      <c r="I125" s="3" t="s">
        <v>23</v>
      </c>
      <c r="J125">
        <f t="shared" si="5"/>
        <v>309723.88571428572</v>
      </c>
      <c r="K125" t="str">
        <f t="shared" si="6"/>
        <v>60 unidades</v>
      </c>
      <c r="L125" t="str">
        <f t="shared" si="7"/>
        <v>60</v>
      </c>
      <c r="M125" s="8" t="str">
        <f t="shared" si="8"/>
        <v>60</v>
      </c>
      <c r="N125">
        <f t="shared" si="9"/>
        <v>361344.53333333333</v>
      </c>
    </row>
    <row r="126" spans="1:14" x14ac:dyDescent="0.25">
      <c r="A126" s="1" t="s">
        <v>45</v>
      </c>
      <c r="B126" s="3" t="s">
        <v>11</v>
      </c>
      <c r="C126" s="3" t="s">
        <v>16</v>
      </c>
      <c r="D126" s="3" t="s">
        <v>29</v>
      </c>
      <c r="E126" s="2">
        <v>120</v>
      </c>
      <c r="F126" s="2">
        <v>6000</v>
      </c>
      <c r="G126" s="2">
        <v>6000</v>
      </c>
      <c r="H126" s="2">
        <v>6000</v>
      </c>
      <c r="I126" s="3" t="s">
        <v>15</v>
      </c>
      <c r="J126">
        <f t="shared" si="5"/>
        <v>244897.95918367346</v>
      </c>
      <c r="K126" t="str">
        <f t="shared" si="6"/>
        <v>80 unidades</v>
      </c>
      <c r="L126" t="str">
        <f t="shared" si="7"/>
        <v>80</v>
      </c>
      <c r="M126" s="8" t="str">
        <f t="shared" si="8"/>
        <v>80</v>
      </c>
      <c r="N126">
        <f t="shared" si="9"/>
        <v>214285.71428571429</v>
      </c>
    </row>
    <row r="127" spans="1:14" x14ac:dyDescent="0.25">
      <c r="A127" s="1" t="s">
        <v>46</v>
      </c>
      <c r="B127" s="3" t="s">
        <v>11</v>
      </c>
      <c r="C127" s="3" t="s">
        <v>12</v>
      </c>
      <c r="D127" s="3" t="s">
        <v>22</v>
      </c>
      <c r="E127" s="2">
        <v>190</v>
      </c>
      <c r="F127" s="2">
        <v>8000</v>
      </c>
      <c r="G127" s="2">
        <v>9000</v>
      </c>
      <c r="H127" s="2">
        <v>8631.5789000000004</v>
      </c>
      <c r="I127" s="3" t="s">
        <v>23</v>
      </c>
      <c r="J127">
        <f t="shared" si="5"/>
        <v>352309.34285714285</v>
      </c>
      <c r="K127" t="str">
        <f t="shared" si="6"/>
        <v>60 unidades</v>
      </c>
      <c r="L127" t="str">
        <f t="shared" si="7"/>
        <v>60</v>
      </c>
      <c r="M127" s="8" t="str">
        <f t="shared" si="8"/>
        <v>60</v>
      </c>
      <c r="N127">
        <f t="shared" si="9"/>
        <v>411027.56666666671</v>
      </c>
    </row>
    <row r="128" spans="1:14" x14ac:dyDescent="0.25">
      <c r="A128" s="1" t="s">
        <v>46</v>
      </c>
      <c r="B128" s="3" t="s">
        <v>11</v>
      </c>
      <c r="C128" s="3" t="s">
        <v>12</v>
      </c>
      <c r="D128" s="3" t="s">
        <v>29</v>
      </c>
      <c r="E128" s="2">
        <v>5220</v>
      </c>
      <c r="F128" s="2">
        <v>6000</v>
      </c>
      <c r="G128" s="2">
        <v>9000</v>
      </c>
      <c r="H128" s="2">
        <v>7618.7739000000001</v>
      </c>
      <c r="I128" s="3" t="s">
        <v>34</v>
      </c>
      <c r="J128">
        <f t="shared" si="5"/>
        <v>310970.36326530616</v>
      </c>
      <c r="K128" t="str">
        <f t="shared" si="6"/>
        <v>50 unidades</v>
      </c>
      <c r="L128" t="str">
        <f t="shared" si="7"/>
        <v>50</v>
      </c>
      <c r="M128" s="8" t="str">
        <f t="shared" si="8"/>
        <v>50</v>
      </c>
      <c r="N128">
        <f t="shared" si="9"/>
        <v>435358.5085714286</v>
      </c>
    </row>
    <row r="129" spans="1:14" x14ac:dyDescent="0.25">
      <c r="A129" s="1" t="s">
        <v>47</v>
      </c>
      <c r="B129" s="3" t="s">
        <v>31</v>
      </c>
      <c r="C129" s="3" t="s">
        <v>12</v>
      </c>
      <c r="D129" s="3" t="s">
        <v>29</v>
      </c>
      <c r="E129" s="2">
        <v>200</v>
      </c>
      <c r="F129" s="2">
        <v>7000</v>
      </c>
      <c r="G129" s="2">
        <v>8000</v>
      </c>
      <c r="H129" s="2">
        <v>7350</v>
      </c>
      <c r="I129" s="3" t="s">
        <v>34</v>
      </c>
      <c r="J129">
        <f t="shared" si="5"/>
        <v>300000</v>
      </c>
      <c r="K129" t="str">
        <f t="shared" si="6"/>
        <v>50 unidades</v>
      </c>
      <c r="L129" t="str">
        <f t="shared" si="7"/>
        <v>50</v>
      </c>
      <c r="M129" s="8" t="str">
        <f t="shared" si="8"/>
        <v>50</v>
      </c>
      <c r="N129">
        <f t="shared" si="9"/>
        <v>420000</v>
      </c>
    </row>
    <row r="130" spans="1:14" x14ac:dyDescent="0.25">
      <c r="A130" s="1" t="s">
        <v>47</v>
      </c>
      <c r="B130" s="3" t="s">
        <v>11</v>
      </c>
      <c r="C130" s="3" t="s">
        <v>12</v>
      </c>
      <c r="D130" s="3" t="s">
        <v>29</v>
      </c>
      <c r="E130" s="2">
        <v>8970</v>
      </c>
      <c r="F130" s="2">
        <v>6000</v>
      </c>
      <c r="G130" s="2">
        <v>11000</v>
      </c>
      <c r="H130" s="2">
        <v>8002.7870000000003</v>
      </c>
      <c r="I130" s="3" t="s">
        <v>34</v>
      </c>
      <c r="J130">
        <f t="shared" si="5"/>
        <v>326644.36734693876</v>
      </c>
      <c r="K130" t="str">
        <f t="shared" si="6"/>
        <v>50 unidades</v>
      </c>
      <c r="L130" t="str">
        <f t="shared" si="7"/>
        <v>50</v>
      </c>
      <c r="M130" s="8" t="str">
        <f t="shared" si="8"/>
        <v>50</v>
      </c>
      <c r="N130">
        <f t="shared" si="9"/>
        <v>457302.11428571428</v>
      </c>
    </row>
    <row r="131" spans="1:14" x14ac:dyDescent="0.25">
      <c r="A131" s="1" t="s">
        <v>47</v>
      </c>
      <c r="B131" s="3" t="s">
        <v>11</v>
      </c>
      <c r="C131" s="3" t="s">
        <v>12</v>
      </c>
      <c r="D131" s="3" t="s">
        <v>29</v>
      </c>
      <c r="E131" s="2">
        <v>410</v>
      </c>
      <c r="F131" s="2">
        <v>6500</v>
      </c>
      <c r="G131" s="2">
        <v>7000</v>
      </c>
      <c r="H131" s="2">
        <v>6780.4877999999999</v>
      </c>
      <c r="I131" s="3" t="s">
        <v>23</v>
      </c>
      <c r="J131">
        <f t="shared" ref="J131:J175" si="10">1000*H131/(70*0.35)</f>
        <v>276754.60408163263</v>
      </c>
      <c r="K131" t="str">
        <f t="shared" ref="K131:K175" si="11">RIGHT(I131,11)</f>
        <v>60 unidades</v>
      </c>
      <c r="L131" t="str">
        <f t="shared" ref="L131:L175" si="12">LEFT(K131,2)</f>
        <v>60</v>
      </c>
      <c r="M131" s="8" t="str">
        <f t="shared" ref="M131:M175" si="13">IF(L131="00",100,L131)</f>
        <v>60</v>
      </c>
      <c r="N131">
        <f t="shared" ref="N131:N175" si="14">1000*H131/(M131*$R$2)</f>
        <v>322880.37142857141</v>
      </c>
    </row>
    <row r="132" spans="1:14" x14ac:dyDescent="0.25">
      <c r="A132" s="1" t="s">
        <v>47</v>
      </c>
      <c r="B132" s="3" t="s">
        <v>11</v>
      </c>
      <c r="C132" s="3" t="s">
        <v>16</v>
      </c>
      <c r="D132" s="3" t="s">
        <v>29</v>
      </c>
      <c r="E132" s="2">
        <v>430</v>
      </c>
      <c r="F132" s="2">
        <v>6000</v>
      </c>
      <c r="G132" s="2">
        <v>9000</v>
      </c>
      <c r="H132" s="2">
        <v>7116.2790000000005</v>
      </c>
      <c r="I132" s="3" t="s">
        <v>17</v>
      </c>
      <c r="J132">
        <f t="shared" si="10"/>
        <v>290460.36734693876</v>
      </c>
      <c r="K132" t="str">
        <f t="shared" si="11"/>
        <v>00 unidades</v>
      </c>
      <c r="L132" t="str">
        <f t="shared" si="12"/>
        <v>00</v>
      </c>
      <c r="M132" s="8">
        <f t="shared" si="13"/>
        <v>100</v>
      </c>
      <c r="N132">
        <f t="shared" si="14"/>
        <v>203322.25714285715</v>
      </c>
    </row>
    <row r="133" spans="1:14" x14ac:dyDescent="0.25">
      <c r="A133" s="1" t="s">
        <v>47</v>
      </c>
      <c r="B133" s="3" t="s">
        <v>11</v>
      </c>
      <c r="C133" s="3" t="s">
        <v>16</v>
      </c>
      <c r="D133" s="3" t="s">
        <v>29</v>
      </c>
      <c r="E133" s="2">
        <v>780</v>
      </c>
      <c r="F133" s="2">
        <v>6000</v>
      </c>
      <c r="G133" s="2">
        <v>8000</v>
      </c>
      <c r="H133" s="2">
        <v>6435.8973999999998</v>
      </c>
      <c r="I133" s="3" t="s">
        <v>15</v>
      </c>
      <c r="J133">
        <f t="shared" si="10"/>
        <v>262689.68979591836</v>
      </c>
      <c r="K133" t="str">
        <f t="shared" si="11"/>
        <v>80 unidades</v>
      </c>
      <c r="L133" t="str">
        <f t="shared" si="12"/>
        <v>80</v>
      </c>
      <c r="M133" s="8" t="str">
        <f t="shared" si="13"/>
        <v>80</v>
      </c>
      <c r="N133">
        <f t="shared" si="14"/>
        <v>229853.47857142854</v>
      </c>
    </row>
    <row r="134" spans="1:14" x14ac:dyDescent="0.25">
      <c r="A134" s="1" t="s">
        <v>48</v>
      </c>
      <c r="B134" s="3" t="s">
        <v>11</v>
      </c>
      <c r="C134" s="3" t="s">
        <v>12</v>
      </c>
      <c r="D134" s="3" t="s">
        <v>29</v>
      </c>
      <c r="E134" s="2">
        <v>4940</v>
      </c>
      <c r="F134" s="2">
        <v>7000</v>
      </c>
      <c r="G134" s="2">
        <v>14000</v>
      </c>
      <c r="H134" s="2">
        <v>9370.4452000000001</v>
      </c>
      <c r="I134" s="3" t="s">
        <v>34</v>
      </c>
      <c r="J134">
        <f t="shared" si="10"/>
        <v>382467.15102040814</v>
      </c>
      <c r="K134" t="str">
        <f t="shared" si="11"/>
        <v>50 unidades</v>
      </c>
      <c r="L134" t="str">
        <f t="shared" si="12"/>
        <v>50</v>
      </c>
      <c r="M134" s="8" t="str">
        <f t="shared" si="13"/>
        <v>50</v>
      </c>
      <c r="N134">
        <f t="shared" si="14"/>
        <v>535454.01142857142</v>
      </c>
    </row>
    <row r="135" spans="1:14" x14ac:dyDescent="0.25">
      <c r="A135" s="1" t="s">
        <v>48</v>
      </c>
      <c r="B135" s="3" t="s">
        <v>11</v>
      </c>
      <c r="C135" s="3" t="s">
        <v>12</v>
      </c>
      <c r="D135" s="3" t="s">
        <v>29</v>
      </c>
      <c r="E135" s="2">
        <v>270</v>
      </c>
      <c r="F135" s="2">
        <v>10000</v>
      </c>
      <c r="G135" s="2">
        <v>11000</v>
      </c>
      <c r="H135" s="2">
        <v>10407.4074</v>
      </c>
      <c r="I135" s="3" t="s">
        <v>23</v>
      </c>
      <c r="J135">
        <f t="shared" si="10"/>
        <v>424792.13877551025</v>
      </c>
      <c r="K135" t="str">
        <f t="shared" si="11"/>
        <v>60 unidades</v>
      </c>
      <c r="L135" t="str">
        <f t="shared" si="12"/>
        <v>60</v>
      </c>
      <c r="M135" s="8" t="str">
        <f t="shared" si="13"/>
        <v>60</v>
      </c>
      <c r="N135">
        <f t="shared" si="14"/>
        <v>495590.8285714286</v>
      </c>
    </row>
    <row r="136" spans="1:14" x14ac:dyDescent="0.25">
      <c r="A136" s="1" t="s">
        <v>49</v>
      </c>
      <c r="B136" s="3" t="s">
        <v>50</v>
      </c>
      <c r="C136" s="3" t="s">
        <v>12</v>
      </c>
      <c r="D136" s="3" t="s">
        <v>29</v>
      </c>
      <c r="E136" s="2">
        <v>120</v>
      </c>
      <c r="F136" s="2">
        <v>14000</v>
      </c>
      <c r="G136" s="2">
        <v>15000</v>
      </c>
      <c r="H136" s="2">
        <v>14583.3333</v>
      </c>
      <c r="I136" s="3" t="s">
        <v>34</v>
      </c>
      <c r="J136">
        <f t="shared" si="10"/>
        <v>595238.09387755103</v>
      </c>
      <c r="K136" t="str">
        <f t="shared" si="11"/>
        <v>50 unidades</v>
      </c>
      <c r="L136" t="str">
        <f t="shared" si="12"/>
        <v>50</v>
      </c>
      <c r="M136" s="8" t="str">
        <f t="shared" si="13"/>
        <v>50</v>
      </c>
      <c r="N136">
        <f t="shared" si="14"/>
        <v>833333.33142857149</v>
      </c>
    </row>
    <row r="137" spans="1:14" x14ac:dyDescent="0.25">
      <c r="A137" s="1" t="s">
        <v>49</v>
      </c>
      <c r="B137" s="3" t="s">
        <v>11</v>
      </c>
      <c r="C137" s="3" t="s">
        <v>12</v>
      </c>
      <c r="D137" s="3" t="s">
        <v>29</v>
      </c>
      <c r="E137" s="2">
        <v>3680</v>
      </c>
      <c r="F137" s="2">
        <v>9000</v>
      </c>
      <c r="G137" s="2">
        <v>19000</v>
      </c>
      <c r="H137" s="2">
        <v>13274.456399999999</v>
      </c>
      <c r="I137" s="3" t="s">
        <v>34</v>
      </c>
      <c r="J137">
        <f t="shared" si="10"/>
        <v>541814.54693877546</v>
      </c>
      <c r="K137" t="str">
        <f t="shared" si="11"/>
        <v>50 unidades</v>
      </c>
      <c r="L137" t="str">
        <f t="shared" si="12"/>
        <v>50</v>
      </c>
      <c r="M137" s="8" t="str">
        <f t="shared" si="13"/>
        <v>50</v>
      </c>
      <c r="N137">
        <f t="shared" si="14"/>
        <v>758540.36571428564</v>
      </c>
    </row>
    <row r="138" spans="1:14" x14ac:dyDescent="0.25">
      <c r="A138" s="1" t="s">
        <v>51</v>
      </c>
      <c r="B138" s="3" t="s">
        <v>11</v>
      </c>
      <c r="C138" s="3" t="s">
        <v>12</v>
      </c>
      <c r="D138" s="3" t="s">
        <v>21</v>
      </c>
      <c r="E138" s="2">
        <v>350</v>
      </c>
      <c r="F138" s="2">
        <v>17000</v>
      </c>
      <c r="G138" s="2">
        <v>20000</v>
      </c>
      <c r="H138" s="2">
        <v>18028.571400000001</v>
      </c>
      <c r="I138" s="3" t="s">
        <v>34</v>
      </c>
      <c r="J138">
        <f t="shared" si="10"/>
        <v>735860.05714285723</v>
      </c>
      <c r="K138" t="str">
        <f t="shared" si="11"/>
        <v>50 unidades</v>
      </c>
      <c r="L138" t="str">
        <f t="shared" si="12"/>
        <v>50</v>
      </c>
      <c r="M138" s="8" t="str">
        <f t="shared" si="13"/>
        <v>50</v>
      </c>
      <c r="N138">
        <f t="shared" si="14"/>
        <v>1030204.0800000001</v>
      </c>
    </row>
    <row r="139" spans="1:14" x14ac:dyDescent="0.25">
      <c r="A139" s="1" t="s">
        <v>51</v>
      </c>
      <c r="B139" s="3" t="s">
        <v>11</v>
      </c>
      <c r="C139" s="3" t="s">
        <v>12</v>
      </c>
      <c r="D139" s="3" t="s">
        <v>21</v>
      </c>
      <c r="E139" s="2">
        <v>130</v>
      </c>
      <c r="F139" s="2">
        <v>22000</v>
      </c>
      <c r="G139" s="2">
        <v>24000</v>
      </c>
      <c r="H139" s="2">
        <v>22769.2307</v>
      </c>
      <c r="I139" s="3" t="s">
        <v>23</v>
      </c>
      <c r="J139">
        <f t="shared" si="10"/>
        <v>929356.3551020408</v>
      </c>
      <c r="K139" t="str">
        <f t="shared" si="11"/>
        <v>60 unidades</v>
      </c>
      <c r="L139" t="str">
        <f t="shared" si="12"/>
        <v>60</v>
      </c>
      <c r="M139" s="8" t="str">
        <f t="shared" si="13"/>
        <v>60</v>
      </c>
      <c r="N139">
        <f t="shared" si="14"/>
        <v>1084249.080952381</v>
      </c>
    </row>
    <row r="140" spans="1:14" x14ac:dyDescent="0.25">
      <c r="A140" s="1" t="s">
        <v>51</v>
      </c>
      <c r="B140" s="3" t="s">
        <v>11</v>
      </c>
      <c r="C140" s="3" t="s">
        <v>12</v>
      </c>
      <c r="D140" s="3" t="s">
        <v>43</v>
      </c>
      <c r="E140" s="2">
        <v>400</v>
      </c>
      <c r="F140" s="2">
        <v>10000</v>
      </c>
      <c r="G140" s="2">
        <v>12000</v>
      </c>
      <c r="H140" s="2">
        <v>10850</v>
      </c>
      <c r="I140" s="3" t="s">
        <v>34</v>
      </c>
      <c r="J140">
        <f t="shared" si="10"/>
        <v>442857.14285714284</v>
      </c>
      <c r="K140" t="str">
        <f t="shared" si="11"/>
        <v>50 unidades</v>
      </c>
      <c r="L140" t="str">
        <f t="shared" si="12"/>
        <v>50</v>
      </c>
      <c r="M140" s="8" t="str">
        <f t="shared" si="13"/>
        <v>50</v>
      </c>
      <c r="N140">
        <f t="shared" si="14"/>
        <v>620000</v>
      </c>
    </row>
    <row r="141" spans="1:14" x14ac:dyDescent="0.25">
      <c r="A141" s="1" t="s">
        <v>51</v>
      </c>
      <c r="B141" s="3" t="s">
        <v>11</v>
      </c>
      <c r="C141" s="3" t="s">
        <v>12</v>
      </c>
      <c r="D141" s="3" t="s">
        <v>43</v>
      </c>
      <c r="E141" s="2">
        <v>180</v>
      </c>
      <c r="F141" s="2">
        <v>18000</v>
      </c>
      <c r="G141" s="2">
        <v>20000</v>
      </c>
      <c r="H141" s="2">
        <v>18888.888800000001</v>
      </c>
      <c r="I141" s="3" t="s">
        <v>23</v>
      </c>
      <c r="J141">
        <f t="shared" si="10"/>
        <v>770975.05306122452</v>
      </c>
      <c r="K141" t="str">
        <f t="shared" si="11"/>
        <v>60 unidades</v>
      </c>
      <c r="L141" t="str">
        <f t="shared" si="12"/>
        <v>60</v>
      </c>
      <c r="M141" s="8" t="str">
        <f t="shared" si="13"/>
        <v>60</v>
      </c>
      <c r="N141">
        <f t="shared" si="14"/>
        <v>899470.89523809531</v>
      </c>
    </row>
    <row r="142" spans="1:14" x14ac:dyDescent="0.25">
      <c r="A142" s="1" t="s">
        <v>51</v>
      </c>
      <c r="B142" s="3" t="s">
        <v>11</v>
      </c>
      <c r="C142" s="3" t="s">
        <v>16</v>
      </c>
      <c r="D142" s="3" t="s">
        <v>43</v>
      </c>
      <c r="E142" s="2">
        <v>190</v>
      </c>
      <c r="F142" s="2">
        <v>8000</v>
      </c>
      <c r="G142" s="2">
        <v>10000</v>
      </c>
      <c r="H142" s="2">
        <v>9263.1578000000009</v>
      </c>
      <c r="I142" s="3" t="s">
        <v>15</v>
      </c>
      <c r="J142">
        <f t="shared" si="10"/>
        <v>378088.07346938777</v>
      </c>
      <c r="K142" t="str">
        <f t="shared" si="11"/>
        <v>80 unidades</v>
      </c>
      <c r="L142" t="str">
        <f t="shared" si="12"/>
        <v>80</v>
      </c>
      <c r="M142" s="8" t="str">
        <f t="shared" si="13"/>
        <v>80</v>
      </c>
      <c r="N142">
        <f t="shared" si="14"/>
        <v>330827.0642857143</v>
      </c>
    </row>
    <row r="143" spans="1:14" x14ac:dyDescent="0.25">
      <c r="A143" s="1" t="s">
        <v>51</v>
      </c>
      <c r="B143" s="3" t="s">
        <v>11</v>
      </c>
      <c r="C143" s="3" t="s">
        <v>12</v>
      </c>
      <c r="D143" s="3" t="s">
        <v>18</v>
      </c>
      <c r="E143" s="2">
        <v>400</v>
      </c>
      <c r="F143" s="2">
        <v>14000</v>
      </c>
      <c r="G143" s="2">
        <v>15000</v>
      </c>
      <c r="H143" s="2">
        <v>14425</v>
      </c>
      <c r="I143" s="3" t="s">
        <v>34</v>
      </c>
      <c r="J143">
        <f t="shared" si="10"/>
        <v>588775.51020408166</v>
      </c>
      <c r="K143" t="str">
        <f t="shared" si="11"/>
        <v>50 unidades</v>
      </c>
      <c r="L143" t="str">
        <f t="shared" si="12"/>
        <v>50</v>
      </c>
      <c r="M143" s="8" t="str">
        <f t="shared" si="13"/>
        <v>50</v>
      </c>
      <c r="N143">
        <f t="shared" si="14"/>
        <v>824285.71428571432</v>
      </c>
    </row>
    <row r="144" spans="1:14" x14ac:dyDescent="0.25">
      <c r="A144" s="1" t="s">
        <v>51</v>
      </c>
      <c r="B144" s="3" t="s">
        <v>11</v>
      </c>
      <c r="C144" s="3" t="s">
        <v>12</v>
      </c>
      <c r="D144" s="3" t="s">
        <v>18</v>
      </c>
      <c r="E144" s="2">
        <v>1220</v>
      </c>
      <c r="F144" s="2">
        <v>8000</v>
      </c>
      <c r="G144" s="2">
        <v>11000</v>
      </c>
      <c r="H144" s="2">
        <v>9893.4424999999992</v>
      </c>
      <c r="I144" s="3" t="s">
        <v>23</v>
      </c>
      <c r="J144">
        <f t="shared" si="10"/>
        <v>403813.97959183675</v>
      </c>
      <c r="K144" t="str">
        <f t="shared" si="11"/>
        <v>60 unidades</v>
      </c>
      <c r="L144" t="str">
        <f t="shared" si="12"/>
        <v>60</v>
      </c>
      <c r="M144" s="8" t="str">
        <f t="shared" si="13"/>
        <v>60</v>
      </c>
      <c r="N144">
        <f t="shared" si="14"/>
        <v>471116.30952380953</v>
      </c>
    </row>
    <row r="145" spans="1:14" x14ac:dyDescent="0.25">
      <c r="A145" s="1" t="s">
        <v>51</v>
      </c>
      <c r="B145" s="3" t="s">
        <v>11</v>
      </c>
      <c r="C145" s="3" t="s">
        <v>12</v>
      </c>
      <c r="D145" s="3" t="s">
        <v>29</v>
      </c>
      <c r="E145" s="2">
        <v>8360</v>
      </c>
      <c r="F145" s="2">
        <v>7000</v>
      </c>
      <c r="G145" s="2">
        <v>22000</v>
      </c>
      <c r="H145" s="2">
        <v>9485.6458000000002</v>
      </c>
      <c r="I145" s="3" t="s">
        <v>34</v>
      </c>
      <c r="J145">
        <f t="shared" si="10"/>
        <v>387169.21632653062</v>
      </c>
      <c r="K145" t="str">
        <f t="shared" si="11"/>
        <v>50 unidades</v>
      </c>
      <c r="L145" t="str">
        <f t="shared" si="12"/>
        <v>50</v>
      </c>
      <c r="M145" s="8" t="str">
        <f t="shared" si="13"/>
        <v>50</v>
      </c>
      <c r="N145">
        <f t="shared" si="14"/>
        <v>542036.90285714285</v>
      </c>
    </row>
    <row r="146" spans="1:14" x14ac:dyDescent="0.25">
      <c r="A146" s="1" t="s">
        <v>51</v>
      </c>
      <c r="B146" s="3" t="s">
        <v>31</v>
      </c>
      <c r="C146" s="3" t="s">
        <v>12</v>
      </c>
      <c r="D146" s="3" t="s">
        <v>29</v>
      </c>
      <c r="E146" s="2">
        <v>590</v>
      </c>
      <c r="F146" s="2">
        <v>7000</v>
      </c>
      <c r="G146" s="2">
        <v>8000</v>
      </c>
      <c r="H146" s="2">
        <v>7559.3220000000001</v>
      </c>
      <c r="I146" s="3" t="s">
        <v>23</v>
      </c>
      <c r="J146">
        <f t="shared" si="10"/>
        <v>308543.75510204083</v>
      </c>
      <c r="K146" t="str">
        <f t="shared" si="11"/>
        <v>60 unidades</v>
      </c>
      <c r="L146" t="str">
        <f t="shared" si="12"/>
        <v>60</v>
      </c>
      <c r="M146" s="8" t="str">
        <f t="shared" si="13"/>
        <v>60</v>
      </c>
      <c r="N146">
        <f t="shared" si="14"/>
        <v>359967.71428571426</v>
      </c>
    </row>
    <row r="147" spans="1:14" x14ac:dyDescent="0.25">
      <c r="A147" s="1" t="s">
        <v>51</v>
      </c>
      <c r="B147" s="3" t="s">
        <v>11</v>
      </c>
      <c r="C147" s="3" t="s">
        <v>12</v>
      </c>
      <c r="D147" s="3" t="s">
        <v>19</v>
      </c>
      <c r="E147" s="2">
        <v>10410</v>
      </c>
      <c r="F147" s="2">
        <v>8000</v>
      </c>
      <c r="G147" s="2">
        <v>20000</v>
      </c>
      <c r="H147" s="2">
        <v>11352.545599999999</v>
      </c>
      <c r="I147" s="3" t="s">
        <v>34</v>
      </c>
      <c r="J147">
        <f t="shared" si="10"/>
        <v>463369.20816326531</v>
      </c>
      <c r="K147" t="str">
        <f t="shared" si="11"/>
        <v>50 unidades</v>
      </c>
      <c r="L147" t="str">
        <f t="shared" si="12"/>
        <v>50</v>
      </c>
      <c r="M147" s="8" t="str">
        <f t="shared" si="13"/>
        <v>50</v>
      </c>
      <c r="N147">
        <f t="shared" si="14"/>
        <v>648716.89142857143</v>
      </c>
    </row>
    <row r="148" spans="1:14" x14ac:dyDescent="0.25">
      <c r="A148" s="1" t="s">
        <v>51</v>
      </c>
      <c r="B148" s="3" t="s">
        <v>11</v>
      </c>
      <c r="C148" s="3" t="s">
        <v>12</v>
      </c>
      <c r="D148" s="3" t="s">
        <v>19</v>
      </c>
      <c r="E148" s="2">
        <v>400</v>
      </c>
      <c r="F148" s="2">
        <v>11000</v>
      </c>
      <c r="G148" s="2">
        <v>12000</v>
      </c>
      <c r="H148" s="2">
        <v>11575</v>
      </c>
      <c r="I148" s="3" t="s">
        <v>23</v>
      </c>
      <c r="J148">
        <f t="shared" si="10"/>
        <v>472448.97959183675</v>
      </c>
      <c r="K148" t="str">
        <f t="shared" si="11"/>
        <v>60 unidades</v>
      </c>
      <c r="L148" t="str">
        <f t="shared" si="12"/>
        <v>60</v>
      </c>
      <c r="M148" s="8" t="str">
        <f t="shared" si="13"/>
        <v>60</v>
      </c>
      <c r="N148">
        <f t="shared" si="14"/>
        <v>551190.47619047621</v>
      </c>
    </row>
    <row r="149" spans="1:14" x14ac:dyDescent="0.25">
      <c r="A149" s="1" t="s">
        <v>51</v>
      </c>
      <c r="B149" s="3" t="s">
        <v>11</v>
      </c>
      <c r="C149" s="3" t="s">
        <v>16</v>
      </c>
      <c r="D149" s="3" t="s">
        <v>19</v>
      </c>
      <c r="E149" s="2">
        <v>1910</v>
      </c>
      <c r="F149" s="2">
        <v>7000</v>
      </c>
      <c r="G149" s="2">
        <v>13000</v>
      </c>
      <c r="H149" s="2">
        <v>9225.1308000000008</v>
      </c>
      <c r="I149" s="3" t="s">
        <v>15</v>
      </c>
      <c r="J149">
        <f t="shared" si="10"/>
        <v>376535.95102040819</v>
      </c>
      <c r="K149" t="str">
        <f t="shared" si="11"/>
        <v>80 unidades</v>
      </c>
      <c r="L149" t="str">
        <f t="shared" si="12"/>
        <v>80</v>
      </c>
      <c r="M149" s="8" t="str">
        <f t="shared" si="13"/>
        <v>80</v>
      </c>
      <c r="N149">
        <f t="shared" si="14"/>
        <v>329468.95714285719</v>
      </c>
    </row>
    <row r="150" spans="1:14" x14ac:dyDescent="0.25">
      <c r="A150" s="1" t="s">
        <v>52</v>
      </c>
      <c r="B150" s="3" t="s">
        <v>11</v>
      </c>
      <c r="C150" s="3" t="s">
        <v>12</v>
      </c>
      <c r="D150" s="3" t="s">
        <v>21</v>
      </c>
      <c r="E150" s="2">
        <v>320</v>
      </c>
      <c r="F150" s="2">
        <v>5000</v>
      </c>
      <c r="G150" s="2">
        <v>6000</v>
      </c>
      <c r="H150" s="2">
        <v>5625</v>
      </c>
      <c r="I150" s="3" t="s">
        <v>34</v>
      </c>
      <c r="J150">
        <f t="shared" si="10"/>
        <v>229591.83673469388</v>
      </c>
      <c r="K150" t="str">
        <f t="shared" si="11"/>
        <v>50 unidades</v>
      </c>
      <c r="L150" t="str">
        <f t="shared" si="12"/>
        <v>50</v>
      </c>
      <c r="M150" s="8" t="str">
        <f t="shared" si="13"/>
        <v>50</v>
      </c>
      <c r="N150">
        <f t="shared" si="14"/>
        <v>321428.57142857142</v>
      </c>
    </row>
    <row r="151" spans="1:14" x14ac:dyDescent="0.25">
      <c r="A151" s="1" t="s">
        <v>52</v>
      </c>
      <c r="B151" s="3" t="s">
        <v>11</v>
      </c>
      <c r="C151" s="3" t="s">
        <v>12</v>
      </c>
      <c r="D151" s="3" t="s">
        <v>18</v>
      </c>
      <c r="E151" s="2">
        <v>400</v>
      </c>
      <c r="F151" s="2">
        <v>5000</v>
      </c>
      <c r="G151" s="2">
        <v>6000</v>
      </c>
      <c r="H151" s="2">
        <v>5425</v>
      </c>
      <c r="I151" s="3" t="s">
        <v>34</v>
      </c>
      <c r="J151">
        <f t="shared" si="10"/>
        <v>221428.57142857142</v>
      </c>
      <c r="K151" t="str">
        <f t="shared" si="11"/>
        <v>50 unidades</v>
      </c>
      <c r="L151" t="str">
        <f t="shared" si="12"/>
        <v>50</v>
      </c>
      <c r="M151" s="8" t="str">
        <f t="shared" si="13"/>
        <v>50</v>
      </c>
      <c r="N151">
        <f t="shared" si="14"/>
        <v>310000</v>
      </c>
    </row>
    <row r="152" spans="1:14" x14ac:dyDescent="0.25">
      <c r="A152" s="1" t="s">
        <v>52</v>
      </c>
      <c r="B152" s="3" t="s">
        <v>31</v>
      </c>
      <c r="C152" s="3" t="s">
        <v>12</v>
      </c>
      <c r="D152" s="3" t="s">
        <v>29</v>
      </c>
      <c r="E152" s="2">
        <v>200</v>
      </c>
      <c r="F152" s="2">
        <v>6000</v>
      </c>
      <c r="G152" s="2">
        <v>7000</v>
      </c>
      <c r="H152" s="2">
        <v>6600</v>
      </c>
      <c r="I152" s="3" t="s">
        <v>34</v>
      </c>
      <c r="J152">
        <f t="shared" si="10"/>
        <v>269387.75510204083</v>
      </c>
      <c r="K152" t="str">
        <f t="shared" si="11"/>
        <v>50 unidades</v>
      </c>
      <c r="L152" t="str">
        <f t="shared" si="12"/>
        <v>50</v>
      </c>
      <c r="M152" s="8" t="str">
        <f t="shared" si="13"/>
        <v>50</v>
      </c>
      <c r="N152">
        <f t="shared" si="14"/>
        <v>377142.85714285716</v>
      </c>
    </row>
    <row r="153" spans="1:14" x14ac:dyDescent="0.25">
      <c r="A153" s="1" t="s">
        <v>52</v>
      </c>
      <c r="B153" s="3" t="s">
        <v>11</v>
      </c>
      <c r="C153" s="3" t="s">
        <v>12</v>
      </c>
      <c r="D153" s="3" t="s">
        <v>29</v>
      </c>
      <c r="E153" s="2">
        <v>16000</v>
      </c>
      <c r="F153" s="2">
        <v>3000</v>
      </c>
      <c r="G153" s="2">
        <v>6000</v>
      </c>
      <c r="H153" s="2">
        <v>4343.7498999999998</v>
      </c>
      <c r="I153" s="3" t="s">
        <v>34</v>
      </c>
      <c r="J153">
        <f t="shared" si="10"/>
        <v>177295.91428571427</v>
      </c>
      <c r="K153" t="str">
        <f t="shared" si="11"/>
        <v>50 unidades</v>
      </c>
      <c r="L153" t="str">
        <f t="shared" si="12"/>
        <v>50</v>
      </c>
      <c r="M153" s="8" t="str">
        <f t="shared" si="13"/>
        <v>50</v>
      </c>
      <c r="N153">
        <f t="shared" si="14"/>
        <v>248214.27999999997</v>
      </c>
    </row>
    <row r="154" spans="1:14" x14ac:dyDescent="0.25">
      <c r="A154" s="1" t="s">
        <v>52</v>
      </c>
      <c r="B154" s="3" t="s">
        <v>31</v>
      </c>
      <c r="C154" s="3" t="s">
        <v>12</v>
      </c>
      <c r="D154" s="3" t="s">
        <v>29</v>
      </c>
      <c r="E154" s="2">
        <v>230</v>
      </c>
      <c r="F154" s="2">
        <v>5000</v>
      </c>
      <c r="G154" s="2">
        <v>6000</v>
      </c>
      <c r="H154" s="2">
        <v>5434.7825999999995</v>
      </c>
      <c r="I154" s="3" t="s">
        <v>23</v>
      </c>
      <c r="J154">
        <f t="shared" si="10"/>
        <v>221827.86122448978</v>
      </c>
      <c r="K154" t="str">
        <f t="shared" si="11"/>
        <v>60 unidades</v>
      </c>
      <c r="L154" t="str">
        <f t="shared" si="12"/>
        <v>60</v>
      </c>
      <c r="M154" s="8" t="str">
        <f t="shared" si="13"/>
        <v>60</v>
      </c>
      <c r="N154">
        <f t="shared" si="14"/>
        <v>258799.1714285714</v>
      </c>
    </row>
    <row r="155" spans="1:14" x14ac:dyDescent="0.25">
      <c r="A155" s="1" t="s">
        <v>52</v>
      </c>
      <c r="B155" s="3" t="s">
        <v>11</v>
      </c>
      <c r="C155" s="3" t="s">
        <v>12</v>
      </c>
      <c r="D155" s="3" t="s">
        <v>19</v>
      </c>
      <c r="E155" s="2">
        <v>14890</v>
      </c>
      <c r="F155" s="2">
        <v>5000</v>
      </c>
      <c r="G155" s="2">
        <v>7000</v>
      </c>
      <c r="H155" s="2">
        <v>5801.8804</v>
      </c>
      <c r="I155" s="3" t="s">
        <v>34</v>
      </c>
      <c r="J155">
        <f t="shared" si="10"/>
        <v>236811.44489795921</v>
      </c>
      <c r="K155" t="str">
        <f t="shared" si="11"/>
        <v>50 unidades</v>
      </c>
      <c r="L155" t="str">
        <f t="shared" si="12"/>
        <v>50</v>
      </c>
      <c r="M155" s="8" t="str">
        <f t="shared" si="13"/>
        <v>50</v>
      </c>
      <c r="N155">
        <f t="shared" si="14"/>
        <v>331536.0228571429</v>
      </c>
    </row>
    <row r="156" spans="1:14" x14ac:dyDescent="0.25">
      <c r="A156" s="1" t="s">
        <v>52</v>
      </c>
      <c r="B156" s="3" t="s">
        <v>11</v>
      </c>
      <c r="C156" s="3" t="s">
        <v>12</v>
      </c>
      <c r="D156" s="3" t="s">
        <v>19</v>
      </c>
      <c r="E156" s="2">
        <v>980</v>
      </c>
      <c r="F156" s="2">
        <v>5500</v>
      </c>
      <c r="G156" s="2">
        <v>6000</v>
      </c>
      <c r="H156" s="2">
        <v>5714.2857000000004</v>
      </c>
      <c r="I156" s="3" t="s">
        <v>23</v>
      </c>
      <c r="J156">
        <f t="shared" si="10"/>
        <v>233236.15102040817</v>
      </c>
      <c r="K156" t="str">
        <f t="shared" si="11"/>
        <v>60 unidades</v>
      </c>
      <c r="L156" t="str">
        <f t="shared" si="12"/>
        <v>60</v>
      </c>
      <c r="M156" s="8" t="str">
        <f t="shared" si="13"/>
        <v>60</v>
      </c>
      <c r="N156">
        <f t="shared" si="14"/>
        <v>272108.84285714285</v>
      </c>
    </row>
    <row r="157" spans="1:14" x14ac:dyDescent="0.25">
      <c r="A157" s="1" t="s">
        <v>52</v>
      </c>
      <c r="B157" s="3" t="s">
        <v>11</v>
      </c>
      <c r="C157" s="3" t="s">
        <v>16</v>
      </c>
      <c r="D157" s="3" t="s">
        <v>19</v>
      </c>
      <c r="E157" s="2">
        <v>2210</v>
      </c>
      <c r="F157" s="2">
        <v>3000</v>
      </c>
      <c r="G157" s="2">
        <v>5000</v>
      </c>
      <c r="H157" s="2">
        <v>4058.8235</v>
      </c>
      <c r="I157" s="3" t="s">
        <v>15</v>
      </c>
      <c r="J157">
        <f t="shared" si="10"/>
        <v>165666.26530612246</v>
      </c>
      <c r="K157" t="str">
        <f t="shared" si="11"/>
        <v>80 unidades</v>
      </c>
      <c r="L157" t="str">
        <f t="shared" si="12"/>
        <v>80</v>
      </c>
      <c r="M157" s="8" t="str">
        <f t="shared" si="13"/>
        <v>80</v>
      </c>
      <c r="N157">
        <f t="shared" si="14"/>
        <v>144957.98214285713</v>
      </c>
    </row>
    <row r="158" spans="1:14" x14ac:dyDescent="0.25">
      <c r="A158" s="1" t="s">
        <v>52</v>
      </c>
      <c r="B158" s="3" t="s">
        <v>11</v>
      </c>
      <c r="C158" s="3" t="s">
        <v>12</v>
      </c>
      <c r="D158" s="3" t="s">
        <v>25</v>
      </c>
      <c r="E158" s="2">
        <v>400</v>
      </c>
      <c r="F158" s="2">
        <v>5000</v>
      </c>
      <c r="G158" s="2">
        <v>6000</v>
      </c>
      <c r="H158" s="2">
        <v>5500</v>
      </c>
      <c r="I158" s="3" t="s">
        <v>34</v>
      </c>
      <c r="J158">
        <f t="shared" si="10"/>
        <v>224489.79591836734</v>
      </c>
      <c r="K158" t="str">
        <f t="shared" si="11"/>
        <v>50 unidades</v>
      </c>
      <c r="L158" t="str">
        <f t="shared" si="12"/>
        <v>50</v>
      </c>
      <c r="M158" s="8" t="str">
        <f t="shared" si="13"/>
        <v>50</v>
      </c>
      <c r="N158">
        <f t="shared" si="14"/>
        <v>314285.71428571426</v>
      </c>
    </row>
    <row r="159" spans="1:14" x14ac:dyDescent="0.25">
      <c r="A159" s="1" t="s">
        <v>52</v>
      </c>
      <c r="B159" s="3" t="s">
        <v>11</v>
      </c>
      <c r="C159" s="3" t="s">
        <v>12</v>
      </c>
      <c r="D159" s="3" t="s">
        <v>25</v>
      </c>
      <c r="E159" s="2">
        <v>580</v>
      </c>
      <c r="F159" s="2">
        <v>5000</v>
      </c>
      <c r="G159" s="2">
        <v>6000</v>
      </c>
      <c r="H159" s="2">
        <v>5551.7241000000004</v>
      </c>
      <c r="I159" s="3" t="s">
        <v>23</v>
      </c>
      <c r="J159">
        <f t="shared" si="10"/>
        <v>226600.9836734694</v>
      </c>
      <c r="K159" t="str">
        <f t="shared" si="11"/>
        <v>60 unidades</v>
      </c>
      <c r="L159" t="str">
        <f t="shared" si="12"/>
        <v>60</v>
      </c>
      <c r="M159" s="8" t="str">
        <f t="shared" si="13"/>
        <v>60</v>
      </c>
      <c r="N159">
        <f t="shared" si="14"/>
        <v>264367.8142857143</v>
      </c>
    </row>
    <row r="160" spans="1:14" x14ac:dyDescent="0.25">
      <c r="A160" s="1" t="s">
        <v>53</v>
      </c>
      <c r="B160" s="3" t="s">
        <v>11</v>
      </c>
      <c r="C160" s="3" t="s">
        <v>12</v>
      </c>
      <c r="D160" s="3" t="s">
        <v>18</v>
      </c>
      <c r="E160" s="2">
        <v>2110</v>
      </c>
      <c r="F160" s="2">
        <v>5000</v>
      </c>
      <c r="G160" s="2">
        <v>9000</v>
      </c>
      <c r="H160" s="2">
        <v>6236.9666999999999</v>
      </c>
      <c r="I160" s="3" t="s">
        <v>34</v>
      </c>
      <c r="J160">
        <f t="shared" si="10"/>
        <v>254570.06938775512</v>
      </c>
      <c r="K160" t="str">
        <f t="shared" si="11"/>
        <v>50 unidades</v>
      </c>
      <c r="L160" t="str">
        <f t="shared" si="12"/>
        <v>50</v>
      </c>
      <c r="M160" s="8" t="str">
        <f t="shared" si="13"/>
        <v>50</v>
      </c>
      <c r="N160">
        <f t="shared" si="14"/>
        <v>356398.09714285715</v>
      </c>
    </row>
    <row r="161" spans="1:14" x14ac:dyDescent="0.25">
      <c r="A161" s="1" t="s">
        <v>53</v>
      </c>
      <c r="B161" s="3" t="s">
        <v>11</v>
      </c>
      <c r="C161" s="3" t="s">
        <v>12</v>
      </c>
      <c r="D161" s="3" t="s">
        <v>18</v>
      </c>
      <c r="E161" s="2">
        <v>1640</v>
      </c>
      <c r="F161" s="2">
        <v>4500</v>
      </c>
      <c r="G161" s="2">
        <v>7000</v>
      </c>
      <c r="H161" s="2">
        <v>5670.7316000000001</v>
      </c>
      <c r="I161" s="3" t="s">
        <v>23</v>
      </c>
      <c r="J161">
        <f t="shared" si="10"/>
        <v>231458.4326530612</v>
      </c>
      <c r="K161" t="str">
        <f t="shared" si="11"/>
        <v>60 unidades</v>
      </c>
      <c r="L161" t="str">
        <f t="shared" si="12"/>
        <v>60</v>
      </c>
      <c r="M161" s="8" t="str">
        <f t="shared" si="13"/>
        <v>60</v>
      </c>
      <c r="N161">
        <f t="shared" si="14"/>
        <v>270034.83809523808</v>
      </c>
    </row>
    <row r="162" spans="1:14" x14ac:dyDescent="0.25">
      <c r="A162" s="1" t="s">
        <v>53</v>
      </c>
      <c r="B162" s="3" t="s">
        <v>11</v>
      </c>
      <c r="C162" s="3" t="s">
        <v>12</v>
      </c>
      <c r="D162" s="3" t="s">
        <v>29</v>
      </c>
      <c r="E162" s="2">
        <v>330</v>
      </c>
      <c r="F162" s="2">
        <v>6000</v>
      </c>
      <c r="G162" s="2">
        <v>6000</v>
      </c>
      <c r="H162" s="2">
        <v>6000</v>
      </c>
      <c r="I162" s="3" t="s">
        <v>23</v>
      </c>
      <c r="J162">
        <f t="shared" si="10"/>
        <v>244897.95918367346</v>
      </c>
      <c r="K162" t="str">
        <f t="shared" si="11"/>
        <v>60 unidades</v>
      </c>
      <c r="L162" t="str">
        <f t="shared" si="12"/>
        <v>60</v>
      </c>
      <c r="M162" s="8" t="str">
        <f t="shared" si="13"/>
        <v>60</v>
      </c>
      <c r="N162">
        <f t="shared" si="14"/>
        <v>285714.28571428574</v>
      </c>
    </row>
    <row r="163" spans="1:14" x14ac:dyDescent="0.25">
      <c r="A163" s="1" t="s">
        <v>53</v>
      </c>
      <c r="B163" s="3" t="s">
        <v>31</v>
      </c>
      <c r="C163" s="3" t="s">
        <v>12</v>
      </c>
      <c r="D163" s="3" t="s">
        <v>19</v>
      </c>
      <c r="E163" s="2">
        <v>160</v>
      </c>
      <c r="F163" s="2">
        <v>6000</v>
      </c>
      <c r="G163" s="2">
        <v>6000</v>
      </c>
      <c r="H163" s="2">
        <v>6000</v>
      </c>
      <c r="I163" s="3" t="s">
        <v>34</v>
      </c>
      <c r="J163">
        <f t="shared" si="10"/>
        <v>244897.95918367346</v>
      </c>
      <c r="K163" t="str">
        <f t="shared" si="11"/>
        <v>50 unidades</v>
      </c>
      <c r="L163" t="str">
        <f t="shared" si="12"/>
        <v>50</v>
      </c>
      <c r="M163" s="8" t="str">
        <f t="shared" si="13"/>
        <v>50</v>
      </c>
      <c r="N163">
        <f t="shared" si="14"/>
        <v>342857.14285714284</v>
      </c>
    </row>
    <row r="164" spans="1:14" x14ac:dyDescent="0.25">
      <c r="A164" s="1" t="s">
        <v>53</v>
      </c>
      <c r="B164" s="3" t="s">
        <v>11</v>
      </c>
      <c r="C164" s="3" t="s">
        <v>12</v>
      </c>
      <c r="D164" s="3" t="s">
        <v>19</v>
      </c>
      <c r="E164" s="2">
        <v>7750</v>
      </c>
      <c r="F164" s="2">
        <v>5000</v>
      </c>
      <c r="G164" s="2">
        <v>9000</v>
      </c>
      <c r="H164" s="2">
        <v>6164.5160999999998</v>
      </c>
      <c r="I164" s="3" t="s">
        <v>34</v>
      </c>
      <c r="J164">
        <f t="shared" si="10"/>
        <v>251612.90204081632</v>
      </c>
      <c r="K164" t="str">
        <f t="shared" si="11"/>
        <v>50 unidades</v>
      </c>
      <c r="L164" t="str">
        <f t="shared" si="12"/>
        <v>50</v>
      </c>
      <c r="M164" s="8" t="str">
        <f t="shared" si="13"/>
        <v>50</v>
      </c>
      <c r="N164">
        <f t="shared" si="14"/>
        <v>352258.06285714282</v>
      </c>
    </row>
    <row r="165" spans="1:14" x14ac:dyDescent="0.25">
      <c r="A165" s="1" t="s">
        <v>53</v>
      </c>
      <c r="B165" s="3" t="s">
        <v>11</v>
      </c>
      <c r="C165" s="3" t="s">
        <v>12</v>
      </c>
      <c r="D165" s="3" t="s">
        <v>19</v>
      </c>
      <c r="E165" s="2">
        <v>580</v>
      </c>
      <c r="F165" s="2">
        <v>5000</v>
      </c>
      <c r="G165" s="2">
        <v>5000</v>
      </c>
      <c r="H165" s="2">
        <v>5000</v>
      </c>
      <c r="I165" s="3" t="s">
        <v>23</v>
      </c>
      <c r="J165">
        <f t="shared" si="10"/>
        <v>204081.63265306121</v>
      </c>
      <c r="K165" t="str">
        <f t="shared" si="11"/>
        <v>60 unidades</v>
      </c>
      <c r="L165" t="str">
        <f t="shared" si="12"/>
        <v>60</v>
      </c>
      <c r="M165" s="8" t="str">
        <f t="shared" si="13"/>
        <v>60</v>
      </c>
      <c r="N165">
        <f t="shared" si="14"/>
        <v>238095.23809523811</v>
      </c>
    </row>
    <row r="166" spans="1:14" x14ac:dyDescent="0.25">
      <c r="A166" s="1" t="s">
        <v>53</v>
      </c>
      <c r="B166" s="3" t="s">
        <v>11</v>
      </c>
      <c r="C166" s="3" t="s">
        <v>16</v>
      </c>
      <c r="D166" s="3" t="s">
        <v>19</v>
      </c>
      <c r="E166" s="2">
        <v>300</v>
      </c>
      <c r="F166" s="2">
        <v>3500</v>
      </c>
      <c r="G166" s="2">
        <v>4000</v>
      </c>
      <c r="H166" s="2">
        <v>3666.6666</v>
      </c>
      <c r="I166" s="3" t="s">
        <v>15</v>
      </c>
      <c r="J166">
        <f t="shared" si="10"/>
        <v>149659.86122448981</v>
      </c>
      <c r="K166" t="str">
        <f t="shared" si="11"/>
        <v>80 unidades</v>
      </c>
      <c r="L166" t="str">
        <f t="shared" si="12"/>
        <v>80</v>
      </c>
      <c r="M166" s="8" t="str">
        <f t="shared" si="13"/>
        <v>80</v>
      </c>
      <c r="N166">
        <f t="shared" si="14"/>
        <v>130952.37857142858</v>
      </c>
    </row>
    <row r="167" spans="1:14" x14ac:dyDescent="0.25">
      <c r="A167" s="1" t="s">
        <v>53</v>
      </c>
      <c r="B167" s="3" t="s">
        <v>11</v>
      </c>
      <c r="C167" s="3" t="s">
        <v>12</v>
      </c>
      <c r="D167" s="3" t="s">
        <v>25</v>
      </c>
      <c r="E167" s="2">
        <v>1050</v>
      </c>
      <c r="F167" s="2">
        <v>5000</v>
      </c>
      <c r="G167" s="2">
        <v>6000</v>
      </c>
      <c r="H167" s="2">
        <v>5590.4760999999999</v>
      </c>
      <c r="I167" s="3" t="s">
        <v>34</v>
      </c>
      <c r="J167">
        <f t="shared" si="10"/>
        <v>228182.69795918366</v>
      </c>
      <c r="K167" t="str">
        <f t="shared" si="11"/>
        <v>50 unidades</v>
      </c>
      <c r="L167" t="str">
        <f t="shared" si="12"/>
        <v>50</v>
      </c>
      <c r="M167" s="8" t="str">
        <f t="shared" si="13"/>
        <v>50</v>
      </c>
      <c r="N167">
        <f t="shared" si="14"/>
        <v>319455.77714285714</v>
      </c>
    </row>
    <row r="168" spans="1:14" x14ac:dyDescent="0.25">
      <c r="A168" s="1" t="s">
        <v>53</v>
      </c>
      <c r="B168" s="3" t="s">
        <v>11</v>
      </c>
      <c r="C168" s="3" t="s">
        <v>12</v>
      </c>
      <c r="D168" s="3" t="s">
        <v>25</v>
      </c>
      <c r="E168" s="2">
        <v>1610</v>
      </c>
      <c r="F168" s="2">
        <v>5000</v>
      </c>
      <c r="G168" s="2">
        <v>8000</v>
      </c>
      <c r="H168" s="2">
        <v>6012.4223000000002</v>
      </c>
      <c r="I168" s="3" t="s">
        <v>23</v>
      </c>
      <c r="J168">
        <f t="shared" si="10"/>
        <v>245404.9918367347</v>
      </c>
      <c r="K168" t="str">
        <f t="shared" si="11"/>
        <v>60 unidades</v>
      </c>
      <c r="L168" t="str">
        <f t="shared" si="12"/>
        <v>60</v>
      </c>
      <c r="M168" s="8" t="str">
        <f t="shared" si="13"/>
        <v>60</v>
      </c>
      <c r="N168">
        <f t="shared" si="14"/>
        <v>286305.82380952378</v>
      </c>
    </row>
    <row r="169" spans="1:14" x14ac:dyDescent="0.25">
      <c r="A169" s="1" t="s">
        <v>54</v>
      </c>
      <c r="B169" s="3" t="s">
        <v>11</v>
      </c>
      <c r="C169" s="3" t="s">
        <v>12</v>
      </c>
      <c r="D169" s="3" t="s">
        <v>18</v>
      </c>
      <c r="E169" s="2">
        <v>4050</v>
      </c>
      <c r="F169" s="2">
        <v>5000</v>
      </c>
      <c r="G169" s="2">
        <v>13000</v>
      </c>
      <c r="H169" s="2">
        <v>9679.0123000000003</v>
      </c>
      <c r="I169" s="3" t="s">
        <v>34</v>
      </c>
      <c r="J169">
        <f t="shared" si="10"/>
        <v>395061.72653061227</v>
      </c>
      <c r="K169" t="str">
        <f t="shared" si="11"/>
        <v>50 unidades</v>
      </c>
      <c r="L169" t="str">
        <f t="shared" si="12"/>
        <v>50</v>
      </c>
      <c r="M169" s="8" t="str">
        <f t="shared" si="13"/>
        <v>50</v>
      </c>
      <c r="N169" s="9">
        <f t="shared" si="14"/>
        <v>553086.41714285722</v>
      </c>
    </row>
    <row r="170" spans="1:14" x14ac:dyDescent="0.25">
      <c r="A170" s="1" t="s">
        <v>54</v>
      </c>
      <c r="B170" s="3" t="s">
        <v>11</v>
      </c>
      <c r="C170" s="3" t="s">
        <v>12</v>
      </c>
      <c r="D170" s="3" t="s">
        <v>18</v>
      </c>
      <c r="E170" s="2">
        <v>860</v>
      </c>
      <c r="F170" s="2">
        <v>10000</v>
      </c>
      <c r="G170" s="2">
        <v>14000</v>
      </c>
      <c r="H170" s="2">
        <v>11372.0929</v>
      </c>
      <c r="I170" s="3" t="s">
        <v>23</v>
      </c>
      <c r="J170">
        <f t="shared" si="10"/>
        <v>464167.05714285717</v>
      </c>
      <c r="K170" t="str">
        <f t="shared" si="11"/>
        <v>60 unidades</v>
      </c>
      <c r="L170" t="str">
        <f t="shared" si="12"/>
        <v>60</v>
      </c>
      <c r="M170" s="8" t="str">
        <f t="shared" si="13"/>
        <v>60</v>
      </c>
      <c r="N170">
        <f t="shared" si="14"/>
        <v>541528.2333333334</v>
      </c>
    </row>
    <row r="171" spans="1:14" x14ac:dyDescent="0.25">
      <c r="A171" s="1" t="s">
        <v>54</v>
      </c>
      <c r="B171" s="3" t="s">
        <v>11</v>
      </c>
      <c r="C171" s="3" t="s">
        <v>12</v>
      </c>
      <c r="D171" s="3" t="s">
        <v>29</v>
      </c>
      <c r="E171" s="2">
        <v>190</v>
      </c>
      <c r="F171" s="2">
        <v>13000</v>
      </c>
      <c r="G171" s="2">
        <v>15000</v>
      </c>
      <c r="H171" s="2">
        <v>13736.8421</v>
      </c>
      <c r="I171" s="3" t="s">
        <v>34</v>
      </c>
      <c r="J171">
        <f t="shared" si="10"/>
        <v>560687.43265306123</v>
      </c>
      <c r="K171" t="str">
        <f t="shared" si="11"/>
        <v>50 unidades</v>
      </c>
      <c r="L171" t="str">
        <f t="shared" si="12"/>
        <v>50</v>
      </c>
      <c r="M171" s="8" t="str">
        <f t="shared" si="13"/>
        <v>50</v>
      </c>
      <c r="N171">
        <f t="shared" si="14"/>
        <v>784962.40571428568</v>
      </c>
    </row>
    <row r="172" spans="1:14" x14ac:dyDescent="0.25">
      <c r="A172" s="1" t="s">
        <v>54</v>
      </c>
      <c r="B172" s="3" t="s">
        <v>11</v>
      </c>
      <c r="C172" s="3" t="s">
        <v>12</v>
      </c>
      <c r="D172" s="3" t="s">
        <v>19</v>
      </c>
      <c r="E172" s="2">
        <v>1680</v>
      </c>
      <c r="F172" s="2">
        <v>5000</v>
      </c>
      <c r="G172" s="2">
        <v>15000</v>
      </c>
      <c r="H172" s="2">
        <v>7779.7619000000004</v>
      </c>
      <c r="I172" s="3" t="s">
        <v>34</v>
      </c>
      <c r="J172">
        <f t="shared" si="10"/>
        <v>317541.30204081634</v>
      </c>
      <c r="K172" t="str">
        <f t="shared" si="11"/>
        <v>50 unidades</v>
      </c>
      <c r="L172" t="str">
        <f t="shared" si="12"/>
        <v>50</v>
      </c>
      <c r="M172" s="8" t="str">
        <f t="shared" si="13"/>
        <v>50</v>
      </c>
      <c r="N172">
        <f t="shared" si="14"/>
        <v>444557.82285714289</v>
      </c>
    </row>
    <row r="173" spans="1:14" x14ac:dyDescent="0.25">
      <c r="A173" s="1" t="s">
        <v>54</v>
      </c>
      <c r="B173" s="3" t="s">
        <v>11</v>
      </c>
      <c r="C173" s="3" t="s">
        <v>12</v>
      </c>
      <c r="D173" s="3" t="s">
        <v>25</v>
      </c>
      <c r="E173" s="2">
        <v>800</v>
      </c>
      <c r="F173" s="2">
        <v>10000</v>
      </c>
      <c r="G173" s="2">
        <v>13000</v>
      </c>
      <c r="H173" s="2">
        <v>11637.5</v>
      </c>
      <c r="I173" s="3" t="s">
        <v>23</v>
      </c>
      <c r="J173">
        <f t="shared" si="10"/>
        <v>475000</v>
      </c>
      <c r="K173" t="str">
        <f t="shared" si="11"/>
        <v>60 unidades</v>
      </c>
      <c r="L173" t="str">
        <f t="shared" si="12"/>
        <v>60</v>
      </c>
      <c r="M173" s="8" t="str">
        <f t="shared" si="13"/>
        <v>60</v>
      </c>
      <c r="N173">
        <f t="shared" si="14"/>
        <v>554166.66666666663</v>
      </c>
    </row>
    <row r="174" spans="1:14" x14ac:dyDescent="0.25">
      <c r="A174" s="1" t="s">
        <v>54</v>
      </c>
      <c r="B174" s="3" t="s">
        <v>11</v>
      </c>
      <c r="C174" s="3" t="s">
        <v>12</v>
      </c>
      <c r="D174" s="3" t="s">
        <v>25</v>
      </c>
      <c r="E174" s="2">
        <v>540</v>
      </c>
      <c r="F174" s="2">
        <v>12000</v>
      </c>
      <c r="G174" s="2">
        <v>14000</v>
      </c>
      <c r="H174" s="2">
        <v>13222.2222</v>
      </c>
      <c r="I174" s="3" t="s">
        <v>14</v>
      </c>
      <c r="J174">
        <f t="shared" si="10"/>
        <v>539682.53877551015</v>
      </c>
      <c r="K174" t="str">
        <f t="shared" si="11"/>
        <v>70 unidades</v>
      </c>
      <c r="L174" t="str">
        <f t="shared" si="12"/>
        <v>70</v>
      </c>
      <c r="M174" s="8" t="str">
        <f t="shared" si="13"/>
        <v>70</v>
      </c>
      <c r="N174">
        <f t="shared" si="14"/>
        <v>539682.53877551015</v>
      </c>
    </row>
    <row r="175" spans="1:14" x14ac:dyDescent="0.25">
      <c r="A175" s="7" t="s">
        <v>55</v>
      </c>
      <c r="B175" s="7"/>
      <c r="C175" s="7"/>
      <c r="D175" s="7"/>
      <c r="E175" s="7"/>
      <c r="F175" s="7"/>
      <c r="G175" s="7"/>
      <c r="H175" s="7"/>
      <c r="I175" s="7"/>
      <c r="J175">
        <f t="shared" si="10"/>
        <v>0</v>
      </c>
      <c r="K175" t="str">
        <f t="shared" si="11"/>
        <v/>
      </c>
      <c r="L175" t="str">
        <f t="shared" si="12"/>
        <v/>
      </c>
      <c r="M175" s="8" t="str">
        <f t="shared" si="13"/>
        <v/>
      </c>
      <c r="N175" t="e">
        <f t="shared" si="14"/>
        <v>#VALUE!</v>
      </c>
    </row>
  </sheetData>
  <mergeCells count="2">
    <mergeCell ref="A1:I1"/>
    <mergeCell ref="A175:I1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series-historicas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Fernández</cp:lastModifiedBy>
  <dcterms:created xsi:type="dcterms:W3CDTF">2024-02-21T13:41:33Z</dcterms:created>
  <dcterms:modified xsi:type="dcterms:W3CDTF">2024-02-21T14:11:44Z</dcterms:modified>
</cp:coreProperties>
</file>