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pac-my.sharepoint.com/personal/fernando_guiraud_utp_ac_pa/Documents/2022 Semestre II/Computadores Digitales/"/>
    </mc:Choice>
  </mc:AlternateContent>
  <xr:revisionPtr revIDLastSave="174" documentId="8_{958BE22F-BF2B-45F2-AA0C-D9B0BE0A91D7}" xr6:coauthVersionLast="47" xr6:coauthVersionMax="47" xr10:uidLastSave="{49B886BC-EAC4-43D3-9DEB-2B3F1962E64F}"/>
  <bookViews>
    <workbookView minimized="1" xWindow="780" yWindow="780" windowWidth="15375" windowHeight="8325" xr2:uid="{F32424E5-75D1-4388-BDF8-3AA8A29C8903}"/>
  </bookViews>
  <sheets>
    <sheet name="Hoja1 (2)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2" l="1"/>
  <c r="K10" i="2"/>
  <c r="K3" i="2"/>
  <c r="K8" i="2"/>
  <c r="K6" i="2"/>
  <c r="K4" i="2"/>
  <c r="K5" i="2"/>
  <c r="E7" i="2"/>
  <c r="F7" i="2" s="1"/>
  <c r="E6" i="2"/>
  <c r="F6" i="2" s="1"/>
  <c r="E5" i="2"/>
  <c r="F5" i="2" s="1"/>
  <c r="E4" i="2"/>
  <c r="F4" i="2" s="1"/>
  <c r="E3" i="2"/>
  <c r="F3" i="2" s="1"/>
  <c r="G3" i="1"/>
  <c r="G7" i="1"/>
  <c r="E7" i="1"/>
  <c r="E6" i="1"/>
  <c r="G6" i="1" s="1"/>
  <c r="E4" i="1"/>
  <c r="G4" i="1" s="1"/>
  <c r="E5" i="1"/>
  <c r="G5" i="1" s="1"/>
  <c r="E3" i="1"/>
  <c r="F8" i="2" l="1"/>
  <c r="K9" i="2" s="1"/>
  <c r="G8" i="1"/>
  <c r="G11" i="1" s="1"/>
  <c r="G10" i="1" l="1"/>
</calcChain>
</file>

<file path=xl/sharedStrings.xml><?xml version="1.0" encoding="utf-8"?>
<sst xmlns="http://schemas.openxmlformats.org/spreadsheetml/2006/main" count="58" uniqueCount="42">
  <si>
    <t>Controlador de motor paso a paso TB6600 4A 9-42V</t>
  </si>
  <si>
    <t>Componente</t>
  </si>
  <si>
    <t>Cantidad</t>
  </si>
  <si>
    <t>ITBMS</t>
  </si>
  <si>
    <t>Total</t>
  </si>
  <si>
    <t>Peso (lb)</t>
  </si>
  <si>
    <t>Precio</t>
  </si>
  <si>
    <t>https://www.amazon.com/-/es/gp/product/B07TSB7ZT5/ref=ewc_pr_img_1?smid=A1IIJS436PHHCA&amp;psc=1</t>
  </si>
  <si>
    <t>Guía deslizante lineal 11.811 in</t>
  </si>
  <si>
    <t>Motor bipolar 2 A, 59 Ncm</t>
  </si>
  <si>
    <t>https://www.amazon.com/-/es/controlador-pulgadas-pulgadas-conector-impresora/dp/B00PNEQKC0/ref=sr_1_3?__mk_es_US=%C3%85M%C3%85%C5%BD%C3%95%C3%91&amp;crid=1ZWYLB0P5GON2&amp;keywords=stepper+motor&amp;qid=1665632844&amp;qu=eyJxc2MiOiI1LjgyIiwicXNhIjoiNS40MiIsInFzcCI6IjUuMTAifQ%3D%3D&amp;sprefix=stepper+motor+%2Caps%2C169&amp;sr=8-3</t>
  </si>
  <si>
    <t>DC imán de solenoide electromagnético</t>
  </si>
  <si>
    <t>Costo</t>
  </si>
  <si>
    <t>-</t>
  </si>
  <si>
    <t>Base (Aproximado)</t>
  </si>
  <si>
    <t>15 estudiantes</t>
  </si>
  <si>
    <t>30 estudiantes</t>
  </si>
  <si>
    <t>Convertidor de nivel lógico bidireccional de 3.3 V a 5 V</t>
  </si>
  <si>
    <t>Costos de envio</t>
  </si>
  <si>
    <t>Paquete #1</t>
  </si>
  <si>
    <t>Paquete #2</t>
  </si>
  <si>
    <t>Paquete #3</t>
  </si>
  <si>
    <t>TBA303527124673</t>
  </si>
  <si>
    <t>TBA303451041633</t>
  </si>
  <si>
    <t>TBA303540170807</t>
  </si>
  <si>
    <t>Tracking</t>
  </si>
  <si>
    <t>Pagado</t>
  </si>
  <si>
    <t>Faltante</t>
  </si>
  <si>
    <t>Por persona</t>
  </si>
  <si>
    <t>Riel lineal con motor de pasos</t>
  </si>
  <si>
    <t>Motor de pasos bipolar</t>
  </si>
  <si>
    <t>Controlador de motod paso a paso TB6600</t>
  </si>
  <si>
    <t>Electroiman solenoide de 12V</t>
  </si>
  <si>
    <t>Relay</t>
  </si>
  <si>
    <t>Convertidores elevadores bidireccionales</t>
  </si>
  <si>
    <t>Microcontrolador ESP32</t>
  </si>
  <si>
    <t>Interruptores de limite de posición</t>
  </si>
  <si>
    <t xml:space="preserve">Filamento de impresión 3D </t>
  </si>
  <si>
    <t>Pegamento epoxico</t>
  </si>
  <si>
    <t>Soportes para mesa</t>
  </si>
  <si>
    <t>Tabla de plywood</t>
  </si>
  <si>
    <t>Envios de Amazon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</si>
</sst>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2F36"/>
      <name val="Amazon Embe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44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/>
    <xf numFmtId="44" fontId="0" fillId="0" borderId="1" xfId="1" applyFont="1" applyBorder="1" applyAlignment="1">
      <alignment horizontal="center"/>
    </xf>
    <xf numFmtId="44" fontId="0" fillId="0" borderId="1" xfId="0" applyNumberFormat="1" applyBorder="1" applyAlignment="1">
      <alignment horizontal="center"/>
    </xf>
    <xf numFmtId="44" fontId="0" fillId="0" borderId="1" xfId="0" applyNumberFormat="1" applyBorder="1"/>
    <xf numFmtId="44" fontId="2" fillId="0" borderId="1" xfId="0" applyNumberFormat="1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44" fontId="0" fillId="0" borderId="2" xfId="1" applyFont="1" applyBorder="1" applyAlignment="1">
      <alignment horizontal="center"/>
    </xf>
    <xf numFmtId="44" fontId="0" fillId="0" borderId="2" xfId="0" applyNumberForma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0" fillId="0" borderId="7" xfId="0" applyBorder="1" applyAlignment="1">
      <alignment horizontal="center"/>
    </xf>
    <xf numFmtId="44" fontId="0" fillId="0" borderId="1" xfId="1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44" fontId="4" fillId="0" borderId="11" xfId="0" applyNumberFormat="1" applyFont="1" applyBorder="1"/>
    <xf numFmtId="0" fontId="2" fillId="0" borderId="6" xfId="0" applyFont="1" applyBorder="1"/>
    <xf numFmtId="44" fontId="2" fillId="0" borderId="5" xfId="0" applyNumberFormat="1" applyFont="1" applyBorder="1"/>
    <xf numFmtId="44" fontId="0" fillId="0" borderId="2" xfId="1" applyFont="1" applyBorder="1"/>
    <xf numFmtId="0" fontId="2" fillId="0" borderId="1" xfId="0" applyFont="1" applyFill="1" applyBorder="1" applyAlignment="1">
      <alignment horizontal="right"/>
    </xf>
    <xf numFmtId="0" fontId="2" fillId="0" borderId="0" xfId="0" applyFont="1"/>
    <xf numFmtId="0" fontId="2" fillId="0" borderId="12" xfId="0" applyFont="1" applyBorder="1"/>
    <xf numFmtId="0" fontId="2" fillId="0" borderId="13" xfId="0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146893</xdr:colOff>
      <xdr:row>9</xdr:row>
      <xdr:rowOff>66674</xdr:rowOff>
    </xdr:from>
    <xdr:to>
      <xdr:col>4</xdr:col>
      <xdr:colOff>170342</xdr:colOff>
      <xdr:row>18</xdr:row>
      <xdr:rowOff>73716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BC58991-5E07-4DB1-AECF-11C03519FD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94993" y="2095499"/>
          <a:ext cx="1348532" cy="1731067"/>
        </a:xfrm>
        <a:prstGeom prst="rect">
          <a:avLst/>
        </a:prstGeom>
      </xdr:spPr>
    </xdr:pic>
    <xdr:clientData/>
  </xdr:twoCellAnchor>
  <xdr:twoCellAnchor editAs="oneCell">
    <xdr:from>
      <xdr:col>1</xdr:col>
      <xdr:colOff>1257555</xdr:colOff>
      <xdr:row>9</xdr:row>
      <xdr:rowOff>0</xdr:rowOff>
    </xdr:from>
    <xdr:to>
      <xdr:col>1</xdr:col>
      <xdr:colOff>2868458</xdr:colOff>
      <xdr:row>17</xdr:row>
      <xdr:rowOff>104775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DAE04CC-0054-4EB4-8C21-15A3A9DD67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19555" y="1866901"/>
          <a:ext cx="1610903" cy="1638300"/>
        </a:xfrm>
        <a:prstGeom prst="rect">
          <a:avLst/>
        </a:prstGeom>
      </xdr:spPr>
    </xdr:pic>
    <xdr:clientData/>
  </xdr:twoCellAnchor>
  <xdr:twoCellAnchor editAs="oneCell">
    <xdr:from>
      <xdr:col>4</xdr:col>
      <xdr:colOff>604157</xdr:colOff>
      <xdr:row>10</xdr:row>
      <xdr:rowOff>47625</xdr:rowOff>
    </xdr:from>
    <xdr:to>
      <xdr:col>7</xdr:col>
      <xdr:colOff>210283</xdr:colOff>
      <xdr:row>17</xdr:row>
      <xdr:rowOff>181375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52C2A3B-66D8-4081-A8BD-E5ABF0BC0B2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3413"/>
        <a:stretch/>
      </xdr:blipFill>
      <xdr:spPr>
        <a:xfrm>
          <a:off x="6185807" y="2019300"/>
          <a:ext cx="1520651" cy="1467250"/>
        </a:xfrm>
        <a:prstGeom prst="rect">
          <a:avLst/>
        </a:prstGeom>
      </xdr:spPr>
    </xdr:pic>
    <xdr:clientData/>
  </xdr:twoCellAnchor>
  <xdr:twoCellAnchor editAs="oneCell">
    <xdr:from>
      <xdr:col>0</xdr:col>
      <xdr:colOff>389385</xdr:colOff>
      <xdr:row>9</xdr:row>
      <xdr:rowOff>0</xdr:rowOff>
    </xdr:from>
    <xdr:to>
      <xdr:col>1</xdr:col>
      <xdr:colOff>917584</xdr:colOff>
      <xdr:row>18</xdr:row>
      <xdr:rowOff>47625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7A39892-1FE7-4D9C-902C-B95304B4FF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89385" y="1924050"/>
          <a:ext cx="1614049" cy="1771650"/>
        </a:xfrm>
        <a:prstGeom prst="rect">
          <a:avLst/>
        </a:prstGeom>
      </xdr:spPr>
    </xdr:pic>
    <xdr:clientData/>
  </xdr:twoCellAnchor>
  <xdr:twoCellAnchor editAs="oneCell">
    <xdr:from>
      <xdr:col>7</xdr:col>
      <xdr:colOff>476575</xdr:colOff>
      <xdr:row>10</xdr:row>
      <xdr:rowOff>33227</xdr:rowOff>
    </xdr:from>
    <xdr:to>
      <xdr:col>9</xdr:col>
      <xdr:colOff>46075</xdr:colOff>
      <xdr:row>17</xdr:row>
      <xdr:rowOff>95027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7FE25B12-241F-C4BA-41D2-267955A759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1197" y="1993605"/>
          <a:ext cx="1828918" cy="1379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146893</xdr:colOff>
      <xdr:row>11</xdr:row>
      <xdr:rowOff>66674</xdr:rowOff>
    </xdr:from>
    <xdr:to>
      <xdr:col>4</xdr:col>
      <xdr:colOff>314325</xdr:colOff>
      <xdr:row>20</xdr:row>
      <xdr:rowOff>83241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6DEEE59-CE07-803B-3BEE-F489B9A88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94993" y="2095499"/>
          <a:ext cx="1348532" cy="1731067"/>
        </a:xfrm>
        <a:prstGeom prst="rect">
          <a:avLst/>
        </a:prstGeom>
      </xdr:spPr>
    </xdr:pic>
    <xdr:clientData/>
  </xdr:twoCellAnchor>
  <xdr:twoCellAnchor editAs="oneCell">
    <xdr:from>
      <xdr:col>1</xdr:col>
      <xdr:colOff>1257555</xdr:colOff>
      <xdr:row>10</xdr:row>
      <xdr:rowOff>28576</xdr:rowOff>
    </xdr:from>
    <xdr:to>
      <xdr:col>1</xdr:col>
      <xdr:colOff>2868458</xdr:colOff>
      <xdr:row>18</xdr:row>
      <xdr:rowOff>142876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0CFF7A3-86B1-2F6B-D27C-E84A555A1B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19555" y="1952626"/>
          <a:ext cx="1610903" cy="1638300"/>
        </a:xfrm>
        <a:prstGeom prst="rect">
          <a:avLst/>
        </a:prstGeom>
      </xdr:spPr>
    </xdr:pic>
    <xdr:clientData/>
  </xdr:twoCellAnchor>
  <xdr:twoCellAnchor editAs="oneCell">
    <xdr:from>
      <xdr:col>4</xdr:col>
      <xdr:colOff>575582</xdr:colOff>
      <xdr:row>12</xdr:row>
      <xdr:rowOff>47625</xdr:rowOff>
    </xdr:from>
    <xdr:to>
      <xdr:col>6</xdr:col>
      <xdr:colOff>743683</xdr:colOff>
      <xdr:row>19</xdr:row>
      <xdr:rowOff>181375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CBDFDBE-4A58-8520-2D51-9DD68771301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3413"/>
        <a:stretch/>
      </xdr:blipFill>
      <xdr:spPr>
        <a:xfrm>
          <a:off x="5604782" y="2266950"/>
          <a:ext cx="1520651" cy="1467250"/>
        </a:xfrm>
        <a:prstGeom prst="rect">
          <a:avLst/>
        </a:prstGeom>
      </xdr:spPr>
    </xdr:pic>
    <xdr:clientData/>
  </xdr:twoCellAnchor>
  <xdr:twoCellAnchor editAs="oneCell">
    <xdr:from>
      <xdr:col>0</xdr:col>
      <xdr:colOff>389385</xdr:colOff>
      <xdr:row>10</xdr:row>
      <xdr:rowOff>85725</xdr:rowOff>
    </xdr:from>
    <xdr:to>
      <xdr:col>1</xdr:col>
      <xdr:colOff>1241434</xdr:colOff>
      <xdr:row>19</xdr:row>
      <xdr:rowOff>142875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D986DE7-F37E-882A-1605-8434C13EB0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89385" y="2009775"/>
          <a:ext cx="1614049" cy="177165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3C48E-63B8-4AD1-B487-B34BB8A921D3}">
  <dimension ref="B1:K36"/>
  <sheetViews>
    <sheetView showGridLines="0" tabSelected="1" topLeftCell="A20" zoomScale="86" zoomScaleNormal="100" workbookViewId="0">
      <selection activeCell="B22" sqref="B22:C36"/>
    </sheetView>
  </sheetViews>
  <sheetFormatPr baseColWidth="10" defaultRowHeight="15"/>
  <cols>
    <col min="1" max="1" width="16.28515625" customWidth="1"/>
    <col min="2" max="2" width="49.7109375" bestFit="1" customWidth="1"/>
    <col min="3" max="3" width="9.85546875" customWidth="1"/>
    <col min="4" max="4" width="10" bestFit="1" customWidth="1"/>
    <col min="6" max="6" width="11.140625" bestFit="1" customWidth="1"/>
    <col min="7" max="7" width="6.140625" customWidth="1"/>
    <col min="8" max="8" width="15" bestFit="1" customWidth="1"/>
    <col min="9" max="9" width="18.85546875" bestFit="1" customWidth="1"/>
    <col min="10" max="10" width="11.5703125" bestFit="1" customWidth="1"/>
  </cols>
  <sheetData>
    <row r="1" spans="2:11" ht="15.75" thickBot="1"/>
    <row r="2" spans="2:11" ht="15.75" thickBot="1">
      <c r="B2" s="12" t="s">
        <v>1</v>
      </c>
      <c r="C2" s="13" t="s">
        <v>2</v>
      </c>
      <c r="D2" s="13" t="s">
        <v>6</v>
      </c>
      <c r="E2" s="13" t="s">
        <v>3</v>
      </c>
      <c r="F2" s="14" t="s">
        <v>12</v>
      </c>
      <c r="H2" s="15" t="s">
        <v>18</v>
      </c>
      <c r="I2" s="15" t="s">
        <v>25</v>
      </c>
      <c r="J2" s="15" t="s">
        <v>5</v>
      </c>
      <c r="K2" s="15" t="s">
        <v>12</v>
      </c>
    </row>
    <row r="3" spans="2:11">
      <c r="B3" s="8" t="s">
        <v>8</v>
      </c>
      <c r="C3" s="9">
        <v>1</v>
      </c>
      <c r="D3" s="10">
        <v>118</v>
      </c>
      <c r="E3" s="11">
        <f>D3*0.07</f>
        <v>8.2600000000000016</v>
      </c>
      <c r="F3" s="11">
        <f>(D3+E3)*C3</f>
        <v>126.26</v>
      </c>
      <c r="H3" s="3" t="s">
        <v>19</v>
      </c>
      <c r="I3" s="16" t="s">
        <v>22</v>
      </c>
      <c r="J3" s="2">
        <v>4</v>
      </c>
      <c r="K3" s="18">
        <f>J3*2.5</f>
        <v>10</v>
      </c>
    </row>
    <row r="4" spans="2:11">
      <c r="B4" s="3" t="s">
        <v>9</v>
      </c>
      <c r="C4" s="2">
        <v>1</v>
      </c>
      <c r="D4" s="4">
        <v>13.99</v>
      </c>
      <c r="E4" s="5">
        <f t="shared" ref="E4:E5" si="0">D4*0.07</f>
        <v>0.97930000000000006</v>
      </c>
      <c r="F4" s="11">
        <f>(D4+E4)*C4</f>
        <v>14.9693</v>
      </c>
      <c r="H4" s="3" t="s">
        <v>20</v>
      </c>
      <c r="I4" s="16" t="s">
        <v>23</v>
      </c>
      <c r="J4" s="2">
        <v>1</v>
      </c>
      <c r="K4" s="18">
        <f t="shared" ref="K4:K5" si="1">J4*2.5</f>
        <v>2.5</v>
      </c>
    </row>
    <row r="5" spans="2:11">
      <c r="B5" s="3" t="s">
        <v>0</v>
      </c>
      <c r="C5" s="2">
        <v>2</v>
      </c>
      <c r="D5" s="4">
        <v>9.98</v>
      </c>
      <c r="E5" s="5">
        <f t="shared" si="0"/>
        <v>0.69860000000000011</v>
      </c>
      <c r="F5" s="11">
        <f>(D5+E5)*C5</f>
        <v>21.357200000000002</v>
      </c>
      <c r="H5" s="3" t="s">
        <v>21</v>
      </c>
      <c r="I5" s="16" t="s">
        <v>24</v>
      </c>
      <c r="J5" s="17">
        <v>1</v>
      </c>
      <c r="K5" s="18">
        <f t="shared" si="1"/>
        <v>2.5</v>
      </c>
    </row>
    <row r="6" spans="2:11">
      <c r="B6" s="3" t="s">
        <v>11</v>
      </c>
      <c r="C6" s="2">
        <v>1</v>
      </c>
      <c r="D6" s="4">
        <v>12.99</v>
      </c>
      <c r="E6" s="5">
        <f>D6*0.07</f>
        <v>0.90930000000000011</v>
      </c>
      <c r="F6" s="11">
        <f>(D6+E6)*C6</f>
        <v>13.8993</v>
      </c>
      <c r="J6" s="3" t="s">
        <v>4</v>
      </c>
      <c r="K6" s="7">
        <f>SUM(K3:K5)</f>
        <v>15</v>
      </c>
    </row>
    <row r="7" spans="2:11" ht="15.75" thickBot="1">
      <c r="B7" s="3" t="s">
        <v>17</v>
      </c>
      <c r="C7" s="2">
        <v>1</v>
      </c>
      <c r="D7" s="4">
        <v>5.99</v>
      </c>
      <c r="E7" s="5">
        <f>D7*0.07</f>
        <v>0.41930000000000006</v>
      </c>
      <c r="F7" s="11">
        <f>(D7+E7)*C7</f>
        <v>6.4093</v>
      </c>
    </row>
    <row r="8" spans="2:11" ht="15.75">
      <c r="E8" s="3" t="s">
        <v>4</v>
      </c>
      <c r="F8" s="7">
        <f>SUM(F3:F7)</f>
        <v>182.89510000000001</v>
      </c>
      <c r="J8" s="19" t="s">
        <v>26</v>
      </c>
      <c r="K8" s="20">
        <f>11.56*16</f>
        <v>184.96</v>
      </c>
    </row>
    <row r="9" spans="2:11" ht="16.5" thickBot="1">
      <c r="J9" s="21" t="s">
        <v>27</v>
      </c>
      <c r="K9" s="22">
        <f>-K8+F8+K6</f>
        <v>12.935100000000006</v>
      </c>
    </row>
    <row r="10" spans="2:11" ht="15.75" thickBot="1">
      <c r="J10" s="23" t="s">
        <v>28</v>
      </c>
      <c r="K10" s="24">
        <f>K9/16</f>
        <v>0.80844375000000035</v>
      </c>
    </row>
    <row r="21" spans="2:3" ht="15.75" thickBot="1">
      <c r="B21" s="27"/>
      <c r="C21" s="27"/>
    </row>
    <row r="22" spans="2:3" ht="15.75" thickBot="1">
      <c r="B22" s="28" t="s">
        <v>1</v>
      </c>
      <c r="C22" s="29" t="s">
        <v>12</v>
      </c>
    </row>
    <row r="23" spans="2:3">
      <c r="B23" s="8" t="s">
        <v>29</v>
      </c>
      <c r="C23" s="25">
        <v>126.26</v>
      </c>
    </row>
    <row r="24" spans="2:3">
      <c r="B24" s="3" t="s">
        <v>30</v>
      </c>
      <c r="C24" s="18">
        <v>14.97</v>
      </c>
    </row>
    <row r="25" spans="2:3">
      <c r="B25" s="3" t="s">
        <v>31</v>
      </c>
      <c r="C25" s="18">
        <v>21.36</v>
      </c>
    </row>
    <row r="26" spans="2:3">
      <c r="B26" s="3" t="s">
        <v>32</v>
      </c>
      <c r="C26" s="18">
        <v>13.9</v>
      </c>
    </row>
    <row r="27" spans="2:3">
      <c r="B27" s="3" t="s">
        <v>33</v>
      </c>
      <c r="C27" s="18">
        <v>5</v>
      </c>
    </row>
    <row r="28" spans="2:3">
      <c r="B28" s="3" t="s">
        <v>34</v>
      </c>
      <c r="C28" s="18">
        <v>6.41</v>
      </c>
    </row>
    <row r="29" spans="2:3">
      <c r="B29" s="3" t="s">
        <v>35</v>
      </c>
      <c r="C29" s="18">
        <v>10.99</v>
      </c>
    </row>
    <row r="30" spans="2:3">
      <c r="B30" s="3" t="s">
        <v>36</v>
      </c>
      <c r="C30" s="18">
        <v>3</v>
      </c>
    </row>
    <row r="31" spans="2:3">
      <c r="B31" s="3" t="s">
        <v>37</v>
      </c>
      <c r="C31" s="18">
        <v>44.66</v>
      </c>
    </row>
    <row r="32" spans="2:3">
      <c r="B32" s="3" t="s">
        <v>38</v>
      </c>
      <c r="C32" s="18">
        <v>2.54</v>
      </c>
    </row>
    <row r="33" spans="2:3">
      <c r="B33" s="3" t="s">
        <v>39</v>
      </c>
      <c r="C33" s="18">
        <v>2.99</v>
      </c>
    </row>
    <row r="34" spans="2:3">
      <c r="B34" s="3" t="s">
        <v>40</v>
      </c>
      <c r="C34" s="18">
        <v>8</v>
      </c>
    </row>
    <row r="35" spans="2:3">
      <c r="B35" s="3" t="s">
        <v>41</v>
      </c>
      <c r="C35" s="18">
        <v>15</v>
      </c>
    </row>
    <row r="36" spans="2:3">
      <c r="B36" s="26" t="s">
        <v>4</v>
      </c>
      <c r="C36" s="7">
        <f>SUM(C23:C35)</f>
        <v>275.08000000000004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DD4EC-FD68-4296-A557-A20C8A862F5F}">
  <dimension ref="B1:L11"/>
  <sheetViews>
    <sheetView showGridLines="0" zoomScaleNormal="100" workbookViewId="0">
      <selection activeCell="G3" sqref="G3"/>
    </sheetView>
  </sheetViews>
  <sheetFormatPr baseColWidth="10" defaultRowHeight="15"/>
  <cols>
    <col min="2" max="2" width="46.28515625" bestFit="1" customWidth="1"/>
    <col min="3" max="3" width="8.85546875" bestFit="1" customWidth="1"/>
    <col min="4" max="4" width="8.85546875" customWidth="1"/>
    <col min="6" max="6" width="8.85546875" bestFit="1" customWidth="1"/>
  </cols>
  <sheetData>
    <row r="1" spans="2:12" ht="15.75" thickBot="1"/>
    <row r="2" spans="2:12" ht="15.75" thickBot="1">
      <c r="B2" s="12" t="s">
        <v>1</v>
      </c>
      <c r="C2" s="13" t="s">
        <v>2</v>
      </c>
      <c r="D2" s="13" t="s">
        <v>6</v>
      </c>
      <c r="E2" s="13" t="s">
        <v>3</v>
      </c>
      <c r="F2" s="13" t="s">
        <v>5</v>
      </c>
      <c r="G2" s="14" t="s">
        <v>12</v>
      </c>
    </row>
    <row r="3" spans="2:12">
      <c r="B3" s="8" t="s">
        <v>8</v>
      </c>
      <c r="C3" s="9">
        <v>1</v>
      </c>
      <c r="D3" s="10">
        <v>118</v>
      </c>
      <c r="E3" s="11">
        <f>D3*0.07</f>
        <v>8.2600000000000016</v>
      </c>
      <c r="F3" s="9">
        <v>2.2000000000000002</v>
      </c>
      <c r="G3" s="11">
        <f>(D3+E3)*C3+ROUNDUP(F3,0)*2</f>
        <v>132.26</v>
      </c>
      <c r="L3" t="s">
        <v>7</v>
      </c>
    </row>
    <row r="4" spans="2:12">
      <c r="B4" s="3" t="s">
        <v>9</v>
      </c>
      <c r="C4" s="2">
        <v>1</v>
      </c>
      <c r="D4" s="4">
        <v>13.99</v>
      </c>
      <c r="E4" s="5">
        <f t="shared" ref="E4:E5" si="0">D4*0.07</f>
        <v>0.97930000000000006</v>
      </c>
      <c r="F4" s="2">
        <v>0.88</v>
      </c>
      <c r="G4" s="5">
        <f>(D4+E4)*C4+ROUNDUP(F4,0)*2</f>
        <v>16.9693</v>
      </c>
      <c r="L4" t="s">
        <v>10</v>
      </c>
    </row>
    <row r="5" spans="2:12">
      <c r="B5" s="3" t="s">
        <v>0</v>
      </c>
      <c r="C5" s="2">
        <v>2</v>
      </c>
      <c r="D5" s="4">
        <v>9.98</v>
      </c>
      <c r="E5" s="5">
        <f t="shared" si="0"/>
        <v>0.69860000000000011</v>
      </c>
      <c r="F5" s="2">
        <v>0.26</v>
      </c>
      <c r="G5" s="5">
        <f>(D5+E5)*C5+ROUNDUP(F5,0)*2</f>
        <v>23.357200000000002</v>
      </c>
    </row>
    <row r="6" spans="2:12">
      <c r="B6" s="3" t="s">
        <v>11</v>
      </c>
      <c r="C6" s="2">
        <v>1</v>
      </c>
      <c r="D6" s="4">
        <v>14.99</v>
      </c>
      <c r="E6" s="5">
        <f>D6*0.07</f>
        <v>1.0493000000000001</v>
      </c>
      <c r="F6" s="2">
        <v>0.26</v>
      </c>
      <c r="G6" s="5">
        <f>(D6+E6)*C6+ROUNDUP(F6,0)*2</f>
        <v>18.039300000000001</v>
      </c>
    </row>
    <row r="7" spans="2:12">
      <c r="B7" s="3" t="s">
        <v>14</v>
      </c>
      <c r="C7" s="2">
        <v>1</v>
      </c>
      <c r="D7" s="4">
        <v>8</v>
      </c>
      <c r="E7" s="5">
        <f>-D13</f>
        <v>0</v>
      </c>
      <c r="F7" s="2" t="s">
        <v>13</v>
      </c>
      <c r="G7" s="6">
        <f>D7</f>
        <v>8</v>
      </c>
    </row>
    <row r="8" spans="2:12">
      <c r="E8" s="1"/>
      <c r="F8" s="3" t="s">
        <v>4</v>
      </c>
      <c r="G8" s="7">
        <f>SUM(G3:G7)</f>
        <v>198.6258</v>
      </c>
    </row>
    <row r="9" spans="2:12" ht="8.25" customHeight="1"/>
    <row r="10" spans="2:12">
      <c r="E10" t="s">
        <v>15</v>
      </c>
      <c r="G10" s="1">
        <f>G8/15</f>
        <v>13.241719999999999</v>
      </c>
    </row>
    <row r="11" spans="2:12">
      <c r="E11" t="s">
        <v>16</v>
      </c>
      <c r="G11" s="1">
        <f>G8/30</f>
        <v>6.6208599999999995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 (2)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Guiraud</dc:creator>
  <cp:lastModifiedBy>FERNANDO GUIRAUD</cp:lastModifiedBy>
  <dcterms:created xsi:type="dcterms:W3CDTF">2022-10-13T03:40:32Z</dcterms:created>
  <dcterms:modified xsi:type="dcterms:W3CDTF">2022-12-09T05:18:36Z</dcterms:modified>
</cp:coreProperties>
</file>