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raud\Desktop\UTP\2019 Semestre II\Metodos Numericos\"/>
    </mc:Choice>
  </mc:AlternateContent>
  <xr:revisionPtr revIDLastSave="0" documentId="8_{67723F2A-6C95-42B9-B6A6-4740D1AEFE26}" xr6:coauthVersionLast="41" xr6:coauthVersionMax="41" xr10:uidLastSave="{00000000-0000-0000-0000-000000000000}"/>
  <bookViews>
    <workbookView xWindow="-120" yWindow="-120" windowWidth="20730" windowHeight="11160" firstSheet="2" activeTab="7" xr2:uid="{7804509D-AB10-4498-BAB3-8E0B76BEB15A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8" r:id="rId7"/>
    <sheet name="#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9" l="1" a="1"/>
  <c r="D2" i="9" s="1"/>
  <c r="E2" i="9" a="1"/>
  <c r="E2" i="9" s="1"/>
  <c r="B11" i="9" a="1"/>
  <c r="B11" i="9" s="1"/>
  <c r="B11" i="8" a="1"/>
  <c r="B11" i="8" s="1"/>
  <c r="E2" i="8" a="1"/>
  <c r="E6" i="8" s="1"/>
  <c r="D2" i="8" a="1"/>
  <c r="D6" i="8" s="1"/>
  <c r="H6" i="8" s="1"/>
  <c r="E14" i="6"/>
  <c r="C14" i="6"/>
  <c r="C15" i="6"/>
  <c r="C13" i="6"/>
  <c r="E13" i="6" s="1"/>
  <c r="C12" i="6"/>
  <c r="E12" i="6" s="1"/>
  <c r="E15" i="6"/>
  <c r="C7" i="5"/>
  <c r="C8" i="5"/>
  <c r="C9" i="5"/>
  <c r="C6" i="5"/>
  <c r="C5" i="5"/>
  <c r="B18" i="4"/>
  <c r="F12" i="4"/>
  <c r="F10" i="4"/>
  <c r="E13" i="4"/>
  <c r="E11" i="4"/>
  <c r="D14" i="4"/>
  <c r="D12" i="4"/>
  <c r="C15" i="4"/>
  <c r="C13" i="4"/>
  <c r="C11" i="4"/>
  <c r="C9" i="4"/>
  <c r="C7" i="4"/>
  <c r="B15" i="4"/>
  <c r="B13" i="4"/>
  <c r="B11" i="4"/>
  <c r="B9" i="4"/>
  <c r="B7" i="4"/>
  <c r="C25" i="4"/>
  <c r="E25" i="4" s="1"/>
  <c r="C24" i="4"/>
  <c r="E24" i="4" s="1"/>
  <c r="C23" i="4"/>
  <c r="E23" i="4" s="1"/>
  <c r="G11" i="3"/>
  <c r="G10" i="3"/>
  <c r="G9" i="3"/>
  <c r="A12" i="3"/>
  <c r="B12" i="3"/>
  <c r="G7" i="3"/>
  <c r="D11" i="3"/>
  <c r="D8" i="3"/>
  <c r="D9" i="3"/>
  <c r="D10" i="3"/>
  <c r="D7" i="3"/>
  <c r="C8" i="3"/>
  <c r="C9" i="3"/>
  <c r="C10" i="3"/>
  <c r="C11" i="3"/>
  <c r="C7" i="3"/>
  <c r="B11" i="2"/>
  <c r="B9" i="2"/>
  <c r="B7" i="2"/>
  <c r="C20" i="2"/>
  <c r="E20" i="2" s="1"/>
  <c r="C19" i="2"/>
  <c r="E19" i="2" s="1"/>
  <c r="C18" i="2"/>
  <c r="E18" i="2" s="1"/>
  <c r="C11" i="2"/>
  <c r="C9" i="2"/>
  <c r="C7" i="2"/>
  <c r="E20" i="1"/>
  <c r="C20" i="1"/>
  <c r="C19" i="1"/>
  <c r="E19" i="1" s="1"/>
  <c r="C18" i="1"/>
  <c r="E18" i="1" s="1"/>
  <c r="E6" i="9" l="1"/>
  <c r="E5" i="9"/>
  <c r="E4" i="9"/>
  <c r="E3" i="9"/>
  <c r="D6" i="9"/>
  <c r="D5" i="9"/>
  <c r="D4" i="9"/>
  <c r="D3" i="9"/>
  <c r="F2" i="9"/>
  <c r="I2" i="9"/>
  <c r="G2" i="9"/>
  <c r="H2" i="9"/>
  <c r="G6" i="9"/>
  <c r="G5" i="9"/>
  <c r="G4" i="9"/>
  <c r="D4" i="8"/>
  <c r="H4" i="8" s="1"/>
  <c r="E5" i="8"/>
  <c r="D3" i="8"/>
  <c r="F3" i="8" s="1"/>
  <c r="F4" i="8"/>
  <c r="E4" i="8"/>
  <c r="E3" i="8"/>
  <c r="G6" i="8"/>
  <c r="F6" i="8"/>
  <c r="J6" i="8" s="1" a="1"/>
  <c r="J6" i="8" s="1"/>
  <c r="E2" i="8"/>
  <c r="I6" i="8"/>
  <c r="D5" i="8"/>
  <c r="D2" i="8"/>
  <c r="E16" i="6"/>
  <c r="D7" i="5"/>
  <c r="D5" i="5"/>
  <c r="D6" i="5"/>
  <c r="E5" i="5" s="1"/>
  <c r="D8" i="5"/>
  <c r="D10" i="4"/>
  <c r="D8" i="4"/>
  <c r="E26" i="4"/>
  <c r="D12" i="3"/>
  <c r="C12" i="3"/>
  <c r="D8" i="2"/>
  <c r="E21" i="2"/>
  <c r="D10" i="2"/>
  <c r="E9" i="2" s="1"/>
  <c r="B13" i="2" s="1"/>
  <c r="E21" i="1"/>
  <c r="E7" i="9" l="1"/>
  <c r="E11" i="9" s="1"/>
  <c r="D7" i="9"/>
  <c r="B12" i="9" s="1" a="1"/>
  <c r="B12" i="9" s="1"/>
  <c r="F4" i="9"/>
  <c r="J4" i="9" s="1" a="1"/>
  <c r="J4" i="9" s="1"/>
  <c r="H4" i="9"/>
  <c r="I4" i="9"/>
  <c r="F5" i="9"/>
  <c r="J5" i="9" s="1" a="1"/>
  <c r="J5" i="9" s="1"/>
  <c r="H5" i="9"/>
  <c r="I5" i="9"/>
  <c r="F3" i="9"/>
  <c r="J3" i="9" s="1" a="1"/>
  <c r="J3" i="9" s="1"/>
  <c r="H3" i="9"/>
  <c r="I3" i="9"/>
  <c r="G3" i="9"/>
  <c r="G7" i="9" s="1"/>
  <c r="F6" i="9"/>
  <c r="J6" i="9" s="1" a="1"/>
  <c r="J6" i="9" s="1"/>
  <c r="H6" i="9"/>
  <c r="I6" i="9"/>
  <c r="J2" i="9" a="1"/>
  <c r="J2" i="9" s="1"/>
  <c r="G3" i="8"/>
  <c r="G4" i="8"/>
  <c r="H3" i="8"/>
  <c r="I3" i="8"/>
  <c r="I4" i="8"/>
  <c r="J3" i="8" a="1"/>
  <c r="J3" i="8" s="1"/>
  <c r="G2" i="8"/>
  <c r="F2" i="8"/>
  <c r="I2" i="8"/>
  <c r="H2" i="8"/>
  <c r="D7" i="8"/>
  <c r="I5" i="8"/>
  <c r="H5" i="8"/>
  <c r="G5" i="8"/>
  <c r="F5" i="8"/>
  <c r="J5" i="8" s="1" a="1"/>
  <c r="J5" i="8" s="1"/>
  <c r="E7" i="8"/>
  <c r="E11" i="8" s="1"/>
  <c r="J4" i="8" a="1"/>
  <c r="J4" i="8" s="1"/>
  <c r="E7" i="5"/>
  <c r="E6" i="5"/>
  <c r="F5" i="5" s="1"/>
  <c r="E9" i="4"/>
  <c r="C11" i="9" l="1" a="1"/>
  <c r="C11" i="9" s="1"/>
  <c r="F7" i="9"/>
  <c r="B13" i="9" s="1"/>
  <c r="D12" i="9"/>
  <c r="C13" i="9"/>
  <c r="I7" i="9"/>
  <c r="E12" i="9" s="1"/>
  <c r="H7" i="9"/>
  <c r="D13" i="9" s="1"/>
  <c r="J7" i="9"/>
  <c r="E13" i="9" s="1"/>
  <c r="I7" i="8"/>
  <c r="E12" i="8" s="1"/>
  <c r="H7" i="8"/>
  <c r="D13" i="8" s="1"/>
  <c r="F7" i="8"/>
  <c r="J2" i="8" a="1"/>
  <c r="J2" i="8" s="1"/>
  <c r="J7" i="8" s="1"/>
  <c r="E13" i="8" s="1"/>
  <c r="C11" i="8" a="1"/>
  <c r="C11" i="8" s="1"/>
  <c r="B12" i="8" a="1"/>
  <c r="B12" i="8" s="1"/>
  <c r="G7" i="8"/>
  <c r="F6" i="5"/>
  <c r="G5" i="5" s="1"/>
  <c r="B13" i="5" s="1"/>
  <c r="C12" i="9" l="1"/>
  <c r="B16" i="9" a="1"/>
  <c r="D16" i="9" s="1"/>
  <c r="D11" i="9"/>
  <c r="B17" i="9" s="1" a="1"/>
  <c r="D17" i="9" s="1"/>
  <c r="B15" i="9" a="1"/>
  <c r="E15" i="9" s="1"/>
  <c r="B16" i="9"/>
  <c r="C13" i="8"/>
  <c r="D12" i="8"/>
  <c r="C12" i="8"/>
  <c r="D11" i="8"/>
  <c r="B17" i="8" s="1" a="1"/>
  <c r="B13" i="8"/>
  <c r="B15" i="8" s="1" a="1"/>
  <c r="E16" i="9" l="1"/>
  <c r="C16" i="9"/>
  <c r="C17" i="9"/>
  <c r="D15" i="9"/>
  <c r="B17" i="9"/>
  <c r="E17" i="9"/>
  <c r="B15" i="9"/>
  <c r="C15" i="9"/>
  <c r="B16" i="8" a="1"/>
  <c r="E16" i="8" s="1"/>
  <c r="E17" i="8"/>
  <c r="D17" i="8"/>
  <c r="C17" i="8"/>
  <c r="B17" i="8"/>
  <c r="C15" i="8"/>
  <c r="B15" i="8"/>
  <c r="E15" i="8"/>
  <c r="D15" i="8"/>
  <c r="B19" i="9" l="1" a="1"/>
  <c r="C19" i="9" s="1"/>
  <c r="C16" i="8"/>
  <c r="B16" i="8"/>
  <c r="D16" i="8"/>
  <c r="B19" i="8" a="1"/>
  <c r="D19" i="9" l="1"/>
  <c r="E19" i="9"/>
  <c r="B19" i="9"/>
  <c r="B21" i="9" s="1" a="1"/>
  <c r="C21" i="9" s="1"/>
  <c r="B20" i="9" a="1"/>
  <c r="B20" i="9" s="1"/>
  <c r="C19" i="8"/>
  <c r="B19" i="8"/>
  <c r="E19" i="8"/>
  <c r="D19" i="8"/>
  <c r="D20" i="9" l="1"/>
  <c r="E20" i="9"/>
  <c r="C20" i="9"/>
  <c r="B24" i="9" s="1" a="1"/>
  <c r="B23" i="9" a="1"/>
  <c r="B23" i="9" s="1"/>
  <c r="E21" i="9"/>
  <c r="B21" i="9"/>
  <c r="D21" i="9"/>
  <c r="B21" i="8" a="1"/>
  <c r="B20" i="8" a="1"/>
  <c r="B23" i="8" a="1"/>
  <c r="C23" i="9" l="1"/>
  <c r="D23" i="9"/>
  <c r="E23" i="9"/>
  <c r="B27" i="9" a="1"/>
  <c r="C27" i="9" s="1"/>
  <c r="E24" i="9"/>
  <c r="D24" i="9"/>
  <c r="B24" i="9"/>
  <c r="C24" i="9"/>
  <c r="B20" i="8"/>
  <c r="E20" i="8"/>
  <c r="D20" i="8"/>
  <c r="C20" i="8"/>
  <c r="D23" i="8"/>
  <c r="C23" i="8"/>
  <c r="B23" i="8"/>
  <c r="E23" i="8"/>
  <c r="E21" i="8"/>
  <c r="D21" i="8"/>
  <c r="C21" i="8"/>
  <c r="B21" i="8"/>
  <c r="E27" i="9" l="1"/>
  <c r="D27" i="9"/>
  <c r="B27" i="9"/>
  <c r="B28" i="9" a="1"/>
  <c r="B25" i="9" a="1"/>
  <c r="B27" i="8" a="1"/>
  <c r="B24" i="8" a="1"/>
  <c r="D25" i="9" l="1"/>
  <c r="C25" i="9"/>
  <c r="E25" i="9"/>
  <c r="B25" i="9"/>
  <c r="B28" i="9"/>
  <c r="C28" i="9"/>
  <c r="D28" i="9"/>
  <c r="E28" i="9"/>
  <c r="C24" i="8"/>
  <c r="B24" i="8"/>
  <c r="E24" i="8"/>
  <c r="D24" i="8"/>
  <c r="E27" i="8"/>
  <c r="D27" i="8"/>
  <c r="C27" i="8"/>
  <c r="B27" i="8"/>
  <c r="B29" i="9" l="1" a="1"/>
  <c r="E29" i="9" s="1"/>
  <c r="B25" i="8" a="1"/>
  <c r="B28" i="8" a="1"/>
  <c r="D29" i="9" l="1"/>
  <c r="C29" i="9"/>
  <c r="B32" i="9" s="1" a="1"/>
  <c r="B29" i="9"/>
  <c r="D28" i="8"/>
  <c r="C28" i="8"/>
  <c r="B28" i="8"/>
  <c r="E28" i="8"/>
  <c r="B25" i="8"/>
  <c r="E25" i="8"/>
  <c r="D25" i="8"/>
  <c r="C25" i="8"/>
  <c r="B33" i="9" l="1" a="1"/>
  <c r="E33" i="9" s="1"/>
  <c r="B31" i="9" a="1"/>
  <c r="D31" i="9" s="1"/>
  <c r="C32" i="9"/>
  <c r="E32" i="9"/>
  <c r="D32" i="9"/>
  <c r="B32" i="9"/>
  <c r="B29" i="8" a="1"/>
  <c r="C33" i="9" l="1"/>
  <c r="D33" i="9"/>
  <c r="B37" i="9" s="1" a="1"/>
  <c r="B33" i="9"/>
  <c r="C31" i="9"/>
  <c r="B35" i="9" s="1" a="1"/>
  <c r="B31" i="9"/>
  <c r="E31" i="9"/>
  <c r="C29" i="8"/>
  <c r="B29" i="8"/>
  <c r="E29" i="8"/>
  <c r="D29" i="8"/>
  <c r="B36" i="9" l="1" a="1"/>
  <c r="D36" i="9" s="1"/>
  <c r="C37" i="9"/>
  <c r="E37" i="9"/>
  <c r="B37" i="9"/>
  <c r="D37" i="9"/>
  <c r="E35" i="9"/>
  <c r="D35" i="9"/>
  <c r="B35" i="9"/>
  <c r="C35" i="9"/>
  <c r="B32" i="8" a="1"/>
  <c r="B31" i="8" a="1"/>
  <c r="B33" i="8" a="1"/>
  <c r="E36" i="9" l="1"/>
  <c r="H9" i="9" s="1" a="1"/>
  <c r="C36" i="9"/>
  <c r="B36" i="9"/>
  <c r="B31" i="8"/>
  <c r="E31" i="8"/>
  <c r="D31" i="8"/>
  <c r="C31" i="8"/>
  <c r="D33" i="8"/>
  <c r="C33" i="8"/>
  <c r="B33" i="8"/>
  <c r="E33" i="8"/>
  <c r="E32" i="8"/>
  <c r="D32" i="8"/>
  <c r="C32" i="8"/>
  <c r="B32" i="8"/>
  <c r="H9" i="9" l="1"/>
  <c r="H11" i="9"/>
  <c r="H10" i="9"/>
  <c r="B35" i="8" a="1"/>
  <c r="C35" i="8" s="1"/>
  <c r="B37" i="8" a="1"/>
  <c r="B36" i="8" a="1"/>
  <c r="H15" i="9" l="1"/>
  <c r="D35" i="8"/>
  <c r="E35" i="8"/>
  <c r="B35" i="8"/>
  <c r="B36" i="8"/>
  <c r="E36" i="8"/>
  <c r="D36" i="8"/>
  <c r="C36" i="8"/>
  <c r="E37" i="8"/>
  <c r="D37" i="8"/>
  <c r="C37" i="8"/>
  <c r="B37" i="8"/>
  <c r="H9" i="8" l="1" a="1"/>
  <c r="H10" i="8" s="1"/>
  <c r="H11" i="8"/>
  <c r="H9" i="8" l="1"/>
  <c r="H14" i="8"/>
  <c r="C11" i="1" l="1"/>
  <c r="C9" i="1"/>
  <c r="D8" i="1" s="1"/>
  <c r="C7" i="1"/>
  <c r="D10" i="1" l="1"/>
  <c r="E9" i="1" s="1"/>
  <c r="B13" i="1"/>
</calcChain>
</file>

<file path=xl/sharedStrings.xml><?xml version="1.0" encoding="utf-8"?>
<sst xmlns="http://schemas.openxmlformats.org/spreadsheetml/2006/main" count="139" uniqueCount="57">
  <si>
    <t>T[C]</t>
  </si>
  <si>
    <t>Densidad</t>
  </si>
  <si>
    <t>x</t>
  </si>
  <si>
    <t>Primera</t>
  </si>
  <si>
    <t>Segunda</t>
  </si>
  <si>
    <t>Tercera</t>
  </si>
  <si>
    <t>Temperatura</t>
  </si>
  <si>
    <t>f(x)</t>
  </si>
  <si>
    <t>x0</t>
  </si>
  <si>
    <t>x1</t>
  </si>
  <si>
    <t>x2</t>
  </si>
  <si>
    <t>x=</t>
  </si>
  <si>
    <t>T1=</t>
  </si>
  <si>
    <t>T2=</t>
  </si>
  <si>
    <t>T3=</t>
  </si>
  <si>
    <t>Respuesta</t>
  </si>
  <si>
    <t>Interpolacion de Newton</t>
  </si>
  <si>
    <t>Interpolacion de Lagranje</t>
  </si>
  <si>
    <t>Año</t>
  </si>
  <si>
    <t>N de Egresados</t>
  </si>
  <si>
    <t>Regresion Lineal</t>
  </si>
  <si>
    <t>x*y</t>
  </si>
  <si>
    <t>x^2</t>
  </si>
  <si>
    <t>y=</t>
  </si>
  <si>
    <t>n=</t>
  </si>
  <si>
    <t>m=</t>
  </si>
  <si>
    <t>b=</t>
  </si>
  <si>
    <t>dato=</t>
  </si>
  <si>
    <t>y(dato)=</t>
  </si>
  <si>
    <t>mx+b</t>
  </si>
  <si>
    <t>Viscosidad</t>
  </si>
  <si>
    <t>T[F]</t>
  </si>
  <si>
    <t>y</t>
  </si>
  <si>
    <t>∆y^2</t>
  </si>
  <si>
    <t>∆y^3</t>
  </si>
  <si>
    <t>∆y^4</t>
  </si>
  <si>
    <t>∆y^5</t>
  </si>
  <si>
    <t>∆y^6</t>
  </si>
  <si>
    <t xml:space="preserve">Dato= </t>
  </si>
  <si>
    <t>Y(5)=</t>
  </si>
  <si>
    <t>Newton Incrementos Variables</t>
  </si>
  <si>
    <t>x3</t>
  </si>
  <si>
    <t>T4=</t>
  </si>
  <si>
    <t>x^3</t>
  </si>
  <si>
    <t>x^4</t>
  </si>
  <si>
    <t>xy</t>
  </si>
  <si>
    <t>Matriz de Regresión Polinomial</t>
  </si>
  <si>
    <t>F(x)=22,8+4,84x+0,64x^2</t>
  </si>
  <si>
    <t>F(2021)=</t>
  </si>
  <si>
    <t>X1</t>
  </si>
  <si>
    <t>X2</t>
  </si>
  <si>
    <t>(x^2)y</t>
  </si>
  <si>
    <t>X=</t>
  </si>
  <si>
    <t>Graduados</t>
  </si>
  <si>
    <t>X0</t>
  </si>
  <si>
    <t>f(x)=2,96+0,55x+0,03x^2</t>
  </si>
  <si>
    <t>f(5,7)=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</si>
</sst>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"/>
    <numFmt numFmtId="166" formatCode="0.00000000"/>
    <numFmt numFmtId="167" formatCode="0.000000000"/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right"/>
    </xf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0" fillId="5" borderId="0" xfId="0" applyFill="1"/>
    <xf numFmtId="0" fontId="0" fillId="0" borderId="4" xfId="0" applyBorder="1" applyAlignment="1">
      <alignment horizontal="center"/>
    </xf>
    <xf numFmtId="165" fontId="0" fillId="0" borderId="1" xfId="0" applyNumberFormat="1" applyBorder="1"/>
    <xf numFmtId="0" fontId="0" fillId="0" borderId="0" xfId="0" applyAlignment="1">
      <alignment horizontal="left"/>
    </xf>
    <xf numFmtId="0" fontId="0" fillId="5" borderId="1" xfId="0" applyFill="1" applyBorder="1"/>
    <xf numFmtId="165" fontId="0" fillId="5" borderId="1" xfId="0" applyNumberFormat="1" applyFill="1" applyBorder="1"/>
    <xf numFmtId="166" fontId="0" fillId="5" borderId="1" xfId="0" applyNumberFormat="1" applyFill="1" applyBorder="1"/>
    <xf numFmtId="1" fontId="0" fillId="3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/>
    <xf numFmtId="0" fontId="0" fillId="5" borderId="0" xfId="0" applyFill="1" applyAlignment="1">
      <alignment horizontal="center"/>
    </xf>
    <xf numFmtId="168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167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AA4F-0198-4C54-84F6-E94AB9D74D75}">
  <dimension ref="A1:E21"/>
  <sheetViews>
    <sheetView workbookViewId="0">
      <selection activeCell="D2" sqref="D2"/>
    </sheetView>
  </sheetViews>
  <sheetFormatPr baseColWidth="10" defaultRowHeight="15" x14ac:dyDescent="0.25"/>
  <cols>
    <col min="1" max="1" width="12.42578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>
        <v>18</v>
      </c>
      <c r="B2" s="1">
        <v>998.5</v>
      </c>
    </row>
    <row r="3" spans="1:5" x14ac:dyDescent="0.25">
      <c r="A3" s="1">
        <v>20</v>
      </c>
      <c r="B3" s="1">
        <v>998.2</v>
      </c>
    </row>
    <row r="4" spans="1:5" x14ac:dyDescent="0.25">
      <c r="A4" s="1">
        <v>22</v>
      </c>
      <c r="B4" s="1">
        <v>997.7</v>
      </c>
    </row>
    <row r="5" spans="1:5" x14ac:dyDescent="0.25">
      <c r="A5" s="6" t="s">
        <v>16</v>
      </c>
      <c r="B5" s="6"/>
      <c r="C5" s="6"/>
      <c r="D5" s="6"/>
      <c r="E5" s="6"/>
    </row>
    <row r="6" spans="1:5" x14ac:dyDescent="0.25">
      <c r="A6" s="1" t="s">
        <v>2</v>
      </c>
      <c r="B6" s="1" t="s">
        <v>0</v>
      </c>
      <c r="C6" s="1" t="s">
        <v>1</v>
      </c>
      <c r="D6" s="1" t="s">
        <v>3</v>
      </c>
      <c r="E6" s="1" t="s">
        <v>4</v>
      </c>
    </row>
    <row r="7" spans="1:5" x14ac:dyDescent="0.25">
      <c r="A7" s="1">
        <v>0</v>
      </c>
      <c r="B7" s="1">
        <v>18</v>
      </c>
      <c r="C7" s="1">
        <f>B2</f>
        <v>998.5</v>
      </c>
      <c r="D7" s="1"/>
      <c r="E7" s="1"/>
    </row>
    <row r="8" spans="1:5" x14ac:dyDescent="0.25">
      <c r="A8" s="1"/>
      <c r="B8" s="1"/>
      <c r="C8" s="1"/>
      <c r="D8" s="1">
        <f>(C9-C7)/(B9-B7)</f>
        <v>-0.14999999999997726</v>
      </c>
      <c r="E8" s="1"/>
    </row>
    <row r="9" spans="1:5" x14ac:dyDescent="0.25">
      <c r="A9" s="1">
        <v>1</v>
      </c>
      <c r="B9" s="1">
        <v>20</v>
      </c>
      <c r="C9" s="1">
        <f>B3</f>
        <v>998.2</v>
      </c>
      <c r="D9" s="1"/>
      <c r="E9" s="1">
        <f>(D10-D8)/(B11-B7)</f>
        <v>-2.5000000000005684E-2</v>
      </c>
    </row>
    <row r="10" spans="1:5" x14ac:dyDescent="0.25">
      <c r="A10" s="1"/>
      <c r="B10" s="1"/>
      <c r="C10" s="1"/>
      <c r="D10" s="1">
        <f>(C11-C9)/(B11-B9)</f>
        <v>-0.25</v>
      </c>
      <c r="E10" s="1"/>
    </row>
    <row r="11" spans="1:5" x14ac:dyDescent="0.25">
      <c r="A11" s="1">
        <v>2</v>
      </c>
      <c r="B11" s="1">
        <v>22</v>
      </c>
      <c r="C11" s="1">
        <f>B4</f>
        <v>997.7</v>
      </c>
      <c r="D11" s="1"/>
      <c r="E11" s="1"/>
    </row>
    <row r="12" spans="1:5" x14ac:dyDescent="0.25">
      <c r="A12" t="s">
        <v>6</v>
      </c>
      <c r="B12" t="s">
        <v>1</v>
      </c>
    </row>
    <row r="13" spans="1:5" x14ac:dyDescent="0.25">
      <c r="A13">
        <v>20.256</v>
      </c>
      <c r="B13" s="10">
        <f>C7+D8*(A13-B7)+E9*(A13-B7)*(A13-B9)</f>
        <v>998.1471616</v>
      </c>
    </row>
    <row r="16" spans="1:5" x14ac:dyDescent="0.25">
      <c r="A16" s="7" t="s">
        <v>17</v>
      </c>
      <c r="B16" s="7"/>
      <c r="C16" s="7"/>
      <c r="D16" s="7"/>
      <c r="E16" s="7"/>
    </row>
    <row r="17" spans="1:5" x14ac:dyDescent="0.25">
      <c r="A17" s="1"/>
      <c r="B17" s="1" t="s">
        <v>2</v>
      </c>
      <c r="C17" s="1" t="s">
        <v>7</v>
      </c>
      <c r="D17" s="8" t="s">
        <v>11</v>
      </c>
      <c r="E17" s="1">
        <v>20.256</v>
      </c>
    </row>
    <row r="18" spans="1:5" x14ac:dyDescent="0.25">
      <c r="A18" s="1" t="s">
        <v>8</v>
      </c>
      <c r="B18" s="1">
        <v>18</v>
      </c>
      <c r="C18" s="1">
        <f>((A13-A3)*(A13-A4))/((A2-A3)*(A2-A4))</f>
        <v>-5.5808000000000045E-2</v>
      </c>
      <c r="D18" s="8" t="s">
        <v>12</v>
      </c>
      <c r="E18" s="1">
        <f>C18*B2</f>
        <v>-55.724288000000044</v>
      </c>
    </row>
    <row r="19" spans="1:5" x14ac:dyDescent="0.25">
      <c r="A19" s="1" t="s">
        <v>9</v>
      </c>
      <c r="B19" s="1">
        <v>20</v>
      </c>
      <c r="C19" s="1">
        <f>((A13-A2)*(A13-A4))/((A3-A2)*(A3-A4))</f>
        <v>0.98361599999999993</v>
      </c>
      <c r="D19" s="8" t="s">
        <v>13</v>
      </c>
      <c r="E19" s="1">
        <f>C19*B3</f>
        <v>981.84549119999997</v>
      </c>
    </row>
    <row r="20" spans="1:5" x14ac:dyDescent="0.25">
      <c r="A20" s="1" t="s">
        <v>10</v>
      </c>
      <c r="B20" s="1">
        <v>22</v>
      </c>
      <c r="C20" s="1">
        <f>((A13-A2)*(A13-A3))/((A4-A2)*(A4-A3))</f>
        <v>7.2192000000000076E-2</v>
      </c>
      <c r="D20" s="8" t="s">
        <v>14</v>
      </c>
      <c r="E20" s="1">
        <f>B4*C20</f>
        <v>72.025958400000079</v>
      </c>
    </row>
    <row r="21" spans="1:5" x14ac:dyDescent="0.25">
      <c r="A21" s="1"/>
      <c r="B21" s="1"/>
      <c r="C21" s="1"/>
      <c r="D21" s="8" t="s">
        <v>15</v>
      </c>
      <c r="E21" s="9">
        <f>SUM(E18:E20)</f>
        <v>998.1471616</v>
      </c>
    </row>
  </sheetData>
  <mergeCells count="2">
    <mergeCell ref="A5:E5"/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63DE-F50F-4FF0-9133-B89C9D8709F2}">
  <dimension ref="A1:E21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</row>
    <row r="2" spans="1:5" x14ac:dyDescent="0.25">
      <c r="A2" s="1">
        <v>94</v>
      </c>
      <c r="B2" s="1">
        <v>929</v>
      </c>
    </row>
    <row r="3" spans="1:5" x14ac:dyDescent="0.25">
      <c r="A3" s="1">
        <v>205</v>
      </c>
      <c r="B3" s="1">
        <v>902</v>
      </c>
    </row>
    <row r="4" spans="1:5" x14ac:dyDescent="0.25">
      <c r="A4" s="1">
        <v>371</v>
      </c>
      <c r="B4" s="1">
        <v>860</v>
      </c>
    </row>
    <row r="5" spans="1:5" x14ac:dyDescent="0.25">
      <c r="A5" s="6" t="s">
        <v>16</v>
      </c>
      <c r="B5" s="6"/>
      <c r="C5" s="6"/>
      <c r="D5" s="6"/>
      <c r="E5" s="6"/>
    </row>
    <row r="6" spans="1:5" x14ac:dyDescent="0.25">
      <c r="A6" s="1" t="s">
        <v>2</v>
      </c>
      <c r="B6" s="1" t="s">
        <v>0</v>
      </c>
      <c r="C6" s="1" t="s">
        <v>1</v>
      </c>
      <c r="D6" s="1" t="s">
        <v>3</v>
      </c>
      <c r="E6" s="1" t="s">
        <v>4</v>
      </c>
    </row>
    <row r="7" spans="1:5" x14ac:dyDescent="0.25">
      <c r="A7" s="1">
        <v>0</v>
      </c>
      <c r="B7" s="1">
        <f>A2</f>
        <v>94</v>
      </c>
      <c r="C7" s="1">
        <f>B2</f>
        <v>929</v>
      </c>
      <c r="D7" s="1"/>
      <c r="E7" s="1"/>
    </row>
    <row r="8" spans="1:5" x14ac:dyDescent="0.25">
      <c r="A8" s="1"/>
      <c r="B8" s="1"/>
      <c r="C8" s="1"/>
      <c r="D8" s="1">
        <f>(C9-C7)/(B9-B7)</f>
        <v>-0.24324324324324326</v>
      </c>
      <c r="E8" s="1"/>
    </row>
    <row r="9" spans="1:5" x14ac:dyDescent="0.25">
      <c r="A9" s="1">
        <v>1</v>
      </c>
      <c r="B9" s="1">
        <f>A3</f>
        <v>205</v>
      </c>
      <c r="C9" s="1">
        <f>B3</f>
        <v>902</v>
      </c>
      <c r="D9" s="1"/>
      <c r="E9" s="1">
        <f>(D10-D8)/(B11-B7)</f>
        <v>-3.5266443861111227E-5</v>
      </c>
    </row>
    <row r="10" spans="1:5" x14ac:dyDescent="0.25">
      <c r="A10" s="1"/>
      <c r="B10" s="1"/>
      <c r="C10" s="1"/>
      <c r="D10" s="1">
        <f>(C11-C9)/(B11-B9)</f>
        <v>-0.25301204819277107</v>
      </c>
      <c r="E10" s="1"/>
    </row>
    <row r="11" spans="1:5" x14ac:dyDescent="0.25">
      <c r="A11" s="1">
        <v>2</v>
      </c>
      <c r="B11" s="1">
        <f>A4</f>
        <v>371</v>
      </c>
      <c r="C11" s="1">
        <f>B4</f>
        <v>860</v>
      </c>
      <c r="D11" s="1"/>
      <c r="E11" s="1"/>
    </row>
    <row r="12" spans="1:5" x14ac:dyDescent="0.25">
      <c r="A12" t="s">
        <v>6</v>
      </c>
      <c r="B12" t="s">
        <v>1</v>
      </c>
    </row>
    <row r="13" spans="1:5" x14ac:dyDescent="0.25">
      <c r="A13">
        <v>251</v>
      </c>
      <c r="B13" s="10">
        <f>C7+D8*(A13-B7)+E9*(A13-B7)*(A13-B9)</f>
        <v>890.55611655324594</v>
      </c>
    </row>
    <row r="16" spans="1:5" x14ac:dyDescent="0.25">
      <c r="A16" s="7" t="s">
        <v>17</v>
      </c>
      <c r="B16" s="7"/>
      <c r="C16" s="7"/>
      <c r="D16" s="7"/>
      <c r="E16" s="7"/>
    </row>
    <row r="17" spans="1:5" x14ac:dyDescent="0.25">
      <c r="A17" s="1"/>
      <c r="B17" s="1" t="s">
        <v>2</v>
      </c>
      <c r="C17" s="1" t="s">
        <v>7</v>
      </c>
      <c r="D17" s="8" t="s">
        <v>11</v>
      </c>
      <c r="E17" s="1">
        <v>20.256</v>
      </c>
    </row>
    <row r="18" spans="1:5" x14ac:dyDescent="0.25">
      <c r="A18" s="1" t="s">
        <v>8</v>
      </c>
      <c r="B18" s="1">
        <v>18</v>
      </c>
      <c r="C18" s="1">
        <f>((A13-A3)*(A13-A4))/((A2-A3)*(A2-A4))</f>
        <v>-0.1795297102156308</v>
      </c>
      <c r="D18" s="8" t="s">
        <v>12</v>
      </c>
      <c r="E18" s="1">
        <f>C18*B2</f>
        <v>-166.78310079032101</v>
      </c>
    </row>
    <row r="19" spans="1:5" x14ac:dyDescent="0.25">
      <c r="A19" s="1" t="s">
        <v>9</v>
      </c>
      <c r="B19" s="1">
        <v>20</v>
      </c>
      <c r="C19" s="1">
        <f>((A13-A2)*(A13-A4))/((A3-A2)*(A3-A4))</f>
        <v>1.0224682513839141</v>
      </c>
      <c r="D19" s="8" t="s">
        <v>13</v>
      </c>
      <c r="E19" s="1">
        <f>C19*B3</f>
        <v>922.26636274829048</v>
      </c>
    </row>
    <row r="20" spans="1:5" x14ac:dyDescent="0.25">
      <c r="A20" s="1" t="s">
        <v>10</v>
      </c>
      <c r="B20" s="1">
        <v>22</v>
      </c>
      <c r="C20" s="1">
        <f>((A13-A2)*(A13-A3))/((A4-A2)*(A4-A3))</f>
        <v>0.15706145883171677</v>
      </c>
      <c r="D20" s="8" t="s">
        <v>14</v>
      </c>
      <c r="E20" s="1">
        <f>B4*C20</f>
        <v>135.07285459527643</v>
      </c>
    </row>
    <row r="21" spans="1:5" x14ac:dyDescent="0.25">
      <c r="A21" s="1"/>
      <c r="B21" s="1"/>
      <c r="C21" s="1"/>
      <c r="D21" s="8" t="s">
        <v>15</v>
      </c>
      <c r="E21" s="9">
        <f>SUM(E18:E20)</f>
        <v>890.55611655324594</v>
      </c>
    </row>
  </sheetData>
  <mergeCells count="2">
    <mergeCell ref="A5:E5"/>
    <mergeCell ref="A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E0A7-88CC-44A0-8702-03D69A66B2F0}">
  <dimension ref="A1:H13"/>
  <sheetViews>
    <sheetView workbookViewId="0">
      <selection activeCell="A14" sqref="A14"/>
    </sheetView>
  </sheetViews>
  <sheetFormatPr baseColWidth="10" defaultRowHeight="15" x14ac:dyDescent="0.25"/>
  <cols>
    <col min="1" max="1" width="15.5703125" bestFit="1" customWidth="1"/>
  </cols>
  <sheetData>
    <row r="1" spans="1:8" ht="18.75" x14ac:dyDescent="0.3">
      <c r="A1" s="15" t="s">
        <v>20</v>
      </c>
      <c r="B1" s="15"/>
      <c r="C1" s="15"/>
      <c r="D1" s="15"/>
      <c r="E1" s="15"/>
      <c r="F1" s="15"/>
    </row>
    <row r="3" spans="1:8" x14ac:dyDescent="0.25">
      <c r="A3" s="1" t="s">
        <v>18</v>
      </c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8" x14ac:dyDescent="0.25">
      <c r="A4" s="1" t="s">
        <v>19</v>
      </c>
      <c r="B4" s="1">
        <v>260</v>
      </c>
      <c r="C4" s="1">
        <v>400</v>
      </c>
      <c r="D4" s="1">
        <v>420</v>
      </c>
      <c r="E4" s="1">
        <v>490</v>
      </c>
      <c r="F4" s="1">
        <v>650</v>
      </c>
    </row>
    <row r="5" spans="1:8" x14ac:dyDescent="0.25">
      <c r="A5" s="11"/>
      <c r="B5" s="11"/>
      <c r="C5" s="11"/>
      <c r="D5" s="11"/>
      <c r="E5" s="11"/>
      <c r="F5" s="11"/>
      <c r="G5" s="11"/>
    </row>
    <row r="6" spans="1:8" x14ac:dyDescent="0.25">
      <c r="A6" s="1" t="s">
        <v>2</v>
      </c>
      <c r="B6" s="1" t="s">
        <v>7</v>
      </c>
      <c r="C6" s="1" t="s">
        <v>21</v>
      </c>
      <c r="D6" s="1" t="s">
        <v>22</v>
      </c>
      <c r="E6" s="12"/>
      <c r="F6" s="13" t="s">
        <v>23</v>
      </c>
      <c r="G6" s="1" t="s">
        <v>29</v>
      </c>
    </row>
    <row r="7" spans="1:8" x14ac:dyDescent="0.25">
      <c r="A7" s="1">
        <v>1</v>
      </c>
      <c r="B7" s="1">
        <v>260</v>
      </c>
      <c r="C7" s="1">
        <f>A7*B7</f>
        <v>260</v>
      </c>
      <c r="D7" s="1">
        <f>A7^2</f>
        <v>1</v>
      </c>
      <c r="E7" s="11"/>
      <c r="F7" s="8" t="s">
        <v>24</v>
      </c>
      <c r="G7" s="1">
        <f>COUNT(A7:A11)</f>
        <v>5</v>
      </c>
    </row>
    <row r="8" spans="1:8" x14ac:dyDescent="0.25">
      <c r="A8" s="1">
        <v>2</v>
      </c>
      <c r="B8" s="1">
        <v>400</v>
      </c>
      <c r="C8" s="1">
        <f t="shared" ref="C8:C11" si="0">A8*B8</f>
        <v>800</v>
      </c>
      <c r="D8" s="1">
        <f t="shared" ref="D8:D10" si="1">A8^2</f>
        <v>4</v>
      </c>
      <c r="E8" s="11"/>
      <c r="F8" s="8" t="s">
        <v>27</v>
      </c>
      <c r="G8" s="1">
        <v>6</v>
      </c>
    </row>
    <row r="9" spans="1:8" x14ac:dyDescent="0.25">
      <c r="A9" s="1">
        <v>3</v>
      </c>
      <c r="B9" s="1">
        <v>420</v>
      </c>
      <c r="C9" s="1">
        <f t="shared" si="0"/>
        <v>1260</v>
      </c>
      <c r="D9" s="1">
        <f t="shared" si="1"/>
        <v>9</v>
      </c>
      <c r="E9" s="11"/>
      <c r="F9" s="8" t="s">
        <v>25</v>
      </c>
      <c r="G9" s="1">
        <f>((G7*C12)-(A12*B12))/((G7*D12)-A12^2)</f>
        <v>87</v>
      </c>
    </row>
    <row r="10" spans="1:8" x14ac:dyDescent="0.25">
      <c r="A10" s="1">
        <v>4</v>
      </c>
      <c r="B10" s="1">
        <v>490</v>
      </c>
      <c r="C10" s="1">
        <f t="shared" si="0"/>
        <v>1960</v>
      </c>
      <c r="D10" s="1">
        <f t="shared" si="1"/>
        <v>16</v>
      </c>
      <c r="E10" s="11"/>
      <c r="F10" s="8" t="s">
        <v>26</v>
      </c>
      <c r="G10" s="1">
        <f>(B12-G9*A12)/G7</f>
        <v>183</v>
      </c>
    </row>
    <row r="11" spans="1:8" x14ac:dyDescent="0.25">
      <c r="A11" s="1">
        <v>5</v>
      </c>
      <c r="B11" s="1">
        <v>650</v>
      </c>
      <c r="C11" s="1">
        <f t="shared" si="0"/>
        <v>3250</v>
      </c>
      <c r="D11" s="1">
        <f>A11^2</f>
        <v>25</v>
      </c>
      <c r="E11" s="11"/>
      <c r="F11" s="8" t="s">
        <v>28</v>
      </c>
      <c r="G11" s="9">
        <f>G9*G8+G10</f>
        <v>705</v>
      </c>
    </row>
    <row r="12" spans="1:8" x14ac:dyDescent="0.25">
      <c r="A12" s="14">
        <f>SUM(A7:A11)</f>
        <v>15</v>
      </c>
      <c r="B12" s="14">
        <f>SUM(B7:B11)</f>
        <v>2220</v>
      </c>
      <c r="C12" s="14">
        <f t="shared" ref="C12:D12" si="2">SUM(C7:C11)</f>
        <v>7530</v>
      </c>
      <c r="D12" s="14">
        <f t="shared" si="2"/>
        <v>55</v>
      </c>
    </row>
    <row r="13" spans="1:8" x14ac:dyDescent="0.25">
      <c r="H13">
        <v>65</v>
      </c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85DA-DA04-48E6-807D-8BBD1FE4CBFB}">
  <dimension ref="A1:F26"/>
  <sheetViews>
    <sheetView workbookViewId="0">
      <selection activeCell="F4" sqref="F4"/>
    </sheetView>
  </sheetViews>
  <sheetFormatPr baseColWidth="10" defaultRowHeight="15" x14ac:dyDescent="0.25"/>
  <cols>
    <col min="6" max="6" width="12.7109375" bestFit="1" customWidth="1"/>
  </cols>
  <sheetData>
    <row r="1" spans="1:6" ht="21" x14ac:dyDescent="0.35">
      <c r="A1" s="17" t="s">
        <v>16</v>
      </c>
      <c r="B1" s="17"/>
      <c r="C1" s="17"/>
      <c r="D1" s="17"/>
      <c r="E1" s="17"/>
      <c r="F1" s="17"/>
    </row>
    <row r="2" spans="1:6" x14ac:dyDescent="0.25">
      <c r="A2" s="1" t="s">
        <v>31</v>
      </c>
      <c r="B2" s="1">
        <v>40</v>
      </c>
      <c r="C2" s="1">
        <v>50</v>
      </c>
      <c r="D2" s="1">
        <v>60</v>
      </c>
      <c r="E2" s="1">
        <v>70</v>
      </c>
      <c r="F2" s="1">
        <v>80</v>
      </c>
    </row>
    <row r="3" spans="1:6" x14ac:dyDescent="0.25">
      <c r="A3" s="1" t="s">
        <v>30</v>
      </c>
      <c r="B3" s="1">
        <v>1.66</v>
      </c>
      <c r="C3" s="1">
        <v>1.41</v>
      </c>
      <c r="D3" s="1">
        <v>1.22</v>
      </c>
      <c r="E3" s="1">
        <v>1.06</v>
      </c>
      <c r="F3" s="18">
        <v>0.93</v>
      </c>
    </row>
    <row r="4" spans="1:6" x14ac:dyDescent="0.25">
      <c r="B4" s="16"/>
      <c r="F4" s="3"/>
    </row>
    <row r="5" spans="1:6" x14ac:dyDescent="0.25">
      <c r="A5" s="19" t="s">
        <v>16</v>
      </c>
      <c r="B5" s="19"/>
      <c r="C5" s="19"/>
      <c r="D5" s="19"/>
      <c r="E5" s="19"/>
      <c r="F5" s="19"/>
    </row>
    <row r="6" spans="1:6" x14ac:dyDescent="0.25">
      <c r="A6" s="1" t="s">
        <v>2</v>
      </c>
      <c r="B6" s="1" t="s">
        <v>31</v>
      </c>
      <c r="C6" s="1" t="s">
        <v>30</v>
      </c>
      <c r="D6" s="1" t="s">
        <v>3</v>
      </c>
      <c r="E6" s="1" t="s">
        <v>4</v>
      </c>
      <c r="F6" s="18" t="s">
        <v>5</v>
      </c>
    </row>
    <row r="7" spans="1:6" x14ac:dyDescent="0.25">
      <c r="A7" s="1">
        <v>1</v>
      </c>
      <c r="B7" s="1">
        <f>B2</f>
        <v>40</v>
      </c>
      <c r="C7" s="1">
        <f>B3</f>
        <v>1.66</v>
      </c>
      <c r="D7" s="1"/>
      <c r="E7" s="1"/>
      <c r="F7" s="1"/>
    </row>
    <row r="8" spans="1:6" x14ac:dyDescent="0.25">
      <c r="A8" s="1"/>
      <c r="B8" s="1"/>
      <c r="C8" s="1"/>
      <c r="D8" s="1">
        <f>(C9-C7)/(B9-B7)</f>
        <v>-2.5000000000000001E-2</v>
      </c>
      <c r="E8" s="1"/>
      <c r="F8" s="1"/>
    </row>
    <row r="9" spans="1:6" x14ac:dyDescent="0.25">
      <c r="A9" s="1">
        <v>2</v>
      </c>
      <c r="B9" s="1">
        <f>C2</f>
        <v>50</v>
      </c>
      <c r="C9" s="1">
        <f>C3</f>
        <v>1.41</v>
      </c>
      <c r="D9" s="1"/>
      <c r="E9" s="1">
        <f>(D10-D8)/(B11-B7)</f>
        <v>3.0000000000000024E-4</v>
      </c>
      <c r="F9" s="1"/>
    </row>
    <row r="10" spans="1:6" x14ac:dyDescent="0.25">
      <c r="A10" s="1"/>
      <c r="B10" s="1"/>
      <c r="C10" s="1"/>
      <c r="D10" s="1">
        <f>(C11-C9)/(B11-B9)</f>
        <v>-1.8999999999999996E-2</v>
      </c>
      <c r="E10" s="1"/>
      <c r="F10" s="1">
        <f>(E11-E9)/(B15-B7)</f>
        <v>-3.7500000000000031E-6</v>
      </c>
    </row>
    <row r="11" spans="1:6" x14ac:dyDescent="0.25">
      <c r="A11" s="1">
        <v>3</v>
      </c>
      <c r="B11" s="1">
        <f>D2</f>
        <v>60</v>
      </c>
      <c r="C11" s="1">
        <f>D3</f>
        <v>1.22</v>
      </c>
      <c r="D11" s="1"/>
      <c r="E11" s="1">
        <f>(D12-D10)/(B13-B9)</f>
        <v>1.5000000000000012E-4</v>
      </c>
      <c r="F11" s="1"/>
    </row>
    <row r="12" spans="1:6" x14ac:dyDescent="0.25">
      <c r="A12" s="1"/>
      <c r="B12" s="1"/>
      <c r="C12" s="1"/>
      <c r="D12" s="1">
        <f>(C13-C11)/(B13-B11)</f>
        <v>-1.5999999999999993E-2</v>
      </c>
      <c r="E12" s="1"/>
      <c r="F12" s="1">
        <f>(E13-E11)/(B15-B7)</f>
        <v>-1.2874900798265365E-20</v>
      </c>
    </row>
    <row r="13" spans="1:6" x14ac:dyDescent="0.25">
      <c r="A13" s="1">
        <v>4</v>
      </c>
      <c r="B13" s="1">
        <f>E2</f>
        <v>70</v>
      </c>
      <c r="C13" s="1">
        <f>E3</f>
        <v>1.06</v>
      </c>
      <c r="D13" s="1"/>
      <c r="E13" s="1">
        <f>(D14-D12)/(B15-B11)</f>
        <v>1.4999999999999961E-4</v>
      </c>
      <c r="F13" s="1"/>
    </row>
    <row r="14" spans="1:6" x14ac:dyDescent="0.25">
      <c r="A14" s="1"/>
      <c r="B14" s="1"/>
      <c r="C14" s="1"/>
      <c r="D14" s="1">
        <f>(C15-C13)/(B15-B13)</f>
        <v>-1.3000000000000001E-2</v>
      </c>
      <c r="E14" s="1"/>
      <c r="F14" s="1"/>
    </row>
    <row r="15" spans="1:6" x14ac:dyDescent="0.25">
      <c r="A15" s="1">
        <v>5</v>
      </c>
      <c r="B15" s="1">
        <f>F2</f>
        <v>80</v>
      </c>
      <c r="C15" s="1">
        <f>F3</f>
        <v>0.93</v>
      </c>
      <c r="D15" s="1"/>
      <c r="E15" s="1"/>
      <c r="F15" s="1"/>
    </row>
    <row r="16" spans="1:6" x14ac:dyDescent="0.25">
      <c r="A16" s="11"/>
      <c r="B16" s="11"/>
      <c r="C16" s="11"/>
      <c r="D16" s="11"/>
      <c r="E16" s="11"/>
    </row>
    <row r="17" spans="1:5" x14ac:dyDescent="0.25">
      <c r="A17" t="s">
        <v>6</v>
      </c>
      <c r="B17" t="s">
        <v>1</v>
      </c>
    </row>
    <row r="18" spans="1:5" x14ac:dyDescent="0.25">
      <c r="A18">
        <v>62</v>
      </c>
      <c r="B18" s="10">
        <f>C7+D8*(A18-B7)+E9*(A18-B7)*(A18-B9)+F10*(A18-B7)*(A18-B9)*(A18-B11)</f>
        <v>1.1872199999999999</v>
      </c>
    </row>
    <row r="21" spans="1:5" x14ac:dyDescent="0.25">
      <c r="A21" s="7" t="s">
        <v>17</v>
      </c>
      <c r="B21" s="7"/>
      <c r="C21" s="7"/>
      <c r="D21" s="7"/>
      <c r="E21" s="7"/>
    </row>
    <row r="22" spans="1:5" x14ac:dyDescent="0.25">
      <c r="A22" s="1"/>
      <c r="B22" s="1" t="s">
        <v>2</v>
      </c>
      <c r="C22" s="1" t="s">
        <v>7</v>
      </c>
      <c r="D22" s="8" t="s">
        <v>11</v>
      </c>
      <c r="E22" s="1">
        <v>20.256</v>
      </c>
    </row>
    <row r="23" spans="1:5" x14ac:dyDescent="0.25">
      <c r="A23" s="1" t="s">
        <v>8</v>
      </c>
      <c r="B23" s="1">
        <v>18</v>
      </c>
      <c r="C23" s="1" t="e">
        <f>((A18-#REF!)*(A18-#REF!))/((#REF!-#REF!)*(#REF!-#REF!))</f>
        <v>#REF!</v>
      </c>
      <c r="D23" s="8" t="s">
        <v>12</v>
      </c>
      <c r="E23" s="1" t="e">
        <f>C23*#REF!</f>
        <v>#REF!</v>
      </c>
    </row>
    <row r="24" spans="1:5" x14ac:dyDescent="0.25">
      <c r="A24" s="1" t="s">
        <v>9</v>
      </c>
      <c r="B24" s="1">
        <v>20</v>
      </c>
      <c r="C24" s="1" t="e">
        <f>((A18-#REF!)*(A18-#REF!))/((#REF!-#REF!)*(#REF!-#REF!))</f>
        <v>#REF!</v>
      </c>
      <c r="D24" s="8" t="s">
        <v>13</v>
      </c>
      <c r="E24" s="1" t="e">
        <f>C24*#REF!</f>
        <v>#REF!</v>
      </c>
    </row>
    <row r="25" spans="1:5" x14ac:dyDescent="0.25">
      <c r="A25" s="1" t="s">
        <v>10</v>
      </c>
      <c r="B25" s="1">
        <v>22</v>
      </c>
      <c r="C25" s="1" t="e">
        <f>((A18-#REF!)*(A18-#REF!))/((#REF!-#REF!)*(#REF!-#REF!))</f>
        <v>#REF!</v>
      </c>
      <c r="D25" s="8" t="s">
        <v>14</v>
      </c>
      <c r="E25" s="1" t="e">
        <f>#REF!*C25</f>
        <v>#REF!</v>
      </c>
    </row>
    <row r="26" spans="1:5" x14ac:dyDescent="0.25">
      <c r="A26" s="1"/>
      <c r="B26" s="1"/>
      <c r="C26" s="1"/>
      <c r="D26" s="8" t="s">
        <v>15</v>
      </c>
      <c r="E26" s="9" t="e">
        <f>SUM(E23:E25)</f>
        <v>#REF!</v>
      </c>
    </row>
  </sheetData>
  <mergeCells count="3">
    <mergeCell ref="A21:E21"/>
    <mergeCell ref="A1:F1"/>
    <mergeCell ref="A5:F5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185-4F7F-486E-B278-E38DD93C2964}">
  <dimension ref="A1:G13"/>
  <sheetViews>
    <sheetView workbookViewId="0">
      <selection activeCell="B16" sqref="B16"/>
    </sheetView>
  </sheetViews>
  <sheetFormatPr baseColWidth="10" defaultRowHeight="15" x14ac:dyDescent="0.25"/>
  <sheetData>
    <row r="1" spans="1:7" x14ac:dyDescent="0.25">
      <c r="A1" s="22" t="s">
        <v>40</v>
      </c>
      <c r="B1" s="22"/>
      <c r="C1" s="22"/>
      <c r="D1" s="22"/>
      <c r="E1" s="22"/>
      <c r="F1" s="22"/>
      <c r="G1" s="22"/>
    </row>
    <row r="2" spans="1:7" x14ac:dyDescent="0.25">
      <c r="A2" s="22"/>
      <c r="B2" s="22"/>
      <c r="C2" s="22"/>
      <c r="D2" s="22"/>
      <c r="E2" s="22"/>
      <c r="F2" s="22"/>
      <c r="G2" s="22"/>
    </row>
    <row r="4" spans="1:7" x14ac:dyDescent="0.25">
      <c r="A4" s="20" t="s">
        <v>2</v>
      </c>
      <c r="B4" s="20" t="s">
        <v>32</v>
      </c>
      <c r="C4" s="21" t="s">
        <v>33</v>
      </c>
      <c r="D4" s="1" t="s">
        <v>34</v>
      </c>
      <c r="E4" s="1" t="s">
        <v>35</v>
      </c>
      <c r="F4" s="1" t="s">
        <v>36</v>
      </c>
      <c r="G4" s="1" t="s">
        <v>37</v>
      </c>
    </row>
    <row r="5" spans="1:7" x14ac:dyDescent="0.25">
      <c r="A5" s="20">
        <v>2</v>
      </c>
      <c r="B5" s="20">
        <v>-1</v>
      </c>
      <c r="C5" s="1">
        <f>(B6-B5)/(A6-A5)</f>
        <v>-3</v>
      </c>
      <c r="D5" s="1">
        <f>(C6-C5)/(A7-A5)</f>
        <v>11</v>
      </c>
      <c r="E5" s="1">
        <f>(D6-D5)/(A8-A5)</f>
        <v>2.3333333333333335</v>
      </c>
      <c r="F5" s="1">
        <f>(E6-E5)/(A9-A5)</f>
        <v>-1.3333333333333335</v>
      </c>
      <c r="G5" s="1">
        <f>(F6-F5)/(A10-A5)</f>
        <v>-0.22222222222222224</v>
      </c>
    </row>
    <row r="6" spans="1:7" x14ac:dyDescent="0.25">
      <c r="A6" s="20">
        <v>1</v>
      </c>
      <c r="B6" s="20">
        <v>2</v>
      </c>
      <c r="C6" s="1">
        <f>(B7-B6)/(A7-A6)</f>
        <v>19</v>
      </c>
      <c r="D6" s="1">
        <f>(C7-C6)/(A8-A6)</f>
        <v>4</v>
      </c>
      <c r="E6" s="1">
        <f>(D7-D6)/(A9-A6)</f>
        <v>1</v>
      </c>
      <c r="F6" s="1">
        <f>(E7-E6)/(A10-A6)</f>
        <v>0</v>
      </c>
      <c r="G6" s="1"/>
    </row>
    <row r="7" spans="1:7" x14ac:dyDescent="0.25">
      <c r="A7" s="20">
        <v>4</v>
      </c>
      <c r="B7" s="20">
        <v>59</v>
      </c>
      <c r="C7" s="1">
        <f t="shared" ref="C7:C9" si="0">(B8-B7)/(A8-A7)</f>
        <v>11</v>
      </c>
      <c r="D7" s="1">
        <f>(C8-C7)/(A9-A7)</f>
        <v>6</v>
      </c>
      <c r="E7" s="1">
        <f>(D8-D7)/(A10-A7)</f>
        <v>1</v>
      </c>
      <c r="F7" s="1"/>
      <c r="G7" s="1"/>
    </row>
    <row r="8" spans="1:7" x14ac:dyDescent="0.25">
      <c r="A8" s="20">
        <v>-1</v>
      </c>
      <c r="B8" s="20">
        <v>4</v>
      </c>
      <c r="C8" s="1">
        <f t="shared" si="0"/>
        <v>5</v>
      </c>
      <c r="D8" s="1">
        <f>(C9-C8)/(A10-A8)</f>
        <v>-2</v>
      </c>
      <c r="E8" s="1"/>
      <c r="F8" s="1"/>
      <c r="G8" s="1"/>
    </row>
    <row r="9" spans="1:7" x14ac:dyDescent="0.25">
      <c r="A9" s="20">
        <v>3</v>
      </c>
      <c r="B9" s="20">
        <v>24</v>
      </c>
      <c r="C9" s="1">
        <f t="shared" si="0"/>
        <v>11</v>
      </c>
      <c r="D9" s="1"/>
      <c r="E9" s="1"/>
      <c r="F9" s="1"/>
      <c r="G9" s="1"/>
    </row>
    <row r="10" spans="1:7" x14ac:dyDescent="0.25">
      <c r="A10" s="20">
        <v>-4</v>
      </c>
      <c r="B10" s="20">
        <v>-53</v>
      </c>
      <c r="C10" s="1"/>
      <c r="D10" s="1"/>
      <c r="E10" s="1"/>
      <c r="F10" s="1"/>
      <c r="G10" s="1"/>
    </row>
    <row r="12" spans="1:7" x14ac:dyDescent="0.25">
      <c r="A12" s="2" t="s">
        <v>38</v>
      </c>
      <c r="B12">
        <v>5</v>
      </c>
    </row>
    <row r="13" spans="1:7" x14ac:dyDescent="0.25">
      <c r="A13" s="8" t="s">
        <v>39</v>
      </c>
      <c r="B13" s="9">
        <f>B5+C5*(B12-A5)+D5*(B12-A5)*(B12-A6)+E5*(B12-A5)*(B12-A6)*(B12-A7)+F5*(B12-A5)*(B12-A6)*(B12-A7)*(B12-A8)+G5*(B12-A5)*(B12-A6)*(B12-A7)*(B12-A8)*(B12-A9)</f>
        <v>22</v>
      </c>
    </row>
  </sheetData>
  <mergeCells count="1">
    <mergeCell ref="A1:G2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B024-092B-4293-90AD-93CD77ABDEEB}">
  <dimension ref="A1:E16"/>
  <sheetViews>
    <sheetView workbookViewId="0">
      <selection activeCell="E2" sqref="E2"/>
    </sheetView>
  </sheetViews>
  <sheetFormatPr baseColWidth="10" defaultRowHeight="15" x14ac:dyDescent="0.25"/>
  <cols>
    <col min="3" max="3" width="11.7109375" bestFit="1" customWidth="1"/>
  </cols>
  <sheetData>
    <row r="1" spans="1:5" x14ac:dyDescent="0.25">
      <c r="A1" s="20" t="s">
        <v>2</v>
      </c>
      <c r="B1" s="20" t="s">
        <v>32</v>
      </c>
    </row>
    <row r="2" spans="1:5" x14ac:dyDescent="0.25">
      <c r="A2" s="1">
        <v>4</v>
      </c>
      <c r="B2" s="1">
        <v>-6.6040000000000001E-2</v>
      </c>
    </row>
    <row r="3" spans="1:5" x14ac:dyDescent="0.25">
      <c r="A3" s="1">
        <v>3.9</v>
      </c>
      <c r="B3" s="1">
        <v>-2.724E-2</v>
      </c>
    </row>
    <row r="4" spans="1:5" x14ac:dyDescent="0.25">
      <c r="A4" s="1">
        <v>3.8</v>
      </c>
      <c r="B4" s="1">
        <v>1.282E-2</v>
      </c>
    </row>
    <row r="5" spans="1:5" x14ac:dyDescent="0.25">
      <c r="A5" s="1">
        <v>3.7</v>
      </c>
      <c r="B5" s="1">
        <v>5.3830000000000003E-2</v>
      </c>
    </row>
    <row r="6" spans="1:5" x14ac:dyDescent="0.25">
      <c r="A6" t="s">
        <v>2</v>
      </c>
    </row>
    <row r="7" spans="1:5" x14ac:dyDescent="0.25">
      <c r="A7">
        <v>2.5</v>
      </c>
    </row>
    <row r="10" spans="1:5" x14ac:dyDescent="0.25">
      <c r="A10" s="7" t="s">
        <v>17</v>
      </c>
      <c r="B10" s="7"/>
      <c r="C10" s="7"/>
      <c r="D10" s="7"/>
      <c r="E10" s="7"/>
    </row>
    <row r="11" spans="1:5" x14ac:dyDescent="0.25">
      <c r="A11" s="1"/>
      <c r="B11" s="1" t="s">
        <v>2</v>
      </c>
      <c r="C11" s="1" t="s">
        <v>7</v>
      </c>
      <c r="D11" s="8" t="s">
        <v>11</v>
      </c>
      <c r="E11" s="1">
        <v>20.256</v>
      </c>
    </row>
    <row r="12" spans="1:5" x14ac:dyDescent="0.25">
      <c r="A12" s="1" t="s">
        <v>8</v>
      </c>
      <c r="B12" s="1">
        <v>4</v>
      </c>
      <c r="C12" s="1">
        <f>((A7-A3)*(A7-A5)*(A7-A4))/((A2-A3)*(A2-A5)*(A2-A4))</f>
        <v>-363.99999999999955</v>
      </c>
      <c r="D12" s="8" t="s">
        <v>12</v>
      </c>
      <c r="E12" s="1">
        <f>C12*B2</f>
        <v>24.038559999999972</v>
      </c>
    </row>
    <row r="13" spans="1:5" x14ac:dyDescent="0.25">
      <c r="A13" s="1" t="s">
        <v>9</v>
      </c>
      <c r="B13" s="1">
        <v>3.9</v>
      </c>
      <c r="C13" s="1">
        <f>((A7-A2)*(A7-A5)*(A7-A4))/((A3-A2)*(A3-A5)*(A3-A4))</f>
        <v>1169.9999999999993</v>
      </c>
      <c r="D13" s="8" t="s">
        <v>13</v>
      </c>
      <c r="E13" s="1">
        <f>C13*B3</f>
        <v>-31.870799999999981</v>
      </c>
    </row>
    <row r="14" spans="1:5" x14ac:dyDescent="0.25">
      <c r="A14" s="1" t="s">
        <v>10</v>
      </c>
      <c r="B14" s="1">
        <v>3.8</v>
      </c>
      <c r="C14">
        <f>((A7-A2)*(A7-A3)*(A7-A5))/((A4-A2)*(A4-A3)*(A4-A5))</f>
        <v>-1260.0000000000023</v>
      </c>
      <c r="D14" s="8" t="s">
        <v>14</v>
      </c>
      <c r="E14" s="1">
        <f>B4*C14</f>
        <v>-16.15320000000003</v>
      </c>
    </row>
    <row r="15" spans="1:5" x14ac:dyDescent="0.25">
      <c r="A15" s="1" t="s">
        <v>41</v>
      </c>
      <c r="B15" s="1">
        <v>3.7</v>
      </c>
      <c r="C15" s="1">
        <f>((A7-A2)*(A7-A3)*(A7-A4))/((A5-A2)*(A5-A3)*(A5-A4))</f>
        <v>455.00000000000233</v>
      </c>
      <c r="D15" s="8" t="s">
        <v>42</v>
      </c>
      <c r="E15" s="1">
        <f>B5*C15</f>
        <v>24.492650000000125</v>
      </c>
    </row>
    <row r="16" spans="1:5" x14ac:dyDescent="0.25">
      <c r="A16" s="1"/>
      <c r="B16" s="1"/>
      <c r="C16" s="1"/>
      <c r="D16" s="8" t="s">
        <v>15</v>
      </c>
      <c r="E16" s="9">
        <f>SUM(E12:E15)</f>
        <v>0.50721000000008587</v>
      </c>
    </row>
  </sheetData>
  <mergeCells count="1">
    <mergeCell ref="A10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0495-8814-4C9A-A87D-0A2E2E691A88}">
  <dimension ref="A1:J37"/>
  <sheetViews>
    <sheetView workbookViewId="0">
      <selection activeCell="H16" sqref="H16"/>
    </sheetView>
  </sheetViews>
  <sheetFormatPr baseColWidth="10" defaultRowHeight="15" x14ac:dyDescent="0.25"/>
  <cols>
    <col min="1" max="1" width="6.5703125" customWidth="1"/>
    <col min="2" max="2" width="10.28515625" customWidth="1"/>
  </cols>
  <sheetData>
    <row r="1" spans="1:10" x14ac:dyDescent="0.25">
      <c r="A1" s="1" t="s">
        <v>18</v>
      </c>
      <c r="B1" s="1" t="s">
        <v>53</v>
      </c>
      <c r="D1" s="1" t="s">
        <v>2</v>
      </c>
      <c r="E1" s="1" t="s">
        <v>32</v>
      </c>
      <c r="F1" s="1" t="s">
        <v>22</v>
      </c>
      <c r="G1" s="1" t="s">
        <v>43</v>
      </c>
      <c r="H1" s="1" t="s">
        <v>44</v>
      </c>
      <c r="I1" s="1" t="s">
        <v>45</v>
      </c>
      <c r="J1" s="1" t="s">
        <v>51</v>
      </c>
    </row>
    <row r="2" spans="1:10" x14ac:dyDescent="0.25">
      <c r="A2" s="1">
        <v>1</v>
      </c>
      <c r="B2" s="1">
        <v>26</v>
      </c>
      <c r="D2" s="20">
        <f t="array" ref="D2:D6">A2:A6</f>
        <v>1</v>
      </c>
      <c r="E2" s="20">
        <f t="array" ref="E2:E6">B2:B6</f>
        <v>26</v>
      </c>
      <c r="F2" s="20">
        <f>D2^2</f>
        <v>1</v>
      </c>
      <c r="G2" s="20">
        <f>D2^3</f>
        <v>1</v>
      </c>
      <c r="H2" s="20">
        <f>D2^4</f>
        <v>1</v>
      </c>
      <c r="I2" s="20">
        <f>D2*E2</f>
        <v>26</v>
      </c>
      <c r="J2" s="20">
        <f t="array" ref="J2">F2*E2</f>
        <v>26</v>
      </c>
    </row>
    <row r="3" spans="1:10" x14ac:dyDescent="0.25">
      <c r="A3" s="1">
        <v>2</v>
      </c>
      <c r="B3" s="1">
        <v>40</v>
      </c>
      <c r="D3" s="20">
        <v>2</v>
      </c>
      <c r="E3" s="20">
        <v>40</v>
      </c>
      <c r="F3" s="20">
        <f t="shared" ref="F3:F6" si="0">D3^2</f>
        <v>4</v>
      </c>
      <c r="G3" s="20">
        <f t="shared" ref="G3:G6" si="1">D3^3</f>
        <v>8</v>
      </c>
      <c r="H3" s="20">
        <f t="shared" ref="H3:H6" si="2">D3^4</f>
        <v>16</v>
      </c>
      <c r="I3" s="20">
        <f t="shared" ref="I3:I6" si="3">D3*E3</f>
        <v>80</v>
      </c>
      <c r="J3" s="20">
        <f t="array" ref="J3">F3*E3</f>
        <v>160</v>
      </c>
    </row>
    <row r="4" spans="1:10" x14ac:dyDescent="0.25">
      <c r="A4" s="1">
        <v>3</v>
      </c>
      <c r="B4" s="1">
        <v>42</v>
      </c>
      <c r="D4" s="20">
        <v>3</v>
      </c>
      <c r="E4" s="20">
        <v>42</v>
      </c>
      <c r="F4" s="20">
        <f t="shared" si="0"/>
        <v>9</v>
      </c>
      <c r="G4" s="20">
        <f t="shared" si="1"/>
        <v>27</v>
      </c>
      <c r="H4" s="20">
        <f t="shared" si="2"/>
        <v>81</v>
      </c>
      <c r="I4" s="20">
        <f t="shared" si="3"/>
        <v>126</v>
      </c>
      <c r="J4" s="20">
        <f t="array" ref="J4">F4*E4</f>
        <v>378</v>
      </c>
    </row>
    <row r="5" spans="1:10" x14ac:dyDescent="0.25">
      <c r="A5" s="1">
        <v>4</v>
      </c>
      <c r="B5" s="1">
        <v>49</v>
      </c>
      <c r="D5" s="20">
        <v>4</v>
      </c>
      <c r="E5" s="20">
        <v>49</v>
      </c>
      <c r="F5" s="20">
        <f t="shared" si="0"/>
        <v>16</v>
      </c>
      <c r="G5" s="20">
        <f t="shared" si="1"/>
        <v>64</v>
      </c>
      <c r="H5" s="20">
        <f t="shared" si="2"/>
        <v>256</v>
      </c>
      <c r="I5" s="20">
        <f t="shared" si="3"/>
        <v>196</v>
      </c>
      <c r="J5" s="20">
        <f t="array" ref="J5">F5*E5</f>
        <v>784</v>
      </c>
    </row>
    <row r="6" spans="1:10" x14ac:dyDescent="0.25">
      <c r="A6" s="1">
        <v>5</v>
      </c>
      <c r="B6" s="1">
        <v>65</v>
      </c>
      <c r="D6" s="24">
        <v>5</v>
      </c>
      <c r="E6" s="20">
        <v>65</v>
      </c>
      <c r="F6" s="20">
        <f t="shared" si="0"/>
        <v>25</v>
      </c>
      <c r="G6" s="20">
        <f t="shared" si="1"/>
        <v>125</v>
      </c>
      <c r="H6" s="20">
        <f t="shared" si="2"/>
        <v>625</v>
      </c>
      <c r="I6" s="20">
        <f t="shared" si="3"/>
        <v>325</v>
      </c>
      <c r="J6" s="20">
        <f t="array" ref="J6">F6*E6</f>
        <v>1625</v>
      </c>
    </row>
    <row r="7" spans="1:10" x14ac:dyDescent="0.25">
      <c r="A7" s="2" t="s">
        <v>24</v>
      </c>
      <c r="B7" s="26">
        <v>5</v>
      </c>
      <c r="D7" s="20">
        <f>SUM(D2:D6)</f>
        <v>15</v>
      </c>
      <c r="E7" s="20">
        <f t="shared" ref="E7:J7" si="4">SUM(E2:E6)</f>
        <v>222</v>
      </c>
      <c r="F7" s="20">
        <f t="shared" si="4"/>
        <v>55</v>
      </c>
      <c r="G7" s="20">
        <f t="shared" si="4"/>
        <v>225</v>
      </c>
      <c r="H7" s="20">
        <f t="shared" si="4"/>
        <v>979</v>
      </c>
      <c r="I7" s="20">
        <f t="shared" si="4"/>
        <v>753</v>
      </c>
      <c r="J7" s="20">
        <f t="shared" si="4"/>
        <v>2973</v>
      </c>
    </row>
    <row r="8" spans="1:10" x14ac:dyDescent="0.25">
      <c r="A8" s="2" t="s">
        <v>52</v>
      </c>
      <c r="B8" s="26">
        <v>9</v>
      </c>
    </row>
    <row r="9" spans="1:10" x14ac:dyDescent="0.25">
      <c r="G9" s="27" t="s">
        <v>54</v>
      </c>
      <c r="H9" s="28">
        <f t="array" ref="H9:H11">E35:E37</f>
        <v>22.800000000000299</v>
      </c>
    </row>
    <row r="10" spans="1:10" x14ac:dyDescent="0.25">
      <c r="B10" s="5" t="s">
        <v>46</v>
      </c>
      <c r="C10" s="5"/>
      <c r="D10" s="5"/>
      <c r="E10" s="5"/>
      <c r="G10" s="27" t="s">
        <v>49</v>
      </c>
      <c r="H10" s="29">
        <v>4.8428571428569063</v>
      </c>
    </row>
    <row r="11" spans="1:10" x14ac:dyDescent="0.25">
      <c r="B11" s="1">
        <f t="array" ref="B11">B7</f>
        <v>5</v>
      </c>
      <c r="C11" s="1">
        <f t="array" ref="C11">D7</f>
        <v>15</v>
      </c>
      <c r="D11" s="1">
        <f>F7</f>
        <v>55</v>
      </c>
      <c r="E11" s="1">
        <f>E7</f>
        <v>222</v>
      </c>
      <c r="G11" s="27" t="s">
        <v>50</v>
      </c>
      <c r="H11" s="29">
        <v>0.64285714285718043</v>
      </c>
    </row>
    <row r="12" spans="1:10" x14ac:dyDescent="0.25">
      <c r="B12" s="1">
        <f t="array" ref="B12">D7</f>
        <v>15</v>
      </c>
      <c r="C12" s="1">
        <f>F7</f>
        <v>55</v>
      </c>
      <c r="D12" s="1">
        <f>G7</f>
        <v>225</v>
      </c>
      <c r="E12" s="1">
        <f>I7</f>
        <v>753</v>
      </c>
    </row>
    <row r="13" spans="1:10" x14ac:dyDescent="0.25">
      <c r="B13" s="1">
        <f>F7</f>
        <v>55</v>
      </c>
      <c r="C13" s="1">
        <f>G7</f>
        <v>225</v>
      </c>
      <c r="D13" s="1">
        <f>H7</f>
        <v>979</v>
      </c>
      <c r="E13" s="1">
        <f>J7</f>
        <v>2973</v>
      </c>
      <c r="G13" s="4" t="s">
        <v>47</v>
      </c>
      <c r="H13" s="4"/>
    </row>
    <row r="14" spans="1:10" x14ac:dyDescent="0.25">
      <c r="G14" s="27" t="s">
        <v>48</v>
      </c>
      <c r="H14" s="30">
        <f>H9+(H10*B8)+(H11*(B8^2))</f>
        <v>118.45714285714408</v>
      </c>
    </row>
    <row r="15" spans="1:10" x14ac:dyDescent="0.25">
      <c r="B15" s="1">
        <f t="array" ref="B15:E15">B13:E13</f>
        <v>55</v>
      </c>
      <c r="C15" s="1">
        <v>225</v>
      </c>
      <c r="D15" s="1">
        <v>979</v>
      </c>
      <c r="E15" s="1">
        <v>2973</v>
      </c>
    </row>
    <row r="16" spans="1:10" x14ac:dyDescent="0.25">
      <c r="B16" s="1">
        <f t="array" ref="B16:E16">B12:E12</f>
        <v>15</v>
      </c>
      <c r="C16" s="1">
        <v>55</v>
      </c>
      <c r="D16" s="1">
        <v>225</v>
      </c>
      <c r="E16" s="1">
        <v>753</v>
      </c>
    </row>
    <row r="17" spans="2:5" x14ac:dyDescent="0.25">
      <c r="B17" s="1">
        <f t="array" ref="B17:E17">B11:E11</f>
        <v>5</v>
      </c>
      <c r="C17" s="1">
        <v>15</v>
      </c>
      <c r="D17" s="1">
        <v>55</v>
      </c>
      <c r="E17" s="1">
        <v>222</v>
      </c>
    </row>
    <row r="19" spans="2:5" x14ac:dyDescent="0.25">
      <c r="B19" s="1">
        <f t="array" ref="B19:E19">B15:E15/B15</f>
        <v>1</v>
      </c>
      <c r="C19" s="1">
        <v>4.0909090909090908</v>
      </c>
      <c r="D19" s="1">
        <v>17.8</v>
      </c>
      <c r="E19" s="1">
        <v>54.054545454545455</v>
      </c>
    </row>
    <row r="20" spans="2:5" x14ac:dyDescent="0.25">
      <c r="B20" s="1">
        <f t="array" ref="B20:E20">B19:E19*-B16+B16:E16</f>
        <v>0</v>
      </c>
      <c r="C20" s="1">
        <v>-6.3636363636363598</v>
      </c>
      <c r="D20" s="1">
        <v>-42</v>
      </c>
      <c r="E20" s="1">
        <v>-57.81818181818187</v>
      </c>
    </row>
    <row r="21" spans="2:5" x14ac:dyDescent="0.25">
      <c r="B21" s="1">
        <f t="array" ref="B21:E21">B19:E19*-B17+B17:E17</f>
        <v>0</v>
      </c>
      <c r="C21" s="1">
        <v>-5.4545454545454533</v>
      </c>
      <c r="D21" s="1">
        <v>-34</v>
      </c>
      <c r="E21" s="1">
        <v>-48.272727272727252</v>
      </c>
    </row>
    <row r="23" spans="2:5" x14ac:dyDescent="0.25">
      <c r="B23" s="1">
        <f t="array" ref="B23:E23">B19:E19</f>
        <v>1</v>
      </c>
      <c r="C23" s="1">
        <v>4.0909090909090908</v>
      </c>
      <c r="D23" s="1">
        <v>17.8</v>
      </c>
      <c r="E23" s="1">
        <v>54.054545454545455</v>
      </c>
    </row>
    <row r="24" spans="2:5" x14ac:dyDescent="0.25">
      <c r="B24" s="1">
        <f t="array" ref="B24:E24">B20:E20/C20</f>
        <v>0</v>
      </c>
      <c r="C24" s="1">
        <v>1</v>
      </c>
      <c r="D24" s="1">
        <v>6.6000000000000041</v>
      </c>
      <c r="E24" s="1">
        <v>9.0857142857142996</v>
      </c>
    </row>
    <row r="25" spans="2:5" x14ac:dyDescent="0.25">
      <c r="B25" s="1">
        <f t="array" ref="B25:E25">B24:E24*-C21+B21:E21</f>
        <v>0</v>
      </c>
      <c r="C25" s="1">
        <v>0</v>
      </c>
      <c r="D25" s="1">
        <v>2.0000000000000142</v>
      </c>
      <c r="E25" s="1">
        <v>1.28571428571437</v>
      </c>
    </row>
    <row r="27" spans="2:5" x14ac:dyDescent="0.25">
      <c r="B27" s="1">
        <f t="array" ref="B27:E27">B23:E23</f>
        <v>1</v>
      </c>
      <c r="C27" s="1">
        <v>4.0909090909090908</v>
      </c>
      <c r="D27" s="1">
        <v>17.8</v>
      </c>
      <c r="E27" s="1">
        <v>54.054545454545455</v>
      </c>
    </row>
    <row r="28" spans="2:5" x14ac:dyDescent="0.25">
      <c r="B28" s="1">
        <f t="array" ref="B28:E28">B24:E24</f>
        <v>0</v>
      </c>
      <c r="C28" s="1">
        <v>1</v>
      </c>
      <c r="D28" s="1">
        <v>6.6000000000000041</v>
      </c>
      <c r="E28" s="1">
        <v>9.0857142857142996</v>
      </c>
    </row>
    <row r="29" spans="2:5" x14ac:dyDescent="0.25">
      <c r="B29" s="1">
        <f t="array" ref="B29:E29">B25:E25/D25</f>
        <v>0</v>
      </c>
      <c r="C29" s="1">
        <v>0</v>
      </c>
      <c r="D29" s="1">
        <v>1</v>
      </c>
      <c r="E29" s="1">
        <v>0.64285714285718043</v>
      </c>
    </row>
    <row r="31" spans="2:5" x14ac:dyDescent="0.25">
      <c r="B31" s="1">
        <f t="array" ref="B31:E31">B29:E29*-D27+B27:E27</f>
        <v>1</v>
      </c>
      <c r="C31" s="1">
        <v>4.0909090909090908</v>
      </c>
      <c r="D31" s="1">
        <v>0</v>
      </c>
      <c r="E31" s="1">
        <v>42.611688311687644</v>
      </c>
    </row>
    <row r="32" spans="2:5" x14ac:dyDescent="0.25">
      <c r="B32" s="1">
        <f t="array" ref="B32:E32">B29:E29*-D28+B28:E28</f>
        <v>0</v>
      </c>
      <c r="C32" s="1">
        <v>1</v>
      </c>
      <c r="D32" s="1">
        <v>0</v>
      </c>
      <c r="E32" s="1">
        <v>4.8428571428569063</v>
      </c>
    </row>
    <row r="33" spans="2:5" x14ac:dyDescent="0.25">
      <c r="B33" s="1">
        <f t="array" ref="B33:E33">B29:E29/D29</f>
        <v>0</v>
      </c>
      <c r="C33" s="1">
        <v>0</v>
      </c>
      <c r="D33" s="1">
        <v>1</v>
      </c>
      <c r="E33" s="1">
        <v>0.64285714285718043</v>
      </c>
    </row>
    <row r="35" spans="2:5" x14ac:dyDescent="0.25">
      <c r="B35" s="1">
        <f t="array" ref="B35:E35">B32:E32*-C31+B31:E31</f>
        <v>1</v>
      </c>
      <c r="C35" s="1">
        <v>0</v>
      </c>
      <c r="D35" s="1">
        <v>0</v>
      </c>
      <c r="E35" s="25">
        <v>22.800000000000299</v>
      </c>
    </row>
    <row r="36" spans="2:5" x14ac:dyDescent="0.25">
      <c r="B36" s="1">
        <f t="array" ref="B36:E36">B33:E33*-D32+B32:E32</f>
        <v>0</v>
      </c>
      <c r="C36" s="1">
        <v>1</v>
      </c>
      <c r="D36" s="1">
        <v>0</v>
      </c>
      <c r="E36" s="1">
        <v>4.8428571428569063</v>
      </c>
    </row>
    <row r="37" spans="2:5" x14ac:dyDescent="0.25">
      <c r="B37" s="1">
        <f t="array" ref="B37:E37">B33:E33/D33</f>
        <v>0</v>
      </c>
      <c r="C37" s="1">
        <v>0</v>
      </c>
      <c r="D37" s="1">
        <v>1</v>
      </c>
      <c r="E37" s="1">
        <v>0.64285714285718043</v>
      </c>
    </row>
  </sheetData>
  <mergeCells count="2">
    <mergeCell ref="B10:E10"/>
    <mergeCell ref="G13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BD80-F6C4-4852-9D7D-8065B1C2CF2D}">
  <dimension ref="A1:L51"/>
  <sheetViews>
    <sheetView tabSelected="1" workbookViewId="0">
      <selection activeCell="C9" sqref="C9"/>
    </sheetView>
  </sheetViews>
  <sheetFormatPr baseColWidth="10" defaultRowHeight="15" x14ac:dyDescent="0.25"/>
  <cols>
    <col min="1" max="1" width="4.85546875" customWidth="1"/>
  </cols>
  <sheetData>
    <row r="1" spans="1:12" x14ac:dyDescent="0.25">
      <c r="A1" s="27" t="s">
        <v>2</v>
      </c>
      <c r="B1" s="27" t="s">
        <v>32</v>
      </c>
      <c r="C1" s="23"/>
      <c r="D1" s="31" t="s">
        <v>2</v>
      </c>
      <c r="E1" s="31" t="s">
        <v>32</v>
      </c>
      <c r="F1" s="31" t="s">
        <v>22</v>
      </c>
      <c r="G1" s="31" t="s">
        <v>43</v>
      </c>
      <c r="H1" s="31" t="s">
        <v>44</v>
      </c>
      <c r="I1" s="31" t="s">
        <v>45</v>
      </c>
      <c r="J1" s="31" t="s">
        <v>51</v>
      </c>
      <c r="K1" s="23"/>
      <c r="L1" s="23"/>
    </row>
    <row r="2" spans="1:12" x14ac:dyDescent="0.25">
      <c r="A2" s="27">
        <v>0</v>
      </c>
      <c r="B2" s="27">
        <v>2.9</v>
      </c>
      <c r="C2" s="23"/>
      <c r="D2" s="31">
        <f t="array" ref="D2:D6">A2:A6</f>
        <v>0</v>
      </c>
      <c r="E2" s="31">
        <f t="array" ref="E2:E6">B2:B6</f>
        <v>2.9</v>
      </c>
      <c r="F2" s="31">
        <f>D2^2</f>
        <v>0</v>
      </c>
      <c r="G2" s="31">
        <f>D2^3</f>
        <v>0</v>
      </c>
      <c r="H2" s="31">
        <f>D2^4</f>
        <v>0</v>
      </c>
      <c r="I2" s="31">
        <f>D2*E2</f>
        <v>0</v>
      </c>
      <c r="J2" s="31">
        <f t="array" ref="J2">F2*E2</f>
        <v>0</v>
      </c>
      <c r="K2" s="23"/>
      <c r="L2" s="23"/>
    </row>
    <row r="3" spans="1:12" x14ac:dyDescent="0.25">
      <c r="A3" s="27">
        <v>1</v>
      </c>
      <c r="B3" s="27">
        <v>3.7</v>
      </c>
      <c r="C3" s="23"/>
      <c r="D3" s="31">
        <v>1</v>
      </c>
      <c r="E3" s="31">
        <v>3.7</v>
      </c>
      <c r="F3" s="31">
        <f>D3^2</f>
        <v>1</v>
      </c>
      <c r="G3" s="31">
        <f>D3^3</f>
        <v>1</v>
      </c>
      <c r="H3" s="31">
        <f>D3^4</f>
        <v>1</v>
      </c>
      <c r="I3" s="31">
        <f>D3*E3</f>
        <v>3.7</v>
      </c>
      <c r="J3" s="31">
        <f t="array" ref="J3">F3*E3</f>
        <v>3.7</v>
      </c>
      <c r="K3" s="23"/>
      <c r="L3" s="23"/>
    </row>
    <row r="4" spans="1:12" x14ac:dyDescent="0.25">
      <c r="A4" s="27">
        <v>2</v>
      </c>
      <c r="B4" s="27">
        <v>4.0999999999999996</v>
      </c>
      <c r="C4" s="23"/>
      <c r="D4" s="31">
        <v>2</v>
      </c>
      <c r="E4" s="31">
        <v>4.0999999999999996</v>
      </c>
      <c r="F4" s="31">
        <f>D4^2</f>
        <v>4</v>
      </c>
      <c r="G4" s="31">
        <f>D4^3</f>
        <v>8</v>
      </c>
      <c r="H4" s="31">
        <f>D4^4</f>
        <v>16</v>
      </c>
      <c r="I4" s="31">
        <f>D4*E4</f>
        <v>8.1999999999999993</v>
      </c>
      <c r="J4" s="31">
        <f t="array" ref="J4">F4*E4</f>
        <v>16.399999999999999</v>
      </c>
      <c r="K4" s="23"/>
      <c r="L4" s="23"/>
    </row>
    <row r="5" spans="1:12" x14ac:dyDescent="0.25">
      <c r="A5" s="27">
        <v>2.5</v>
      </c>
      <c r="B5" s="27">
        <v>4.4000000000000004</v>
      </c>
      <c r="C5" s="23"/>
      <c r="D5" s="31">
        <v>2.5</v>
      </c>
      <c r="E5" s="31">
        <v>4.4000000000000004</v>
      </c>
      <c r="F5" s="31">
        <f>D5^2</f>
        <v>6.25</v>
      </c>
      <c r="G5" s="31">
        <f>D5^3</f>
        <v>15.625</v>
      </c>
      <c r="H5" s="31">
        <f>D5^4</f>
        <v>39.0625</v>
      </c>
      <c r="I5" s="31">
        <f>D5*E5</f>
        <v>11</v>
      </c>
      <c r="J5" s="31">
        <f t="array" ref="J5">F5*E5</f>
        <v>27.500000000000004</v>
      </c>
      <c r="K5" s="23"/>
      <c r="L5" s="23"/>
    </row>
    <row r="6" spans="1:12" x14ac:dyDescent="0.25">
      <c r="A6" s="27">
        <v>3</v>
      </c>
      <c r="B6" s="27">
        <v>5</v>
      </c>
      <c r="C6" s="23"/>
      <c r="D6" s="32">
        <v>3</v>
      </c>
      <c r="E6" s="31">
        <v>5</v>
      </c>
      <c r="F6" s="31">
        <f>D6^2</f>
        <v>9</v>
      </c>
      <c r="G6" s="31">
        <f>D6^3</f>
        <v>27</v>
      </c>
      <c r="H6" s="31">
        <f>D6^4</f>
        <v>81</v>
      </c>
      <c r="I6" s="31">
        <f>D6*E6</f>
        <v>15</v>
      </c>
      <c r="J6" s="31">
        <f t="array" ref="J6">F6*E6</f>
        <v>45</v>
      </c>
      <c r="K6" s="23"/>
      <c r="L6" s="23"/>
    </row>
    <row r="7" spans="1:12" x14ac:dyDescent="0.25">
      <c r="A7" s="38" t="s">
        <v>24</v>
      </c>
      <c r="B7" s="39">
        <v>5</v>
      </c>
      <c r="C7" s="23"/>
      <c r="D7" s="31">
        <f>SUM(D2:D6)</f>
        <v>8.5</v>
      </c>
      <c r="E7" s="31">
        <f>SUM(E2:E6)</f>
        <v>20.100000000000001</v>
      </c>
      <c r="F7" s="31">
        <f>SUM(F2:F6)</f>
        <v>20.25</v>
      </c>
      <c r="G7" s="31">
        <f>SUM(G2:G6)</f>
        <v>51.625</v>
      </c>
      <c r="H7" s="31">
        <f>SUM(H2:H6)</f>
        <v>137.0625</v>
      </c>
      <c r="I7" s="31">
        <f>SUM(I2:I6)</f>
        <v>37.9</v>
      </c>
      <c r="J7" s="31">
        <f>SUM(J2:J6)</f>
        <v>92.6</v>
      </c>
      <c r="K7" s="23"/>
      <c r="L7" s="23"/>
    </row>
    <row r="8" spans="1:12" x14ac:dyDescent="0.25">
      <c r="A8" s="38" t="s">
        <v>52</v>
      </c>
      <c r="B8" s="39">
        <v>5.7</v>
      </c>
      <c r="E8" s="23"/>
      <c r="F8" s="23"/>
      <c r="G8" s="23"/>
      <c r="H8" s="23"/>
      <c r="I8" s="23"/>
      <c r="J8" s="23"/>
      <c r="K8" s="23"/>
      <c r="L8" s="23"/>
    </row>
    <row r="9" spans="1:12" x14ac:dyDescent="0.25">
      <c r="A9" s="23"/>
      <c r="B9" s="23"/>
      <c r="C9" s="23"/>
      <c r="D9" s="23"/>
      <c r="E9" s="23"/>
      <c r="F9" s="23"/>
      <c r="G9" s="27" t="s">
        <v>54</v>
      </c>
      <c r="H9" s="37">
        <f t="array" ref="H9:H11">E35:E37</f>
        <v>2.9594882729211083</v>
      </c>
      <c r="I9" s="23"/>
      <c r="J9" s="23"/>
      <c r="K9" s="23"/>
      <c r="L9" s="23"/>
    </row>
    <row r="10" spans="1:12" x14ac:dyDescent="0.25">
      <c r="A10" s="23"/>
      <c r="B10" s="36" t="s">
        <v>46</v>
      </c>
      <c r="C10" s="36"/>
      <c r="D10" s="36"/>
      <c r="E10" s="36"/>
      <c r="F10" s="23"/>
      <c r="G10" s="27" t="s">
        <v>49</v>
      </c>
      <c r="H10" s="37">
        <v>0.54509594882729584</v>
      </c>
      <c r="I10" s="23"/>
      <c r="J10" s="23"/>
      <c r="K10" s="23"/>
      <c r="L10" s="23"/>
    </row>
    <row r="11" spans="1:12" x14ac:dyDescent="0.25">
      <c r="A11" s="23"/>
      <c r="B11" s="27">
        <f t="array" ref="B11">B7</f>
        <v>5</v>
      </c>
      <c r="C11" s="27">
        <f t="array" ref="C11">D7</f>
        <v>8.5</v>
      </c>
      <c r="D11" s="27">
        <f>F7</f>
        <v>20.25</v>
      </c>
      <c r="E11" s="27">
        <f>E7</f>
        <v>20.100000000000001</v>
      </c>
      <c r="F11" s="23"/>
      <c r="G11" s="27" t="s">
        <v>50</v>
      </c>
      <c r="H11" s="37">
        <v>3.3049040511725643E-2</v>
      </c>
      <c r="I11" s="23"/>
      <c r="J11" s="23"/>
      <c r="K11" s="23"/>
    </row>
    <row r="12" spans="1:12" x14ac:dyDescent="0.25">
      <c r="A12" s="23"/>
      <c r="B12" s="27">
        <f t="array" ref="B12">D7</f>
        <v>8.5</v>
      </c>
      <c r="C12" s="27">
        <f>F7</f>
        <v>20.25</v>
      </c>
      <c r="D12" s="27">
        <f>G7</f>
        <v>51.625</v>
      </c>
      <c r="E12" s="27">
        <f>I7</f>
        <v>37.9</v>
      </c>
      <c r="F12" s="23"/>
      <c r="G12" s="23"/>
      <c r="H12" s="23"/>
      <c r="I12" s="23"/>
      <c r="J12" s="23"/>
      <c r="K12" s="23"/>
    </row>
    <row r="13" spans="1:12" x14ac:dyDescent="0.25">
      <c r="A13" s="23"/>
      <c r="B13" s="27">
        <f>F7</f>
        <v>20.25</v>
      </c>
      <c r="C13" s="27">
        <f>G7</f>
        <v>51.625</v>
      </c>
      <c r="D13" s="27">
        <f>H7</f>
        <v>137.0625</v>
      </c>
      <c r="E13" s="27">
        <f>J7</f>
        <v>92.6</v>
      </c>
      <c r="F13" s="23"/>
      <c r="G13" s="34" t="s">
        <v>55</v>
      </c>
      <c r="H13" s="34"/>
      <c r="I13" s="23"/>
      <c r="J13" s="23"/>
      <c r="K13" s="23"/>
    </row>
    <row r="14" spans="1:12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2" x14ac:dyDescent="0.25">
      <c r="A15" s="23"/>
      <c r="B15" s="27">
        <f t="array" ref="B15:E15">B13:E13</f>
        <v>20.25</v>
      </c>
      <c r="C15" s="27">
        <v>51.625</v>
      </c>
      <c r="D15" s="27">
        <v>137.0625</v>
      </c>
      <c r="E15" s="27">
        <v>92.6</v>
      </c>
      <c r="F15" s="23"/>
      <c r="G15" s="27" t="s">
        <v>56</v>
      </c>
      <c r="H15" s="35">
        <f>H9+(H10*B8)+(H11*(B8^2))</f>
        <v>7.1402985074626617</v>
      </c>
      <c r="I15" s="23"/>
    </row>
    <row r="16" spans="1:12" x14ac:dyDescent="0.25">
      <c r="A16" s="23"/>
      <c r="B16" s="27">
        <f t="array" ref="B16:E16">B12:E12</f>
        <v>8.5</v>
      </c>
      <c r="C16" s="27">
        <v>20.25</v>
      </c>
      <c r="D16" s="27">
        <v>51.625</v>
      </c>
      <c r="E16" s="27">
        <v>37.9</v>
      </c>
      <c r="F16" s="23"/>
      <c r="G16" s="23"/>
      <c r="H16" s="23"/>
      <c r="I16" s="23"/>
      <c r="J16" s="23"/>
      <c r="K16" s="23"/>
    </row>
    <row r="17" spans="1:11" x14ac:dyDescent="0.25">
      <c r="A17" s="23"/>
      <c r="B17" s="33">
        <f t="array" ref="B17:E17">B11:E11</f>
        <v>5</v>
      </c>
      <c r="C17" s="33">
        <v>8.5</v>
      </c>
      <c r="D17" s="33">
        <v>20.25</v>
      </c>
      <c r="E17" s="33">
        <v>20.100000000000001</v>
      </c>
      <c r="F17" s="23"/>
      <c r="G17" s="23"/>
      <c r="H17" s="23"/>
      <c r="I17" s="23"/>
      <c r="J17" s="23"/>
      <c r="K17" s="23"/>
    </row>
    <row r="18" spans="1:1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x14ac:dyDescent="0.25">
      <c r="A19" s="23"/>
      <c r="B19" s="27">
        <f t="array" ref="B19:E19">B15:E15/B15</f>
        <v>1</v>
      </c>
      <c r="C19" s="27">
        <v>2.5493827160493829</v>
      </c>
      <c r="D19" s="27">
        <v>6.7685185185185182</v>
      </c>
      <c r="E19" s="27">
        <v>4.5728395061728389</v>
      </c>
      <c r="F19" s="23"/>
      <c r="I19" s="23"/>
      <c r="J19" s="23"/>
      <c r="K19" s="23"/>
    </row>
    <row r="20" spans="1:11" x14ac:dyDescent="0.25">
      <c r="A20" s="23"/>
      <c r="B20" s="27">
        <f t="array" ref="B20:E20">B19:E19*-B16+B16:E16</f>
        <v>0</v>
      </c>
      <c r="C20" s="27">
        <v>-1.4197530864197532</v>
      </c>
      <c r="D20" s="27">
        <v>-5.9074074074074048</v>
      </c>
      <c r="E20" s="27">
        <v>-0.96913580246913256</v>
      </c>
      <c r="F20" s="23"/>
      <c r="I20" s="23"/>
      <c r="J20" s="23"/>
      <c r="K20" s="23"/>
    </row>
    <row r="21" spans="1:11" x14ac:dyDescent="0.25">
      <c r="A21" s="23"/>
      <c r="B21" s="27">
        <f t="array" ref="B21:E21">B19:E19*-B17+B17:E17</f>
        <v>0</v>
      </c>
      <c r="C21" s="27">
        <v>-4.2469135802469147</v>
      </c>
      <c r="D21" s="27">
        <v>-13.592592592592588</v>
      </c>
      <c r="E21" s="27">
        <v>-2.7641975308641946</v>
      </c>
      <c r="F21" s="23"/>
      <c r="I21" s="23"/>
      <c r="J21" s="23"/>
      <c r="K21" s="23"/>
    </row>
    <row r="22" spans="1:1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25">
      <c r="A23" s="23"/>
      <c r="B23" s="27">
        <f t="array" ref="B23:E23">B19:E19</f>
        <v>1</v>
      </c>
      <c r="C23" s="27">
        <v>2.5493827160493829</v>
      </c>
      <c r="D23" s="27">
        <v>6.7685185185185182</v>
      </c>
      <c r="E23" s="27">
        <v>4.5728395061728389</v>
      </c>
      <c r="F23" s="23"/>
      <c r="G23" s="23"/>
      <c r="H23" s="23"/>
      <c r="I23" s="23"/>
      <c r="J23" s="23"/>
      <c r="K23" s="23"/>
    </row>
    <row r="24" spans="1:11" x14ac:dyDescent="0.25">
      <c r="A24" s="23"/>
      <c r="B24" s="27">
        <f t="array" ref="B24:E24">B20:E20/C20</f>
        <v>0</v>
      </c>
      <c r="C24" s="27">
        <v>1</v>
      </c>
      <c r="D24" s="27">
        <v>4.1608695652173893</v>
      </c>
      <c r="E24" s="27">
        <v>0.68260869565217164</v>
      </c>
      <c r="F24" s="23"/>
      <c r="G24" s="23"/>
      <c r="H24" s="23"/>
      <c r="I24" s="23"/>
      <c r="J24" s="23"/>
      <c r="K24" s="23"/>
    </row>
    <row r="25" spans="1:11" x14ac:dyDescent="0.25">
      <c r="A25" s="23"/>
      <c r="B25" s="27">
        <f t="array" ref="B25:E25">B24:E24*-C21+B21:E21</f>
        <v>0</v>
      </c>
      <c r="C25" s="27">
        <v>0</v>
      </c>
      <c r="D25" s="27">
        <v>4.0782608695652165</v>
      </c>
      <c r="E25" s="27">
        <v>0.13478260869564629</v>
      </c>
      <c r="F25" s="23"/>
      <c r="G25" s="23"/>
      <c r="H25" s="23"/>
      <c r="I25" s="23"/>
      <c r="J25" s="23"/>
      <c r="K25" s="23"/>
    </row>
    <row r="26" spans="1:1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x14ac:dyDescent="0.25">
      <c r="A27" s="23"/>
      <c r="B27" s="27">
        <f t="array" ref="B27:E27">B23:E23</f>
        <v>1</v>
      </c>
      <c r="C27" s="27">
        <v>2.5493827160493829</v>
      </c>
      <c r="D27" s="27">
        <v>6.7685185185185182</v>
      </c>
      <c r="E27" s="27">
        <v>4.5728395061728389</v>
      </c>
      <c r="F27" s="23"/>
      <c r="G27" s="23"/>
      <c r="H27" s="23"/>
      <c r="I27" s="23"/>
      <c r="J27" s="23"/>
      <c r="K27" s="23"/>
    </row>
    <row r="28" spans="1:11" x14ac:dyDescent="0.25">
      <c r="A28" s="23"/>
      <c r="B28" s="27">
        <f t="array" ref="B28:E28">B24:E24</f>
        <v>0</v>
      </c>
      <c r="C28" s="27">
        <v>1</v>
      </c>
      <c r="D28" s="27">
        <v>4.1608695652173893</v>
      </c>
      <c r="E28" s="27">
        <v>0.68260869565217164</v>
      </c>
      <c r="F28" s="23"/>
      <c r="G28" s="23"/>
      <c r="H28" s="23"/>
      <c r="I28" s="23"/>
      <c r="J28" s="23"/>
      <c r="K28" s="23"/>
    </row>
    <row r="29" spans="1:11" x14ac:dyDescent="0.25">
      <c r="A29" s="23"/>
      <c r="B29" s="27">
        <f t="array" ref="B29:E29">B25:E25/D25</f>
        <v>0</v>
      </c>
      <c r="C29" s="27">
        <v>0</v>
      </c>
      <c r="D29" s="27">
        <v>1</v>
      </c>
      <c r="E29" s="27">
        <v>3.3049040511725643E-2</v>
      </c>
      <c r="F29" s="23"/>
      <c r="G29" s="23"/>
      <c r="H29" s="23"/>
      <c r="I29" s="23"/>
      <c r="J29" s="23"/>
      <c r="K29" s="23"/>
    </row>
    <row r="30" spans="1:1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25">
      <c r="A31" s="23"/>
      <c r="B31" s="27">
        <f t="array" ref="B31:E31">B29:E29*-D27+B27:E27</f>
        <v>1</v>
      </c>
      <c r="C31" s="27">
        <v>2.5493827160493829</v>
      </c>
      <c r="D31" s="27">
        <v>0</v>
      </c>
      <c r="E31" s="27">
        <v>4.349146463449955</v>
      </c>
      <c r="F31" s="23"/>
      <c r="G31" s="23"/>
      <c r="H31" s="23"/>
      <c r="I31" s="23"/>
      <c r="J31" s="23"/>
      <c r="K31" s="23"/>
    </row>
    <row r="32" spans="1:11" x14ac:dyDescent="0.25">
      <c r="A32" s="23"/>
      <c r="B32" s="27">
        <f t="array" ref="B32:E32">B29:E29*-D28+B28:E28</f>
        <v>0</v>
      </c>
      <c r="C32" s="27">
        <v>1</v>
      </c>
      <c r="D32" s="27">
        <v>0</v>
      </c>
      <c r="E32" s="27">
        <v>0.54509594882729584</v>
      </c>
      <c r="F32" s="23"/>
      <c r="G32" s="23"/>
      <c r="H32" s="23"/>
      <c r="I32" s="23"/>
      <c r="J32" s="23"/>
      <c r="K32" s="23"/>
    </row>
    <row r="33" spans="1:12" x14ac:dyDescent="0.25">
      <c r="A33" s="23"/>
      <c r="B33" s="27">
        <f t="array" ref="B33:E33">B29:E29/D29</f>
        <v>0</v>
      </c>
      <c r="C33" s="27">
        <v>0</v>
      </c>
      <c r="D33" s="27">
        <v>1</v>
      </c>
      <c r="E33" s="27">
        <v>3.3049040511725643E-2</v>
      </c>
      <c r="F33" s="23"/>
      <c r="G33" s="23"/>
      <c r="H33" s="23"/>
      <c r="I33" s="23"/>
      <c r="J33" s="23"/>
      <c r="K33" s="23"/>
    </row>
    <row r="34" spans="1:1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2" x14ac:dyDescent="0.25">
      <c r="A35" s="23"/>
      <c r="B35" s="27">
        <f t="array" ref="B35:E35">B32:E32*-C31+B31:E31</f>
        <v>1</v>
      </c>
      <c r="C35" s="27">
        <v>0</v>
      </c>
      <c r="D35" s="27">
        <v>0</v>
      </c>
      <c r="E35" s="29">
        <v>2.9594882729211083</v>
      </c>
      <c r="F35" s="23"/>
      <c r="G35" s="23"/>
      <c r="H35" s="23"/>
      <c r="I35" s="23"/>
      <c r="J35" s="23"/>
      <c r="K35" s="23"/>
    </row>
    <row r="36" spans="1:12" x14ac:dyDescent="0.25">
      <c r="A36" s="23"/>
      <c r="B36" s="27">
        <f t="array" ref="B36:E36">B33:E33*-D32+B32:E32</f>
        <v>0</v>
      </c>
      <c r="C36" s="27">
        <v>1</v>
      </c>
      <c r="D36" s="27">
        <v>0</v>
      </c>
      <c r="E36" s="27">
        <v>0.54509594882729584</v>
      </c>
      <c r="F36" s="23"/>
      <c r="G36" s="23"/>
      <c r="H36" s="23"/>
      <c r="I36" s="23"/>
      <c r="J36" s="23"/>
      <c r="K36" s="23"/>
    </row>
    <row r="37" spans="1:12" x14ac:dyDescent="0.25">
      <c r="A37" s="23"/>
      <c r="B37" s="27">
        <f t="array" ref="B37:E37">B33:E33/D33</f>
        <v>0</v>
      </c>
      <c r="C37" s="27">
        <v>0</v>
      </c>
      <c r="D37" s="27">
        <v>1</v>
      </c>
      <c r="E37" s="27">
        <v>3.3049040511725643E-2</v>
      </c>
      <c r="F37" s="23"/>
      <c r="G37" s="23"/>
      <c r="H37" s="23"/>
      <c r="I37" s="23"/>
      <c r="J37" s="23"/>
      <c r="K37" s="23"/>
    </row>
    <row r="38" spans="1:1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x14ac:dyDescent="0.25">
      <c r="A39" s="23"/>
      <c r="B39" s="23"/>
      <c r="E39" s="23"/>
      <c r="F39" s="23"/>
      <c r="G39" s="23"/>
      <c r="H39" s="23"/>
      <c r="I39" s="23"/>
      <c r="J39" s="23"/>
      <c r="K39" s="23"/>
      <c r="L39" s="23"/>
    </row>
    <row r="40" spans="1:12" x14ac:dyDescent="0.25">
      <c r="A40" s="23"/>
      <c r="B40" s="23"/>
      <c r="E40" s="23"/>
      <c r="F40" s="23"/>
      <c r="G40" s="23"/>
      <c r="H40" s="23"/>
      <c r="I40" s="23"/>
      <c r="J40" s="23"/>
      <c r="K40" s="23"/>
      <c r="L40" s="23"/>
    </row>
    <row r="41" spans="1:12" x14ac:dyDescent="0.25">
      <c r="A41" s="23"/>
      <c r="B41" s="23"/>
      <c r="E41" s="23"/>
      <c r="F41" s="23"/>
      <c r="G41" s="23"/>
      <c r="H41" s="23"/>
      <c r="I41" s="23"/>
      <c r="J41" s="23"/>
      <c r="K41" s="23"/>
      <c r="L41" s="23"/>
    </row>
    <row r="42" spans="1:1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23"/>
      <c r="G43" s="23"/>
      <c r="H43" s="23"/>
      <c r="I43" s="23"/>
      <c r="J43" s="23"/>
      <c r="K43" s="23"/>
      <c r="L43" s="23"/>
    </row>
    <row r="44" spans="1:12" x14ac:dyDescent="0.25">
      <c r="A44" s="23"/>
      <c r="G44" s="23"/>
      <c r="H44" s="23"/>
      <c r="I44" s="23"/>
      <c r="J44" s="23"/>
      <c r="K44" s="23"/>
      <c r="L44" s="23"/>
    </row>
    <row r="45" spans="1:12" x14ac:dyDescent="0.25">
      <c r="A45" s="23"/>
      <c r="G45" s="23"/>
      <c r="H45" s="23"/>
      <c r="I45" s="23"/>
      <c r="J45" s="23"/>
      <c r="K45" s="23"/>
      <c r="L45" s="23"/>
    </row>
    <row r="46" spans="1:12" x14ac:dyDescent="0.25">
      <c r="A46" s="23"/>
      <c r="G46" s="23"/>
      <c r="H46" s="23"/>
      <c r="I46" s="23"/>
      <c r="J46" s="23"/>
      <c r="K46" s="23"/>
      <c r="L46" s="23"/>
    </row>
    <row r="47" spans="1:12" x14ac:dyDescent="0.25">
      <c r="A47" s="23"/>
      <c r="G47" s="23"/>
      <c r="H47" s="23"/>
      <c r="I47" s="23"/>
      <c r="J47" s="23"/>
      <c r="K47" s="23"/>
      <c r="L47" s="23"/>
    </row>
    <row r="48" spans="1:12" x14ac:dyDescent="0.25">
      <c r="G48" s="23"/>
      <c r="H48" s="23"/>
    </row>
    <row r="49" spans="7:8" x14ac:dyDescent="0.25">
      <c r="G49" s="23"/>
      <c r="H49" s="23"/>
    </row>
    <row r="50" spans="7:8" x14ac:dyDescent="0.25">
      <c r="G50" s="23"/>
      <c r="H50" s="23"/>
    </row>
    <row r="51" spans="7:8" x14ac:dyDescent="0.25">
      <c r="G51" s="23"/>
      <c r="H51" s="23"/>
    </row>
  </sheetData>
  <mergeCells count="2">
    <mergeCell ref="B10:E10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#1</vt:lpstr>
      <vt:lpstr>#2</vt:lpstr>
      <vt:lpstr>#3</vt:lpstr>
      <vt:lpstr>#4</vt:lpstr>
      <vt:lpstr>#5</vt:lpstr>
      <vt:lpstr>#6</vt:lpstr>
      <vt:lpstr>#7</vt:lpstr>
      <vt:lpstr>#8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Guiraud</dc:creator>
  <cp:lastModifiedBy>Fernando Guiraud</cp:lastModifiedBy>
  <dcterms:created xsi:type="dcterms:W3CDTF">2019-11-24T20:01:10Z</dcterms:created>
  <dcterms:modified xsi:type="dcterms:W3CDTF">2019-11-25T01:05:18Z</dcterms:modified>
</cp:coreProperties>
</file>