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raud\Desktop\UTP\2019 Semestre II\Metodos Numericos\"/>
    </mc:Choice>
  </mc:AlternateContent>
  <xr:revisionPtr revIDLastSave="0" documentId="13_ncr:1_{39BC80A9-FC70-46D2-A577-75C5D292144B}" xr6:coauthVersionLast="41" xr6:coauthVersionMax="41" xr10:uidLastSave="{00000000-0000-0000-0000-000000000000}"/>
  <bookViews>
    <workbookView xWindow="-120" yWindow="-120" windowWidth="20730" windowHeight="11760" activeTab="7" xr2:uid="{1BC5B3C6-FC44-498A-BFB1-2B74D22C4E3A}"/>
  </bookViews>
  <sheets>
    <sheet name="1" sheetId="4" r:id="rId1"/>
    <sheet name="2" sheetId="6" r:id="rId2"/>
    <sheet name="3" sheetId="7" r:id="rId3"/>
    <sheet name="5" sheetId="9" r:id="rId4"/>
    <sheet name="4" sheetId="8" r:id="rId5"/>
    <sheet name="6" sheetId="10" r:id="rId6"/>
    <sheet name="7" sheetId="11" r:id="rId7"/>
    <sheet name="8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2" l="1"/>
  <c r="C34" i="12"/>
  <c r="C35" i="12"/>
  <c r="M30" i="12"/>
  <c r="L30" i="12"/>
  <c r="P12" i="10"/>
  <c r="M29" i="12"/>
  <c r="L29" i="12"/>
  <c r="I29" i="12"/>
  <c r="K29" i="12"/>
  <c r="H30" i="12"/>
  <c r="I30" i="12"/>
  <c r="G30" i="12"/>
  <c r="H29" i="12"/>
  <c r="G29" i="12"/>
  <c r="L33" i="12" l="1"/>
  <c r="K30" i="12"/>
  <c r="H28" i="12"/>
  <c r="I28" i="12"/>
  <c r="G28" i="12"/>
  <c r="P29" i="12"/>
  <c r="X10" i="10"/>
  <c r="X11" i="10"/>
  <c r="X12" i="10"/>
  <c r="P17" i="10"/>
  <c r="P16" i="10"/>
  <c r="P15" i="10"/>
  <c r="Q12" i="10"/>
  <c r="O12" i="10"/>
  <c r="L12" i="10"/>
  <c r="M12" i="10"/>
  <c r="K12" i="10"/>
  <c r="L11" i="10"/>
  <c r="M11" i="10"/>
  <c r="K11" i="10"/>
  <c r="L10" i="10"/>
  <c r="M10" i="10"/>
  <c r="K10" i="10"/>
  <c r="L34" i="12" l="1"/>
  <c r="S29" i="12" s="1"/>
  <c r="S28" i="12"/>
  <c r="Q29" i="12"/>
  <c r="K28" i="12"/>
  <c r="O28" i="12" s="1"/>
  <c r="O29" i="12"/>
  <c r="L28" i="12"/>
  <c r="P28" i="12" s="1"/>
  <c r="M28" i="12"/>
  <c r="Q28" i="12" s="1"/>
  <c r="W10" i="10"/>
  <c r="Q11" i="10"/>
  <c r="U11" i="10" s="1"/>
  <c r="P10" i="10"/>
  <c r="T10" i="10" s="1"/>
  <c r="N13" i="12"/>
  <c r="N14" i="12"/>
  <c r="N15" i="12"/>
  <c r="N12" i="12"/>
  <c r="G13" i="12"/>
  <c r="G14" i="12"/>
  <c r="G15" i="12"/>
  <c r="G16" i="12"/>
  <c r="G17" i="12"/>
  <c r="G12" i="12"/>
  <c r="L13" i="7"/>
  <c r="L14" i="7"/>
  <c r="L15" i="7"/>
  <c r="L16" i="7"/>
  <c r="L12" i="7"/>
  <c r="F13" i="7"/>
  <c r="F14" i="7"/>
  <c r="F15" i="7"/>
  <c r="F16" i="7"/>
  <c r="F17" i="7"/>
  <c r="F18" i="7"/>
  <c r="F19" i="7"/>
  <c r="F12" i="7"/>
  <c r="I20" i="7"/>
  <c r="I19" i="7"/>
  <c r="I18" i="7"/>
  <c r="I16" i="7"/>
  <c r="J16" i="7" s="1"/>
  <c r="I14" i="7"/>
  <c r="J14" i="7" s="1"/>
  <c r="I15" i="7" s="1"/>
  <c r="C24" i="7"/>
  <c r="C23" i="7"/>
  <c r="C22" i="7"/>
  <c r="C18" i="7"/>
  <c r="E18" i="7" s="1"/>
  <c r="D18" i="7"/>
  <c r="C19" i="7"/>
  <c r="E19" i="7" s="1"/>
  <c r="D19" i="7"/>
  <c r="C17" i="7"/>
  <c r="D17" i="7"/>
  <c r="E17" i="7"/>
  <c r="C16" i="7"/>
  <c r="E16" i="7" s="1"/>
  <c r="D16" i="7"/>
  <c r="C15" i="7"/>
  <c r="E15" i="7" s="1"/>
  <c r="D15" i="7"/>
  <c r="C22" i="12"/>
  <c r="C21" i="12"/>
  <c r="C20" i="12"/>
  <c r="L11" i="12"/>
  <c r="K11" i="12"/>
  <c r="J11" i="12"/>
  <c r="E11" i="12"/>
  <c r="D11" i="12"/>
  <c r="C11" i="12"/>
  <c r="I3" i="12"/>
  <c r="C22" i="11"/>
  <c r="C21" i="11"/>
  <c r="C20" i="11"/>
  <c r="E9" i="11"/>
  <c r="C8" i="11"/>
  <c r="C12" i="11" s="1"/>
  <c r="C7" i="11"/>
  <c r="C9" i="11" s="1"/>
  <c r="D7" i="11"/>
  <c r="D8" i="11" s="1"/>
  <c r="D12" i="11" s="1"/>
  <c r="E7" i="11"/>
  <c r="E8" i="11" s="1"/>
  <c r="E12" i="11" s="1"/>
  <c r="E11" i="11" s="1"/>
  <c r="B7" i="11"/>
  <c r="B8" i="11" s="1"/>
  <c r="B12" i="11" s="1"/>
  <c r="C7" i="10"/>
  <c r="D7" i="10"/>
  <c r="E7" i="10"/>
  <c r="C9" i="10"/>
  <c r="D9" i="10"/>
  <c r="E9" i="10"/>
  <c r="C8" i="10"/>
  <c r="C12" i="10" s="1"/>
  <c r="D8" i="10"/>
  <c r="D12" i="10" s="1"/>
  <c r="E8" i="10"/>
  <c r="E12" i="10" s="1"/>
  <c r="B9" i="10"/>
  <c r="B7" i="10"/>
  <c r="E11" i="10"/>
  <c r="E15" i="10" s="1"/>
  <c r="E19" i="10" s="1"/>
  <c r="D11" i="10"/>
  <c r="D15" i="10" s="1"/>
  <c r="D19" i="10" s="1"/>
  <c r="C11" i="10"/>
  <c r="C15" i="10" s="1"/>
  <c r="C19" i="10" s="1"/>
  <c r="B11" i="10"/>
  <c r="B15" i="10" s="1"/>
  <c r="B19" i="10" s="1"/>
  <c r="J22" i="9"/>
  <c r="J21" i="9"/>
  <c r="J20" i="9"/>
  <c r="J19" i="9"/>
  <c r="J16" i="9"/>
  <c r="K16" i="9" s="1"/>
  <c r="L16" i="9" s="1"/>
  <c r="M16" i="9"/>
  <c r="N16" i="9" s="1"/>
  <c r="C23" i="9"/>
  <c r="C22" i="9"/>
  <c r="C21" i="9"/>
  <c r="C20" i="9"/>
  <c r="C18" i="9"/>
  <c r="D18" i="9"/>
  <c r="E18" i="9"/>
  <c r="F18" i="9"/>
  <c r="G18" i="9" s="1"/>
  <c r="C17" i="9"/>
  <c r="D17" i="9"/>
  <c r="E17" i="9"/>
  <c r="F17" i="9"/>
  <c r="G17" i="9" s="1"/>
  <c r="C15" i="9"/>
  <c r="D15" i="9"/>
  <c r="E15" i="9"/>
  <c r="F15" i="9"/>
  <c r="G15" i="9" s="1"/>
  <c r="C16" i="9"/>
  <c r="D16" i="9"/>
  <c r="E16" i="9"/>
  <c r="F16" i="9"/>
  <c r="G16" i="9" s="1"/>
  <c r="F3" i="9"/>
  <c r="G3" i="9"/>
  <c r="H3" i="9"/>
  <c r="F5" i="9"/>
  <c r="G5" i="9"/>
  <c r="H5" i="9"/>
  <c r="E5" i="9"/>
  <c r="E3" i="9"/>
  <c r="F4" i="9"/>
  <c r="G4" i="9"/>
  <c r="H4" i="9"/>
  <c r="E4" i="9"/>
  <c r="L11" i="9"/>
  <c r="J12" i="9" s="1"/>
  <c r="M12" i="9" s="1"/>
  <c r="N12" i="9" s="1"/>
  <c r="K11" i="9"/>
  <c r="J11" i="9"/>
  <c r="E11" i="9"/>
  <c r="C12" i="9" s="1"/>
  <c r="D11" i="9"/>
  <c r="C11" i="9"/>
  <c r="I3" i="9"/>
  <c r="E7" i="8"/>
  <c r="E9" i="8" s="1"/>
  <c r="E13" i="8" s="1"/>
  <c r="D7" i="8"/>
  <c r="D11" i="8" s="1"/>
  <c r="D15" i="8" s="1"/>
  <c r="D19" i="8" s="1"/>
  <c r="C7" i="8"/>
  <c r="C11" i="8" s="1"/>
  <c r="C15" i="8" s="1"/>
  <c r="C19" i="8" s="1"/>
  <c r="B7" i="8"/>
  <c r="B11" i="8" s="1"/>
  <c r="B15" i="8" s="1"/>
  <c r="B19" i="8" s="1"/>
  <c r="E3" i="7"/>
  <c r="F3" i="7"/>
  <c r="E4" i="7"/>
  <c r="F4" i="7"/>
  <c r="G3" i="7"/>
  <c r="G4" i="7"/>
  <c r="J11" i="7"/>
  <c r="I11" i="7"/>
  <c r="D11" i="7"/>
  <c r="C11" i="7"/>
  <c r="C20" i="6"/>
  <c r="C21" i="6"/>
  <c r="C22" i="6"/>
  <c r="D7" i="6"/>
  <c r="D9" i="6" s="1"/>
  <c r="C5" i="6"/>
  <c r="D5" i="6"/>
  <c r="E5" i="6"/>
  <c r="B5" i="6"/>
  <c r="C4" i="6"/>
  <c r="D4" i="6"/>
  <c r="E4" i="6"/>
  <c r="B4" i="6"/>
  <c r="E3" i="6"/>
  <c r="E7" i="6" s="1"/>
  <c r="C3" i="6"/>
  <c r="C7" i="6" s="1"/>
  <c r="D3" i="6"/>
  <c r="B3" i="6"/>
  <c r="B7" i="6" s="1"/>
  <c r="C24" i="4"/>
  <c r="C25" i="4"/>
  <c r="D21" i="4"/>
  <c r="D17" i="4"/>
  <c r="C17" i="4"/>
  <c r="C12" i="4"/>
  <c r="D12" i="4"/>
  <c r="E12" i="4"/>
  <c r="B12" i="4"/>
  <c r="D16" i="4"/>
  <c r="C16" i="4"/>
  <c r="C20" i="4" s="1"/>
  <c r="C9" i="4"/>
  <c r="D9" i="4"/>
  <c r="E9" i="4"/>
  <c r="B9" i="4"/>
  <c r="B13" i="4" s="1"/>
  <c r="C8" i="4"/>
  <c r="D8" i="4"/>
  <c r="E8" i="4"/>
  <c r="B8" i="4"/>
  <c r="C19" i="4"/>
  <c r="D19" i="4"/>
  <c r="B19" i="4"/>
  <c r="C15" i="4"/>
  <c r="D15" i="4"/>
  <c r="B15" i="4"/>
  <c r="B16" i="4"/>
  <c r="E16" i="4"/>
  <c r="E17" i="4" s="1"/>
  <c r="E21" i="4" s="1"/>
  <c r="C13" i="4"/>
  <c r="D13" i="4"/>
  <c r="E13" i="4"/>
  <c r="C11" i="4"/>
  <c r="D11" i="4"/>
  <c r="E11" i="4"/>
  <c r="E15" i="4" s="1"/>
  <c r="E19" i="4" s="1"/>
  <c r="B11" i="4"/>
  <c r="C7" i="4"/>
  <c r="D7" i="4"/>
  <c r="E7" i="4"/>
  <c r="B7" i="4"/>
  <c r="L35" i="12" l="1"/>
  <c r="S30" i="12" s="1"/>
  <c r="O30" i="12"/>
  <c r="Q10" i="10"/>
  <c r="U10" i="10" s="1"/>
  <c r="O11" i="10"/>
  <c r="S11" i="10" s="1"/>
  <c r="U12" i="10"/>
  <c r="O10" i="10"/>
  <c r="S10" i="10" s="1"/>
  <c r="P11" i="10"/>
  <c r="T11" i="10" s="1"/>
  <c r="K16" i="7"/>
  <c r="J15" i="7"/>
  <c r="K15" i="7"/>
  <c r="K14" i="7"/>
  <c r="E12" i="12"/>
  <c r="C12" i="12"/>
  <c r="F12" i="12" s="1"/>
  <c r="D12" i="12"/>
  <c r="C13" i="12" s="1"/>
  <c r="F13" i="12" s="1"/>
  <c r="E13" i="12"/>
  <c r="J12" i="12"/>
  <c r="M12" i="12" s="1"/>
  <c r="D11" i="11"/>
  <c r="B11" i="11"/>
  <c r="B13" i="11"/>
  <c r="C11" i="11"/>
  <c r="C15" i="11" s="1"/>
  <c r="C13" i="11"/>
  <c r="C17" i="11" s="1"/>
  <c r="B9" i="11"/>
  <c r="D9" i="11"/>
  <c r="D13" i="11" s="1"/>
  <c r="D17" i="11" s="1"/>
  <c r="E13" i="11"/>
  <c r="E17" i="11" s="1"/>
  <c r="B16" i="11"/>
  <c r="B15" i="11"/>
  <c r="C16" i="11"/>
  <c r="E13" i="10"/>
  <c r="B8" i="10"/>
  <c r="B12" i="10" s="1"/>
  <c r="B16" i="10" s="1"/>
  <c r="B13" i="10"/>
  <c r="C16" i="10"/>
  <c r="C17" i="10" s="1"/>
  <c r="C13" i="10"/>
  <c r="E16" i="10"/>
  <c r="E17" i="10" s="1"/>
  <c r="E21" i="10" s="1"/>
  <c r="D16" i="10"/>
  <c r="D13" i="10"/>
  <c r="J17" i="9"/>
  <c r="M17" i="9" s="1"/>
  <c r="N17" i="9" s="1"/>
  <c r="E12" i="9"/>
  <c r="F12" i="9"/>
  <c r="G12" i="9" s="1"/>
  <c r="D12" i="9"/>
  <c r="K12" i="9"/>
  <c r="L12" i="9" s="1"/>
  <c r="J13" i="9" s="1"/>
  <c r="M13" i="9" s="1"/>
  <c r="N13" i="9" s="1"/>
  <c r="D13" i="9"/>
  <c r="E8" i="8"/>
  <c r="E12" i="8" s="1"/>
  <c r="E16" i="8" s="1"/>
  <c r="E11" i="8"/>
  <c r="E15" i="8" s="1"/>
  <c r="E19" i="8" s="1"/>
  <c r="B8" i="8"/>
  <c r="B12" i="8" s="1"/>
  <c r="B16" i="8" s="1"/>
  <c r="B9" i="8"/>
  <c r="B13" i="8" s="1"/>
  <c r="C8" i="8"/>
  <c r="C12" i="8" s="1"/>
  <c r="C16" i="8" s="1"/>
  <c r="C9" i="8"/>
  <c r="C13" i="8" s="1"/>
  <c r="D8" i="8"/>
  <c r="D12" i="8" s="1"/>
  <c r="D16" i="8" s="1"/>
  <c r="D9" i="8"/>
  <c r="D13" i="8" s="1"/>
  <c r="C12" i="7"/>
  <c r="D13" i="7" s="1"/>
  <c r="C14" i="7" s="1"/>
  <c r="I12" i="7"/>
  <c r="J12" i="7" s="1"/>
  <c r="I13" i="7" s="1"/>
  <c r="J13" i="7" s="1"/>
  <c r="D12" i="7"/>
  <c r="C13" i="7" s="1"/>
  <c r="D14" i="7" s="1"/>
  <c r="H3" i="7"/>
  <c r="E12" i="7"/>
  <c r="C8" i="6"/>
  <c r="C12" i="6" s="1"/>
  <c r="C9" i="6"/>
  <c r="E9" i="6"/>
  <c r="E13" i="6" s="1"/>
  <c r="E17" i="6" s="1"/>
  <c r="E8" i="6"/>
  <c r="E12" i="6" s="1"/>
  <c r="E11" i="6" s="1"/>
  <c r="B9" i="6"/>
  <c r="B8" i="6"/>
  <c r="B12" i="6" s="1"/>
  <c r="B11" i="6" s="1"/>
  <c r="D8" i="6"/>
  <c r="D12" i="6" s="1"/>
  <c r="D11" i="6" s="1"/>
  <c r="B13" i="6"/>
  <c r="B17" i="6" s="1"/>
  <c r="D20" i="4"/>
  <c r="C21" i="4"/>
  <c r="B17" i="4"/>
  <c r="B21" i="4" s="1"/>
  <c r="B20" i="4"/>
  <c r="E20" i="4"/>
  <c r="T12" i="10" l="1"/>
  <c r="S12" i="10"/>
  <c r="D13" i="12"/>
  <c r="E14" i="12" s="1"/>
  <c r="D14" i="12"/>
  <c r="K12" i="12"/>
  <c r="L12" i="12" s="1"/>
  <c r="D16" i="11"/>
  <c r="D15" i="11"/>
  <c r="E16" i="11"/>
  <c r="E15" i="11"/>
  <c r="B17" i="11"/>
  <c r="D17" i="10"/>
  <c r="D21" i="10" s="1"/>
  <c r="B20" i="10"/>
  <c r="B17" i="10"/>
  <c r="B21" i="10" s="1"/>
  <c r="D20" i="10"/>
  <c r="E20" i="10"/>
  <c r="C26" i="10"/>
  <c r="C20" i="10"/>
  <c r="C21" i="10"/>
  <c r="K17" i="9"/>
  <c r="L17" i="9" s="1"/>
  <c r="C13" i="9"/>
  <c r="F13" i="9" s="1"/>
  <c r="G13" i="9" s="1"/>
  <c r="E13" i="9"/>
  <c r="K13" i="9"/>
  <c r="L13" i="9" s="1"/>
  <c r="C14" i="9"/>
  <c r="D14" i="9"/>
  <c r="D20" i="8"/>
  <c r="D17" i="8"/>
  <c r="D21" i="8" s="1"/>
  <c r="E20" i="8"/>
  <c r="E17" i="8"/>
  <c r="E21" i="8" s="1"/>
  <c r="C26" i="8" s="1"/>
  <c r="B20" i="8"/>
  <c r="B17" i="8"/>
  <c r="B21" i="8" s="1"/>
  <c r="C20" i="8"/>
  <c r="C17" i="8"/>
  <c r="C21" i="8" s="1"/>
  <c r="K12" i="7"/>
  <c r="K13" i="7"/>
  <c r="E13" i="7"/>
  <c r="E14" i="7"/>
  <c r="E15" i="6"/>
  <c r="E16" i="6"/>
  <c r="D13" i="6"/>
  <c r="D17" i="6" s="1"/>
  <c r="C11" i="6"/>
  <c r="C13" i="6"/>
  <c r="C17" i="6" s="1"/>
  <c r="B16" i="6"/>
  <c r="B15" i="6"/>
  <c r="C14" i="12" l="1"/>
  <c r="F14" i="12" s="1"/>
  <c r="C15" i="12"/>
  <c r="J13" i="12"/>
  <c r="M13" i="12" s="1"/>
  <c r="C25" i="10"/>
  <c r="C24" i="10" s="1"/>
  <c r="E14" i="9"/>
  <c r="F14" i="9"/>
  <c r="J14" i="9"/>
  <c r="M14" i="9" s="1"/>
  <c r="N14" i="9" s="1"/>
  <c r="C25" i="8"/>
  <c r="C24" i="8" s="1"/>
  <c r="D15" i="6"/>
  <c r="D16" i="6"/>
  <c r="C16" i="6"/>
  <c r="C15" i="6"/>
  <c r="C26" i="4"/>
  <c r="D15" i="12" l="1"/>
  <c r="E16" i="12" s="1"/>
  <c r="F15" i="12"/>
  <c r="E15" i="12"/>
  <c r="C17" i="12"/>
  <c r="D16" i="12"/>
  <c r="K13" i="12"/>
  <c r="L13" i="12" s="1"/>
  <c r="G14" i="9"/>
  <c r="K14" i="9"/>
  <c r="L14" i="9" s="1"/>
  <c r="J15" i="9" s="1"/>
  <c r="F17" i="12" l="1"/>
  <c r="D17" i="12"/>
  <c r="C16" i="12"/>
  <c r="E17" i="12"/>
  <c r="J14" i="12"/>
  <c r="M14" i="12" s="1"/>
  <c r="M15" i="9"/>
  <c r="K15" i="9"/>
  <c r="F16" i="12" l="1"/>
  <c r="K14" i="12"/>
  <c r="L14" i="12" s="1"/>
  <c r="N15" i="9"/>
  <c r="L15" i="9"/>
  <c r="C19" i="12" l="1"/>
  <c r="J15" i="12"/>
  <c r="J18" i="12" l="1"/>
  <c r="M15" i="12"/>
  <c r="K15" i="12"/>
  <c r="J19" i="12" l="1"/>
  <c r="L15" i="12"/>
  <c r="J20" i="12" s="1"/>
  <c r="J17" i="12"/>
  <c r="W11" i="10"/>
  <c r="W12" i="10"/>
  <c r="Q30" i="12"/>
  <c r="T30" i="12" s="1"/>
  <c r="T29" i="12" s="1"/>
  <c r="T28" i="12" s="1"/>
  <c r="P30" i="12"/>
</calcChain>
</file>

<file path=xl/sharedStrings.xml><?xml version="1.0" encoding="utf-8"?>
<sst xmlns="http://schemas.openxmlformats.org/spreadsheetml/2006/main" count="207" uniqueCount="32">
  <si>
    <t>Respuestas por Gaussiana</t>
  </si>
  <si>
    <t>x1=</t>
  </si>
  <si>
    <t>x2=</t>
  </si>
  <si>
    <t>x3=</t>
  </si>
  <si>
    <t>Respuestas por Gauss Jordan</t>
  </si>
  <si>
    <t>datos iniciales</t>
  </si>
  <si>
    <t>TOL.</t>
  </si>
  <si>
    <t>X1</t>
  </si>
  <si>
    <t>X2</t>
  </si>
  <si>
    <t>X3</t>
  </si>
  <si>
    <t>x1</t>
  </si>
  <si>
    <t>x2</t>
  </si>
  <si>
    <t>x3</t>
  </si>
  <si>
    <t>error en x1</t>
  </si>
  <si>
    <t>condicion</t>
  </si>
  <si>
    <t>iteracion</t>
  </si>
  <si>
    <t>Total</t>
  </si>
  <si>
    <t>Variables</t>
  </si>
  <si>
    <t>Sistema de ecuaciones</t>
  </si>
  <si>
    <t>X</t>
  </si>
  <si>
    <t>Y</t>
  </si>
  <si>
    <t>Z</t>
  </si>
  <si>
    <t>Eliminacion Gaussiana</t>
  </si>
  <si>
    <t>Gauss Jordan</t>
  </si>
  <si>
    <t>A</t>
  </si>
  <si>
    <t>B</t>
  </si>
  <si>
    <t>C</t>
  </si>
  <si>
    <t>Harina</t>
  </si>
  <si>
    <t>Almendra</t>
  </si>
  <si>
    <t>Azúcar</t>
  </si>
  <si>
    <t>LU</t>
  </si>
  <si>
    <t>309/50-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</si>
</sst>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6" borderId="2" applyNumberFormat="0" applyAlignment="0" applyProtection="0"/>
  </cellStyleXfs>
  <cellXfs count="33">
    <xf numFmtId="0" fontId="0" fillId="0" borderId="0" xfId="0"/>
    <xf numFmtId="12" fontId="0" fillId="0" borderId="0" xfId="0" applyNumberFormat="1"/>
    <xf numFmtId="12" fontId="2" fillId="2" borderId="1" xfId="1" applyNumberFormat="1"/>
    <xf numFmtId="12" fontId="1" fillId="3" borderId="0" xfId="2" applyNumberFormat="1"/>
    <xf numFmtId="12" fontId="1" fillId="4" borderId="0" xfId="3" applyNumberFormat="1"/>
    <xf numFmtId="2" fontId="1" fillId="4" borderId="0" xfId="3" applyNumberFormat="1"/>
    <xf numFmtId="164" fontId="0" fillId="0" borderId="0" xfId="0" applyNumberFormat="1"/>
    <xf numFmtId="13" fontId="0" fillId="0" borderId="0" xfId="0" applyNumberFormat="1"/>
    <xf numFmtId="13" fontId="4" fillId="5" borderId="0" xfId="0" applyNumberFormat="1" applyFont="1" applyFill="1"/>
    <xf numFmtId="13" fontId="3" fillId="5" borderId="0" xfId="0" applyNumberFormat="1" applyFont="1" applyFill="1" applyAlignment="1">
      <alignment horizontal="left"/>
    </xf>
    <xf numFmtId="0" fontId="0" fillId="0" borderId="3" xfId="0" applyBorder="1"/>
    <xf numFmtId="164" fontId="0" fillId="0" borderId="3" xfId="0" applyNumberFormat="1" applyBorder="1"/>
    <xf numFmtId="0" fontId="3" fillId="0" borderId="3" xfId="0" applyFont="1" applyBorder="1"/>
    <xf numFmtId="164" fontId="0" fillId="0" borderId="3" xfId="0" applyNumberFormat="1" applyFont="1" applyBorder="1"/>
    <xf numFmtId="0" fontId="5" fillId="6" borderId="2" xfId="4"/>
    <xf numFmtId="1" fontId="5" fillId="6" borderId="2" xfId="4" applyNumberFormat="1"/>
    <xf numFmtId="164" fontId="5" fillId="6" borderId="2" xfId="4" applyNumberFormat="1"/>
    <xf numFmtId="12" fontId="2" fillId="2" borderId="0" xfId="1" applyNumberFormat="1" applyBorder="1"/>
    <xf numFmtId="2" fontId="0" fillId="0" borderId="0" xfId="0" applyNumberFormat="1"/>
    <xf numFmtId="13" fontId="2" fillId="2" borderId="1" xfId="1" applyNumberFormat="1"/>
    <xf numFmtId="13" fontId="1" fillId="3" borderId="0" xfId="2" applyNumberFormat="1"/>
    <xf numFmtId="13" fontId="1" fillId="4" borderId="0" xfId="3" applyNumberFormat="1"/>
    <xf numFmtId="0" fontId="5" fillId="6" borderId="0" xfId="4" applyBorder="1"/>
    <xf numFmtId="13" fontId="0" fillId="7" borderId="0" xfId="0" applyNumberFormat="1" applyFill="1"/>
    <xf numFmtId="165" fontId="0" fillId="0" borderId="0" xfId="0" applyNumberFormat="1"/>
    <xf numFmtId="12" fontId="0" fillId="0" borderId="0" xfId="0" applyNumberFormat="1" applyAlignment="1">
      <alignment horizontal="center"/>
    </xf>
    <xf numFmtId="12" fontId="6" fillId="0" borderId="0" xfId="0" applyNumberFormat="1" applyFont="1" applyAlignment="1">
      <alignment horizontal="center"/>
    </xf>
    <xf numFmtId="13" fontId="6" fillId="0" borderId="0" xfId="0" applyNumberFormat="1" applyFont="1" applyAlignment="1">
      <alignment horizontal="center"/>
    </xf>
    <xf numFmtId="1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3" fontId="0" fillId="8" borderId="0" xfId="0" applyNumberFormat="1" applyFill="1"/>
    <xf numFmtId="0" fontId="0" fillId="0" borderId="0" xfId="0" applyAlignment="1">
      <alignment horizontal="right"/>
    </xf>
  </cellXfs>
  <cellStyles count="5">
    <cellStyle name="60% - Énfasis3" xfId="2" builtinId="40"/>
    <cellStyle name="60% - Énfasis6" xfId="3" builtinId="52"/>
    <cellStyle name="Celda de comprobación" xfId="1" builtinId="23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D609-29C1-478B-95AC-50414BD8330B}">
  <dimension ref="B1:E26"/>
  <sheetViews>
    <sheetView workbookViewId="0">
      <selection activeCell="C22" sqref="B22:D23"/>
    </sheetView>
  </sheetViews>
  <sheetFormatPr baseColWidth="10" defaultRowHeight="15" x14ac:dyDescent="0.25"/>
  <cols>
    <col min="2" max="5" width="11.42578125" style="1"/>
  </cols>
  <sheetData>
    <row r="1" spans="2:5" ht="18.75" x14ac:dyDescent="0.3">
      <c r="B1" s="26" t="s">
        <v>22</v>
      </c>
      <c r="C1" s="26"/>
      <c r="D1" s="26"/>
      <c r="E1" s="26"/>
    </row>
    <row r="2" spans="2:5" ht="15.75" thickBot="1" x14ac:dyDescent="0.3">
      <c r="B2" s="1" t="s">
        <v>10</v>
      </c>
      <c r="C2" s="1" t="s">
        <v>11</v>
      </c>
      <c r="D2" s="1" t="s">
        <v>12</v>
      </c>
    </row>
    <row r="3" spans="2:5" ht="16.5" thickTop="1" thickBot="1" x14ac:dyDescent="0.3">
      <c r="B3" s="2">
        <v>1</v>
      </c>
      <c r="C3" s="2">
        <v>-2</v>
      </c>
      <c r="D3" s="2">
        <v>3</v>
      </c>
      <c r="E3" s="3">
        <v>11</v>
      </c>
    </row>
    <row r="4" spans="2:5" ht="16.5" thickTop="1" thickBot="1" x14ac:dyDescent="0.3">
      <c r="B4" s="2">
        <v>4</v>
      </c>
      <c r="C4" s="2">
        <v>1</v>
      </c>
      <c r="D4" s="2">
        <v>-1</v>
      </c>
      <c r="E4" s="3">
        <v>4</v>
      </c>
    </row>
    <row r="5" spans="2:5" ht="16.5" thickTop="1" thickBot="1" x14ac:dyDescent="0.3">
      <c r="B5" s="2">
        <v>2</v>
      </c>
      <c r="C5" s="2">
        <v>-1</v>
      </c>
      <c r="D5" s="2">
        <v>3</v>
      </c>
      <c r="E5" s="3">
        <v>10</v>
      </c>
    </row>
    <row r="6" spans="2:5" ht="16.5" thickTop="1" thickBot="1" x14ac:dyDescent="0.3">
      <c r="B6" s="1" t="s">
        <v>10</v>
      </c>
      <c r="C6" s="1" t="s">
        <v>11</v>
      </c>
      <c r="D6" s="1" t="s">
        <v>12</v>
      </c>
    </row>
    <row r="7" spans="2:5" ht="16.5" thickTop="1" thickBot="1" x14ac:dyDescent="0.3">
      <c r="B7" s="2">
        <f>B3</f>
        <v>1</v>
      </c>
      <c r="C7" s="2">
        <f t="shared" ref="C7:E7" si="0">C3</f>
        <v>-2</v>
      </c>
      <c r="D7" s="2">
        <f t="shared" si="0"/>
        <v>3</v>
      </c>
      <c r="E7" s="3">
        <f t="shared" si="0"/>
        <v>11</v>
      </c>
    </row>
    <row r="8" spans="2:5" ht="16.5" thickTop="1" thickBot="1" x14ac:dyDescent="0.3">
      <c r="B8" s="2">
        <f>(B7*-4)+B4</f>
        <v>0</v>
      </c>
      <c r="C8" s="2">
        <f t="shared" ref="C8:E8" si="1">(C7*-4)+C4</f>
        <v>9</v>
      </c>
      <c r="D8" s="2">
        <f t="shared" si="1"/>
        <v>-13</v>
      </c>
      <c r="E8" s="3">
        <f t="shared" si="1"/>
        <v>-40</v>
      </c>
    </row>
    <row r="9" spans="2:5" ht="16.5" thickTop="1" thickBot="1" x14ac:dyDescent="0.3">
      <c r="B9" s="2">
        <f>(B7*-2)+B5</f>
        <v>0</v>
      </c>
      <c r="C9" s="2">
        <f t="shared" ref="C9:E9" si="2">(C7*-2)+C5</f>
        <v>3</v>
      </c>
      <c r="D9" s="2">
        <f t="shared" si="2"/>
        <v>-3</v>
      </c>
      <c r="E9" s="3">
        <f t="shared" si="2"/>
        <v>-12</v>
      </c>
    </row>
    <row r="10" spans="2:5" ht="16.5" thickTop="1" thickBot="1" x14ac:dyDescent="0.3">
      <c r="B10" s="1" t="s">
        <v>10</v>
      </c>
      <c r="C10" s="1" t="s">
        <v>11</v>
      </c>
      <c r="D10" s="1" t="s">
        <v>12</v>
      </c>
    </row>
    <row r="11" spans="2:5" ht="16.5" thickTop="1" thickBot="1" x14ac:dyDescent="0.3">
      <c r="B11" s="2">
        <f>B7</f>
        <v>1</v>
      </c>
      <c r="C11" s="2">
        <f t="shared" ref="C11:E11" si="3">C7</f>
        <v>-2</v>
      </c>
      <c r="D11" s="2">
        <f t="shared" si="3"/>
        <v>3</v>
      </c>
      <c r="E11" s="3">
        <f t="shared" si="3"/>
        <v>11</v>
      </c>
    </row>
    <row r="12" spans="2:5" ht="16.5" thickTop="1" thickBot="1" x14ac:dyDescent="0.3">
      <c r="B12" s="2">
        <f>B8/9</f>
        <v>0</v>
      </c>
      <c r="C12" s="2">
        <f t="shared" ref="C12:E12" si="4">C8/9</f>
        <v>1</v>
      </c>
      <c r="D12" s="2">
        <f t="shared" si="4"/>
        <v>-1.4444444444444444</v>
      </c>
      <c r="E12" s="3">
        <f t="shared" si="4"/>
        <v>-4.4444444444444446</v>
      </c>
    </row>
    <row r="13" spans="2:5" ht="16.5" thickTop="1" thickBot="1" x14ac:dyDescent="0.3">
      <c r="B13" s="2">
        <f>B9</f>
        <v>0</v>
      </c>
      <c r="C13" s="2">
        <f t="shared" ref="C13:E13" si="5">C9</f>
        <v>3</v>
      </c>
      <c r="D13" s="2">
        <f t="shared" si="5"/>
        <v>-3</v>
      </c>
      <c r="E13" s="3">
        <f t="shared" si="5"/>
        <v>-12</v>
      </c>
    </row>
    <row r="14" spans="2:5" ht="16.5" thickTop="1" thickBot="1" x14ac:dyDescent="0.3">
      <c r="B14" s="1" t="s">
        <v>10</v>
      </c>
      <c r="C14" s="1" t="s">
        <v>11</v>
      </c>
      <c r="D14" s="1" t="s">
        <v>12</v>
      </c>
    </row>
    <row r="15" spans="2:5" ht="16.5" thickTop="1" thickBot="1" x14ac:dyDescent="0.3">
      <c r="B15" s="2">
        <f>B11</f>
        <v>1</v>
      </c>
      <c r="C15" s="2">
        <f t="shared" ref="C15:E15" si="6">C11</f>
        <v>-2</v>
      </c>
      <c r="D15" s="2">
        <f t="shared" si="6"/>
        <v>3</v>
      </c>
      <c r="E15" s="3">
        <f t="shared" si="6"/>
        <v>11</v>
      </c>
    </row>
    <row r="16" spans="2:5" ht="16.5" thickTop="1" thickBot="1" x14ac:dyDescent="0.3">
      <c r="B16" s="2">
        <f>B12</f>
        <v>0</v>
      </c>
      <c r="C16" s="2">
        <f t="shared" ref="C16:E16" si="7">C12</f>
        <v>1</v>
      </c>
      <c r="D16" s="2">
        <f t="shared" si="7"/>
        <v>-1.4444444444444444</v>
      </c>
      <c r="E16" s="3">
        <f t="shared" si="7"/>
        <v>-4.4444444444444446</v>
      </c>
    </row>
    <row r="17" spans="2:5" ht="16.5" thickTop="1" thickBot="1" x14ac:dyDescent="0.3">
      <c r="B17" s="2">
        <f>(B16*-B13)+B13</f>
        <v>0</v>
      </c>
      <c r="C17" s="2">
        <f>(C16*-3)+C13</f>
        <v>0</v>
      </c>
      <c r="D17" s="2">
        <f t="shared" ref="D17:E17" si="8">(D16*-3)+D13</f>
        <v>1.333333333333333</v>
      </c>
      <c r="E17" s="3">
        <f t="shared" si="8"/>
        <v>1.3333333333333339</v>
      </c>
    </row>
    <row r="18" spans="2:5" ht="16.5" thickTop="1" thickBot="1" x14ac:dyDescent="0.3">
      <c r="B18" s="1" t="s">
        <v>10</v>
      </c>
      <c r="C18" s="1" t="s">
        <v>11</v>
      </c>
      <c r="D18" s="1" t="s">
        <v>12</v>
      </c>
    </row>
    <row r="19" spans="2:5" ht="16.5" thickTop="1" thickBot="1" x14ac:dyDescent="0.3">
      <c r="B19" s="2">
        <f>B15</f>
        <v>1</v>
      </c>
      <c r="C19" s="2">
        <f t="shared" ref="C19:E19" si="9">C15</f>
        <v>-2</v>
      </c>
      <c r="D19" s="2">
        <f t="shared" si="9"/>
        <v>3</v>
      </c>
      <c r="E19" s="3">
        <f t="shared" si="9"/>
        <v>11</v>
      </c>
    </row>
    <row r="20" spans="2:5" ht="16.5" thickTop="1" thickBot="1" x14ac:dyDescent="0.3">
      <c r="B20" s="2">
        <f>B16</f>
        <v>0</v>
      </c>
      <c r="C20" s="2">
        <f t="shared" ref="C20:E20" si="10">C16</f>
        <v>1</v>
      </c>
      <c r="D20" s="2">
        <f t="shared" si="10"/>
        <v>-1.4444444444444444</v>
      </c>
      <c r="E20" s="3">
        <f t="shared" si="10"/>
        <v>-4.4444444444444446</v>
      </c>
    </row>
    <row r="21" spans="2:5" ht="16.5" thickTop="1" thickBot="1" x14ac:dyDescent="0.3">
      <c r="B21" s="2">
        <f>B17/-2</f>
        <v>0</v>
      </c>
      <c r="C21" s="2">
        <f t="shared" ref="C21" si="11">C17/-2</f>
        <v>0</v>
      </c>
      <c r="D21" s="2">
        <f>D17/(1.33333333333333)</f>
        <v>0.99999999999999978</v>
      </c>
      <c r="E21" s="3">
        <f>E17/(1.33333333333333)</f>
        <v>1.0000000000000004</v>
      </c>
    </row>
    <row r="22" spans="2:5" ht="15.75" thickTop="1" x14ac:dyDescent="0.25"/>
    <row r="23" spans="2:5" x14ac:dyDescent="0.25">
      <c r="B23" s="25" t="s">
        <v>0</v>
      </c>
      <c r="C23" s="25"/>
      <c r="D23" s="25"/>
    </row>
    <row r="24" spans="2:5" x14ac:dyDescent="0.25">
      <c r="B24" s="4" t="s">
        <v>1</v>
      </c>
      <c r="C24" s="5">
        <f>-(C19*C25)-(D19*C26)+E19</f>
        <v>2</v>
      </c>
    </row>
    <row r="25" spans="2:5" x14ac:dyDescent="0.25">
      <c r="B25" s="4" t="s">
        <v>2</v>
      </c>
      <c r="C25" s="5">
        <f>-D20*C26+E20</f>
        <v>-2.9999999999999996</v>
      </c>
    </row>
    <row r="26" spans="2:5" x14ac:dyDescent="0.25">
      <c r="B26" s="4" t="s">
        <v>3</v>
      </c>
      <c r="C26" s="5">
        <f>E21</f>
        <v>1.0000000000000004</v>
      </c>
    </row>
  </sheetData>
  <mergeCells count="2">
    <mergeCell ref="B23:D23"/>
    <mergeCell ref="B1:E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1E17-D90C-4A0B-A7EA-3FC697C70547}">
  <dimension ref="B1:J22"/>
  <sheetViews>
    <sheetView workbookViewId="0">
      <selection activeCell="G7" sqref="G7"/>
    </sheetView>
  </sheetViews>
  <sheetFormatPr baseColWidth="10" defaultRowHeight="15" x14ac:dyDescent="0.25"/>
  <cols>
    <col min="1" max="1" width="5.28515625" customWidth="1"/>
    <col min="2" max="2" width="11.5703125" style="7" bestFit="1" customWidth="1"/>
    <col min="3" max="4" width="12" style="7" bestFit="1" customWidth="1"/>
    <col min="5" max="5" width="14" style="7" bestFit="1" customWidth="1"/>
    <col min="6" max="6" width="9.85546875" customWidth="1"/>
  </cols>
  <sheetData>
    <row r="1" spans="2:10" ht="18.75" x14ac:dyDescent="0.3">
      <c r="B1" s="27" t="s">
        <v>23</v>
      </c>
      <c r="C1" s="27"/>
      <c r="D1" s="27"/>
      <c r="E1" s="27"/>
    </row>
    <row r="2" spans="2:10" ht="15.75" thickBot="1" x14ac:dyDescent="0.3">
      <c r="B2" s="7" t="s">
        <v>10</v>
      </c>
      <c r="C2" s="7" t="s">
        <v>11</v>
      </c>
      <c r="D2" s="7" t="s">
        <v>12</v>
      </c>
      <c r="G2" t="s">
        <v>24</v>
      </c>
      <c r="H2" t="s">
        <v>25</v>
      </c>
      <c r="I2" t="s">
        <v>26</v>
      </c>
    </row>
    <row r="3" spans="2:10" ht="16.5" thickTop="1" thickBot="1" x14ac:dyDescent="0.3">
      <c r="B3" s="19">
        <f>G3</f>
        <v>100</v>
      </c>
      <c r="C3" s="19">
        <f t="shared" ref="C3:D5" si="0">H3</f>
        <v>150</v>
      </c>
      <c r="D3" s="19">
        <f t="shared" si="0"/>
        <v>200</v>
      </c>
      <c r="E3" s="20">
        <f>J3</f>
        <v>10000</v>
      </c>
      <c r="F3" t="s">
        <v>27</v>
      </c>
      <c r="G3" s="17">
        <v>100</v>
      </c>
      <c r="H3" s="17">
        <v>150</v>
      </c>
      <c r="I3" s="17">
        <v>200</v>
      </c>
      <c r="J3" s="17">
        <v>10000</v>
      </c>
    </row>
    <row r="4" spans="2:10" ht="16.5" thickTop="1" thickBot="1" x14ac:dyDescent="0.3">
      <c r="B4" s="19">
        <f>G4</f>
        <v>200</v>
      </c>
      <c r="C4" s="19">
        <f t="shared" si="0"/>
        <v>120</v>
      </c>
      <c r="D4" s="19">
        <f t="shared" si="0"/>
        <v>150</v>
      </c>
      <c r="E4" s="20">
        <f t="shared" ref="E4:E5" si="1">J4</f>
        <v>8900</v>
      </c>
      <c r="F4" t="s">
        <v>28</v>
      </c>
      <c r="G4" s="17">
        <v>200</v>
      </c>
      <c r="H4" s="17">
        <v>120</v>
      </c>
      <c r="I4" s="17">
        <v>150</v>
      </c>
      <c r="J4" s="17">
        <v>8900</v>
      </c>
    </row>
    <row r="5" spans="2:10" ht="16.5" thickTop="1" thickBot="1" x14ac:dyDescent="0.3">
      <c r="B5" s="19">
        <f>G5</f>
        <v>100</v>
      </c>
      <c r="C5" s="19">
        <f t="shared" si="0"/>
        <v>80</v>
      </c>
      <c r="D5" s="19">
        <f t="shared" si="0"/>
        <v>90</v>
      </c>
      <c r="E5" s="20">
        <f t="shared" si="1"/>
        <v>5300</v>
      </c>
      <c r="F5" t="s">
        <v>29</v>
      </c>
      <c r="G5" s="17">
        <v>100</v>
      </c>
      <c r="H5" s="17">
        <v>80</v>
      </c>
      <c r="I5" s="17">
        <v>90</v>
      </c>
      <c r="J5" s="17">
        <v>5300</v>
      </c>
    </row>
    <row r="6" spans="2:10" ht="16.5" thickTop="1" thickBot="1" x14ac:dyDescent="0.3">
      <c r="B6" s="7" t="s">
        <v>10</v>
      </c>
      <c r="C6" s="7" t="s">
        <v>11</v>
      </c>
      <c r="D6" s="7" t="s">
        <v>12</v>
      </c>
    </row>
    <row r="7" spans="2:10" ht="16.5" thickTop="1" thickBot="1" x14ac:dyDescent="0.3">
      <c r="B7" s="19">
        <f>B3/100</f>
        <v>1</v>
      </c>
      <c r="C7" s="19">
        <f>C3/100</f>
        <v>1.5</v>
      </c>
      <c r="D7" s="19">
        <f t="shared" ref="D7:E7" si="2">D3/100</f>
        <v>2</v>
      </c>
      <c r="E7" s="20">
        <f t="shared" si="2"/>
        <v>100</v>
      </c>
    </row>
    <row r="8" spans="2:10" ht="16.5" thickTop="1" thickBot="1" x14ac:dyDescent="0.3">
      <c r="B8" s="19">
        <f>(B7*-200)+B4</f>
        <v>0</v>
      </c>
      <c r="C8" s="19">
        <f t="shared" ref="C8:E8" si="3">(C7*-200)+C4</f>
        <v>-180</v>
      </c>
      <c r="D8" s="19">
        <f t="shared" si="3"/>
        <v>-250</v>
      </c>
      <c r="E8" s="20">
        <f t="shared" si="3"/>
        <v>-11100</v>
      </c>
    </row>
    <row r="9" spans="2:10" ht="16.5" thickTop="1" thickBot="1" x14ac:dyDescent="0.3">
      <c r="B9" s="19">
        <f>B7*-100+B5</f>
        <v>0</v>
      </c>
      <c r="C9" s="19">
        <f t="shared" ref="C9:E9" si="4">C7*-100+C5</f>
        <v>-70</v>
      </c>
      <c r="D9" s="19">
        <f t="shared" si="4"/>
        <v>-110</v>
      </c>
      <c r="E9" s="20">
        <f t="shared" si="4"/>
        <v>-4700</v>
      </c>
    </row>
    <row r="10" spans="2:10" ht="16.5" thickTop="1" thickBot="1" x14ac:dyDescent="0.3">
      <c r="B10" s="7" t="s">
        <v>10</v>
      </c>
      <c r="C10" s="7" t="s">
        <v>11</v>
      </c>
      <c r="D10" s="7" t="s">
        <v>12</v>
      </c>
      <c r="G10" s="18"/>
    </row>
    <row r="11" spans="2:10" ht="16.5" thickTop="1" thickBot="1" x14ac:dyDescent="0.3">
      <c r="B11" s="19">
        <f>(B12*-3/2)+B7</f>
        <v>1</v>
      </c>
      <c r="C11" s="19">
        <f>(C12*-3/2)+C7</f>
        <v>0</v>
      </c>
      <c r="D11" s="19">
        <f t="shared" ref="D11:E11" si="5">(D12*-3/2)+D7</f>
        <v>-8.3333333333333037E-2</v>
      </c>
      <c r="E11" s="20">
        <f t="shared" si="5"/>
        <v>7.5</v>
      </c>
    </row>
    <row r="12" spans="2:10" ht="16.5" thickTop="1" thickBot="1" x14ac:dyDescent="0.3">
      <c r="B12" s="19">
        <f>B8/9</f>
        <v>0</v>
      </c>
      <c r="C12" s="19">
        <f>C8/-180</f>
        <v>1</v>
      </c>
      <c r="D12" s="19">
        <f t="shared" ref="D12:E12" si="6">D8/-180</f>
        <v>1.3888888888888888</v>
      </c>
      <c r="E12" s="20">
        <f t="shared" si="6"/>
        <v>61.666666666666664</v>
      </c>
    </row>
    <row r="13" spans="2:10" ht="16.5" thickTop="1" thickBot="1" x14ac:dyDescent="0.3">
      <c r="B13" s="19">
        <f>B9</f>
        <v>0</v>
      </c>
      <c r="C13" s="19">
        <f>C12*70+C9</f>
        <v>0</v>
      </c>
      <c r="D13" s="19">
        <f t="shared" ref="D13:E13" si="7">D12*70+D9</f>
        <v>-12.777777777777786</v>
      </c>
      <c r="E13" s="20">
        <f t="shared" si="7"/>
        <v>-383.33333333333394</v>
      </c>
    </row>
    <row r="14" spans="2:10" ht="16.5" thickTop="1" thickBot="1" x14ac:dyDescent="0.3">
      <c r="B14" s="7" t="s">
        <v>10</v>
      </c>
      <c r="C14" s="7" t="s">
        <v>11</v>
      </c>
      <c r="D14" s="7" t="s">
        <v>12</v>
      </c>
    </row>
    <row r="15" spans="2:10" ht="16.5" thickTop="1" thickBot="1" x14ac:dyDescent="0.3">
      <c r="B15" s="19">
        <f t="shared" ref="B15:E15" si="8">(B17*1/12)+B11</f>
        <v>1</v>
      </c>
      <c r="C15" s="19">
        <f t="shared" si="8"/>
        <v>0</v>
      </c>
      <c r="D15" s="19">
        <f>(D17*1/12)+D11</f>
        <v>3.4694469519536142E-16</v>
      </c>
      <c r="E15" s="20">
        <f t="shared" si="8"/>
        <v>10.000000000000004</v>
      </c>
    </row>
    <row r="16" spans="2:10" ht="16.5" thickTop="1" thickBot="1" x14ac:dyDescent="0.3">
      <c r="B16" s="19">
        <f t="shared" ref="B16:C16" si="9">(B17*-25/18)+B12</f>
        <v>0</v>
      </c>
      <c r="C16" s="19">
        <f t="shared" si="9"/>
        <v>1</v>
      </c>
      <c r="D16" s="19">
        <f>(D17*-25/18)+D12</f>
        <v>0</v>
      </c>
      <c r="E16" s="20">
        <f>(E17*-25/18)+E12</f>
        <v>19.999999999999929</v>
      </c>
    </row>
    <row r="17" spans="2:5" ht="16.5" thickTop="1" thickBot="1" x14ac:dyDescent="0.3">
      <c r="B17" s="19">
        <f t="shared" ref="B17:E17" si="10">B13*(-9/115)</f>
        <v>0</v>
      </c>
      <c r="C17" s="19">
        <f t="shared" si="10"/>
        <v>0</v>
      </c>
      <c r="D17" s="19">
        <f>D13*(-9/115)</f>
        <v>1.0000000000000007</v>
      </c>
      <c r="E17" s="20">
        <f t="shared" si="10"/>
        <v>30.00000000000005</v>
      </c>
    </row>
    <row r="18" spans="2:5" ht="15.75" thickTop="1" x14ac:dyDescent="0.25"/>
    <row r="19" spans="2:5" x14ac:dyDescent="0.25">
      <c r="B19" s="28" t="s">
        <v>4</v>
      </c>
      <c r="C19" s="28"/>
      <c r="D19" s="28"/>
    </row>
    <row r="20" spans="2:5" x14ac:dyDescent="0.25">
      <c r="B20" s="21" t="s">
        <v>1</v>
      </c>
      <c r="C20" s="21">
        <f>E15</f>
        <v>10.000000000000004</v>
      </c>
      <c r="D20" s="7" t="s">
        <v>24</v>
      </c>
    </row>
    <row r="21" spans="2:5" x14ac:dyDescent="0.25">
      <c r="B21" s="21" t="s">
        <v>2</v>
      </c>
      <c r="C21" s="21">
        <f>E16</f>
        <v>19.999999999999929</v>
      </c>
      <c r="D21" s="7" t="s">
        <v>25</v>
      </c>
    </row>
    <row r="22" spans="2:5" x14ac:dyDescent="0.25">
      <c r="B22" s="21" t="s">
        <v>3</v>
      </c>
      <c r="C22" s="21">
        <f>E17</f>
        <v>30.00000000000005</v>
      </c>
      <c r="D22" s="7" t="s">
        <v>26</v>
      </c>
    </row>
  </sheetData>
  <mergeCells count="2">
    <mergeCell ref="B1:E1"/>
    <mergeCell ref="B19:D1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4522-65F9-45C4-A08F-491E2576CDF6}">
  <dimension ref="B2:L24"/>
  <sheetViews>
    <sheetView topLeftCell="B3" workbookViewId="0">
      <selection activeCell="F12" sqref="F12"/>
    </sheetView>
  </sheetViews>
  <sheetFormatPr baseColWidth="10" defaultRowHeight="15" x14ac:dyDescent="0.25"/>
  <cols>
    <col min="3" max="3" width="12" bestFit="1" customWidth="1"/>
  </cols>
  <sheetData>
    <row r="2" spans="2:12" x14ac:dyDescent="0.25">
      <c r="B2" s="12" t="s">
        <v>5</v>
      </c>
      <c r="C2" s="12"/>
      <c r="E2" s="10" t="s">
        <v>7</v>
      </c>
      <c r="F2" s="10" t="s">
        <v>8</v>
      </c>
      <c r="G2" s="10"/>
    </row>
    <row r="3" spans="2:12" x14ac:dyDescent="0.25">
      <c r="B3" s="10" t="s">
        <v>6</v>
      </c>
      <c r="C3" s="14">
        <v>1</v>
      </c>
      <c r="E3" s="14">
        <f>J3*5</f>
        <v>10</v>
      </c>
      <c r="F3" s="14">
        <f>K3*5</f>
        <v>-5</v>
      </c>
      <c r="G3" s="14">
        <f>L3*5</f>
        <v>35</v>
      </c>
      <c r="H3" t="e">
        <f>(G3-#REF!*#REF!-F3*C5)</f>
        <v>#REF!</v>
      </c>
      <c r="J3" s="22">
        <v>2</v>
      </c>
      <c r="K3" s="22">
        <v>-1</v>
      </c>
      <c r="L3" s="22">
        <v>7</v>
      </c>
    </row>
    <row r="4" spans="2:12" x14ac:dyDescent="0.25">
      <c r="B4" s="10" t="s">
        <v>7</v>
      </c>
      <c r="C4" s="14">
        <v>0</v>
      </c>
      <c r="E4" s="14">
        <f>J4*2</f>
        <v>6</v>
      </c>
      <c r="F4" s="14">
        <f>K4*2</f>
        <v>10</v>
      </c>
      <c r="G4" s="14">
        <f>L4*2</f>
        <v>8</v>
      </c>
      <c r="J4" s="22">
        <v>3</v>
      </c>
      <c r="K4" s="22">
        <v>5</v>
      </c>
      <c r="L4" s="22">
        <v>4</v>
      </c>
    </row>
    <row r="5" spans="2:12" x14ac:dyDescent="0.25">
      <c r="B5" s="10" t="s">
        <v>8</v>
      </c>
      <c r="C5" s="14">
        <v>0</v>
      </c>
      <c r="E5" s="14">
        <v>0</v>
      </c>
      <c r="F5" s="14">
        <v>0</v>
      </c>
      <c r="G5" s="14">
        <v>0</v>
      </c>
    </row>
    <row r="6" spans="2:12" x14ac:dyDescent="0.25">
      <c r="E6">
        <v>0</v>
      </c>
    </row>
    <row r="9" spans="2:12" x14ac:dyDescent="0.25">
      <c r="E9">
        <v>0</v>
      </c>
    </row>
    <row r="10" spans="2:12" x14ac:dyDescent="0.25">
      <c r="B10" s="12" t="s">
        <v>15</v>
      </c>
      <c r="C10" s="12" t="s">
        <v>10</v>
      </c>
      <c r="D10" s="12" t="s">
        <v>11</v>
      </c>
      <c r="E10" s="12" t="s">
        <v>13</v>
      </c>
      <c r="F10" s="12" t="s">
        <v>14</v>
      </c>
      <c r="H10" s="12" t="s">
        <v>15</v>
      </c>
      <c r="I10" s="12" t="s">
        <v>10</v>
      </c>
      <c r="J10" s="12" t="s">
        <v>11</v>
      </c>
      <c r="K10" s="12" t="s">
        <v>13</v>
      </c>
      <c r="L10" s="12" t="s">
        <v>14</v>
      </c>
    </row>
    <row r="11" spans="2:12" x14ac:dyDescent="0.25">
      <c r="B11" s="14">
        <v>0</v>
      </c>
      <c r="C11" s="15">
        <f>C4</f>
        <v>0</v>
      </c>
      <c r="D11" s="15">
        <f>C5</f>
        <v>0</v>
      </c>
      <c r="E11" s="11"/>
      <c r="F11" s="10"/>
      <c r="H11" s="14">
        <v>0</v>
      </c>
      <c r="I11" s="15">
        <f>I4</f>
        <v>0</v>
      </c>
      <c r="J11" s="15">
        <f>I5</f>
        <v>0</v>
      </c>
      <c r="K11" s="13"/>
      <c r="L11" s="12"/>
    </row>
    <row r="12" spans="2:12" x14ac:dyDescent="0.25">
      <c r="B12" s="14">
        <v>1</v>
      </c>
      <c r="C12" s="16">
        <f>(-($F$3*D11)+$G$3)/$E$3</f>
        <v>3.5</v>
      </c>
      <c r="D12" s="16">
        <f>($G$4-($E$4*C11))/$F$4</f>
        <v>0.8</v>
      </c>
      <c r="E12" s="11">
        <f t="shared" ref="E12:E19" si="0">((C12-C11)/C12)*100</f>
        <v>100</v>
      </c>
      <c r="F12" s="12" t="str">
        <f>IF(AND(E12&lt;$C$3, (E12)&gt;-$C$3),"Finalizar","Continuar")</f>
        <v>Continuar</v>
      </c>
      <c r="H12" s="14">
        <v>1</v>
      </c>
      <c r="I12" s="16">
        <f>($G$3-$F$3*J11)/$E$3</f>
        <v>3.5</v>
      </c>
      <c r="J12" s="16">
        <f>($G$4-$E$4*I12)/$F$4</f>
        <v>-1.3</v>
      </c>
      <c r="K12" s="13">
        <f>((I12-I11)/I12)*100</f>
        <v>100</v>
      </c>
      <c r="L12" s="12" t="str">
        <f>IF(AND(K12&lt;$C$3, (K12)&gt;-$C$3),"Finalizar","Continuar")</f>
        <v>Continuar</v>
      </c>
    </row>
    <row r="13" spans="2:12" x14ac:dyDescent="0.25">
      <c r="B13" s="14">
        <v>2</v>
      </c>
      <c r="C13" s="16">
        <f t="shared" ref="C13:C19" si="1">(-($F$3*D12)+$G$3)/$E$3</f>
        <v>3.9</v>
      </c>
      <c r="D13" s="16">
        <f t="shared" ref="D13:D19" si="2">($G$4-($E$4*C12))/$F$4</f>
        <v>-1.3</v>
      </c>
      <c r="E13" s="11">
        <f t="shared" si="0"/>
        <v>10.256410256410255</v>
      </c>
      <c r="F13" s="12" t="str">
        <f t="shared" ref="F13:F19" si="3">IF(AND(E13&lt;$C$3, (E13)&gt;-$C$3),"Finalizar","Continuar")</f>
        <v>Continuar</v>
      </c>
      <c r="H13" s="14">
        <v>2</v>
      </c>
      <c r="I13" s="16">
        <f t="shared" ref="I13:I16" si="4">($G$3-$F$3*J12)/$E$3</f>
        <v>2.85</v>
      </c>
      <c r="J13" s="16">
        <f t="shared" ref="J13:J16" si="5">($G$4-$E$4*I13)/$F$4</f>
        <v>-0.91000000000000014</v>
      </c>
      <c r="K13" s="13">
        <f>((I13-I12)/I13)*100</f>
        <v>-22.807017543859644</v>
      </c>
      <c r="L13" s="12" t="str">
        <f t="shared" ref="L13:L16" si="6">IF(AND(K13&lt;$C$3, (K13)&gt;-$C$3),"Finalizar","Continuar")</f>
        <v>Continuar</v>
      </c>
    </row>
    <row r="14" spans="2:12" x14ac:dyDescent="0.25">
      <c r="B14" s="14">
        <v>3</v>
      </c>
      <c r="C14" s="16">
        <f t="shared" si="1"/>
        <v>2.85</v>
      </c>
      <c r="D14" s="16">
        <f t="shared" si="2"/>
        <v>-1.5399999999999998</v>
      </c>
      <c r="E14" s="11">
        <f t="shared" si="0"/>
        <v>-36.84210526315789</v>
      </c>
      <c r="F14" s="12" t="str">
        <f t="shared" si="3"/>
        <v>Continuar</v>
      </c>
      <c r="H14" s="14">
        <v>3</v>
      </c>
      <c r="I14" s="16">
        <f t="shared" si="4"/>
        <v>3.0449999999999999</v>
      </c>
      <c r="J14" s="16">
        <f t="shared" si="5"/>
        <v>-1.0269999999999999</v>
      </c>
      <c r="K14" s="13">
        <f t="shared" ref="K14:K15" si="7">((I14-I13)/I14)*100</f>
        <v>6.4039408866995027</v>
      </c>
      <c r="L14" s="12" t="str">
        <f t="shared" si="6"/>
        <v>Continuar</v>
      </c>
    </row>
    <row r="15" spans="2:12" x14ac:dyDescent="0.25">
      <c r="B15" s="14">
        <v>4</v>
      </c>
      <c r="C15" s="16">
        <f t="shared" si="1"/>
        <v>2.73</v>
      </c>
      <c r="D15" s="16">
        <f t="shared" si="2"/>
        <v>-0.91000000000000014</v>
      </c>
      <c r="E15" s="11">
        <f t="shared" si="0"/>
        <v>-4.3956043956043995</v>
      </c>
      <c r="F15" s="12" t="str">
        <f t="shared" si="3"/>
        <v>Continuar</v>
      </c>
      <c r="H15" s="14">
        <v>4</v>
      </c>
      <c r="I15" s="16">
        <f t="shared" si="4"/>
        <v>2.9865000000000004</v>
      </c>
      <c r="J15" s="16">
        <f t="shared" si="5"/>
        <v>-0.99190000000000045</v>
      </c>
      <c r="K15" s="13">
        <f t="shared" si="7"/>
        <v>-1.9588146659969712</v>
      </c>
      <c r="L15" s="12" t="str">
        <f t="shared" si="6"/>
        <v>Continuar</v>
      </c>
    </row>
    <row r="16" spans="2:12" x14ac:dyDescent="0.25">
      <c r="B16" s="14">
        <v>5</v>
      </c>
      <c r="C16" s="16">
        <f t="shared" si="1"/>
        <v>3.0449999999999999</v>
      </c>
      <c r="D16" s="16">
        <f t="shared" si="2"/>
        <v>-0.83799999999999986</v>
      </c>
      <c r="E16" s="11">
        <f t="shared" si="0"/>
        <v>10.344827586206895</v>
      </c>
      <c r="F16" s="12" t="str">
        <f t="shared" si="3"/>
        <v>Continuar</v>
      </c>
      <c r="H16" s="14">
        <v>5</v>
      </c>
      <c r="I16" s="16">
        <f t="shared" si="4"/>
        <v>3.0040499999999999</v>
      </c>
      <c r="J16" s="16">
        <f t="shared" si="5"/>
        <v>-1.0024299999999999</v>
      </c>
      <c r="K16" s="13">
        <f>((I16-I15)/I16)*100</f>
        <v>0.5842113147251049</v>
      </c>
      <c r="L16" s="12" t="str">
        <f t="shared" si="6"/>
        <v>Finalizar</v>
      </c>
    </row>
    <row r="17" spans="2:9" x14ac:dyDescent="0.25">
      <c r="B17" s="14">
        <v>6</v>
      </c>
      <c r="C17" s="16">
        <f t="shared" si="1"/>
        <v>3.0810000000000004</v>
      </c>
      <c r="D17" s="16">
        <f t="shared" si="2"/>
        <v>-1.0269999999999999</v>
      </c>
      <c r="E17" s="11">
        <f t="shared" si="0"/>
        <v>1.168451801363209</v>
      </c>
      <c r="F17" s="12" t="str">
        <f t="shared" si="3"/>
        <v>Continuar</v>
      </c>
    </row>
    <row r="18" spans="2:9" x14ac:dyDescent="0.25">
      <c r="B18" s="14">
        <v>7</v>
      </c>
      <c r="C18" s="16">
        <f t="shared" si="1"/>
        <v>2.9865000000000004</v>
      </c>
      <c r="D18" s="16">
        <f t="shared" si="2"/>
        <v>-1.0486000000000004</v>
      </c>
      <c r="E18" s="11">
        <f t="shared" si="0"/>
        <v>-3.1642390758412868</v>
      </c>
      <c r="F18" s="12" t="str">
        <f t="shared" si="3"/>
        <v>Continuar</v>
      </c>
      <c r="H18" s="10" t="s">
        <v>16</v>
      </c>
      <c r="I18" s="16">
        <f>K16</f>
        <v>0.5842113147251049</v>
      </c>
    </row>
    <row r="19" spans="2:9" x14ac:dyDescent="0.25">
      <c r="B19" s="14">
        <v>8</v>
      </c>
      <c r="C19" s="16">
        <f t="shared" si="1"/>
        <v>2.9756999999999998</v>
      </c>
      <c r="D19" s="16">
        <f t="shared" si="2"/>
        <v>-0.99190000000000045</v>
      </c>
      <c r="E19" s="11">
        <f t="shared" si="0"/>
        <v>-0.36293981248111662</v>
      </c>
      <c r="F19" s="12" t="str">
        <f t="shared" si="3"/>
        <v>Finalizar</v>
      </c>
      <c r="H19" s="10" t="s">
        <v>10</v>
      </c>
      <c r="I19" s="16">
        <f>I16</f>
        <v>3.0040499999999999</v>
      </c>
    </row>
    <row r="20" spans="2:9" x14ac:dyDescent="0.25">
      <c r="H20" s="10" t="s">
        <v>11</v>
      </c>
      <c r="I20" s="16">
        <f>J16</f>
        <v>-1.0024299999999999</v>
      </c>
    </row>
    <row r="22" spans="2:9" x14ac:dyDescent="0.25">
      <c r="B22" s="10" t="s">
        <v>16</v>
      </c>
      <c r="C22" s="16">
        <f>E19</f>
        <v>-0.36293981248111662</v>
      </c>
    </row>
    <row r="23" spans="2:9" x14ac:dyDescent="0.25">
      <c r="B23" s="10" t="s">
        <v>10</v>
      </c>
      <c r="C23" s="16">
        <f>C19</f>
        <v>2.9756999999999998</v>
      </c>
    </row>
    <row r="24" spans="2:9" x14ac:dyDescent="0.25">
      <c r="B24" s="10" t="s">
        <v>11</v>
      </c>
      <c r="C24" s="16">
        <f>D19</f>
        <v>-0.99190000000000045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E924-C5ED-4E37-9006-06C7BCD52241}">
  <dimension ref="B2:N23"/>
  <sheetViews>
    <sheetView topLeftCell="A7" workbookViewId="0">
      <selection activeCell="C21" sqref="C21:C23"/>
    </sheetView>
  </sheetViews>
  <sheetFormatPr baseColWidth="10" defaultRowHeight="15" x14ac:dyDescent="0.25"/>
  <sheetData>
    <row r="2" spans="2:14" x14ac:dyDescent="0.25">
      <c r="B2" s="12" t="s">
        <v>5</v>
      </c>
      <c r="C2" s="12"/>
      <c r="E2" s="10" t="s">
        <v>7</v>
      </c>
      <c r="F2" s="10" t="s">
        <v>8</v>
      </c>
      <c r="G2" s="10" t="s">
        <v>9</v>
      </c>
      <c r="H2" s="10"/>
    </row>
    <row r="3" spans="2:14" x14ac:dyDescent="0.25">
      <c r="B3" s="10" t="s">
        <v>6</v>
      </c>
      <c r="C3" s="14">
        <v>1</v>
      </c>
      <c r="E3" s="14">
        <f>K5</f>
        <v>3</v>
      </c>
      <c r="F3" s="14">
        <f t="shared" ref="F3:H3" si="0">L5</f>
        <v>-1</v>
      </c>
      <c r="G3" s="14">
        <f t="shared" si="0"/>
        <v>1</v>
      </c>
      <c r="H3" s="14">
        <f t="shared" si="0"/>
        <v>4</v>
      </c>
      <c r="I3">
        <f>(H3-G3*C6-F3*C5)</f>
        <v>4</v>
      </c>
      <c r="K3" s="22">
        <v>2</v>
      </c>
      <c r="L3" s="22">
        <v>5</v>
      </c>
      <c r="M3" s="22">
        <v>2</v>
      </c>
      <c r="N3" s="22">
        <v>-5</v>
      </c>
    </row>
    <row r="4" spans="2:14" x14ac:dyDescent="0.25">
      <c r="B4" s="10" t="s">
        <v>7</v>
      </c>
      <c r="C4" s="14">
        <v>0</v>
      </c>
      <c r="E4" s="14">
        <f>K3</f>
        <v>2</v>
      </c>
      <c r="F4" s="14">
        <f t="shared" ref="F4:H5" si="1">L3</f>
        <v>5</v>
      </c>
      <c r="G4" s="14">
        <f t="shared" si="1"/>
        <v>2</v>
      </c>
      <c r="H4" s="14">
        <f t="shared" si="1"/>
        <v>-5</v>
      </c>
      <c r="K4" s="22">
        <v>1</v>
      </c>
      <c r="L4" s="22">
        <v>2</v>
      </c>
      <c r="M4" s="22">
        <v>4</v>
      </c>
      <c r="N4" s="22">
        <v>20</v>
      </c>
    </row>
    <row r="5" spans="2:14" x14ac:dyDescent="0.25">
      <c r="B5" s="10" t="s">
        <v>8</v>
      </c>
      <c r="C5" s="14">
        <v>0</v>
      </c>
      <c r="E5" s="14">
        <f>K4</f>
        <v>1</v>
      </c>
      <c r="F5" s="14">
        <f t="shared" si="1"/>
        <v>2</v>
      </c>
      <c r="G5" s="14">
        <f t="shared" si="1"/>
        <v>4</v>
      </c>
      <c r="H5" s="14">
        <f t="shared" si="1"/>
        <v>20</v>
      </c>
      <c r="K5" s="22">
        <v>3</v>
      </c>
      <c r="L5" s="22">
        <v>-1</v>
      </c>
      <c r="M5" s="22">
        <v>1</v>
      </c>
      <c r="N5" s="22">
        <v>4</v>
      </c>
    </row>
    <row r="6" spans="2:14" x14ac:dyDescent="0.25">
      <c r="B6" s="10" t="s">
        <v>9</v>
      </c>
      <c r="C6" s="14">
        <v>0</v>
      </c>
    </row>
    <row r="10" spans="2:14" x14ac:dyDescent="0.25">
      <c r="B10" s="12" t="s">
        <v>15</v>
      </c>
      <c r="C10" s="12" t="s">
        <v>10</v>
      </c>
      <c r="D10" s="12" t="s">
        <v>11</v>
      </c>
      <c r="E10" s="12" t="s">
        <v>12</v>
      </c>
      <c r="F10" s="12" t="s">
        <v>13</v>
      </c>
      <c r="G10" s="12" t="s">
        <v>14</v>
      </c>
      <c r="I10" s="12" t="s">
        <v>15</v>
      </c>
      <c r="J10" s="12" t="s">
        <v>10</v>
      </c>
      <c r="K10" s="12" t="s">
        <v>11</v>
      </c>
      <c r="L10" s="12" t="s">
        <v>12</v>
      </c>
      <c r="M10" s="12" t="s">
        <v>13</v>
      </c>
      <c r="N10" s="12" t="s">
        <v>14</v>
      </c>
    </row>
    <row r="11" spans="2:14" x14ac:dyDescent="0.25">
      <c r="B11" s="14">
        <v>0</v>
      </c>
      <c r="C11" s="15">
        <f>C4</f>
        <v>0</v>
      </c>
      <c r="D11" s="15">
        <f>C5</f>
        <v>0</v>
      </c>
      <c r="E11" s="15">
        <f>C6</f>
        <v>0</v>
      </c>
      <c r="F11" s="11"/>
      <c r="G11" s="10"/>
      <c r="I11" s="14">
        <v>0</v>
      </c>
      <c r="J11" s="15">
        <f>J4</f>
        <v>0</v>
      </c>
      <c r="K11" s="15">
        <f>J5</f>
        <v>0</v>
      </c>
      <c r="L11" s="15">
        <f>J6</f>
        <v>0</v>
      </c>
      <c r="M11" s="13"/>
      <c r="N11" s="12"/>
    </row>
    <row r="12" spans="2:14" x14ac:dyDescent="0.25">
      <c r="B12" s="14">
        <v>1</v>
      </c>
      <c r="C12" s="16">
        <f>($H$3-$G$3*E11-$F$3*D11)/$E$3</f>
        <v>1.3333333333333333</v>
      </c>
      <c r="D12" s="16">
        <f>($H$4-$G$4*E11-$E$4*C11)/$F$4</f>
        <v>-1</v>
      </c>
      <c r="E12" s="16">
        <f>($H$5-$F$5*D11-$E$5*C11)/$G$5</f>
        <v>5</v>
      </c>
      <c r="F12" s="11">
        <f>((C12-C11)/C12)*100</f>
        <v>100</v>
      </c>
      <c r="G12" s="12" t="str">
        <f>IF(F12&lt;$C$3,"Finalizar","Continuar")</f>
        <v>Continuar</v>
      </c>
      <c r="I12" s="14">
        <v>1</v>
      </c>
      <c r="J12" s="16">
        <f>($H$3-$G$3*L11-$F$3*K11)/$E$3</f>
        <v>1.3333333333333333</v>
      </c>
      <c r="K12" s="16">
        <f>($H$4-$G$4*L11-$E$4*J12)/$F$4</f>
        <v>-1.5333333333333332</v>
      </c>
      <c r="L12" s="16">
        <f>($H$5-$F$5*K12-$E$5*J12)/$G$5</f>
        <v>5.4333333333333336</v>
      </c>
      <c r="M12" s="13">
        <f>((J12-J11)/J12)*100</f>
        <v>100</v>
      </c>
      <c r="N12" s="12" t="str">
        <f>IF(M12&lt;$C$3,"Finalizar","Continuar")</f>
        <v>Continuar</v>
      </c>
    </row>
    <row r="13" spans="2:14" x14ac:dyDescent="0.25">
      <c r="B13" s="14">
        <v>2</v>
      </c>
      <c r="C13" s="16">
        <f>($H$3-$G$3*E12-$F$3*D12)/$E$3</f>
        <v>-0.66666666666666663</v>
      </c>
      <c r="D13" s="16">
        <f>($H$4-$G$4*E12-$E$4*C12)/$F$4</f>
        <v>-3.5333333333333337</v>
      </c>
      <c r="E13" s="16">
        <f>($H$5-$F$5*D12-$E$5*C12)/$G$5</f>
        <v>5.166666666666667</v>
      </c>
      <c r="F13" s="11">
        <f>((C13-C12)/C13)*100</f>
        <v>300</v>
      </c>
      <c r="G13" s="12" t="str">
        <f>IF(F13&lt;$C$3,"Finalizar","Continuar")</f>
        <v>Continuar</v>
      </c>
      <c r="I13" s="14">
        <v>2</v>
      </c>
      <c r="J13" s="16">
        <f>($H$3-$G$3*L12-$F$3*K12)/$E$3</f>
        <v>-0.98888888888888893</v>
      </c>
      <c r="K13" s="16">
        <f>($H$4-$G$4*L12-$E$4*J13)/$F$4</f>
        <v>-2.7777777777777777</v>
      </c>
      <c r="L13" s="16">
        <f>($H$5-$F$5*K13-$E$5*J13)/$G$5</f>
        <v>6.6361111111111111</v>
      </c>
      <c r="M13" s="13">
        <f>((J13-J12)/J13)*100</f>
        <v>234.83146067415728</v>
      </c>
      <c r="N13" s="12" t="str">
        <f>IF(M13&lt;$C$3,"Finalizar","Continuar")</f>
        <v>Continuar</v>
      </c>
    </row>
    <row r="14" spans="2:14" x14ac:dyDescent="0.25">
      <c r="B14" s="14">
        <v>3</v>
      </c>
      <c r="C14" s="16">
        <f>($H$3-$G$3*E13-$F$3*D13)/$E$3</f>
        <v>-1.5666666666666671</v>
      </c>
      <c r="D14" s="16">
        <f>($H$4-$G$4*E13-$E$4*C13)/$F$4</f>
        <v>-2.8</v>
      </c>
      <c r="E14" s="16">
        <f>($H$5-$F$5*D13-$E$5*C13)/$G$5</f>
        <v>6.9333333333333336</v>
      </c>
      <c r="F14" s="11">
        <f>((C14-C13)/C14)*100</f>
        <v>57.446808510638313</v>
      </c>
      <c r="G14" s="12" t="str">
        <f>IF(F14&lt;$C$3,"Finalizar","Continuar")</f>
        <v>Continuar</v>
      </c>
      <c r="I14" s="14">
        <v>3</v>
      </c>
      <c r="J14" s="16">
        <f>($H$3-$G$3*L13-$F$3*K13)/$E$3</f>
        <v>-1.8046296296296296</v>
      </c>
      <c r="K14" s="16">
        <f>($H$4-$G$4*L13-$E$4*J14)/$F$4</f>
        <v>-2.9325925925925924</v>
      </c>
      <c r="L14" s="16">
        <f>($H$5-$F$5*K14-$E$5*J14)/$G$5</f>
        <v>6.9174537037037034</v>
      </c>
      <c r="M14" s="13">
        <f>((J14-J13)/J14)*100</f>
        <v>45.202668034889683</v>
      </c>
      <c r="N14" s="12" t="str">
        <f>IF(M14&lt;$C$3,"Finalizar","Continuar")</f>
        <v>Continuar</v>
      </c>
    </row>
    <row r="15" spans="2:14" x14ac:dyDescent="0.25">
      <c r="B15" s="14">
        <v>4</v>
      </c>
      <c r="C15" s="16">
        <f t="shared" ref="C15:C16" si="2">($H$3-$G$3*E14-$F$3*D14)/$E$3</f>
        <v>-1.9111111111111112</v>
      </c>
      <c r="D15" s="16">
        <f t="shared" ref="D15:D16" si="3">($H$4-$G$4*E14-$E$4*C14)/$F$4</f>
        <v>-3.1466666666666665</v>
      </c>
      <c r="E15" s="16">
        <f t="shared" ref="E15:E16" si="4">($H$5-$F$5*D14-$E$5*C14)/$G$5</f>
        <v>6.791666666666667</v>
      </c>
      <c r="F15" s="11">
        <f t="shared" ref="F15:F16" si="5">((C15-C14)/C15)*100</f>
        <v>18.023255813953469</v>
      </c>
      <c r="G15" s="12" t="str">
        <f t="shared" ref="G15:G16" si="6">IF(F15&lt;$C$3,"Finalizar","Continuar")</f>
        <v>Continuar</v>
      </c>
      <c r="I15" s="14">
        <v>4</v>
      </c>
      <c r="J15" s="16">
        <f>($H$3-$G$3*L14-$F$3*K14)/$E$3</f>
        <v>-1.9500154320987653</v>
      </c>
      <c r="K15" s="16">
        <f>($H$4-$G$4*L14-$E$4*J15)/$F$4</f>
        <v>-2.9869753086419752</v>
      </c>
      <c r="L15" s="16">
        <f>($H$5-$F$5*K15-$E$5*J15)/$G$5</f>
        <v>6.9809915123456792</v>
      </c>
      <c r="M15" s="13">
        <f>((J15-J14)/J15)*100</f>
        <v>7.4556231748719881</v>
      </c>
      <c r="N15" s="12" t="str">
        <f>IF(M15&lt;$C$3,"Finalizar","Continuar")</f>
        <v>Continuar</v>
      </c>
    </row>
    <row r="16" spans="2:14" x14ac:dyDescent="0.25">
      <c r="B16" s="14">
        <v>5</v>
      </c>
      <c r="C16" s="16">
        <f t="shared" si="2"/>
        <v>-1.9794444444444446</v>
      </c>
      <c r="D16" s="16">
        <f t="shared" si="3"/>
        <v>-2.9522222222222227</v>
      </c>
      <c r="E16" s="16">
        <f t="shared" si="4"/>
        <v>7.0511111111111111</v>
      </c>
      <c r="F16" s="11">
        <f t="shared" si="5"/>
        <v>3.4521470670783061</v>
      </c>
      <c r="G16" s="12" t="str">
        <f t="shared" si="6"/>
        <v>Continuar</v>
      </c>
      <c r="I16" s="14">
        <v>5</v>
      </c>
      <c r="J16" s="16">
        <f t="shared" ref="J16:J17" si="7">($H$3-$G$3*L15-$F$3*K15)/$E$3</f>
        <v>-1.9893222736625515</v>
      </c>
      <c r="K16" s="16">
        <f t="shared" ref="K16:K17" si="8">($H$4-$G$4*L15-$E$4*J16)/$F$4</f>
        <v>-2.9966676954732505</v>
      </c>
      <c r="L16" s="16">
        <f t="shared" ref="L16:L17" si="9">($H$5-$F$5*K16-$E$5*J16)/$G$5</f>
        <v>6.9956644161522634</v>
      </c>
      <c r="M16" s="13">
        <f t="shared" ref="M16:M17" si="10">((J16-J15)/J16)*100</f>
        <v>1.9758910903570313</v>
      </c>
      <c r="N16" s="12" t="str">
        <f t="shared" ref="N16:N17" si="11">IF(M16&lt;$C$3,"Finalizar","Continuar")</f>
        <v>Continuar</v>
      </c>
    </row>
    <row r="17" spans="2:14" x14ac:dyDescent="0.25">
      <c r="B17" s="14">
        <v>6</v>
      </c>
      <c r="C17" s="16">
        <f>($H$3-$G$3*E16-$F$3*D16)/$E$3</f>
        <v>-2.0011111111111113</v>
      </c>
      <c r="D17" s="16">
        <f>($H$4-$G$4*E16-$E$4*C16)/$F$4</f>
        <v>-3.0286666666666671</v>
      </c>
      <c r="E17" s="16">
        <f>($H$5-$F$5*D16-$E$5*C16)/$G$5</f>
        <v>6.9709722222222217</v>
      </c>
      <c r="F17" s="11">
        <f>((C17-C16)/C17)*100</f>
        <v>1.0827318156579704</v>
      </c>
      <c r="G17" s="12" t="str">
        <f>IF(F17&lt;$C$3,"Finalizar","Continuar")</f>
        <v>Continuar</v>
      </c>
      <c r="I17" s="14">
        <v>6</v>
      </c>
      <c r="J17" s="16">
        <f t="shared" si="7"/>
        <v>-1.9974440372085045</v>
      </c>
      <c r="K17" s="16">
        <f t="shared" si="8"/>
        <v>-2.9992881515775034</v>
      </c>
      <c r="L17" s="16">
        <f t="shared" si="9"/>
        <v>6.9990050850908769</v>
      </c>
      <c r="M17" s="13">
        <f t="shared" si="10"/>
        <v>0.40660781451996986</v>
      </c>
      <c r="N17" s="12" t="str">
        <f t="shared" si="11"/>
        <v>Finalizar</v>
      </c>
    </row>
    <row r="18" spans="2:14" x14ac:dyDescent="0.25">
      <c r="B18" s="14">
        <v>7</v>
      </c>
      <c r="C18" s="16">
        <f>($H$3-$G$3*E17-$F$3*D17)/$E$3</f>
        <v>-1.9998796296296295</v>
      </c>
      <c r="D18" s="16">
        <f>($H$4-$G$4*E17-$E$4*C17)/$F$4</f>
        <v>-2.9879444444444445</v>
      </c>
      <c r="E18" s="16">
        <f>($H$5-$F$5*D17-$E$5*C17)/$G$5</f>
        <v>7.0146111111111109</v>
      </c>
      <c r="F18" s="11">
        <f>((C18-C17)/C18)*100</f>
        <v>-6.1577780144190152E-2</v>
      </c>
      <c r="G18" s="12" t="str">
        <f>IF(F18&lt;$C$3,"Finalizar","Continuar")</f>
        <v>Finalizar</v>
      </c>
    </row>
    <row r="19" spans="2:14" x14ac:dyDescent="0.25">
      <c r="I19" s="10" t="s">
        <v>16</v>
      </c>
      <c r="J19" s="16">
        <f>M17</f>
        <v>0.40660781451996986</v>
      </c>
    </row>
    <row r="20" spans="2:14" x14ac:dyDescent="0.25">
      <c r="B20" s="10" t="s">
        <v>16</v>
      </c>
      <c r="C20" s="16">
        <f>F18</f>
        <v>-6.1577780144190152E-2</v>
      </c>
      <c r="I20" s="10" t="s">
        <v>10</v>
      </c>
      <c r="J20" s="16">
        <f>J17</f>
        <v>-1.9974440372085045</v>
      </c>
    </row>
    <row r="21" spans="2:14" x14ac:dyDescent="0.25">
      <c r="B21" s="10" t="s">
        <v>10</v>
      </c>
      <c r="C21" s="16">
        <f>C18</f>
        <v>-1.9998796296296295</v>
      </c>
      <c r="I21" s="10" t="s">
        <v>11</v>
      </c>
      <c r="J21" s="16">
        <f>K17</f>
        <v>-2.9992881515775034</v>
      </c>
    </row>
    <row r="22" spans="2:14" x14ac:dyDescent="0.25">
      <c r="B22" s="10" t="s">
        <v>11</v>
      </c>
      <c r="C22" s="16">
        <f>D18</f>
        <v>-2.9879444444444445</v>
      </c>
      <c r="I22" s="10" t="s">
        <v>12</v>
      </c>
      <c r="J22" s="16">
        <f>L17</f>
        <v>6.9990050850908769</v>
      </c>
    </row>
    <row r="23" spans="2:14" x14ac:dyDescent="0.25">
      <c r="B23" s="10" t="s">
        <v>12</v>
      </c>
      <c r="C23" s="16">
        <f>E18</f>
        <v>7.0146111111111109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5D8E-B138-45E0-BC6B-F780EBD6469E}">
  <dimension ref="B1:E26"/>
  <sheetViews>
    <sheetView workbookViewId="0">
      <selection activeCell="G9" sqref="G9"/>
    </sheetView>
  </sheetViews>
  <sheetFormatPr baseColWidth="10" defaultRowHeight="15" x14ac:dyDescent="0.25"/>
  <cols>
    <col min="2" max="5" width="11.42578125" style="1"/>
  </cols>
  <sheetData>
    <row r="1" spans="2:5" ht="18.75" x14ac:dyDescent="0.3">
      <c r="B1" s="26" t="s">
        <v>22</v>
      </c>
      <c r="C1" s="26"/>
      <c r="D1" s="26"/>
      <c r="E1" s="26"/>
    </row>
    <row r="2" spans="2:5" ht="15.75" thickBot="1" x14ac:dyDescent="0.3">
      <c r="B2" s="1" t="s">
        <v>10</v>
      </c>
      <c r="C2" s="1" t="s">
        <v>11</v>
      </c>
      <c r="D2" s="1" t="s">
        <v>12</v>
      </c>
    </row>
    <row r="3" spans="2:5" ht="16.5" thickTop="1" thickBot="1" x14ac:dyDescent="0.3">
      <c r="B3" s="2">
        <v>1</v>
      </c>
      <c r="C3" s="2">
        <v>-2</v>
      </c>
      <c r="D3" s="2">
        <v>3</v>
      </c>
      <c r="E3" s="3">
        <v>11</v>
      </c>
    </row>
    <row r="4" spans="2:5" ht="16.5" thickTop="1" thickBot="1" x14ac:dyDescent="0.3">
      <c r="B4" s="2">
        <v>4</v>
      </c>
      <c r="C4" s="2">
        <v>1</v>
      </c>
      <c r="D4" s="2">
        <v>-1</v>
      </c>
      <c r="E4" s="3">
        <v>4</v>
      </c>
    </row>
    <row r="5" spans="2:5" ht="16.5" thickTop="1" thickBot="1" x14ac:dyDescent="0.3">
      <c r="B5" s="2">
        <v>2</v>
      </c>
      <c r="C5" s="2">
        <v>-1</v>
      </c>
      <c r="D5" s="2">
        <v>3</v>
      </c>
      <c r="E5" s="3">
        <v>10</v>
      </c>
    </row>
    <row r="6" spans="2:5" ht="16.5" thickTop="1" thickBot="1" x14ac:dyDescent="0.3">
      <c r="B6" s="1" t="s">
        <v>10</v>
      </c>
      <c r="C6" s="1" t="s">
        <v>11</v>
      </c>
      <c r="D6" s="1" t="s">
        <v>12</v>
      </c>
    </row>
    <row r="7" spans="2:5" ht="16.5" thickTop="1" thickBot="1" x14ac:dyDescent="0.3">
      <c r="B7" s="2">
        <f>B3</f>
        <v>1</v>
      </c>
      <c r="C7" s="2">
        <f t="shared" ref="C7:E7" si="0">C3</f>
        <v>-2</v>
      </c>
      <c r="D7" s="2">
        <f t="shared" si="0"/>
        <v>3</v>
      </c>
      <c r="E7" s="3">
        <f t="shared" si="0"/>
        <v>11</v>
      </c>
    </row>
    <row r="8" spans="2:5" ht="16.5" thickTop="1" thickBot="1" x14ac:dyDescent="0.3">
      <c r="B8" s="2">
        <f>(B7*-4)+B4</f>
        <v>0</v>
      </c>
      <c r="C8" s="2">
        <f t="shared" ref="C8:E8" si="1">(C7*-4)+C4</f>
        <v>9</v>
      </c>
      <c r="D8" s="2">
        <f t="shared" si="1"/>
        <v>-13</v>
      </c>
      <c r="E8" s="3">
        <f t="shared" si="1"/>
        <v>-40</v>
      </c>
    </row>
    <row r="9" spans="2:5" ht="16.5" thickTop="1" thickBot="1" x14ac:dyDescent="0.3">
      <c r="B9" s="2">
        <f>(B7*-2)+B5</f>
        <v>0</v>
      </c>
      <c r="C9" s="2">
        <f t="shared" ref="C9:E9" si="2">(C7*-2)+C5</f>
        <v>3</v>
      </c>
      <c r="D9" s="2">
        <f t="shared" si="2"/>
        <v>-3</v>
      </c>
      <c r="E9" s="3">
        <f t="shared" si="2"/>
        <v>-12</v>
      </c>
    </row>
    <row r="10" spans="2:5" ht="16.5" thickTop="1" thickBot="1" x14ac:dyDescent="0.3">
      <c r="B10" s="1" t="s">
        <v>10</v>
      </c>
      <c r="C10" s="1" t="s">
        <v>11</v>
      </c>
      <c r="D10" s="1" t="s">
        <v>12</v>
      </c>
    </row>
    <row r="11" spans="2:5" ht="16.5" thickTop="1" thickBot="1" x14ac:dyDescent="0.3">
      <c r="B11" s="2">
        <f>B7</f>
        <v>1</v>
      </c>
      <c r="C11" s="2">
        <f t="shared" ref="C11:E11" si="3">C7</f>
        <v>-2</v>
      </c>
      <c r="D11" s="2">
        <f t="shared" si="3"/>
        <v>3</v>
      </c>
      <c r="E11" s="3">
        <f t="shared" si="3"/>
        <v>11</v>
      </c>
    </row>
    <row r="12" spans="2:5" ht="16.5" thickTop="1" thickBot="1" x14ac:dyDescent="0.3">
      <c r="B12" s="2">
        <f>B8/9</f>
        <v>0</v>
      </c>
      <c r="C12" s="2">
        <f t="shared" ref="C12:E12" si="4">C8/9</f>
        <v>1</v>
      </c>
      <c r="D12" s="2">
        <f t="shared" si="4"/>
        <v>-1.4444444444444444</v>
      </c>
      <c r="E12" s="3">
        <f t="shared" si="4"/>
        <v>-4.4444444444444446</v>
      </c>
    </row>
    <row r="13" spans="2:5" ht="16.5" thickTop="1" thickBot="1" x14ac:dyDescent="0.3">
      <c r="B13" s="2">
        <f>B9</f>
        <v>0</v>
      </c>
      <c r="C13" s="2">
        <f t="shared" ref="C13:E13" si="5">C9</f>
        <v>3</v>
      </c>
      <c r="D13" s="2">
        <f t="shared" si="5"/>
        <v>-3</v>
      </c>
      <c r="E13" s="3">
        <f t="shared" si="5"/>
        <v>-12</v>
      </c>
    </row>
    <row r="14" spans="2:5" ht="16.5" thickTop="1" thickBot="1" x14ac:dyDescent="0.3">
      <c r="B14" s="1" t="s">
        <v>10</v>
      </c>
      <c r="C14" s="1" t="s">
        <v>11</v>
      </c>
      <c r="D14" s="1" t="s">
        <v>12</v>
      </c>
    </row>
    <row r="15" spans="2:5" ht="16.5" thickTop="1" thickBot="1" x14ac:dyDescent="0.3">
      <c r="B15" s="2">
        <f>B11</f>
        <v>1</v>
      </c>
      <c r="C15" s="2">
        <f t="shared" ref="C15:E16" si="6">C11</f>
        <v>-2</v>
      </c>
      <c r="D15" s="2">
        <f t="shared" si="6"/>
        <v>3</v>
      </c>
      <c r="E15" s="3">
        <f t="shared" si="6"/>
        <v>11</v>
      </c>
    </row>
    <row r="16" spans="2:5" ht="16.5" thickTop="1" thickBot="1" x14ac:dyDescent="0.3">
      <c r="B16" s="2">
        <f>B12</f>
        <v>0</v>
      </c>
      <c r="C16" s="2">
        <f t="shared" si="6"/>
        <v>1</v>
      </c>
      <c r="D16" s="2">
        <f t="shared" si="6"/>
        <v>-1.4444444444444444</v>
      </c>
      <c r="E16" s="3">
        <f t="shared" si="6"/>
        <v>-4.4444444444444446</v>
      </c>
    </row>
    <row r="17" spans="2:5" ht="16.5" thickTop="1" thickBot="1" x14ac:dyDescent="0.3">
      <c r="B17" s="2">
        <f>(B16*-B13)+B13</f>
        <v>0</v>
      </c>
      <c r="C17" s="2">
        <f>(C16*-3)+C13</f>
        <v>0</v>
      </c>
      <c r="D17" s="2">
        <f t="shared" ref="D17:E17" si="7">(D16*-3)+D13</f>
        <v>1.333333333333333</v>
      </c>
      <c r="E17" s="3">
        <f t="shared" si="7"/>
        <v>1.3333333333333339</v>
      </c>
    </row>
    <row r="18" spans="2:5" ht="16.5" thickTop="1" thickBot="1" x14ac:dyDescent="0.3">
      <c r="B18" s="1" t="s">
        <v>10</v>
      </c>
      <c r="C18" s="1" t="s">
        <v>11</v>
      </c>
      <c r="D18" s="1" t="s">
        <v>12</v>
      </c>
    </row>
    <row r="19" spans="2:5" ht="16.5" thickTop="1" thickBot="1" x14ac:dyDescent="0.3">
      <c r="B19" s="2">
        <f>B15</f>
        <v>1</v>
      </c>
      <c r="C19" s="2">
        <f t="shared" ref="C19:E20" si="8">C15</f>
        <v>-2</v>
      </c>
      <c r="D19" s="2">
        <f t="shared" si="8"/>
        <v>3</v>
      </c>
      <c r="E19" s="3">
        <f t="shared" si="8"/>
        <v>11</v>
      </c>
    </row>
    <row r="20" spans="2:5" ht="16.5" thickTop="1" thickBot="1" x14ac:dyDescent="0.3">
      <c r="B20" s="2">
        <f>B16</f>
        <v>0</v>
      </c>
      <c r="C20" s="2">
        <f t="shared" si="8"/>
        <v>1</v>
      </c>
      <c r="D20" s="2">
        <f t="shared" si="8"/>
        <v>-1.4444444444444444</v>
      </c>
      <c r="E20" s="3">
        <f t="shared" si="8"/>
        <v>-4.4444444444444446</v>
      </c>
    </row>
    <row r="21" spans="2:5" ht="16.5" thickTop="1" thickBot="1" x14ac:dyDescent="0.3">
      <c r="B21" s="2">
        <f>B17/-2</f>
        <v>0</v>
      </c>
      <c r="C21" s="2">
        <f t="shared" ref="C21" si="9">C17/-2</f>
        <v>0</v>
      </c>
      <c r="D21" s="2">
        <f>D17/(1.33333333333333)</f>
        <v>0.99999999999999978</v>
      </c>
      <c r="E21" s="3">
        <f>E17/(1.33333333333333)</f>
        <v>1.0000000000000004</v>
      </c>
    </row>
    <row r="22" spans="2:5" ht="15.75" thickTop="1" x14ac:dyDescent="0.25"/>
    <row r="23" spans="2:5" x14ac:dyDescent="0.25">
      <c r="B23" s="25" t="s">
        <v>0</v>
      </c>
      <c r="C23" s="25"/>
      <c r="D23" s="25"/>
    </row>
    <row r="24" spans="2:5" x14ac:dyDescent="0.25">
      <c r="B24" s="4" t="s">
        <v>1</v>
      </c>
      <c r="C24" s="5">
        <f>-(C19*C25)-(D19*C26)+E19</f>
        <v>2</v>
      </c>
    </row>
    <row r="25" spans="2:5" x14ac:dyDescent="0.25">
      <c r="B25" s="4" t="s">
        <v>2</v>
      </c>
      <c r="C25" s="5">
        <f>-D20*C26+E20</f>
        <v>-2.9999999999999996</v>
      </c>
    </row>
    <row r="26" spans="2:5" x14ac:dyDescent="0.25">
      <c r="B26" s="4" t="s">
        <v>3</v>
      </c>
      <c r="C26" s="5">
        <f>E21</f>
        <v>1.0000000000000004</v>
      </c>
    </row>
  </sheetData>
  <mergeCells count="2">
    <mergeCell ref="B1:E1"/>
    <mergeCell ref="B23:D23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F9A7-A8E7-41CD-8B5F-8E21B51F3706}">
  <dimension ref="B1:X26"/>
  <sheetViews>
    <sheetView topLeftCell="F4" workbookViewId="0">
      <selection activeCell="P13" sqref="P13"/>
    </sheetView>
  </sheetViews>
  <sheetFormatPr baseColWidth="10" defaultRowHeight="15" x14ac:dyDescent="0.25"/>
  <cols>
    <col min="2" max="5" width="11.42578125" style="1"/>
  </cols>
  <sheetData>
    <row r="1" spans="2:24" ht="18.75" x14ac:dyDescent="0.3">
      <c r="B1" s="26" t="s">
        <v>22</v>
      </c>
      <c r="C1" s="26"/>
      <c r="D1" s="26"/>
      <c r="E1" s="26"/>
      <c r="G1" s="30" t="s">
        <v>30</v>
      </c>
      <c r="H1" s="30"/>
      <c r="I1" s="30"/>
    </row>
    <row r="2" spans="2:24" ht="15.75" thickBot="1" x14ac:dyDescent="0.3">
      <c r="B2" s="1" t="s">
        <v>10</v>
      </c>
      <c r="C2" s="1" t="s">
        <v>11</v>
      </c>
      <c r="D2" s="1" t="s">
        <v>12</v>
      </c>
      <c r="G2" t="s">
        <v>10</v>
      </c>
      <c r="H2" t="s">
        <v>11</v>
      </c>
      <c r="I2" t="s">
        <v>12</v>
      </c>
      <c r="J2" t="s">
        <v>17</v>
      </c>
    </row>
    <row r="3" spans="2:24" ht="17.25" thickTop="1" thickBot="1" x14ac:dyDescent="0.3">
      <c r="B3" s="2">
        <v>2</v>
      </c>
      <c r="C3" s="2">
        <v>4</v>
      </c>
      <c r="D3" s="2">
        <v>6</v>
      </c>
      <c r="E3" s="3">
        <v>18</v>
      </c>
      <c r="G3" s="8">
        <v>2</v>
      </c>
      <c r="H3" s="8">
        <v>4</v>
      </c>
      <c r="I3" s="8">
        <v>6</v>
      </c>
      <c r="J3" t="s">
        <v>10</v>
      </c>
      <c r="K3">
        <v>18</v>
      </c>
    </row>
    <row r="4" spans="2:24" ht="17.25" thickTop="1" thickBot="1" x14ac:dyDescent="0.3">
      <c r="B4" s="2">
        <v>4</v>
      </c>
      <c r="C4" s="2">
        <v>5</v>
      </c>
      <c r="D4" s="2">
        <v>6</v>
      </c>
      <c r="E4" s="3">
        <v>24</v>
      </c>
      <c r="G4" s="8">
        <v>4</v>
      </c>
      <c r="H4" s="8">
        <v>5</v>
      </c>
      <c r="I4" s="8">
        <v>6</v>
      </c>
      <c r="J4" t="s">
        <v>11</v>
      </c>
      <c r="K4">
        <v>24</v>
      </c>
    </row>
    <row r="5" spans="2:24" ht="17.25" thickTop="1" thickBot="1" x14ac:dyDescent="0.3">
      <c r="B5" s="2">
        <v>3</v>
      </c>
      <c r="C5" s="2">
        <v>1</v>
      </c>
      <c r="D5" s="2">
        <v>-2</v>
      </c>
      <c r="E5" s="3">
        <v>4</v>
      </c>
      <c r="G5" s="8">
        <v>3</v>
      </c>
      <c r="H5" s="8">
        <v>1</v>
      </c>
      <c r="I5" s="8">
        <v>-2</v>
      </c>
      <c r="J5" t="s">
        <v>12</v>
      </c>
      <c r="K5">
        <v>4</v>
      </c>
    </row>
    <row r="6" spans="2:24" ht="16.5" thickTop="1" thickBot="1" x14ac:dyDescent="0.3">
      <c r="B6" s="1" t="s">
        <v>10</v>
      </c>
      <c r="C6" s="1" t="s">
        <v>11</v>
      </c>
      <c r="D6" s="1" t="s">
        <v>12</v>
      </c>
    </row>
    <row r="7" spans="2:24" ht="16.5" thickTop="1" thickBot="1" x14ac:dyDescent="0.3">
      <c r="B7" s="2">
        <f>B3/2</f>
        <v>1</v>
      </c>
      <c r="C7" s="2">
        <f t="shared" ref="C7:E7" si="0">C3/2</f>
        <v>2</v>
      </c>
      <c r="D7" s="2">
        <f t="shared" si="0"/>
        <v>3</v>
      </c>
      <c r="E7" s="3">
        <f t="shared" si="0"/>
        <v>9</v>
      </c>
    </row>
    <row r="8" spans="2:24" ht="16.5" thickTop="1" thickBot="1" x14ac:dyDescent="0.3">
      <c r="B8" s="2">
        <f>(B7*-4)+B4</f>
        <v>0</v>
      </c>
      <c r="C8" s="2">
        <f t="shared" ref="C8:E8" si="1">(C7*-4)+C4</f>
        <v>-3</v>
      </c>
      <c r="D8" s="2">
        <f t="shared" si="1"/>
        <v>-6</v>
      </c>
      <c r="E8" s="3">
        <f t="shared" si="1"/>
        <v>-12</v>
      </c>
    </row>
    <row r="9" spans="2:24" ht="16.5" thickTop="1" thickBot="1" x14ac:dyDescent="0.3">
      <c r="B9" s="2">
        <f>(B7*-3)+B5</f>
        <v>0</v>
      </c>
      <c r="C9" s="2">
        <f t="shared" ref="C9:E9" si="2">(C7*-3)+C5</f>
        <v>-5</v>
      </c>
      <c r="D9" s="2">
        <f t="shared" si="2"/>
        <v>-11</v>
      </c>
      <c r="E9" s="3">
        <f t="shared" si="2"/>
        <v>-23</v>
      </c>
      <c r="G9" s="29" t="s">
        <v>18</v>
      </c>
      <c r="H9" s="29"/>
    </row>
    <row r="10" spans="2:24" ht="17.25" thickTop="1" thickBot="1" x14ac:dyDescent="0.3">
      <c r="B10" s="1" t="s">
        <v>10</v>
      </c>
      <c r="C10" s="1" t="s">
        <v>11</v>
      </c>
      <c r="D10" s="1" t="s">
        <v>12</v>
      </c>
      <c r="G10" s="8">
        <v>2</v>
      </c>
      <c r="H10" s="8">
        <v>4</v>
      </c>
      <c r="I10" s="8">
        <v>6</v>
      </c>
      <c r="K10" s="8">
        <f>G10/$G$10</f>
        <v>1</v>
      </c>
      <c r="L10" s="8">
        <f t="shared" ref="L10:M10" si="3">H10/$G$10</f>
        <v>2</v>
      </c>
      <c r="M10" s="8">
        <f t="shared" si="3"/>
        <v>3</v>
      </c>
      <c r="O10" s="8">
        <f t="shared" ref="O10:Q11" si="4">K10</f>
        <v>1</v>
      </c>
      <c r="P10" s="8">
        <f t="shared" si="4"/>
        <v>2</v>
      </c>
      <c r="Q10" s="8">
        <f t="shared" si="4"/>
        <v>3</v>
      </c>
      <c r="S10" s="8">
        <f t="shared" ref="S10:U12" si="5">O10</f>
        <v>1</v>
      </c>
      <c r="T10" s="8">
        <f t="shared" si="5"/>
        <v>2</v>
      </c>
      <c r="U10" s="8">
        <f t="shared" si="5"/>
        <v>3</v>
      </c>
      <c r="V10" t="s">
        <v>19</v>
      </c>
      <c r="W10" s="7">
        <f t="shared" ref="W10:W12" si="6">P15</f>
        <v>9</v>
      </c>
      <c r="X10" s="23">
        <f>-T10*X11-U10*X12+W10</f>
        <v>4</v>
      </c>
    </row>
    <row r="11" spans="2:24" ht="17.25" thickTop="1" thickBot="1" x14ac:dyDescent="0.3">
      <c r="B11" s="2">
        <f>B7</f>
        <v>1</v>
      </c>
      <c r="C11" s="2">
        <f t="shared" ref="C11:E11" si="7">C7</f>
        <v>2</v>
      </c>
      <c r="D11" s="2">
        <f t="shared" si="7"/>
        <v>3</v>
      </c>
      <c r="E11" s="3">
        <f t="shared" si="7"/>
        <v>9</v>
      </c>
      <c r="G11" s="8">
        <v>4</v>
      </c>
      <c r="H11" s="8">
        <v>5</v>
      </c>
      <c r="I11" s="8">
        <v>6</v>
      </c>
      <c r="K11" s="8">
        <f>K10*-$G$11+G11</f>
        <v>0</v>
      </c>
      <c r="L11" s="8">
        <f t="shared" ref="L11:M11" si="8">L10*-$G$11+H11</f>
        <v>-3</v>
      </c>
      <c r="M11" s="8">
        <f t="shared" si="8"/>
        <v>-6</v>
      </c>
      <c r="O11" s="8">
        <f t="shared" si="4"/>
        <v>0</v>
      </c>
      <c r="P11" s="8">
        <f t="shared" si="4"/>
        <v>-3</v>
      </c>
      <c r="Q11" s="8">
        <f t="shared" si="4"/>
        <v>-6</v>
      </c>
      <c r="S11" s="8">
        <f t="shared" si="5"/>
        <v>0</v>
      </c>
      <c r="T11" s="8">
        <f t="shared" si="5"/>
        <v>-3</v>
      </c>
      <c r="U11" s="8">
        <f t="shared" si="5"/>
        <v>-6</v>
      </c>
      <c r="V11" t="s">
        <v>20</v>
      </c>
      <c r="W11" s="7">
        <f t="shared" si="6"/>
        <v>-12</v>
      </c>
      <c r="X11" s="23">
        <f>(W11-U11*X12)/T11</f>
        <v>-2</v>
      </c>
    </row>
    <row r="12" spans="2:24" ht="17.25" thickTop="1" thickBot="1" x14ac:dyDescent="0.3">
      <c r="B12" s="2">
        <f>B8/9</f>
        <v>0</v>
      </c>
      <c r="C12" s="2">
        <f>C8/-3</f>
        <v>1</v>
      </c>
      <c r="D12" s="2">
        <f t="shared" ref="D12:E12" si="9">D8/-3</f>
        <v>2</v>
      </c>
      <c r="E12" s="3">
        <f t="shared" si="9"/>
        <v>4</v>
      </c>
      <c r="G12" s="8">
        <v>3</v>
      </c>
      <c r="H12" s="8">
        <v>1</v>
      </c>
      <c r="I12" s="8">
        <v>-2</v>
      </c>
      <c r="K12" s="8">
        <f>K10*(-$G$12)+G12</f>
        <v>0</v>
      </c>
      <c r="L12" s="8">
        <f t="shared" ref="L12:M12" si="10">L10*(-$G$12)+H12</f>
        <v>-5</v>
      </c>
      <c r="M12" s="8">
        <f t="shared" si="10"/>
        <v>-11</v>
      </c>
      <c r="O12" s="8">
        <f>K12-K11*$L$12/$L$11</f>
        <v>0</v>
      </c>
      <c r="P12" s="8">
        <f>L12-L11*$L$12/$L$11</f>
        <v>0</v>
      </c>
      <c r="Q12" s="8">
        <f>M12-M11*$L$12/$L$11</f>
        <v>-1</v>
      </c>
      <c r="S12" s="8">
        <f t="shared" si="5"/>
        <v>0</v>
      </c>
      <c r="T12" s="8">
        <f t="shared" si="5"/>
        <v>0</v>
      </c>
      <c r="U12" s="8">
        <f t="shared" si="5"/>
        <v>-1</v>
      </c>
      <c r="V12" t="s">
        <v>21</v>
      </c>
      <c r="W12" s="7">
        <f t="shared" si="6"/>
        <v>-3</v>
      </c>
      <c r="X12" s="23">
        <f>W12/U12</f>
        <v>3</v>
      </c>
    </row>
    <row r="13" spans="2:24" ht="16.5" thickTop="1" thickBot="1" x14ac:dyDescent="0.3">
      <c r="B13" s="2">
        <f>B9</f>
        <v>0</v>
      </c>
      <c r="C13" s="2">
        <f t="shared" ref="C13:E13" si="11">C9</f>
        <v>-5</v>
      </c>
      <c r="D13" s="2">
        <f t="shared" si="11"/>
        <v>-11</v>
      </c>
      <c r="E13" s="3">
        <f t="shared" si="11"/>
        <v>-23</v>
      </c>
    </row>
    <row r="14" spans="2:24" ht="16.5" thickTop="1" thickBot="1" x14ac:dyDescent="0.3">
      <c r="B14" s="1" t="s">
        <v>10</v>
      </c>
      <c r="C14" s="1" t="s">
        <v>11</v>
      </c>
      <c r="D14" s="1" t="s">
        <v>12</v>
      </c>
    </row>
    <row r="15" spans="2:24" ht="17.25" thickTop="1" thickBot="1" x14ac:dyDescent="0.3">
      <c r="B15" s="2">
        <f>B11</f>
        <v>1</v>
      </c>
      <c r="C15" s="2">
        <f t="shared" ref="C15:E16" si="12">C11</f>
        <v>2</v>
      </c>
      <c r="D15" s="2">
        <f t="shared" si="12"/>
        <v>3</v>
      </c>
      <c r="E15" s="3">
        <f t="shared" si="12"/>
        <v>9</v>
      </c>
      <c r="K15" s="8">
        <v>2</v>
      </c>
      <c r="L15" s="8">
        <v>0</v>
      </c>
      <c r="M15" s="8">
        <v>0</v>
      </c>
      <c r="N15" s="9">
        <v>18</v>
      </c>
      <c r="O15" s="7" t="s">
        <v>19</v>
      </c>
      <c r="P15" s="7">
        <f>N15/K15</f>
        <v>9</v>
      </c>
      <c r="Q15" s="7"/>
    </row>
    <row r="16" spans="2:24" ht="17.25" thickTop="1" thickBot="1" x14ac:dyDescent="0.3">
      <c r="B16" s="2">
        <f>B12</f>
        <v>0</v>
      </c>
      <c r="C16" s="2">
        <f t="shared" si="12"/>
        <v>1</v>
      </c>
      <c r="D16" s="2">
        <f t="shared" si="12"/>
        <v>2</v>
      </c>
      <c r="E16" s="3">
        <f t="shared" si="12"/>
        <v>4</v>
      </c>
      <c r="K16" s="8">
        <v>4</v>
      </c>
      <c r="L16" s="8">
        <v>1</v>
      </c>
      <c r="M16" s="8">
        <v>0</v>
      </c>
      <c r="N16" s="9">
        <v>24</v>
      </c>
      <c r="O16" t="s">
        <v>20</v>
      </c>
      <c r="P16" s="7">
        <f>-K16*P15+N16</f>
        <v>-12</v>
      </c>
    </row>
    <row r="17" spans="2:16" ht="17.25" thickTop="1" thickBot="1" x14ac:dyDescent="0.3">
      <c r="B17" s="2">
        <f>(B16*-B13)+B13</f>
        <v>0</v>
      </c>
      <c r="C17" s="2">
        <f>(C16*5)+C13</f>
        <v>0</v>
      </c>
      <c r="D17" s="2">
        <f t="shared" ref="D17:E17" si="13">(D16*5)+D13</f>
        <v>-1</v>
      </c>
      <c r="E17" s="3">
        <f t="shared" si="13"/>
        <v>-3</v>
      </c>
      <c r="K17" s="8">
        <v>3</v>
      </c>
      <c r="L17" s="8">
        <v>1.6666666666666667</v>
      </c>
      <c r="M17" s="8">
        <v>1</v>
      </c>
      <c r="N17" s="9">
        <v>4</v>
      </c>
      <c r="O17" t="s">
        <v>21</v>
      </c>
      <c r="P17" s="7">
        <f>-(K17*P15)-(P16*L17)+N17</f>
        <v>-3</v>
      </c>
    </row>
    <row r="18" spans="2:16" ht="16.5" thickTop="1" thickBot="1" x14ac:dyDescent="0.3">
      <c r="B18" s="1" t="s">
        <v>10</v>
      </c>
      <c r="C18" s="1" t="s">
        <v>11</v>
      </c>
      <c r="D18" s="1" t="s">
        <v>12</v>
      </c>
    </row>
    <row r="19" spans="2:16" ht="16.5" thickTop="1" thickBot="1" x14ac:dyDescent="0.3">
      <c r="B19" s="2">
        <f>B15</f>
        <v>1</v>
      </c>
      <c r="C19" s="2">
        <f t="shared" ref="C19:E20" si="14">C15</f>
        <v>2</v>
      </c>
      <c r="D19" s="2">
        <f t="shared" si="14"/>
        <v>3</v>
      </c>
      <c r="E19" s="3">
        <f t="shared" si="14"/>
        <v>9</v>
      </c>
    </row>
    <row r="20" spans="2:16" ht="16.5" thickTop="1" thickBot="1" x14ac:dyDescent="0.3">
      <c r="B20" s="2">
        <f>B16</f>
        <v>0</v>
      </c>
      <c r="C20" s="2">
        <f t="shared" si="14"/>
        <v>1</v>
      </c>
      <c r="D20" s="2">
        <f t="shared" si="14"/>
        <v>2</v>
      </c>
      <c r="E20" s="3">
        <f t="shared" si="14"/>
        <v>4</v>
      </c>
    </row>
    <row r="21" spans="2:16" ht="16.5" thickTop="1" thickBot="1" x14ac:dyDescent="0.3">
      <c r="B21" s="2">
        <f>B17/-2</f>
        <v>0</v>
      </c>
      <c r="C21" s="2">
        <f t="shared" ref="C21" si="15">C17/-2</f>
        <v>0</v>
      </c>
      <c r="D21" s="2">
        <f>D17/-1</f>
        <v>1</v>
      </c>
      <c r="E21" s="3">
        <f>E17/-1</f>
        <v>3</v>
      </c>
    </row>
    <row r="22" spans="2:16" ht="15.75" thickTop="1" x14ac:dyDescent="0.25"/>
    <row r="23" spans="2:16" x14ac:dyDescent="0.25">
      <c r="B23" s="25" t="s">
        <v>0</v>
      </c>
      <c r="C23" s="25"/>
      <c r="D23" s="25"/>
    </row>
    <row r="24" spans="2:16" x14ac:dyDescent="0.25">
      <c r="B24" s="4" t="s">
        <v>1</v>
      </c>
      <c r="C24" s="5">
        <f>-(C19*C25)-(D19*C26)+E19</f>
        <v>4</v>
      </c>
    </row>
    <row r="25" spans="2:16" x14ac:dyDescent="0.25">
      <c r="B25" s="4" t="s">
        <v>2</v>
      </c>
      <c r="C25" s="5">
        <f>-D20*C26+E20</f>
        <v>-2</v>
      </c>
    </row>
    <row r="26" spans="2:16" x14ac:dyDescent="0.25">
      <c r="B26" s="4" t="s">
        <v>3</v>
      </c>
      <c r="C26" s="5">
        <f>E21</f>
        <v>3</v>
      </c>
    </row>
  </sheetData>
  <mergeCells count="4">
    <mergeCell ref="B1:E1"/>
    <mergeCell ref="B23:D23"/>
    <mergeCell ref="G9:H9"/>
    <mergeCell ref="G1:I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203D-EC04-431A-87AE-538864EFDF09}">
  <dimension ref="B1:E22"/>
  <sheetViews>
    <sheetView topLeftCell="A2" workbookViewId="0">
      <selection activeCell="B23" sqref="B23"/>
    </sheetView>
  </sheetViews>
  <sheetFormatPr baseColWidth="10" defaultRowHeight="15" x14ac:dyDescent="0.25"/>
  <cols>
    <col min="2" max="5" width="11.42578125" style="1"/>
  </cols>
  <sheetData>
    <row r="1" spans="2:5" ht="18.75" x14ac:dyDescent="0.3">
      <c r="B1" s="26" t="s">
        <v>22</v>
      </c>
      <c r="C1" s="26"/>
      <c r="D1" s="26"/>
      <c r="E1" s="26"/>
    </row>
    <row r="2" spans="2:5" ht="15.75" thickBot="1" x14ac:dyDescent="0.3">
      <c r="B2" s="1" t="s">
        <v>10</v>
      </c>
      <c r="C2" s="1" t="s">
        <v>11</v>
      </c>
      <c r="D2" s="1" t="s">
        <v>12</v>
      </c>
    </row>
    <row r="3" spans="2:5" ht="16.5" thickTop="1" thickBot="1" x14ac:dyDescent="0.3">
      <c r="B3" s="2">
        <v>2</v>
      </c>
      <c r="C3" s="2">
        <v>3</v>
      </c>
      <c r="D3" s="2">
        <v>1</v>
      </c>
      <c r="E3" s="3">
        <v>1</v>
      </c>
    </row>
    <row r="4" spans="2:5" ht="16.5" thickTop="1" thickBot="1" x14ac:dyDescent="0.3">
      <c r="B4" s="2">
        <v>3</v>
      </c>
      <c r="C4" s="2">
        <v>-2</v>
      </c>
      <c r="D4" s="2">
        <v>-4</v>
      </c>
      <c r="E4" s="3">
        <v>-3</v>
      </c>
    </row>
    <row r="5" spans="2:5" ht="16.5" thickTop="1" thickBot="1" x14ac:dyDescent="0.3">
      <c r="B5" s="2">
        <v>5</v>
      </c>
      <c r="C5" s="2">
        <v>-1</v>
      </c>
      <c r="D5" s="2">
        <v>-1</v>
      </c>
      <c r="E5" s="3">
        <v>4</v>
      </c>
    </row>
    <row r="6" spans="2:5" ht="16.5" thickTop="1" thickBot="1" x14ac:dyDescent="0.3">
      <c r="B6" s="1" t="s">
        <v>10</v>
      </c>
      <c r="C6" s="1" t="s">
        <v>11</v>
      </c>
      <c r="D6" s="1" t="s">
        <v>12</v>
      </c>
    </row>
    <row r="7" spans="2:5" ht="16.5" thickTop="1" thickBot="1" x14ac:dyDescent="0.3">
      <c r="B7" s="2">
        <f>B3/2</f>
        <v>1</v>
      </c>
      <c r="C7" s="2">
        <f t="shared" ref="C7:E7" si="0">C3/2</f>
        <v>1.5</v>
      </c>
      <c r="D7" s="2">
        <f t="shared" si="0"/>
        <v>0.5</v>
      </c>
      <c r="E7" s="3">
        <f t="shared" si="0"/>
        <v>0.5</v>
      </c>
    </row>
    <row r="8" spans="2:5" ht="16.5" thickTop="1" thickBot="1" x14ac:dyDescent="0.3">
      <c r="B8" s="2">
        <f>(B7*-3)+B4</f>
        <v>0</v>
      </c>
      <c r="C8" s="2">
        <f t="shared" ref="C8:E8" si="1">(C7*-3)+C4</f>
        <v>-6.5</v>
      </c>
      <c r="D8" s="2">
        <f t="shared" si="1"/>
        <v>-5.5</v>
      </c>
      <c r="E8" s="3">
        <f t="shared" si="1"/>
        <v>-4.5</v>
      </c>
    </row>
    <row r="9" spans="2:5" ht="16.5" thickTop="1" thickBot="1" x14ac:dyDescent="0.3">
      <c r="B9" s="2">
        <f>(B7*-5)+B5</f>
        <v>0</v>
      </c>
      <c r="C9" s="2">
        <f t="shared" ref="C9:E9" si="2">(C7*-5)+C5</f>
        <v>-8.5</v>
      </c>
      <c r="D9" s="2">
        <f t="shared" si="2"/>
        <v>-3.5</v>
      </c>
      <c r="E9" s="3">
        <f t="shared" si="2"/>
        <v>1.5</v>
      </c>
    </row>
    <row r="10" spans="2:5" ht="16.5" thickTop="1" thickBot="1" x14ac:dyDescent="0.3">
      <c r="B10" s="1" t="s">
        <v>10</v>
      </c>
      <c r="C10" s="1" t="s">
        <v>11</v>
      </c>
      <c r="D10" s="1" t="s">
        <v>12</v>
      </c>
    </row>
    <row r="11" spans="2:5" ht="16.5" thickTop="1" thickBot="1" x14ac:dyDescent="0.3">
      <c r="B11" s="2">
        <f>B12*-3/2+B7</f>
        <v>1</v>
      </c>
      <c r="C11" s="2">
        <f>C12*-3/2+C7</f>
        <v>0</v>
      </c>
      <c r="D11" s="2">
        <f t="shared" ref="D11:E11" si="3">D12*-3/2+D7</f>
        <v>-0.76923076923076916</v>
      </c>
      <c r="E11" s="3">
        <f t="shared" si="3"/>
        <v>-0.53846153846153832</v>
      </c>
    </row>
    <row r="12" spans="2:5" ht="16.5" thickTop="1" thickBot="1" x14ac:dyDescent="0.3">
      <c r="B12" s="2">
        <f>B8*-2/13</f>
        <v>0</v>
      </c>
      <c r="C12" s="2">
        <f>C8*-2/13</f>
        <v>1</v>
      </c>
      <c r="D12" s="2">
        <f t="shared" ref="D12:E12" si="4">D8*-2/13</f>
        <v>0.84615384615384615</v>
      </c>
      <c r="E12" s="3">
        <f t="shared" si="4"/>
        <v>0.69230769230769229</v>
      </c>
    </row>
    <row r="13" spans="2:5" ht="16.5" thickTop="1" thickBot="1" x14ac:dyDescent="0.3">
      <c r="B13" s="2">
        <f>B12*17/2+B9</f>
        <v>0</v>
      </c>
      <c r="C13" s="2">
        <f>C12*17/2+C9</f>
        <v>0</v>
      </c>
      <c r="D13" s="2">
        <f t="shared" ref="D13:E13" si="5">D12*17/2+D9</f>
        <v>3.6923076923076925</v>
      </c>
      <c r="E13" s="3">
        <f t="shared" si="5"/>
        <v>7.3846153846153841</v>
      </c>
    </row>
    <row r="14" spans="2:5" ht="16.5" thickTop="1" thickBot="1" x14ac:dyDescent="0.3">
      <c r="B14" s="1" t="s">
        <v>10</v>
      </c>
      <c r="C14" s="1" t="s">
        <v>11</v>
      </c>
      <c r="D14" s="1" t="s">
        <v>12</v>
      </c>
    </row>
    <row r="15" spans="2:5" ht="16.5" thickTop="1" thickBot="1" x14ac:dyDescent="0.3">
      <c r="B15" s="2">
        <f>B11</f>
        <v>1</v>
      </c>
      <c r="C15" s="2">
        <f>C11</f>
        <v>0</v>
      </c>
      <c r="D15" s="2">
        <f>D17*10/13+D11</f>
        <v>0</v>
      </c>
      <c r="E15" s="2">
        <f>E17*10/13+E11</f>
        <v>1.0000000000000002</v>
      </c>
    </row>
    <row r="16" spans="2:5" ht="16.5" thickTop="1" thickBot="1" x14ac:dyDescent="0.3">
      <c r="B16" s="2">
        <f>B12</f>
        <v>0</v>
      </c>
      <c r="C16" s="2">
        <f t="shared" ref="C16" si="6">C12</f>
        <v>1</v>
      </c>
      <c r="D16" s="2">
        <f>D17*-11/13+D12</f>
        <v>0</v>
      </c>
      <c r="E16" s="2">
        <f>E17*-11/13+E12</f>
        <v>-1</v>
      </c>
    </row>
    <row r="17" spans="2:5" ht="16.5" thickTop="1" thickBot="1" x14ac:dyDescent="0.3">
      <c r="B17" s="2">
        <f>(B16*-B13)+B13</f>
        <v>0</v>
      </c>
      <c r="C17" s="2">
        <f>C13</f>
        <v>0</v>
      </c>
      <c r="D17" s="2">
        <f>D13*13/48</f>
        <v>1</v>
      </c>
      <c r="E17" s="2">
        <f>E13*13/48</f>
        <v>2</v>
      </c>
    </row>
    <row r="18" spans="2:5" ht="15.75" thickTop="1" x14ac:dyDescent="0.25"/>
    <row r="19" spans="2:5" x14ac:dyDescent="0.25">
      <c r="B19" s="25" t="s">
        <v>0</v>
      </c>
      <c r="C19" s="25"/>
      <c r="D19" s="25"/>
    </row>
    <row r="20" spans="2:5" x14ac:dyDescent="0.25">
      <c r="B20" s="4" t="s">
        <v>1</v>
      </c>
      <c r="C20" s="5">
        <f>E15</f>
        <v>1.0000000000000002</v>
      </c>
    </row>
    <row r="21" spans="2:5" x14ac:dyDescent="0.25">
      <c r="B21" s="4" t="s">
        <v>2</v>
      </c>
      <c r="C21" s="5">
        <f>E16</f>
        <v>-1</v>
      </c>
    </row>
    <row r="22" spans="2:5" x14ac:dyDescent="0.25">
      <c r="B22" s="4" t="s">
        <v>3</v>
      </c>
      <c r="C22" s="5">
        <f>E17</f>
        <v>2</v>
      </c>
    </row>
  </sheetData>
  <mergeCells count="2">
    <mergeCell ref="B1:E1"/>
    <mergeCell ref="B19:D1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CD95-92C2-4CE8-8FC2-E985A387C9F1}">
  <dimension ref="B2:T35"/>
  <sheetViews>
    <sheetView tabSelected="1" topLeftCell="A8" workbookViewId="0">
      <selection activeCell="C35" sqref="C35"/>
    </sheetView>
  </sheetViews>
  <sheetFormatPr baseColWidth="10" defaultRowHeight="15" x14ac:dyDescent="0.25"/>
  <cols>
    <col min="10" max="10" width="11.42578125" customWidth="1"/>
  </cols>
  <sheetData>
    <row r="2" spans="2:14" x14ac:dyDescent="0.25">
      <c r="B2" s="12" t="s">
        <v>5</v>
      </c>
      <c r="C2" s="12"/>
      <c r="E2" s="10" t="s">
        <v>7</v>
      </c>
      <c r="F2" s="10" t="s">
        <v>8</v>
      </c>
      <c r="G2" s="10" t="s">
        <v>9</v>
      </c>
      <c r="H2" s="10"/>
    </row>
    <row r="3" spans="2:14" x14ac:dyDescent="0.25">
      <c r="B3" s="10" t="s">
        <v>6</v>
      </c>
      <c r="C3" s="14">
        <v>1</v>
      </c>
      <c r="E3" s="14">
        <v>6</v>
      </c>
      <c r="F3" s="14">
        <v>2</v>
      </c>
      <c r="G3" s="14">
        <v>1</v>
      </c>
      <c r="H3" s="14">
        <v>22</v>
      </c>
      <c r="I3">
        <f>(H3-G3*C6-F3*C5)</f>
        <v>22</v>
      </c>
    </row>
    <row r="4" spans="2:14" x14ac:dyDescent="0.25">
      <c r="B4" s="10" t="s">
        <v>7</v>
      </c>
      <c r="C4" s="14">
        <v>0</v>
      </c>
      <c r="E4" s="14">
        <v>-1</v>
      </c>
      <c r="F4" s="14">
        <v>8</v>
      </c>
      <c r="G4" s="14">
        <v>2</v>
      </c>
      <c r="H4" s="14">
        <v>30</v>
      </c>
    </row>
    <row r="5" spans="2:14" x14ac:dyDescent="0.25">
      <c r="B5" s="10" t="s">
        <v>8</v>
      </c>
      <c r="C5" s="14">
        <v>0</v>
      </c>
      <c r="E5" s="14">
        <v>1</v>
      </c>
      <c r="F5" s="14">
        <v>-1</v>
      </c>
      <c r="G5" s="14">
        <v>6</v>
      </c>
      <c r="H5" s="14">
        <v>23</v>
      </c>
    </row>
    <row r="6" spans="2:14" x14ac:dyDescent="0.25">
      <c r="B6" s="10" t="s">
        <v>9</v>
      </c>
      <c r="C6" s="14">
        <v>0</v>
      </c>
    </row>
    <row r="10" spans="2:14" x14ac:dyDescent="0.25">
      <c r="B10" s="12" t="s">
        <v>15</v>
      </c>
      <c r="C10" s="12" t="s">
        <v>10</v>
      </c>
      <c r="D10" s="12" t="s">
        <v>11</v>
      </c>
      <c r="E10" s="12" t="s">
        <v>12</v>
      </c>
      <c r="F10" s="12" t="s">
        <v>13</v>
      </c>
      <c r="G10" s="12" t="s">
        <v>14</v>
      </c>
      <c r="I10" s="12" t="s">
        <v>15</v>
      </c>
      <c r="J10" s="12" t="s">
        <v>10</v>
      </c>
      <c r="K10" s="12" t="s">
        <v>11</v>
      </c>
      <c r="L10" s="12" t="s">
        <v>12</v>
      </c>
      <c r="M10" s="12" t="s">
        <v>13</v>
      </c>
      <c r="N10" s="12" t="s">
        <v>14</v>
      </c>
    </row>
    <row r="11" spans="2:14" x14ac:dyDescent="0.25">
      <c r="B11" s="14">
        <v>0</v>
      </c>
      <c r="C11" s="15">
        <f>C4</f>
        <v>0</v>
      </c>
      <c r="D11" s="15">
        <f>C5</f>
        <v>0</v>
      </c>
      <c r="E11" s="15">
        <f>C6</f>
        <v>0</v>
      </c>
      <c r="F11" s="11"/>
      <c r="G11" s="10"/>
      <c r="I11" s="14">
        <v>0</v>
      </c>
      <c r="J11" s="15">
        <f>J4</f>
        <v>0</v>
      </c>
      <c r="K11" s="15">
        <f>J5</f>
        <v>0</v>
      </c>
      <c r="L11" s="15">
        <f>J6</f>
        <v>0</v>
      </c>
      <c r="M11" s="13"/>
      <c r="N11" s="12"/>
    </row>
    <row r="12" spans="2:14" x14ac:dyDescent="0.25">
      <c r="B12" s="14">
        <v>1</v>
      </c>
      <c r="C12" s="16">
        <f t="shared" ref="C12:C17" si="0">($H$3-$G$3*E11-$F$3*D11)/$E$3</f>
        <v>3.6666666666666665</v>
      </c>
      <c r="D12" s="16">
        <f t="shared" ref="D12:D17" si="1">($H$4-$G$4*E11-$E$4*C11)/$F$4</f>
        <v>3.75</v>
      </c>
      <c r="E12" s="16">
        <f t="shared" ref="E12:E17" si="2">($H$5-$F$5*D11-$E$5*C11)/$G$5</f>
        <v>3.8333333333333335</v>
      </c>
      <c r="F12" s="11">
        <f t="shared" ref="F12:F17" si="3">((C12-C11)/C12)*100</f>
        <v>100</v>
      </c>
      <c r="G12" s="12" t="str">
        <f>IF(AND(F12&lt;$C$3,F12&gt;-$C$3),"Finalizar","Continuar")</f>
        <v>Continuar</v>
      </c>
      <c r="I12" s="14">
        <v>1</v>
      </c>
      <c r="J12" s="16">
        <f>($H$3-$G$3*L11-$F$3*K11)/$E$3</f>
        <v>3.6666666666666665</v>
      </c>
      <c r="K12" s="16">
        <f>($H$4-$G$4*L11-$E$4*J12)/$F$4</f>
        <v>4.208333333333333</v>
      </c>
      <c r="L12" s="16">
        <f>($H$5-$F$5*K12-$E$5*J12)/$G$5</f>
        <v>3.9236111111111107</v>
      </c>
      <c r="M12" s="13">
        <f>((J12-J11)/J12)*100</f>
        <v>100</v>
      </c>
      <c r="N12" s="12" t="str">
        <f>IF(AND(M12&lt;$C$3,M12&gt;-$C$3),"Finalizar","Continuar")</f>
        <v>Continuar</v>
      </c>
    </row>
    <row r="13" spans="2:14" x14ac:dyDescent="0.25">
      <c r="B13" s="14">
        <v>2</v>
      </c>
      <c r="C13" s="16">
        <f t="shared" si="0"/>
        <v>1.7777777777777779</v>
      </c>
      <c r="D13" s="16">
        <f t="shared" si="1"/>
        <v>3.25</v>
      </c>
      <c r="E13" s="16">
        <f t="shared" si="2"/>
        <v>3.8472222222222219</v>
      </c>
      <c r="F13" s="11">
        <f t="shared" si="3"/>
        <v>-106.24999999999997</v>
      </c>
      <c r="G13" s="12" t="str">
        <f t="shared" ref="G13:G17" si="4">IF(AND(F13&lt;$C$3,F13&gt;-$C$3),"Finalizar","Continuar")</f>
        <v>Continuar</v>
      </c>
      <c r="I13" s="14">
        <v>2</v>
      </c>
      <c r="J13" s="16">
        <f>($H$3-$G$3*L12-$F$3*K12)/$E$3</f>
        <v>1.6099537037037039</v>
      </c>
      <c r="K13" s="16">
        <f>($H$4-$G$4*L12-$E$4*J13)/$F$4</f>
        <v>2.9703414351851851</v>
      </c>
      <c r="L13" s="16">
        <f>($H$5-$F$5*K13-$E$5*J13)/$G$5</f>
        <v>4.0600646219135799</v>
      </c>
      <c r="M13" s="13">
        <f>((J13-J12)/J13)*100</f>
        <v>-127.74982027318474</v>
      </c>
      <c r="N13" s="12" t="str">
        <f t="shared" ref="N13:N15" si="5">IF(AND(M13&lt;$C$3,M13&gt;-$C$3),"Finalizar","Continuar")</f>
        <v>Continuar</v>
      </c>
    </row>
    <row r="14" spans="2:14" x14ac:dyDescent="0.25">
      <c r="B14" s="14">
        <v>3</v>
      </c>
      <c r="C14" s="16">
        <f t="shared" si="0"/>
        <v>1.9421296296296298</v>
      </c>
      <c r="D14" s="16">
        <f t="shared" si="1"/>
        <v>3.010416666666667</v>
      </c>
      <c r="E14" s="16">
        <f t="shared" si="2"/>
        <v>4.0787037037037033</v>
      </c>
      <c r="F14" s="11">
        <f t="shared" si="3"/>
        <v>8.462455303933254</v>
      </c>
      <c r="G14" s="12" t="str">
        <f t="shared" si="4"/>
        <v>Continuar</v>
      </c>
      <c r="I14" s="14">
        <v>3</v>
      </c>
      <c r="J14" s="16">
        <f>($H$3-$G$3*L13-$F$3*K13)/$E$3</f>
        <v>1.9998754179526752</v>
      </c>
      <c r="K14" s="16">
        <f>($H$4-$G$4*L13-$E$4*J14)/$F$4</f>
        <v>2.9849682717656898</v>
      </c>
      <c r="L14" s="16">
        <f>($H$5-$F$5*K14-$E$5*J14)/$G$5</f>
        <v>3.9975154756355025</v>
      </c>
      <c r="M14" s="13">
        <f>((J14-J13)/J14)*100</f>
        <v>19.497300219237871</v>
      </c>
      <c r="N14" s="12" t="str">
        <f t="shared" si="5"/>
        <v>Continuar</v>
      </c>
    </row>
    <row r="15" spans="2:14" x14ac:dyDescent="0.25">
      <c r="B15" s="14">
        <v>4</v>
      </c>
      <c r="C15" s="16">
        <f t="shared" si="0"/>
        <v>1.9834104938271606</v>
      </c>
      <c r="D15" s="16">
        <f t="shared" si="1"/>
        <v>2.9730902777777781</v>
      </c>
      <c r="E15" s="16">
        <f t="shared" si="2"/>
        <v>4.0113811728395063</v>
      </c>
      <c r="F15" s="11">
        <f t="shared" si="3"/>
        <v>2.0813071386889703</v>
      </c>
      <c r="G15" s="12" t="str">
        <f t="shared" si="4"/>
        <v>Continuar</v>
      </c>
      <c r="I15" s="14">
        <v>4</v>
      </c>
      <c r="J15" s="16">
        <f>($H$3-$G$3*L14-$F$3*K14)/$E$3</f>
        <v>2.0054246634721866</v>
      </c>
      <c r="K15" s="16">
        <f>($H$4-$G$4*L14-$E$4*J15)/$F$4</f>
        <v>3.0012992140251478</v>
      </c>
      <c r="L15" s="16">
        <f>($H$5-$F$5*K15-$E$5*J15)/$G$5</f>
        <v>3.9993124250921603</v>
      </c>
      <c r="M15" s="13">
        <f>((J15-J14)/J15)*100</f>
        <v>0.2767117419361676</v>
      </c>
      <c r="N15" s="12" t="str">
        <f t="shared" si="5"/>
        <v>Finalizar</v>
      </c>
    </row>
    <row r="16" spans="2:14" x14ac:dyDescent="0.25">
      <c r="B16" s="14">
        <v>5</v>
      </c>
      <c r="C16" s="16">
        <f t="shared" si="0"/>
        <v>2.0070730452674894</v>
      </c>
      <c r="D16" s="16">
        <f t="shared" si="1"/>
        <v>2.9950810185185186</v>
      </c>
      <c r="E16" s="16">
        <f t="shared" si="2"/>
        <v>3.9982799639917697</v>
      </c>
      <c r="F16" s="11">
        <f t="shared" si="3"/>
        <v>1.1789581598000693</v>
      </c>
      <c r="G16" s="12" t="str">
        <f t="shared" si="4"/>
        <v>Continuar</v>
      </c>
      <c r="J16" s="6"/>
      <c r="K16" s="6"/>
      <c r="L16" s="6"/>
      <c r="M16" s="6"/>
    </row>
    <row r="17" spans="2:20" x14ac:dyDescent="0.25">
      <c r="B17" s="14">
        <v>6</v>
      </c>
      <c r="C17" s="16">
        <f t="shared" si="0"/>
        <v>2.0019263331618653</v>
      </c>
      <c r="D17" s="16">
        <f t="shared" si="1"/>
        <v>3.0013141396604937</v>
      </c>
      <c r="E17" s="16">
        <f t="shared" si="2"/>
        <v>3.9980013288751715</v>
      </c>
      <c r="F17" s="11">
        <f t="shared" si="3"/>
        <v>-0.25708798672403405</v>
      </c>
      <c r="G17" s="12" t="str">
        <f t="shared" si="4"/>
        <v>Finalizar</v>
      </c>
      <c r="I17" s="10" t="s">
        <v>16</v>
      </c>
      <c r="J17" s="16">
        <f>M15</f>
        <v>0.2767117419361676</v>
      </c>
    </row>
    <row r="18" spans="2:20" x14ac:dyDescent="0.25">
      <c r="I18" s="10" t="s">
        <v>10</v>
      </c>
      <c r="J18" s="16">
        <f>J15</f>
        <v>2.0054246634721866</v>
      </c>
    </row>
    <row r="19" spans="2:20" x14ac:dyDescent="0.25">
      <c r="B19" s="10" t="s">
        <v>16</v>
      </c>
      <c r="C19" s="16">
        <f>F16</f>
        <v>1.1789581598000693</v>
      </c>
      <c r="I19" s="10" t="s">
        <v>11</v>
      </c>
      <c r="J19" s="16">
        <f>K15</f>
        <v>3.0012992140251478</v>
      </c>
    </row>
    <row r="20" spans="2:20" x14ac:dyDescent="0.25">
      <c r="B20" s="10" t="s">
        <v>10</v>
      </c>
      <c r="C20" s="16">
        <f>C17</f>
        <v>2.0019263331618653</v>
      </c>
      <c r="I20" s="10" t="s">
        <v>12</v>
      </c>
      <c r="J20" s="16">
        <f>L15</f>
        <v>3.9993124250921603</v>
      </c>
    </row>
    <row r="21" spans="2:20" x14ac:dyDescent="0.25">
      <c r="B21" s="10" t="s">
        <v>11</v>
      </c>
      <c r="C21" s="16">
        <f>D17</f>
        <v>3.0013141396604937</v>
      </c>
    </row>
    <row r="22" spans="2:20" x14ac:dyDescent="0.25">
      <c r="B22" s="10" t="s">
        <v>12</v>
      </c>
      <c r="C22" s="16">
        <f>E17</f>
        <v>3.9980013288751715</v>
      </c>
      <c r="O22">
        <v>1</v>
      </c>
      <c r="P22">
        <v>0.33333333333333331</v>
      </c>
      <c r="Q22">
        <v>0.16666666666666666</v>
      </c>
    </row>
    <row r="23" spans="2:20" x14ac:dyDescent="0.25">
      <c r="H23">
        <v>1.3333333333333333</v>
      </c>
      <c r="O23">
        <v>0</v>
      </c>
      <c r="P23">
        <v>8.3333333333333339</v>
      </c>
      <c r="Q23">
        <v>2.1666666666666665</v>
      </c>
    </row>
    <row r="24" spans="2:20" x14ac:dyDescent="0.25">
      <c r="M24">
        <v>6.18</v>
      </c>
      <c r="O24">
        <v>0</v>
      </c>
      <c r="P24">
        <v>0</v>
      </c>
      <c r="Q24">
        <v>-6.18</v>
      </c>
      <c r="R24" s="24" t="s">
        <v>31</v>
      </c>
    </row>
    <row r="25" spans="2:20" x14ac:dyDescent="0.25">
      <c r="H25">
        <v>8.3333333333333339</v>
      </c>
      <c r="J25" s="1">
        <v>2.1666666666666665</v>
      </c>
    </row>
    <row r="27" spans="2:20" x14ac:dyDescent="0.25">
      <c r="C27" s="29" t="s">
        <v>18</v>
      </c>
      <c r="D27" s="29"/>
    </row>
    <row r="28" spans="2:20" ht="15.75" x14ac:dyDescent="0.25">
      <c r="C28" s="8">
        <v>6</v>
      </c>
      <c r="D28" s="8">
        <v>2</v>
      </c>
      <c r="E28" s="8">
        <v>1</v>
      </c>
      <c r="G28" s="8">
        <f>C28/6</f>
        <v>1</v>
      </c>
      <c r="H28" s="8">
        <f t="shared" ref="H28:I28" si="6">D28/6</f>
        <v>0.33333333333333331</v>
      </c>
      <c r="I28" s="8">
        <f t="shared" si="6"/>
        <v>0.16666666666666666</v>
      </c>
      <c r="K28" s="8">
        <f t="shared" ref="K28:M29" si="7">G28</f>
        <v>1</v>
      </c>
      <c r="L28" s="8">
        <f t="shared" si="7"/>
        <v>0.33333333333333331</v>
      </c>
      <c r="M28" s="8">
        <f t="shared" si="7"/>
        <v>0.16666666666666666</v>
      </c>
      <c r="O28" s="8">
        <f t="shared" ref="O28:Q30" si="8">K28</f>
        <v>1</v>
      </c>
      <c r="P28" s="8">
        <f t="shared" si="8"/>
        <v>0.33333333333333331</v>
      </c>
      <c r="Q28" s="8">
        <f t="shared" si="8"/>
        <v>0.16666666666666666</v>
      </c>
      <c r="R28" t="s">
        <v>19</v>
      </c>
      <c r="S28" s="7">
        <f>L33</f>
        <v>3.6666666666666665</v>
      </c>
      <c r="T28" s="23">
        <f>(-P28*T29-Q28*T30+S28)/O28</f>
        <v>2</v>
      </c>
    </row>
    <row r="29" spans="2:20" ht="15.75" x14ac:dyDescent="0.25">
      <c r="C29" s="8">
        <v>-1</v>
      </c>
      <c r="D29" s="8">
        <v>8</v>
      </c>
      <c r="E29" s="8">
        <v>2</v>
      </c>
      <c r="G29" s="8">
        <f>G28*1+C29</f>
        <v>0</v>
      </c>
      <c r="H29" s="8">
        <f t="shared" ref="H29:I29" si="9">H28*1+D29</f>
        <v>8.3333333333333339</v>
      </c>
      <c r="I29" s="8">
        <f t="shared" si="9"/>
        <v>2.1666666666666665</v>
      </c>
      <c r="K29" s="8">
        <f>G29/(25/3)</f>
        <v>0</v>
      </c>
      <c r="L29" s="8">
        <f>H29</f>
        <v>8.3333333333333339</v>
      </c>
      <c r="M29" s="8">
        <f>I29</f>
        <v>2.1666666666666665</v>
      </c>
      <c r="O29" s="8">
        <f t="shared" si="8"/>
        <v>0</v>
      </c>
      <c r="P29" s="8">
        <f t="shared" si="8"/>
        <v>8.3333333333333339</v>
      </c>
      <c r="Q29" s="8">
        <f t="shared" si="8"/>
        <v>2.1666666666666665</v>
      </c>
      <c r="R29" t="s">
        <v>20</v>
      </c>
      <c r="S29" s="7">
        <f>L34</f>
        <v>33.666666666666664</v>
      </c>
      <c r="T29" s="23">
        <f>(S29-Q29*T30)/P29</f>
        <v>3</v>
      </c>
    </row>
    <row r="30" spans="2:20" ht="15.75" x14ac:dyDescent="0.25">
      <c r="C30" s="8">
        <v>1</v>
      </c>
      <c r="D30" s="8">
        <v>-1</v>
      </c>
      <c r="E30" s="8">
        <v>6</v>
      </c>
      <c r="G30" s="8">
        <f>G28*-1+C30</f>
        <v>0</v>
      </c>
      <c r="H30" s="8">
        <f t="shared" ref="H30:I30" si="10">H28*-1+D30</f>
        <v>-1.3333333333333333</v>
      </c>
      <c r="I30" s="8">
        <f t="shared" si="10"/>
        <v>5.833333333333333</v>
      </c>
      <c r="K30" s="8">
        <f>G29*-$H$30/$H$29+G30</f>
        <v>0</v>
      </c>
      <c r="L30" s="8">
        <f>H30-H29*$H$30/$H$29</f>
        <v>0</v>
      </c>
      <c r="M30" s="8">
        <f>I30-I29*$H$30/$H$29</f>
        <v>6.18</v>
      </c>
      <c r="O30" s="8">
        <f t="shared" si="8"/>
        <v>0</v>
      </c>
      <c r="P30" s="8">
        <f t="shared" si="8"/>
        <v>0</v>
      </c>
      <c r="Q30" s="8">
        <f t="shared" si="8"/>
        <v>6.18</v>
      </c>
      <c r="R30" t="s">
        <v>21</v>
      </c>
      <c r="S30" s="7">
        <f>L35</f>
        <v>24.72</v>
      </c>
      <c r="T30" s="23">
        <f>S30/Q30</f>
        <v>4</v>
      </c>
    </row>
    <row r="33" spans="2:16" ht="15.75" x14ac:dyDescent="0.25">
      <c r="B33" s="32" t="s">
        <v>10</v>
      </c>
      <c r="C33" s="31">
        <f t="shared" ref="C33:C35" si="11">T28</f>
        <v>2</v>
      </c>
      <c r="G33" s="8">
        <v>6</v>
      </c>
      <c r="H33" s="8">
        <v>0</v>
      </c>
      <c r="I33" s="8">
        <v>0</v>
      </c>
      <c r="J33" s="9">
        <v>22</v>
      </c>
      <c r="K33" s="7" t="s">
        <v>19</v>
      </c>
      <c r="L33" s="7">
        <f>J33/G33</f>
        <v>3.6666666666666665</v>
      </c>
      <c r="M33" s="7"/>
      <c r="P33">
        <v>-1.3333333333333333</v>
      </c>
    </row>
    <row r="34" spans="2:16" ht="15.75" x14ac:dyDescent="0.25">
      <c r="B34" s="32" t="s">
        <v>11</v>
      </c>
      <c r="C34" s="31">
        <f t="shared" si="11"/>
        <v>3</v>
      </c>
      <c r="G34" s="8">
        <v>-1</v>
      </c>
      <c r="H34" s="8">
        <v>1</v>
      </c>
      <c r="I34" s="8">
        <v>0</v>
      </c>
      <c r="J34" s="9">
        <v>30</v>
      </c>
      <c r="K34" t="s">
        <v>20</v>
      </c>
      <c r="L34" s="7">
        <f>-G34*L33+J34/H34</f>
        <v>33.666666666666664</v>
      </c>
    </row>
    <row r="35" spans="2:16" ht="15.75" x14ac:dyDescent="0.25">
      <c r="B35" s="32" t="s">
        <v>12</v>
      </c>
      <c r="C35" s="31">
        <f t="shared" si="11"/>
        <v>4</v>
      </c>
      <c r="G35" s="8">
        <v>1</v>
      </c>
      <c r="H35" s="8">
        <v>-0.16</v>
      </c>
      <c r="I35" s="8">
        <v>1</v>
      </c>
      <c r="J35" s="9">
        <v>23</v>
      </c>
      <c r="K35" t="s">
        <v>21</v>
      </c>
      <c r="L35" s="7">
        <f>(-(G35*L33)-(L34*H35)+J35)/I35</f>
        <v>24.72</v>
      </c>
    </row>
  </sheetData>
  <mergeCells count="1">
    <mergeCell ref="C27:D2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5</vt:lpstr>
      <vt:lpstr>4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Guiraud</dc:creator>
  <cp:lastModifiedBy>Fernando Guiraud</cp:lastModifiedBy>
  <dcterms:created xsi:type="dcterms:W3CDTF">2019-09-16T18:11:47Z</dcterms:created>
  <dcterms:modified xsi:type="dcterms:W3CDTF">2019-09-26T06:41:46Z</dcterms:modified>
</cp:coreProperties>
</file>