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lemieux/Documents/MCQMC2024/"/>
    </mc:Choice>
  </mc:AlternateContent>
  <xr:revisionPtr revIDLastSave="0" documentId="13_ncr:1_{5ED43935-ADC1-154A-A097-369B7355E58C}" xr6:coauthVersionLast="47" xr6:coauthVersionMax="47" xr10:uidLastSave="{00000000-0000-0000-0000-000000000000}"/>
  <bookViews>
    <workbookView xWindow="440" yWindow="760" windowWidth="29340" windowHeight="15940" activeTab="10" xr2:uid="{AAFC3B71-B8BE-8949-B87E-DED31C14C1D9}"/>
  </bookViews>
  <sheets>
    <sheet name="SessionList" sheetId="1" r:id="rId1"/>
    <sheet name="ListSessionSharing" sheetId="11" r:id="rId2"/>
    <sheet name="schedule" sheetId="2" r:id="rId3"/>
    <sheet name="PlenTitle" sheetId="9" r:id="rId4"/>
    <sheet name="MCQMC2024Data" sheetId="3" r:id="rId5"/>
    <sheet name="AddNotes" sheetId="10" r:id="rId6"/>
    <sheet name="TalkListAsValue" sheetId="7" r:id="rId7"/>
    <sheet name="ChronTalkList" sheetId="8" r:id="rId8"/>
    <sheet name="OrderSpeakerSpec" sheetId="6" r:id="rId9"/>
    <sheet name="OLD-MCQMC2024Data" sheetId="5" r:id="rId10"/>
    <sheet name="SubmFolderNb" sheetId="4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24" i="3" l="1"/>
  <c r="F88" i="3" l="1"/>
  <c r="F122" i="3"/>
  <c r="F121" i="3"/>
  <c r="F120" i="3"/>
  <c r="F119" i="3"/>
  <c r="F118" i="3"/>
  <c r="F117" i="3"/>
  <c r="F116" i="3"/>
  <c r="F115" i="3"/>
  <c r="F114" i="3"/>
  <c r="F109" i="3"/>
  <c r="F108" i="3"/>
  <c r="F107" i="3"/>
  <c r="F106" i="3"/>
  <c r="F105" i="3"/>
  <c r="F104" i="3"/>
  <c r="F103" i="3"/>
  <c r="F102" i="3"/>
  <c r="F101" i="3"/>
  <c r="F100" i="3"/>
  <c r="F95" i="3"/>
  <c r="F94" i="3"/>
  <c r="F93" i="3"/>
  <c r="F92" i="3"/>
  <c r="F91" i="3"/>
  <c r="F90" i="3"/>
  <c r="F89" i="3"/>
  <c r="F87" i="3"/>
  <c r="F86" i="3"/>
  <c r="F85" i="3"/>
  <c r="F77" i="3"/>
  <c r="F76" i="3"/>
  <c r="F75" i="3"/>
  <c r="F74" i="3"/>
  <c r="F73" i="3"/>
  <c r="F72" i="3"/>
  <c r="F71" i="3"/>
  <c r="F62" i="3"/>
  <c r="F61" i="3"/>
  <c r="F60" i="3"/>
  <c r="F59" i="3"/>
  <c r="F58" i="3"/>
  <c r="F57" i="3"/>
  <c r="F56" i="3"/>
  <c r="F52" i="3"/>
  <c r="F51" i="3"/>
  <c r="F50" i="3"/>
  <c r="F49" i="3"/>
  <c r="F48" i="3"/>
  <c r="F47" i="3"/>
  <c r="F46" i="3"/>
  <c r="F37" i="3"/>
  <c r="F36" i="3"/>
  <c r="F35" i="3"/>
  <c r="F34" i="3"/>
  <c r="F33" i="3"/>
  <c r="F32" i="3"/>
  <c r="F31" i="3"/>
  <c r="F30" i="3"/>
  <c r="F29" i="3"/>
  <c r="F28" i="3"/>
  <c r="F27" i="3"/>
  <c r="F26" i="3"/>
  <c r="F21" i="3"/>
  <c r="F20" i="3"/>
  <c r="F19" i="3"/>
  <c r="F18" i="3"/>
  <c r="F17" i="3"/>
  <c r="F16" i="3"/>
  <c r="F15" i="3"/>
  <c r="F14" i="3"/>
  <c r="F10" i="3"/>
  <c r="F9" i="3"/>
  <c r="F8" i="3"/>
  <c r="F7" i="3"/>
  <c r="F6" i="3"/>
  <c r="F5" i="3"/>
  <c r="F4" i="3"/>
  <c r="F3" i="3"/>
  <c r="F2" i="3"/>
  <c r="F1" i="3"/>
  <c r="I21" i="3"/>
  <c r="I1" i="3"/>
  <c r="I2" i="3"/>
  <c r="J126" i="3"/>
  <c r="J125" i="3"/>
  <c r="J124" i="3"/>
  <c r="J123" i="3"/>
  <c r="J122" i="3"/>
  <c r="J121" i="3"/>
  <c r="J120" i="3"/>
  <c r="J119" i="3"/>
  <c r="J118" i="3"/>
  <c r="J117" i="3"/>
  <c r="J116" i="3"/>
  <c r="J115" i="3"/>
  <c r="J114" i="3"/>
  <c r="J113" i="3"/>
  <c r="J112" i="3"/>
  <c r="J111" i="3"/>
  <c r="J110" i="3"/>
  <c r="J108" i="3"/>
  <c r="J107" i="3"/>
  <c r="J106" i="3"/>
  <c r="J105" i="3"/>
  <c r="J104" i="3"/>
  <c r="J103" i="3"/>
  <c r="J102" i="3"/>
  <c r="J101" i="3"/>
  <c r="J100" i="3"/>
  <c r="J99" i="3"/>
  <c r="J98" i="3"/>
  <c r="J97" i="3"/>
  <c r="J96" i="3"/>
  <c r="J95" i="3"/>
  <c r="J94" i="3"/>
  <c r="J93" i="3"/>
  <c r="J92" i="3"/>
  <c r="J91" i="3"/>
  <c r="J90" i="3"/>
  <c r="J89" i="3"/>
  <c r="J88" i="3"/>
  <c r="J87" i="3"/>
  <c r="J86" i="3"/>
  <c r="J85" i="3"/>
  <c r="J84" i="3"/>
  <c r="J83" i="3"/>
  <c r="J82" i="3"/>
  <c r="J81" i="3"/>
  <c r="J80" i="3"/>
  <c r="J79" i="3"/>
  <c r="J78" i="3"/>
  <c r="J77" i="3"/>
  <c r="J76" i="3"/>
  <c r="J75" i="3"/>
  <c r="J74" i="3"/>
  <c r="J73" i="3"/>
  <c r="J72" i="3"/>
  <c r="J71" i="3"/>
  <c r="J70" i="3"/>
  <c r="J69" i="3"/>
  <c r="J68" i="3"/>
  <c r="J67" i="3"/>
  <c r="J66" i="3"/>
  <c r="J65" i="3"/>
  <c r="J64" i="3"/>
  <c r="J63" i="3"/>
  <c r="J62" i="3"/>
  <c r="J61" i="3"/>
  <c r="J60" i="3"/>
  <c r="J59" i="3"/>
  <c r="J58" i="3"/>
  <c r="J57" i="3"/>
  <c r="J56" i="3"/>
  <c r="J55" i="3"/>
  <c r="J54" i="3"/>
  <c r="J53" i="3"/>
  <c r="J52" i="3"/>
  <c r="J51" i="3"/>
  <c r="J50" i="3"/>
  <c r="J49" i="3"/>
  <c r="J48" i="3"/>
  <c r="J47" i="3"/>
  <c r="J46" i="3"/>
  <c r="J45" i="3"/>
  <c r="J44" i="3"/>
  <c r="J43" i="3"/>
  <c r="J42" i="3"/>
  <c r="J41" i="3"/>
  <c r="J40" i="3"/>
  <c r="J39" i="3"/>
  <c r="J38" i="3"/>
  <c r="J37" i="3"/>
  <c r="J36" i="3"/>
  <c r="J35" i="3"/>
  <c r="J34" i="3"/>
  <c r="J33" i="3"/>
  <c r="J32" i="3"/>
  <c r="J31" i="3"/>
  <c r="J30" i="3"/>
  <c r="J29" i="3"/>
  <c r="J28" i="3"/>
  <c r="J27" i="3"/>
  <c r="J26" i="3"/>
  <c r="J25" i="3"/>
  <c r="J24" i="3"/>
  <c r="J23" i="3"/>
  <c r="J22" i="3"/>
  <c r="J21" i="3"/>
  <c r="J20" i="3"/>
  <c r="J19" i="3"/>
  <c r="J18" i="3"/>
  <c r="J17" i="3"/>
  <c r="J16" i="3"/>
  <c r="J15" i="3"/>
  <c r="J14" i="3"/>
  <c r="J13" i="3"/>
  <c r="J12" i="3"/>
  <c r="J11" i="3"/>
  <c r="J10" i="3"/>
  <c r="J9" i="3"/>
  <c r="J8" i="3"/>
  <c r="J7" i="3"/>
  <c r="J6" i="3"/>
  <c r="J5" i="3"/>
  <c r="J4" i="3"/>
  <c r="J3" i="3"/>
  <c r="J2" i="3"/>
  <c r="J1" i="3"/>
  <c r="I122" i="3"/>
  <c r="I121" i="3"/>
  <c r="I120" i="3"/>
  <c r="I119" i="3"/>
  <c r="I118" i="3"/>
  <c r="I117" i="3"/>
  <c r="I116" i="3"/>
  <c r="I115" i="3"/>
  <c r="I114" i="3"/>
  <c r="I109" i="3"/>
  <c r="I108" i="3"/>
  <c r="I107" i="3"/>
  <c r="I106" i="3"/>
  <c r="I105" i="3"/>
  <c r="I104" i="3"/>
  <c r="I103" i="3"/>
  <c r="I102" i="3"/>
  <c r="I101" i="3"/>
  <c r="I100" i="3"/>
  <c r="I95" i="3"/>
  <c r="I94" i="3"/>
  <c r="I93" i="3"/>
  <c r="I92" i="3"/>
  <c r="I91" i="3"/>
  <c r="I90" i="3"/>
  <c r="I89" i="3"/>
  <c r="I88" i="3"/>
  <c r="I87" i="3"/>
  <c r="I86" i="3"/>
  <c r="I85" i="3"/>
  <c r="I77" i="3"/>
  <c r="I76" i="3"/>
  <c r="I75" i="3"/>
  <c r="I74" i="3"/>
  <c r="I73" i="3"/>
  <c r="I72" i="3"/>
  <c r="I71" i="3"/>
  <c r="I62" i="3"/>
  <c r="I61" i="3"/>
  <c r="I60" i="3"/>
  <c r="I59" i="3"/>
  <c r="I58" i="3"/>
  <c r="I57" i="3"/>
  <c r="I56" i="3"/>
  <c r="I52" i="3"/>
  <c r="I51" i="3"/>
  <c r="I50" i="3"/>
  <c r="I49" i="3"/>
  <c r="I48" i="3"/>
  <c r="I47" i="3"/>
  <c r="I46" i="3"/>
  <c r="I37" i="3"/>
  <c r="I36" i="3"/>
  <c r="I35" i="3"/>
  <c r="I34" i="3"/>
  <c r="I33" i="3"/>
  <c r="I32" i="3"/>
  <c r="I31" i="3"/>
  <c r="I30" i="3"/>
  <c r="I29" i="3"/>
  <c r="I28" i="3"/>
  <c r="I27" i="3"/>
  <c r="I26" i="3"/>
  <c r="I20" i="3"/>
  <c r="I19" i="3"/>
  <c r="I18" i="3"/>
  <c r="I17" i="3"/>
  <c r="I16" i="3"/>
  <c r="I15" i="3"/>
  <c r="I14" i="3"/>
  <c r="I10" i="3"/>
  <c r="I9" i="3"/>
  <c r="I8" i="3"/>
  <c r="I7" i="3"/>
  <c r="I6" i="3"/>
  <c r="I5" i="3"/>
  <c r="I4" i="3"/>
  <c r="I3" i="3"/>
  <c r="E34" i="2" a="1"/>
  <c r="E34" i="2" s="1"/>
  <c r="D14" i="2"/>
  <c r="E37" i="2" s="1" a="1"/>
  <c r="E37" i="2" s="1"/>
  <c r="C14" i="2"/>
  <c r="E36" i="2" s="1" a="1"/>
  <c r="E36" i="2" s="1"/>
  <c r="B14" i="2"/>
  <c r="E35" i="2" s="1" a="1"/>
  <c r="E35" i="2" s="1"/>
  <c r="A14" i="2"/>
  <c r="D12" i="2"/>
  <c r="E33" i="2" s="1" a="1"/>
  <c r="E33" i="2" s="1"/>
  <c r="C12" i="2"/>
  <c r="E32" i="2" s="1" a="1"/>
  <c r="E32" i="2" s="1"/>
  <c r="B12" i="2"/>
  <c r="E31" i="2" s="1" a="1"/>
  <c r="E31" i="2" s="1"/>
  <c r="D11" i="2"/>
  <c r="E29" i="2" s="1" a="1"/>
  <c r="E29" i="2" s="1"/>
  <c r="C11" i="2"/>
  <c r="E28" i="2" s="1" a="1"/>
  <c r="E28" i="2" s="1"/>
  <c r="B11" i="2"/>
  <c r="E27" i="2" s="1" a="1"/>
  <c r="E27" i="2" s="1"/>
  <c r="A12" i="2"/>
  <c r="E30" i="2" s="1" a="1"/>
  <c r="E30" i="2" s="1"/>
  <c r="A11" i="2"/>
  <c r="E26" i="2" s="1" a="1"/>
  <c r="E26" i="2" s="1"/>
  <c r="D9" i="2"/>
  <c r="E25" i="2" s="1" a="1"/>
  <c r="E25" i="2" s="1"/>
  <c r="C9" i="2"/>
  <c r="E24" i="2" s="1" a="1"/>
  <c r="E24" i="2" s="1"/>
  <c r="B9" i="2"/>
  <c r="E23" i="2" s="1" a="1"/>
  <c r="E23" i="2" s="1"/>
  <c r="D8" i="2"/>
  <c r="E21" i="2" s="1" a="1"/>
  <c r="E21" i="2" s="1"/>
  <c r="E20" i="2" a="1"/>
  <c r="E20" i="2" s="1"/>
  <c r="E19" i="2" a="1"/>
  <c r="E19" i="2" s="1"/>
  <c r="A9" i="2"/>
  <c r="E22" i="2" s="1" a="1"/>
  <c r="E22" i="2" s="1"/>
  <c r="A8" i="2"/>
  <c r="E18" i="2" s="1" a="1"/>
  <c r="E18" i="2" s="1"/>
  <c r="D6" i="2"/>
  <c r="E17" i="2" s="1"/>
  <c r="C6" i="2"/>
  <c r="E16" i="2" s="1"/>
  <c r="B6" i="2"/>
  <c r="E15" i="2" s="1"/>
  <c r="D5" i="2"/>
  <c r="E13" i="2" s="1"/>
  <c r="C5" i="2"/>
  <c r="E12" i="2" s="1"/>
  <c r="B5" i="2"/>
  <c r="E11" i="2" s="1"/>
  <c r="A6" i="2"/>
  <c r="E14" i="2" s="1"/>
  <c r="A5" i="2"/>
  <c r="E10" i="2" s="1"/>
  <c r="E9" i="2"/>
  <c r="C3" i="2"/>
  <c r="E8" i="2" s="1"/>
  <c r="E7" i="2"/>
  <c r="A3" i="2"/>
  <c r="E6" i="2" s="1"/>
  <c r="D2" i="2"/>
  <c r="E5" i="2" s="1"/>
  <c r="C2" i="2"/>
  <c r="E4" i="2" s="1"/>
  <c r="B2" i="2"/>
  <c r="E3" i="2" s="1"/>
  <c r="A2" i="2"/>
  <c r="E2" i="2" s="1"/>
  <c r="H1" i="3" s="1"/>
  <c r="I2" i="2"/>
  <c r="I3" i="2" s="1"/>
  <c r="I4" i="2" s="1"/>
  <c r="I5" i="2" s="1"/>
  <c r="I6" i="2" s="1"/>
  <c r="I7" i="2" s="1"/>
  <c r="I8" i="2" s="1"/>
  <c r="I9" i="2" s="1"/>
  <c r="I10" i="2" s="1"/>
  <c r="I11" i="2" s="1"/>
  <c r="I12" i="2" s="1"/>
  <c r="I13" i="2" s="1"/>
  <c r="I14" i="2" s="1"/>
  <c r="I15" i="2" s="1"/>
  <c r="I16" i="2" s="1"/>
  <c r="I17" i="2" s="1"/>
  <c r="I18" i="2" s="1"/>
  <c r="I19" i="2" s="1"/>
  <c r="I20" i="2" s="1"/>
  <c r="I21" i="2" s="1"/>
  <c r="I22" i="2" s="1"/>
  <c r="I23" i="2" s="1"/>
  <c r="I24" i="2" s="1"/>
  <c r="I25" i="2" s="1"/>
  <c r="I26" i="2" s="1"/>
  <c r="I27" i="2" s="1"/>
  <c r="I28" i="2" s="1"/>
  <c r="I29" i="2" s="1"/>
  <c r="I30" i="2" s="1"/>
  <c r="I31" i="2" s="1"/>
  <c r="I32" i="2" s="1"/>
  <c r="I33" i="2" s="1"/>
  <c r="I34" i="2" s="1"/>
  <c r="I35" i="2" s="1"/>
  <c r="I36" i="2" s="1"/>
  <c r="I37" i="2" s="1"/>
  <c r="H7" i="3" l="1"/>
  <c r="H3" i="3"/>
  <c r="H74" i="3"/>
  <c r="H116" i="3"/>
  <c r="K116" i="3" s="1"/>
  <c r="J3" i="1"/>
  <c r="J13" i="1"/>
  <c r="H97" i="3"/>
  <c r="K97" i="3" s="1"/>
  <c r="H111" i="3"/>
  <c r="K111" i="3" s="1"/>
  <c r="H125" i="3"/>
  <c r="K125" i="3" s="1"/>
  <c r="H54" i="3"/>
  <c r="K54" i="3" s="1"/>
  <c r="H79" i="3"/>
  <c r="K79" i="3" s="1"/>
  <c r="H15" i="3"/>
  <c r="H59" i="3"/>
  <c r="H27" i="3"/>
  <c r="K27" i="3" s="1"/>
  <c r="H118" i="3"/>
  <c r="K118" i="3" s="1"/>
  <c r="H121" i="3"/>
  <c r="K121" i="3" s="1"/>
  <c r="H20" i="3"/>
  <c r="K20" i="3" s="1"/>
  <c r="H41" i="3"/>
  <c r="K41" i="3" s="1"/>
  <c r="J4" i="2"/>
  <c r="J14" i="2"/>
  <c r="K34" i="1" s="1"/>
  <c r="B34" i="1" s="1"/>
  <c r="J24" i="2"/>
  <c r="K27" i="1" s="1"/>
  <c r="B27" i="1" s="1"/>
  <c r="J34" i="2"/>
  <c r="H78" i="3"/>
  <c r="K78" i="3" s="1"/>
  <c r="H49" i="3"/>
  <c r="K49" i="3" s="1"/>
  <c r="H92" i="3"/>
  <c r="K92" i="3" s="1"/>
  <c r="H126" i="3"/>
  <c r="K126" i="3" s="1"/>
  <c r="H70" i="3"/>
  <c r="K70" i="3" s="1"/>
  <c r="H19" i="3"/>
  <c r="K19" i="3" s="1"/>
  <c r="H86" i="3"/>
  <c r="K86" i="3" s="1"/>
  <c r="H87" i="3"/>
  <c r="K87" i="3" s="1"/>
  <c r="H77" i="3"/>
  <c r="H95" i="3"/>
  <c r="K95" i="3" s="1"/>
  <c r="H81" i="3"/>
  <c r="K81" i="3" s="1"/>
  <c r="J3" i="2"/>
  <c r="J15" i="2"/>
  <c r="J25" i="2"/>
  <c r="K32" i="1" s="1"/>
  <c r="B32" i="1" s="1"/>
  <c r="J35" i="2"/>
  <c r="H40" i="3"/>
  <c r="K40" i="3" s="1"/>
  <c r="H56" i="3"/>
  <c r="K56" i="3" s="1"/>
  <c r="H60" i="3"/>
  <c r="K60" i="3" s="1"/>
  <c r="H103" i="3"/>
  <c r="H58" i="3"/>
  <c r="K58" i="3" s="1"/>
  <c r="H94" i="3"/>
  <c r="K94" i="3" s="1"/>
  <c r="H105" i="3"/>
  <c r="K105" i="3" s="1"/>
  <c r="H76" i="3"/>
  <c r="K76" i="3" s="1"/>
  <c r="H28" i="3"/>
  <c r="K28" i="3" s="1"/>
  <c r="H102" i="3"/>
  <c r="K102" i="3" s="1"/>
  <c r="H73" i="3"/>
  <c r="K73" i="3" s="1"/>
  <c r="H109" i="3"/>
  <c r="K109" i="3" s="1"/>
  <c r="J2" i="2"/>
  <c r="J16" i="2"/>
  <c r="J26" i="2"/>
  <c r="J36" i="2"/>
  <c r="H30" i="3"/>
  <c r="K30" i="3" s="1"/>
  <c r="H57" i="3"/>
  <c r="K57" i="3" s="1"/>
  <c r="H34" i="3"/>
  <c r="K34" i="3" s="1"/>
  <c r="H108" i="3"/>
  <c r="K108" i="3" s="1"/>
  <c r="H48" i="3"/>
  <c r="K48" i="3" s="1"/>
  <c r="J7" i="2"/>
  <c r="J17" i="2"/>
  <c r="J27" i="2"/>
  <c r="J37" i="2"/>
  <c r="K35" i="1" s="1"/>
  <c r="B35" i="1" s="1"/>
  <c r="H68" i="3"/>
  <c r="K68" i="3" s="1"/>
  <c r="H50" i="3"/>
  <c r="K50" i="3" s="1"/>
  <c r="H47" i="3"/>
  <c r="K47" i="3" s="1"/>
  <c r="H115" i="3"/>
  <c r="K115" i="3" s="1"/>
  <c r="H113" i="3"/>
  <c r="K113" i="3" s="1"/>
  <c r="H119" i="3"/>
  <c r="K119" i="3" s="1"/>
  <c r="J8" i="2"/>
  <c r="J18" i="2"/>
  <c r="J28" i="2"/>
  <c r="H21" i="3"/>
  <c r="K21" i="3" s="1"/>
  <c r="J9" i="2"/>
  <c r="J19" i="2"/>
  <c r="J29" i="2"/>
  <c r="H11" i="3"/>
  <c r="K11" i="3" s="1"/>
  <c r="H63" i="3"/>
  <c r="K63" i="3" s="1"/>
  <c r="H88" i="3"/>
  <c r="K88" i="3" s="1"/>
  <c r="H82" i="3"/>
  <c r="K82" i="3" s="1"/>
  <c r="H106" i="3"/>
  <c r="K106" i="3" s="1"/>
  <c r="H64" i="3"/>
  <c r="K64" i="3" s="1"/>
  <c r="H14" i="3"/>
  <c r="K14" i="3" s="1"/>
  <c r="H31" i="3"/>
  <c r="K31" i="3" s="1"/>
  <c r="H114" i="3"/>
  <c r="K114" i="3" s="1"/>
  <c r="H46" i="3"/>
  <c r="K46" i="3" s="1"/>
  <c r="H17" i="3"/>
  <c r="K17" i="3" s="1"/>
  <c r="H8" i="3"/>
  <c r="K8" i="3" s="1"/>
  <c r="H52" i="3"/>
  <c r="K52" i="3" s="1"/>
  <c r="H10" i="3"/>
  <c r="H123" i="3"/>
  <c r="K123" i="3" s="1"/>
  <c r="H12" i="3"/>
  <c r="K12" i="3" s="1"/>
  <c r="H99" i="3"/>
  <c r="K99" i="3" s="1"/>
  <c r="H69" i="3"/>
  <c r="K69" i="3" s="1"/>
  <c r="H65" i="3"/>
  <c r="K65" i="3" s="1"/>
  <c r="H89" i="3"/>
  <c r="K89" i="3" s="1"/>
  <c r="H26" i="3"/>
  <c r="K26" i="3" s="1"/>
  <c r="H32" i="3"/>
  <c r="K32" i="3" s="1"/>
  <c r="H4" i="3"/>
  <c r="K4" i="3" s="1"/>
  <c r="H18" i="3"/>
  <c r="K18" i="3" s="1"/>
  <c r="H16" i="3"/>
  <c r="K16" i="3" s="1"/>
  <c r="H62" i="3"/>
  <c r="K62" i="3" s="1"/>
  <c r="H13" i="3"/>
  <c r="K13" i="3" s="1"/>
  <c r="J10" i="2"/>
  <c r="J20" i="2"/>
  <c r="J30" i="2"/>
  <c r="H39" i="3"/>
  <c r="K39" i="3" s="1"/>
  <c r="H80" i="3"/>
  <c r="K80" i="3" s="1"/>
  <c r="H96" i="3"/>
  <c r="K96" i="3" s="1"/>
  <c r="H22" i="3"/>
  <c r="K22" i="3" s="1"/>
  <c r="H98" i="3"/>
  <c r="K98" i="3" s="1"/>
  <c r="H100" i="3"/>
  <c r="K100" i="3" s="1"/>
  <c r="H38" i="3"/>
  <c r="K38" i="3" s="1"/>
  <c r="H42" i="3"/>
  <c r="K42" i="3" s="1"/>
  <c r="H90" i="3"/>
  <c r="K90" i="3" s="1"/>
  <c r="H104" i="3"/>
  <c r="K104" i="3" s="1"/>
  <c r="H75" i="3"/>
  <c r="K75" i="3" s="1"/>
  <c r="H117" i="3"/>
  <c r="K117" i="3" s="1"/>
  <c r="H5" i="3"/>
  <c r="K5" i="3" s="1"/>
  <c r="H122" i="3"/>
  <c r="K122" i="3" s="1"/>
  <c r="H29" i="3"/>
  <c r="K29" i="3" s="1"/>
  <c r="H84" i="3"/>
  <c r="K84" i="3" s="1"/>
  <c r="H45" i="3"/>
  <c r="K45" i="3" s="1"/>
  <c r="J11" i="2"/>
  <c r="J21" i="2"/>
  <c r="K29" i="1" s="1"/>
  <c r="B29" i="1" s="1"/>
  <c r="J31" i="2"/>
  <c r="H110" i="3"/>
  <c r="K110" i="3" s="1"/>
  <c r="H55" i="3"/>
  <c r="K55" i="3" s="1"/>
  <c r="H85" i="3"/>
  <c r="K85" i="3" s="1"/>
  <c r="H36" i="3"/>
  <c r="K36" i="3" s="1"/>
  <c r="H9" i="3"/>
  <c r="K9" i="3" s="1"/>
  <c r="H83" i="3"/>
  <c r="K83" i="3" s="1"/>
  <c r="I28" i="1"/>
  <c r="H67" i="3"/>
  <c r="K67" i="3" s="1"/>
  <c r="H23" i="3"/>
  <c r="K23" i="3" s="1"/>
  <c r="H2" i="3"/>
  <c r="K2" i="3" s="1"/>
  <c r="H25" i="3"/>
  <c r="K25" i="3" s="1"/>
  <c r="H71" i="3"/>
  <c r="K71" i="3" s="1"/>
  <c r="H107" i="3"/>
  <c r="K107" i="3" s="1"/>
  <c r="H72" i="3"/>
  <c r="K72" i="3" s="1"/>
  <c r="H37" i="3"/>
  <c r="K37" i="3" s="1"/>
  <c r="H6" i="3"/>
  <c r="K6" i="3" s="1"/>
  <c r="H61" i="3"/>
  <c r="K61" i="3" s="1"/>
  <c r="H33" i="3"/>
  <c r="K33" i="3" s="1"/>
  <c r="H43" i="3"/>
  <c r="K43" i="3" s="1"/>
  <c r="J6" i="2"/>
  <c r="J12" i="2"/>
  <c r="J22" i="2"/>
  <c r="J32" i="2"/>
  <c r="H101" i="3"/>
  <c r="K101" i="3" s="1"/>
  <c r="H124" i="3"/>
  <c r="K124" i="3" s="1"/>
  <c r="H53" i="3"/>
  <c r="K53" i="3" s="1"/>
  <c r="H24" i="3"/>
  <c r="K24" i="3" s="1"/>
  <c r="H112" i="3"/>
  <c r="K112" i="3" s="1"/>
  <c r="H66" i="3"/>
  <c r="K66" i="3" s="1"/>
  <c r="H91" i="3"/>
  <c r="K91" i="3" s="1"/>
  <c r="H93" i="3"/>
  <c r="K93" i="3" s="1"/>
  <c r="H35" i="3"/>
  <c r="K35" i="3" s="1"/>
  <c r="H120" i="3"/>
  <c r="K120" i="3" s="1"/>
  <c r="H51" i="3"/>
  <c r="K51" i="3" s="1"/>
  <c r="H44" i="3"/>
  <c r="K44" i="3" s="1"/>
  <c r="J5" i="2"/>
  <c r="K28" i="1" s="1"/>
  <c r="B28" i="1" s="1"/>
  <c r="J13" i="2"/>
  <c r="K26" i="1" s="1"/>
  <c r="B26" i="1" s="1"/>
  <c r="J23" i="2"/>
  <c r="J33" i="2"/>
  <c r="K30" i="1"/>
  <c r="B30" i="1" s="1"/>
  <c r="K10" i="3"/>
  <c r="K7" i="3"/>
  <c r="K77" i="3"/>
  <c r="K103" i="3"/>
  <c r="K74" i="3"/>
  <c r="K59" i="3"/>
  <c r="K15" i="3"/>
  <c r="K3" i="3"/>
  <c r="K1" i="3"/>
  <c r="H30" i="1"/>
  <c r="I32" i="1"/>
  <c r="H24" i="1"/>
  <c r="J36" i="1"/>
  <c r="H1" i="1"/>
  <c r="J7" i="1"/>
  <c r="I14" i="1"/>
  <c r="J31" i="1"/>
  <c r="I1" i="1"/>
  <c r="H8" i="1"/>
  <c r="J14" i="1"/>
  <c r="I21" i="1"/>
  <c r="H32" i="1"/>
  <c r="I8" i="1"/>
  <c r="H29" i="1"/>
  <c r="H7" i="1"/>
  <c r="I10" i="1"/>
  <c r="H17" i="1"/>
  <c r="I20" i="1"/>
  <c r="J23" i="1"/>
  <c r="J27" i="1"/>
  <c r="H31" i="1"/>
  <c r="I34" i="1"/>
  <c r="H4" i="1"/>
  <c r="I7" i="1"/>
  <c r="J10" i="1"/>
  <c r="H14" i="1"/>
  <c r="I17" i="1"/>
  <c r="J20" i="1"/>
  <c r="I24" i="1"/>
  <c r="H28" i="1"/>
  <c r="I31" i="1"/>
  <c r="J34" i="1"/>
  <c r="H35" i="1"/>
  <c r="I35" i="1"/>
  <c r="J35" i="1"/>
  <c r="I4" i="1"/>
  <c r="H11" i="1"/>
  <c r="J17" i="1"/>
  <c r="H21" i="1"/>
  <c r="H36" i="1"/>
  <c r="I36" i="1"/>
  <c r="J24" i="1"/>
  <c r="J5" i="1"/>
  <c r="I12" i="1"/>
  <c r="H19" i="1"/>
  <c r="I26" i="1"/>
  <c r="H33" i="1"/>
  <c r="H6" i="1"/>
  <c r="J12" i="1"/>
  <c r="I19" i="1"/>
  <c r="J26" i="1"/>
  <c r="I33" i="1"/>
  <c r="H3" i="1"/>
  <c r="I6" i="1"/>
  <c r="J9" i="1"/>
  <c r="H13" i="1"/>
  <c r="I16" i="1"/>
  <c r="J19" i="1"/>
  <c r="H23" i="1"/>
  <c r="H27" i="1"/>
  <c r="I30" i="1"/>
  <c r="J33" i="1"/>
  <c r="H25" i="1"/>
  <c r="J4" i="1"/>
  <c r="I11" i="1"/>
  <c r="H18" i="1"/>
  <c r="I25" i="1"/>
  <c r="J28" i="1"/>
  <c r="J1" i="1"/>
  <c r="H5" i="1"/>
  <c r="J11" i="1"/>
  <c r="H15" i="1"/>
  <c r="I18" i="1"/>
  <c r="J21" i="1"/>
  <c r="J25" i="1"/>
  <c r="H2" i="1"/>
  <c r="I5" i="1"/>
  <c r="J8" i="1"/>
  <c r="H12" i="1"/>
  <c r="I15" i="1"/>
  <c r="J18" i="1"/>
  <c r="H22" i="1"/>
  <c r="H26" i="1"/>
  <c r="I29" i="1"/>
  <c r="J32" i="1"/>
  <c r="I2" i="1"/>
  <c r="H9" i="1"/>
  <c r="J15" i="1"/>
  <c r="I22" i="1"/>
  <c r="J29" i="1"/>
  <c r="J2" i="1"/>
  <c r="I9" i="1"/>
  <c r="H16" i="1"/>
  <c r="J22" i="1"/>
  <c r="I3" i="1"/>
  <c r="J6" i="1"/>
  <c r="H10" i="1"/>
  <c r="I13" i="1"/>
  <c r="J16" i="1"/>
  <c r="H20" i="1"/>
  <c r="I23" i="1"/>
  <c r="I27" i="1"/>
  <c r="J30" i="1"/>
  <c r="H34" i="1"/>
  <c r="K31" i="1" l="1"/>
  <c r="B31" i="1" s="1"/>
  <c r="K36" i="1"/>
  <c r="B36" i="1" s="1"/>
  <c r="I112" i="3" s="1"/>
  <c r="K25" i="1"/>
  <c r="B25" i="1" s="1"/>
  <c r="I22" i="3" s="1"/>
  <c r="K33" i="1"/>
  <c r="B33" i="1" s="1"/>
  <c r="I97" i="3" s="1"/>
  <c r="I126" i="3"/>
  <c r="I125" i="3"/>
  <c r="I124" i="3"/>
  <c r="I123" i="3"/>
  <c r="I96" i="3"/>
  <c r="I113" i="3"/>
  <c r="I111" i="3"/>
  <c r="I12" i="3"/>
  <c r="I70" i="3"/>
  <c r="I11" i="3"/>
  <c r="I13" i="3"/>
  <c r="I41" i="3"/>
  <c r="I40" i="3"/>
  <c r="I39" i="3"/>
  <c r="I38" i="3"/>
  <c r="I66" i="3"/>
  <c r="I65" i="3"/>
  <c r="I64" i="3"/>
  <c r="I63" i="3"/>
  <c r="I24" i="3"/>
  <c r="I23" i="3"/>
  <c r="I110" i="3"/>
  <c r="I69" i="3"/>
  <c r="I68" i="3"/>
  <c r="I67" i="3"/>
  <c r="I42" i="3"/>
  <c r="L59" i="3"/>
  <c r="L58" i="3"/>
  <c r="L57" i="3"/>
  <c r="L56" i="3"/>
  <c r="M116" i="3"/>
  <c r="M115" i="3"/>
  <c r="M114" i="3"/>
  <c r="M117" i="3"/>
  <c r="M119" i="3"/>
  <c r="M118" i="3"/>
  <c r="L62" i="3"/>
  <c r="L61" i="3"/>
  <c r="L60" i="3"/>
  <c r="M40" i="3"/>
  <c r="M39" i="3"/>
  <c r="M38" i="3"/>
  <c r="M41" i="3"/>
  <c r="M35" i="3"/>
  <c r="M34" i="3"/>
  <c r="M37" i="3"/>
  <c r="M36" i="3"/>
  <c r="L93" i="3"/>
  <c r="L92" i="3"/>
  <c r="L95" i="3"/>
  <c r="L94" i="3"/>
  <c r="L35" i="3"/>
  <c r="L34" i="3"/>
  <c r="L37" i="3"/>
  <c r="L36" i="3"/>
  <c r="M11" i="3"/>
  <c r="M13" i="3"/>
  <c r="M70" i="3"/>
  <c r="M12" i="3"/>
  <c r="M2" i="3"/>
  <c r="M1" i="3"/>
  <c r="M3" i="3"/>
  <c r="M93" i="3"/>
  <c r="M92" i="3"/>
  <c r="M95" i="3"/>
  <c r="M94" i="3"/>
  <c r="L48" i="3"/>
  <c r="L47" i="3"/>
  <c r="L46" i="3"/>
  <c r="L73" i="3"/>
  <c r="L72" i="3"/>
  <c r="L71" i="3"/>
  <c r="L45" i="3"/>
  <c r="L44" i="3"/>
  <c r="L43" i="3"/>
  <c r="M69" i="3"/>
  <c r="M68" i="3"/>
  <c r="M67" i="3"/>
  <c r="M110" i="3"/>
  <c r="M59" i="3"/>
  <c r="M58" i="3"/>
  <c r="M57" i="3"/>
  <c r="M56" i="3"/>
  <c r="M108" i="3"/>
  <c r="M107" i="3"/>
  <c r="M106" i="3"/>
  <c r="M109" i="3"/>
  <c r="M125" i="3"/>
  <c r="M124" i="3"/>
  <c r="M123" i="3"/>
  <c r="M126" i="3"/>
  <c r="M73" i="3"/>
  <c r="M72" i="3"/>
  <c r="M71" i="3"/>
  <c r="L69" i="3"/>
  <c r="L68" i="3"/>
  <c r="L67" i="3"/>
  <c r="L110" i="3"/>
  <c r="L116" i="3"/>
  <c r="L115" i="3"/>
  <c r="L114" i="3"/>
  <c r="M121" i="3"/>
  <c r="M120" i="3"/>
  <c r="M122" i="3"/>
  <c r="M7" i="3"/>
  <c r="M6" i="3"/>
  <c r="M5" i="3"/>
  <c r="M4" i="3"/>
  <c r="L10" i="3"/>
  <c r="L9" i="3"/>
  <c r="L8" i="3"/>
  <c r="M29" i="3"/>
  <c r="M28" i="3"/>
  <c r="M27" i="3"/>
  <c r="M26" i="3"/>
  <c r="M25" i="3"/>
  <c r="M24" i="3"/>
  <c r="M23" i="3"/>
  <c r="M22" i="3"/>
  <c r="M103" i="3"/>
  <c r="M105" i="3"/>
  <c r="M104" i="3"/>
  <c r="L97" i="3"/>
  <c r="L81" i="3"/>
  <c r="L42" i="3"/>
  <c r="M62" i="3"/>
  <c r="M61" i="3"/>
  <c r="M60" i="3"/>
  <c r="L30" i="3"/>
  <c r="L33" i="3"/>
  <c r="L32" i="3"/>
  <c r="L31" i="3"/>
  <c r="L7" i="3"/>
  <c r="L6" i="3"/>
  <c r="L5" i="3"/>
  <c r="L4" i="3"/>
  <c r="M16" i="3"/>
  <c r="M15" i="3"/>
  <c r="M14" i="3"/>
  <c r="M20" i="3"/>
  <c r="M19" i="3"/>
  <c r="M21" i="3"/>
  <c r="L103" i="3"/>
  <c r="L105" i="3"/>
  <c r="L104" i="3"/>
  <c r="L40" i="3"/>
  <c r="L39" i="3"/>
  <c r="L38" i="3"/>
  <c r="L41" i="3"/>
  <c r="M30" i="3"/>
  <c r="M33" i="3"/>
  <c r="M32" i="3"/>
  <c r="M31" i="3"/>
  <c r="L25" i="3"/>
  <c r="L24" i="3"/>
  <c r="L23" i="3"/>
  <c r="L22" i="3"/>
  <c r="L2" i="3"/>
  <c r="L1" i="3"/>
  <c r="L3" i="3"/>
  <c r="L125" i="3"/>
  <c r="L124" i="3"/>
  <c r="L123" i="3"/>
  <c r="L126" i="3"/>
  <c r="L16" i="3"/>
  <c r="L15" i="3"/>
  <c r="L14" i="3"/>
  <c r="M77" i="3"/>
  <c r="M76" i="3"/>
  <c r="M75" i="3"/>
  <c r="M74" i="3"/>
  <c r="L88" i="3"/>
  <c r="L87" i="3"/>
  <c r="L86" i="3"/>
  <c r="L85" i="3"/>
  <c r="M18" i="3"/>
  <c r="M17" i="3"/>
  <c r="I99" i="3"/>
  <c r="I55" i="3"/>
  <c r="I54" i="3"/>
  <c r="I53" i="3"/>
  <c r="M78" i="3"/>
  <c r="M80" i="3"/>
  <c r="M79" i="3"/>
  <c r="M10" i="3"/>
  <c r="M9" i="3"/>
  <c r="M8" i="3"/>
  <c r="L102" i="3"/>
  <c r="L101" i="3"/>
  <c r="L100" i="3"/>
  <c r="L91" i="3"/>
  <c r="L90" i="3"/>
  <c r="L89" i="3"/>
  <c r="M97" i="3"/>
  <c r="M81" i="3"/>
  <c r="M42" i="3"/>
  <c r="M45" i="3"/>
  <c r="M44" i="3"/>
  <c r="M43" i="3"/>
  <c r="L98" i="3"/>
  <c r="L83" i="3"/>
  <c r="L82" i="3"/>
  <c r="L84" i="3"/>
  <c r="L121" i="3"/>
  <c r="L120" i="3"/>
  <c r="L122" i="3"/>
  <c r="I98" i="3"/>
  <c r="I84" i="3"/>
  <c r="I83" i="3"/>
  <c r="I82" i="3"/>
  <c r="M102" i="3"/>
  <c r="M101" i="3"/>
  <c r="M100" i="3"/>
  <c r="L108" i="3"/>
  <c r="L107" i="3"/>
  <c r="L106" i="3"/>
  <c r="L109" i="3"/>
  <c r="L49" i="3"/>
  <c r="L52" i="3"/>
  <c r="L51" i="3"/>
  <c r="L50" i="3"/>
  <c r="M49" i="3"/>
  <c r="M52" i="3"/>
  <c r="M51" i="3"/>
  <c r="M50" i="3"/>
  <c r="M54" i="3"/>
  <c r="M53" i="3"/>
  <c r="M99" i="3"/>
  <c r="M55" i="3"/>
  <c r="M113" i="3"/>
  <c r="M112" i="3"/>
  <c r="M111" i="3"/>
  <c r="M96" i="3"/>
  <c r="M64" i="3"/>
  <c r="M63" i="3"/>
  <c r="M66" i="3"/>
  <c r="M65" i="3"/>
  <c r="L64" i="3"/>
  <c r="L63" i="3"/>
  <c r="L66" i="3"/>
  <c r="L65" i="3"/>
  <c r="M88" i="3"/>
  <c r="M87" i="3"/>
  <c r="M86" i="3"/>
  <c r="M85" i="3"/>
  <c r="M98" i="3"/>
  <c r="M83" i="3"/>
  <c r="M82" i="3"/>
  <c r="M84" i="3"/>
  <c r="L18" i="3"/>
  <c r="L17" i="3"/>
  <c r="M91" i="3"/>
  <c r="M90" i="3"/>
  <c r="M89" i="3"/>
  <c r="L29" i="3"/>
  <c r="L28" i="3"/>
  <c r="L27" i="3"/>
  <c r="L26" i="3"/>
  <c r="L78" i="3"/>
  <c r="L80" i="3"/>
  <c r="L79" i="3"/>
  <c r="M48" i="3"/>
  <c r="M47" i="3"/>
  <c r="M46" i="3"/>
  <c r="L113" i="3"/>
  <c r="L112" i="3"/>
  <c r="L111" i="3"/>
  <c r="L96" i="3"/>
  <c r="L11" i="3"/>
  <c r="L13" i="3"/>
  <c r="L70" i="3"/>
  <c r="L12" i="3"/>
  <c r="L54" i="3"/>
  <c r="L53" i="3"/>
  <c r="L99" i="3"/>
  <c r="L55" i="3"/>
  <c r="I80" i="3"/>
  <c r="I79" i="3"/>
  <c r="I78" i="3"/>
  <c r="I45" i="3"/>
  <c r="I44" i="3"/>
  <c r="I43" i="3"/>
  <c r="L77" i="3"/>
  <c r="L76" i="3"/>
  <c r="L75" i="3"/>
  <c r="L74" i="3"/>
  <c r="L20" i="3"/>
  <c r="L19" i="3"/>
  <c r="L21" i="3"/>
  <c r="L117" i="3"/>
  <c r="L119" i="3"/>
  <c r="L118" i="3"/>
  <c r="I81" i="3" l="1"/>
  <c r="I25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<sst xmlns="http://schemas.openxmlformats.org/spreadsheetml/2006/main" count="5066" uniqueCount="1043">
  <si>
    <t>Monday</t>
  </si>
  <si>
    <t>One-Dim Schedule</t>
  </si>
  <si>
    <t>SS3</t>
  </si>
  <si>
    <t>SS2</t>
  </si>
  <si>
    <t>SS1</t>
  </si>
  <si>
    <t>Monday, August 19, 2024 -- Morning</t>
  </si>
  <si>
    <t>Room A</t>
  </si>
  <si>
    <t>CS2</t>
  </si>
  <si>
    <t>CS1</t>
  </si>
  <si>
    <t>SS4</t>
  </si>
  <si>
    <t>Room B</t>
  </si>
  <si>
    <t>Tuesday</t>
  </si>
  <si>
    <t>Room C</t>
  </si>
  <si>
    <t>Monday, August 19, 2024 -- Afternoon</t>
  </si>
  <si>
    <t>NbParallel</t>
  </si>
  <si>
    <t>Wednesday</t>
  </si>
  <si>
    <t>Thursday</t>
  </si>
  <si>
    <t>Friday</t>
  </si>
  <si>
    <t>Track 1</t>
  </si>
  <si>
    <t>Track 2</t>
  </si>
  <si>
    <t>Track 3</t>
  </si>
  <si>
    <t>Track 4</t>
  </si>
  <si>
    <t>9:00-10:00</t>
  </si>
  <si>
    <t>AM Plenary Talk</t>
  </si>
  <si>
    <t>XX</t>
  </si>
  <si>
    <t>Art</t>
  </si>
  <si>
    <t>10:30-12:30</t>
  </si>
  <si>
    <t>Session 1</t>
  </si>
  <si>
    <t>SS13</t>
  </si>
  <si>
    <t>SS9</t>
  </si>
  <si>
    <t>CS4</t>
  </si>
  <si>
    <t>SS5</t>
  </si>
  <si>
    <t>SS18</t>
  </si>
  <si>
    <t>SS14</t>
  </si>
  <si>
    <t>SS6</t>
  </si>
  <si>
    <t>CS7</t>
  </si>
  <si>
    <t>CS5</t>
  </si>
  <si>
    <t>SS21</t>
  </si>
  <si>
    <t>SS15</t>
  </si>
  <si>
    <t>SS11</t>
  </si>
  <si>
    <t>CS9</t>
  </si>
  <si>
    <t>SS17</t>
  </si>
  <si>
    <t>SS24</t>
  </si>
  <si>
    <t>CS11</t>
  </si>
  <si>
    <t>Talk 1</t>
  </si>
  <si>
    <t>Talk 2</t>
  </si>
  <si>
    <t>Talk 3</t>
  </si>
  <si>
    <t>Talk 4</t>
  </si>
  <si>
    <t>14:00-15:00</t>
  </si>
  <si>
    <t>PM Plenary Talk</t>
  </si>
  <si>
    <t>15:30-17:30</t>
  </si>
  <si>
    <t>Session 2</t>
  </si>
  <si>
    <t>SS20</t>
  </si>
  <si>
    <t>SS10</t>
  </si>
  <si>
    <t>CS10</t>
  </si>
  <si>
    <t>SS19</t>
  </si>
  <si>
    <t>SS23</t>
  </si>
  <si>
    <t>CS6</t>
  </si>
  <si>
    <t>SS7</t>
  </si>
  <si>
    <t>SS8</t>
  </si>
  <si>
    <t>CS3</t>
  </si>
  <si>
    <t>CS8</t>
  </si>
  <si>
    <t>SS22</t>
  </si>
  <si>
    <t>SS16</t>
  </si>
  <si>
    <t>SS12</t>
  </si>
  <si>
    <t>Room D</t>
  </si>
  <si>
    <t>Tuesday, August 20, 2024 -- Morning</t>
  </si>
  <si>
    <t>Tuesday, August 20, 2024 -- Afternoon</t>
  </si>
  <si>
    <t>Wednesday, August 21, 2024 -- Afternoon</t>
  </si>
  <si>
    <t>Wednesday, August 21, 2024 -- Morning</t>
  </si>
  <si>
    <t>Thursday, August 22, 2024 -- Morning</t>
  </si>
  <si>
    <t>Thursday, August 22, 2024 -- Afternoon</t>
  </si>
  <si>
    <t>Friday, August 23, 2024 -- Morning</t>
  </si>
  <si>
    <t>Alex</t>
  </si>
  <si>
    <t>Jun</t>
  </si>
  <si>
    <t>Yang</t>
  </si>
  <si>
    <t>Michael</t>
  </si>
  <si>
    <t>Choi</t>
  </si>
  <si>
    <t>michael.choi@yale-nus.edu.sg</t>
  </si>
  <si>
    <t>National University of Singapore</t>
  </si>
  <si>
    <t>Ju</t>
  </si>
  <si>
    <t>nianqiao@purdue.edu</t>
  </si>
  <si>
    <t>Purdue University</t>
  </si>
  <si>
    <t>Ning ``Patricia''</t>
  </si>
  <si>
    <t>Ning</t>
  </si>
  <si>
    <t>patning@tamu.edu</t>
  </si>
  <si>
    <t>Texas A&amp;M University</t>
  </si>
  <si>
    <t>Sabrina</t>
  </si>
  <si>
    <t>Sixta</t>
  </si>
  <si>
    <t>sabrina.sixta@mail.utoronto.ca</t>
  </si>
  <si>
    <t>University of Toronto</t>
  </si>
  <si>
    <t>MCMC: Convergence and Robustness</t>
  </si>
  <si>
    <t>Chris</t>
  </si>
  <si>
    <t>Oates</t>
  </si>
  <si>
    <t>Newcastle University</t>
  </si>
  <si>
    <t>chris.oates@ncl.ac.uk</t>
  </si>
  <si>
    <t>François-Xavier</t>
  </si>
  <si>
    <t>Briol</t>
  </si>
  <si>
    <t>f.briol@ucl.ac.uk</t>
  </si>
  <si>
    <t>University College London</t>
  </si>
  <si>
    <t>Jon</t>
  </si>
  <si>
    <t>Cockayne</t>
  </si>
  <si>
    <t>jon.cockayne@soton.ac.uk</t>
  </si>
  <si>
    <t>University of Southampton</t>
  </si>
  <si>
    <t>Zheyang</t>
  </si>
  <si>
    <t>Shen</t>
  </si>
  <si>
    <t>zheyang.shen@ncl.ac.uk</t>
  </si>
  <si>
    <t>Learning to Solve Related Integrals</t>
  </si>
  <si>
    <t>Thomas</t>
  </si>
  <si>
    <t>University of Passau</t>
  </si>
  <si>
    <t>University of Edinburgh</t>
  </si>
  <si>
    <t>Steffen</t>
  </si>
  <si>
    <t>Dereich</t>
  </si>
  <si>
    <t>steffen.dereich@wwu.de</t>
  </si>
  <si>
    <t>University of Münster</t>
  </si>
  <si>
    <t>Klaus</t>
  </si>
  <si>
    <t>Ritter</t>
  </si>
  <si>
    <t>ritter@mathematik.uni-kl.de</t>
  </si>
  <si>
    <t>University of Kaiserslautern</t>
  </si>
  <si>
    <t>Tim</t>
  </si>
  <si>
    <t>Johnston</t>
  </si>
  <si>
    <t>Stochastic Computation and Complexity, Part I: SDEs, Stochastic optimization and neural networks</t>
  </si>
  <si>
    <t>Stefan</t>
  </si>
  <si>
    <t>Heinrich</t>
  </si>
  <si>
    <t>RPTU Kaiserslautern-Landau</t>
  </si>
  <si>
    <t>heinrich@informatik.uni-kl.de</t>
  </si>
  <si>
    <t>Christopher</t>
  </si>
  <si>
    <t>Rauhögger</t>
  </si>
  <si>
    <t>Christopher.Rauhoegger@uni-passau.de</t>
  </si>
  <si>
    <t>Lukasz</t>
  </si>
  <si>
    <t>Stepien</t>
  </si>
  <si>
    <t>lstepie@agh.edu.pl</t>
  </si>
  <si>
    <t>AGH University Krakow</t>
  </si>
  <si>
    <t>Simon</t>
  </si>
  <si>
    <t>Ellinger</t>
  </si>
  <si>
    <t>simon.ellinger@uni-passau.de</t>
  </si>
  <si>
    <t>Stochastic Computation and Complexity, Part II: Approximation of SDEs under non-standard assumptions</t>
  </si>
  <si>
    <t>Kateryna</t>
  </si>
  <si>
    <t>Pozharska</t>
  </si>
  <si>
    <t>kate.shvai@gmail.com</t>
  </si>
  <si>
    <t>Ukrainian Academy of Sciences, Kiev, and University of Chemnitz</t>
  </si>
  <si>
    <t>Nicola</t>
  </si>
  <si>
    <t>Nagel</t>
  </si>
  <si>
    <t>Technical University of Chemnitz</t>
  </si>
  <si>
    <t>Daniel</t>
  </si>
  <si>
    <t>Rudolf</t>
  </si>
  <si>
    <t>daniel.rudolf@uni-passau.de</t>
  </si>
  <si>
    <t>Stochastic Computation and Complexity, Part IV: High dimensional approximation and integration</t>
  </si>
  <si>
    <t>pozharska.k@gmail.com</t>
  </si>
  <si>
    <t>Ben</t>
  </si>
  <si>
    <t>Adcock</t>
  </si>
  <si>
    <t>ben_adcock@sfu.ca</t>
  </si>
  <si>
    <t>Simon Fraser University</t>
  </si>
  <si>
    <t>Winfried</t>
  </si>
  <si>
    <t>Sickel</t>
  </si>
  <si>
    <t>winfried.sickel@uni-jena.de</t>
  </si>
  <si>
    <t>Friedrich-Schiller-University Jena</t>
  </si>
  <si>
    <t>Mathias</t>
  </si>
  <si>
    <t>Sonnleitner</t>
  </si>
  <si>
    <t>math.s@posteo.net</t>
  </si>
  <si>
    <t>Fabian</t>
  </si>
  <si>
    <t>Taubert</t>
  </si>
  <si>
    <t>Chemnitz University of Technology</t>
  </si>
  <si>
    <t>Function recovery and discretization problems</t>
  </si>
  <si>
    <t>Ayoub</t>
  </si>
  <si>
    <t>Belhadji</t>
  </si>
  <si>
    <t>ayoub.belhadji@ens-lyon.fr</t>
  </si>
  <si>
    <t>ENS de Lyon</t>
  </si>
  <si>
    <t>Jahn</t>
  </si>
  <si>
    <t>Thomas.Jahn@ku.de</t>
  </si>
  <si>
    <t>Katholische Universität Eichstätt-Ingolstadt</t>
  </si>
  <si>
    <t>Tino</t>
  </si>
  <si>
    <t>Ullrich</t>
  </si>
  <si>
    <t>Peter</t>
  </si>
  <si>
    <t>Kritzer</t>
  </si>
  <si>
    <t>RICAM, Austrian Academy of Sciences</t>
  </si>
  <si>
    <t>peter.kritzer@oeaw.ac.at</t>
  </si>
  <si>
    <t>Josef</t>
  </si>
  <si>
    <t>Dick</t>
  </si>
  <si>
    <t>josef.dick@unsw.edu.au</t>
  </si>
  <si>
    <t>University of New South Wales</t>
  </si>
  <si>
    <t>Fred J.</t>
  </si>
  <si>
    <t>Hickernell</t>
  </si>
  <si>
    <t>hickernell@iit.edu</t>
  </si>
  <si>
    <t>Illinois Institute of Technology</t>
  </si>
  <si>
    <t>Kosuke</t>
  </si>
  <si>
    <t>Suzuki</t>
  </si>
  <si>
    <t>kosuke-suzuki@sci.kj.yamagata-u.ac.jp</t>
  </si>
  <si>
    <t>Yamagata University</t>
  </si>
  <si>
    <t>Laurence</t>
  </si>
  <si>
    <t>Wilkes</t>
  </si>
  <si>
    <t>laurence.wilkes@kuleuven.be</t>
  </si>
  <si>
    <t>KU Leuven</t>
  </si>
  <si>
    <t>Universality in QMC and related algorithms</t>
  </si>
  <si>
    <t>Aleksei</t>
  </si>
  <si>
    <t>Sorokin</t>
  </si>
  <si>
    <t>asorokin@hawk.iit.edu</t>
  </si>
  <si>
    <t>Pieterjan</t>
  </si>
  <si>
    <t>Robbe</t>
  </si>
  <si>
    <t>Sandia National Laboratories</t>
  </si>
  <si>
    <t>pmrobbe@sandia.gov</t>
  </si>
  <si>
    <t>McCourt</t>
  </si>
  <si>
    <t>michael@distributional.com</t>
  </si>
  <si>
    <t>Distributional</t>
  </si>
  <si>
    <t>John</t>
  </si>
  <si>
    <t>Miller</t>
  </si>
  <si>
    <t>jjm103@duke.edu</t>
  </si>
  <si>
    <t>Duke University</t>
  </si>
  <si>
    <t>Efficient Bayesian Surrogate Modeling - Part 1</t>
  </si>
  <si>
    <t>Xun</t>
  </si>
  <si>
    <t>Huan</t>
  </si>
  <si>
    <t>xhuan@umich.edu</t>
  </si>
  <si>
    <t>University of Michigan</t>
  </si>
  <si>
    <t>Vishwas</t>
  </si>
  <si>
    <t>Rao</t>
  </si>
  <si>
    <t>vhebbur@anl.gov</t>
  </si>
  <si>
    <t>Argonne National Laboratory</t>
  </si>
  <si>
    <t>Efficient Bayesian Surrogate Modeling - Part 2</t>
  </si>
  <si>
    <t>Vesa</t>
  </si>
  <si>
    <t>Kaarnioja</t>
  </si>
  <si>
    <t>University of Potsdam</t>
  </si>
  <si>
    <t>vesa.kaarnioja@iki.fi</t>
  </si>
  <si>
    <t>Ilja</t>
  </si>
  <si>
    <t>Klebanov</t>
  </si>
  <si>
    <t>Free University of Berlin</t>
  </si>
  <si>
    <t>klebanov@zedat.fu-berlin.de</t>
  </si>
  <si>
    <t>Ian</t>
  </si>
  <si>
    <t>Sloan</t>
  </si>
  <si>
    <t>i.sloan@unsw.edu.au</t>
  </si>
  <si>
    <t>UNSW Sydney</t>
  </si>
  <si>
    <t>Robert</t>
  </si>
  <si>
    <t>Gruhlke</t>
  </si>
  <si>
    <t>r.gruhlke@fu-berlin.de</t>
  </si>
  <si>
    <t>Chris.Oates@newcastle.ac.uk</t>
  </si>
  <si>
    <t>Kernel approximation and cubature - Part 1 of 2</t>
  </si>
  <si>
    <t>Dirk</t>
  </si>
  <si>
    <t>Nuyens</t>
  </si>
  <si>
    <t>dirk.nuyens@kuleuven.be</t>
  </si>
  <si>
    <t>Abirami</t>
  </si>
  <si>
    <t>Srikumar</t>
  </si>
  <si>
    <t>a.srikumar@student.unsw.edu.au</t>
  </si>
  <si>
    <t>Laura</t>
  </si>
  <si>
    <t>Bazahica</t>
  </si>
  <si>
    <t>laura.bazahica@lut.fi</t>
  </si>
  <si>
    <t>LUT University</t>
  </si>
  <si>
    <t>André-Alexander</t>
  </si>
  <si>
    <t>Zepernick</t>
  </si>
  <si>
    <t>a.zepernick@fu-berlin.de</t>
  </si>
  <si>
    <t>Philipp</t>
  </si>
  <si>
    <t>Guth</t>
  </si>
  <si>
    <t>philipp.guth@ricam.oeaw.ac.at</t>
  </si>
  <si>
    <t>Helmut</t>
  </si>
  <si>
    <t>Harbrecht</t>
  </si>
  <si>
    <t>helmut.harbrecht@unibas.ch</t>
  </si>
  <si>
    <t>University of Basel</t>
  </si>
  <si>
    <t>Andrea</t>
  </si>
  <si>
    <t>Barth</t>
  </si>
  <si>
    <t>andrea.barth@mathematik.uni-stuttgart.de</t>
  </si>
  <si>
    <t>University of Stuttgart</t>
  </si>
  <si>
    <t>Arved</t>
  </si>
  <si>
    <t>Bartuska</t>
  </si>
  <si>
    <t>Optimization under uncertainty</t>
  </si>
  <si>
    <t>Chiheb</t>
  </si>
  <si>
    <t>Ben Hammouda</t>
  </si>
  <si>
    <t>Utrecht University</t>
  </si>
  <si>
    <t>c.benhammouda@uu.nl</t>
  </si>
  <si>
    <t>Samet</t>
  </si>
  <si>
    <t>samet@uq.rwth-aachen.de</t>
  </si>
  <si>
    <t>RWTH Aachen University</t>
  </si>
  <si>
    <t>Sifan</t>
  </si>
  <si>
    <t>Liu</t>
  </si>
  <si>
    <t>sfliu@stanford.edu</t>
  </si>
  <si>
    <t>Department of Statistics, Stanford University</t>
  </si>
  <si>
    <t>Sergei</t>
  </si>
  <si>
    <t>Kucherenko</t>
  </si>
  <si>
    <t>s.kucherenko@imperial.ac.uk</t>
  </si>
  <si>
    <t>Imperial College London</t>
  </si>
  <si>
    <t>Zhijian</t>
  </si>
  <si>
    <t>He</t>
  </si>
  <si>
    <t>hezhijian@scut.edu.cn</t>
  </si>
  <si>
    <t>South China University of Technology</t>
  </si>
  <si>
    <t>Recent advances in QMC methods for computational finance and Financial Risk management</t>
  </si>
  <si>
    <t>Sophia</t>
  </si>
  <si>
    <t>Wiechert</t>
  </si>
  <si>
    <t>wiechert@uq.rwth-aachen.de</t>
  </si>
  <si>
    <t>Hye-Won</t>
  </si>
  <si>
    <t>Kang</t>
  </si>
  <si>
    <t>hwkang@umbc.edu</t>
  </si>
  <si>
    <t>University of Maryland Baltimore County</t>
  </si>
  <si>
    <t>Frank</t>
  </si>
  <si>
    <t>f.h.van.der.meulen@vu.nl</t>
  </si>
  <si>
    <t>Vrije Universiteit Amsterdam</t>
  </si>
  <si>
    <t>Recent Advances in Monte Carlo Methods for Forward and Inverse Problems for Stochastic Reaction Networks - Part 1</t>
  </si>
  <si>
    <t>Muruhan</t>
  </si>
  <si>
    <t>Rathinam</t>
  </si>
  <si>
    <t>muruhan@umbc.edu</t>
  </si>
  <si>
    <t>Ankit</t>
  </si>
  <si>
    <t>Gupta</t>
  </si>
  <si>
    <t>ankit.gupta@bsse.ethz.ch</t>
  </si>
  <si>
    <t>ETH Zürich</t>
  </si>
  <si>
    <t>Recent Advances in Monte Carlo Methods for Forward and Inverse Problems for Stochastic Reaction Networks - Part 2</t>
  </si>
  <si>
    <t>Jonas</t>
  </si>
  <si>
    <t>Latz</t>
  </si>
  <si>
    <t>University of Manchester</t>
  </si>
  <si>
    <t>jonas.latz@manchester.ac.uk</t>
  </si>
  <si>
    <t>Pierre</t>
  </si>
  <si>
    <t>Del Moral</t>
  </si>
  <si>
    <t>Svetlana</t>
  </si>
  <si>
    <t>Dubinkina</t>
  </si>
  <si>
    <t>s.b.dubinkina@vu.nl</t>
  </si>
  <si>
    <t>Ruben</t>
  </si>
  <si>
    <t>Harris</t>
  </si>
  <si>
    <t>r.harris@fu-berlin.de</t>
  </si>
  <si>
    <t>Freie Universität Berlin</t>
  </si>
  <si>
    <t>Continuous-time dynamics in Monte Carlo and beyond</t>
  </si>
  <si>
    <t>Anastasia</t>
  </si>
  <si>
    <t>Istratuca</t>
  </si>
  <si>
    <t>University of Edinburgh, Heriot-Watt University</t>
  </si>
  <si>
    <t>a.istratuca@sms.ed.ac.uk</t>
  </si>
  <si>
    <t>Aretha</t>
  </si>
  <si>
    <t>Teckentrup</t>
  </si>
  <si>
    <t>a.teckentrup@ed.ac.uk</t>
  </si>
  <si>
    <t>Sebastian</t>
  </si>
  <si>
    <t>Krumscheid</t>
  </si>
  <si>
    <t>sebastian.krumscheid@kit.edu</t>
  </si>
  <si>
    <t>Karlsruhe Institute of Technology</t>
  </si>
  <si>
    <t>Elliot</t>
  </si>
  <si>
    <t>Addy</t>
  </si>
  <si>
    <t>e.j.addy@sms.ed.ac.uk</t>
  </si>
  <si>
    <t>Weiwen</t>
  </si>
  <si>
    <t>Mo</t>
  </si>
  <si>
    <t>weiwen.mo@kuleuven.be</t>
  </si>
  <si>
    <t>Efficient methods for uncertainty quantification in differential equations Part I</t>
  </si>
  <si>
    <t>Scarabosio</t>
  </si>
  <si>
    <t>l.scarabosio@math.ru.nl</t>
  </si>
  <si>
    <t>Radboud University</t>
  </si>
  <si>
    <t>Fabio</t>
  </si>
  <si>
    <t>Musco</t>
  </si>
  <si>
    <t>fabio.musco@mathematik.uni-stuttgart.de</t>
  </si>
  <si>
    <t>Feischl</t>
  </si>
  <si>
    <t>michael.feischl@tuwien.ac.at</t>
  </si>
  <si>
    <t>Efficient methods for uncertainty quantification in differential equations Part II</t>
  </si>
  <si>
    <t>Shyam Mohan</t>
  </si>
  <si>
    <t>Subbiah Pillai</t>
  </si>
  <si>
    <t>subbiah@uq.rwth-aachen.de</t>
  </si>
  <si>
    <t>Eya</t>
  </si>
  <si>
    <t>Ben Amar</t>
  </si>
  <si>
    <t>eya.benamar@kaust.edu.sa</t>
  </si>
  <si>
    <t>KAUST</t>
  </si>
  <si>
    <t>Wang</t>
  </si>
  <si>
    <t>Johannes</t>
  </si>
  <si>
    <t>University of Oslo</t>
  </si>
  <si>
    <t>Variance reduction techniques for rare events</t>
  </si>
  <si>
    <t>Mike</t>
  </si>
  <si>
    <t>Giles</t>
  </si>
  <si>
    <t>University of Oxford</t>
  </si>
  <si>
    <t>mike.giles@maths.ox.ac.uk</t>
  </si>
  <si>
    <t>A.Istratuca@sms.ed.ac.uk</t>
  </si>
  <si>
    <t>Haakon</t>
  </si>
  <si>
    <t>Hoel</t>
  </si>
  <si>
    <t>haakonah1@gmail.com</t>
  </si>
  <si>
    <t>Emil</t>
  </si>
  <si>
    <t>emil.loevbak@kit.edu</t>
  </si>
  <si>
    <t>martinek@math.uni-heidelberg.de</t>
  </si>
  <si>
    <t>Multilevel methods for SDEs and SPDEs</t>
  </si>
  <si>
    <t>Nobile</t>
  </si>
  <si>
    <t>fabio.nobile@epfl.ch</t>
  </si>
  <si>
    <t>EPFL</t>
  </si>
  <si>
    <t>Filippo</t>
  </si>
  <si>
    <t>De Angelis</t>
  </si>
  <si>
    <t>Filippo.DeAngelis@maths.ox.ac.uk</t>
  </si>
  <si>
    <t>Multilevel methods for function approximation</t>
  </si>
  <si>
    <t>Løvbak</t>
  </si>
  <si>
    <t>Mascagni</t>
  </si>
  <si>
    <t>Florida State University</t>
  </si>
  <si>
    <t>mascagni@fsu.edu</t>
  </si>
  <si>
    <t>L'Ecuyer</t>
  </si>
  <si>
    <t>lecuyer@iro.umontreal.ca</t>
  </si>
  <si>
    <t>Université de Montréal</t>
  </si>
  <si>
    <t>meltem.turan@nist.gov</t>
  </si>
  <si>
    <t>NIST (Computer Security Division)</t>
  </si>
  <si>
    <t>Asaki</t>
  </si>
  <si>
    <t>Saito</t>
  </si>
  <si>
    <t>saito@fun.ac.jp</t>
  </si>
  <si>
    <t>Future University Hakodate</t>
  </si>
  <si>
    <t>Testing and analysis of pseudorandom number generators</t>
  </si>
  <si>
    <t>Alex Shestopaloff</t>
  </si>
  <si>
    <t>Chris Oates</t>
  </si>
  <si>
    <t>Thomas Müller-Gronbach</t>
  </si>
  <si>
    <t>Stefan Heinrich</t>
  </si>
  <si>
    <t>Larisa Yaroslavtseva</t>
  </si>
  <si>
    <t>David Krieg</t>
  </si>
  <si>
    <t>Peter Kritzer</t>
  </si>
  <si>
    <t>Aleksei Sorokin</t>
  </si>
  <si>
    <t>Pieterjan Robbe</t>
  </si>
  <si>
    <t>Vesa Kaarnioja</t>
  </si>
  <si>
    <t>Philipp Guth</t>
  </si>
  <si>
    <t>Chiheb Ben Hammouda</t>
  </si>
  <si>
    <t>Sophia Wiechert</t>
  </si>
  <si>
    <t>Neil Chada</t>
  </si>
  <si>
    <t>Anastasia Istratuca</t>
  </si>
  <si>
    <t>Nadhir Ben Rached</t>
  </si>
  <si>
    <t>Mike Giles</t>
  </si>
  <si>
    <t>Emil Løvbak</t>
  </si>
  <si>
    <t>Jun Yang</t>
  </si>
  <si>
    <t xml:space="preserve"> </t>
  </si>
  <si>
    <t>Kateryna Pozharska</t>
  </si>
  <si>
    <t>Ilja Klebanov</t>
  </si>
  <si>
    <t>Raul Tempone</t>
  </si>
  <si>
    <t>Jonas Latz</t>
  </si>
  <si>
    <t>Aretha Teckentrup</t>
  </si>
  <si>
    <t>Michael Mascagni</t>
  </si>
  <si>
    <t>Claudia Schillings</t>
  </si>
  <si>
    <t>Raúl Tempone</t>
  </si>
  <si>
    <t>Sam Power</t>
  </si>
  <si>
    <t>Shyam Mohan Subbiah Pillai</t>
  </si>
  <si>
    <t>Gnewuch</t>
  </si>
  <si>
    <t>University of Osnabrück</t>
  </si>
  <si>
    <t>michael.gnewuch@uni-osnabrueck.de</t>
  </si>
  <si>
    <t>RPTU Kaiserslautern</t>
  </si>
  <si>
    <t>Dinh</t>
  </si>
  <si>
    <t>TU Chemnitz</t>
  </si>
  <si>
    <t>Robin</t>
  </si>
  <si>
    <t>Rüßmann</t>
  </si>
  <si>
    <t>Function spaces and algorithms for high-dimensional problems</t>
  </si>
  <si>
    <t>Klaus Ritter</t>
  </si>
  <si>
    <t>Michael Gnewuch</t>
  </si>
  <si>
    <t>CS12</t>
  </si>
  <si>
    <t>Christian</t>
  </si>
  <si>
    <t>Weiss</t>
  </si>
  <si>
    <t>Ruhr West University of Applied Sciences</t>
  </si>
  <si>
    <t>christian.weiss@hs-ruhrwest.de</t>
  </si>
  <si>
    <t>Pair Correlations in the p-adic setting</t>
  </si>
  <si>
    <t>https://uwaterloo.ca/statistics-and-actuarial-science/system/files/webform/mcqmc_2024_contributed_talk_abst/9211/template_abstract_talk.tex</t>
  </si>
  <si>
    <t>Joonha</t>
  </si>
  <si>
    <t>Park</t>
  </si>
  <si>
    <t>University of Kansas</t>
  </si>
  <si>
    <t>j.park@ku.edu</t>
  </si>
  <si>
    <t>Sampling high-dimensional, multimodal distributions using adaptively-tuned, tempered Hamiltonian Monte Carlo</t>
  </si>
  <si>
    <t>https://uwaterloo.ca/statistics-and-actuarial-science/system/files/webform/mcqmc_2024_contributed_talk_abst/9764/abstract.tex</t>
  </si>
  <si>
    <t>Miguel</t>
  </si>
  <si>
    <t>Angel</t>
  </si>
  <si>
    <t>Alvarez</t>
  </si>
  <si>
    <t>King Abdullah University of Science and Technology</t>
  </si>
  <si>
    <t>miguelangel.alvarezballesteros@kaust.edu.sa</t>
  </si>
  <si>
    <t>Unbiased and Multilevel Methods for a Class of Diffusions Partially Observed via Marked Point Processes</t>
  </si>
  <si>
    <t>https://uwaterloo.ca/statistics-and-actuarial-science/system/files/webform/mcqmc_2024_contributed_talk_abst/9774/miguelalvarez.tex</t>
  </si>
  <si>
    <t>Nathan</t>
  </si>
  <si>
    <t>Kirk</t>
  </si>
  <si>
    <t>University of Waterloo</t>
  </si>
  <si>
    <t>nathankirk@live.com</t>
  </si>
  <si>
    <t>https://uwaterloo.ca/statistics-and-actuarial-science/system/files/webform/mcqmc_2024_contributed_talk_abst/9811/nathankirk.tex</t>
  </si>
  <si>
    <t>Charly</t>
  </si>
  <si>
    <t>Andral</t>
  </si>
  <si>
    <t>Université Paris Dauphine-PSL</t>
  </si>
  <si>
    <t>andral@ceremade.dauphine.fr</t>
  </si>
  <si>
    <t>Combining Normalizing Flows and Quasi-Monte Carlo</t>
  </si>
  <si>
    <t>https://uwaterloo.ca/statistics-and-actuarial-science/system/files/webform/mcqmc_2024_contributed_talk_abst/9836/charlyandral.tex</t>
  </si>
  <si>
    <t>Romain</t>
  </si>
  <si>
    <t>Espoeys</t>
  </si>
  <si>
    <t>ONERA/CERFACS</t>
  </si>
  <si>
    <t>espoeys@cerfacs.fr</t>
  </si>
  <si>
    <t>Multilevel reliability analysis: application to a flood risk estimation</t>
  </si>
  <si>
    <t>https://uwaterloo.ca/statistics-and-actuarial-science/system/files/webform/mcqmc_2024_contributed_talk_abst/9837/romainespoeys.tex</t>
  </si>
  <si>
    <t>Hassan</t>
  </si>
  <si>
    <t>Maatouk</t>
  </si>
  <si>
    <t>EBInnov, School of Industrial Biology</t>
  </si>
  <si>
    <t>maatouk_hassan@hotmail.fr</t>
  </si>
  <si>
    <t>Sampling multivariate normal distributions under nonlinear constraints</t>
  </si>
  <si>
    <t>https://uwaterloo.ca/statistics-and-actuarial-science/system/files/webform/mcqmc_2024_contributed_talk_abst/9842/hassanmaatouk.tex</t>
  </si>
  <si>
    <t>Michał</t>
  </si>
  <si>
    <t>Sobieraj</t>
  </si>
  <si>
    <t>AGH University of Krakow</t>
  </si>
  <si>
    <t>sobieraj@agh.edu.pl</t>
  </si>
  <si>
    <t>On randomized Euler scheme for SDEs with drift in integral form and its connection with SGD</t>
  </si>
  <si>
    <t>https://uwaterloo.ca/statistics-and-actuarial-science/system/files/webform/mcqmc_2024_contributed_talk_abst/9854/michalsobieraj.tex</t>
  </si>
  <si>
    <t>QMC and nonnegative local discrepancy</t>
  </si>
  <si>
    <t>https://uwaterloo.ca/statistics-and-actuarial-science/system/files/webform/mcqmc_2024_contributed_talk_abst/9865/contributed_talk_kritzer.tex</t>
  </si>
  <si>
    <t>Xian</t>
  </si>
  <si>
    <t>Sun Yat-sen University</t>
  </si>
  <si>
    <t>xianjun@mail.sysu.edu.cn</t>
  </si>
  <si>
    <t>Random star discrepancy based on stratified sampling</t>
  </si>
  <si>
    <t>https://uwaterloo.ca/statistics-and-actuarial-science/system/files/webform/mcqmc_2024_contributed_talk_abst/9878/junxian.tex</t>
  </si>
  <si>
    <t>Leszek</t>
  </si>
  <si>
    <t>Plaskota</t>
  </si>
  <si>
    <t>University of Warsaw, Warsaw, Poland</t>
  </si>
  <si>
    <t>leszekp@mimuw.edu.pl</t>
  </si>
  <si>
    <t>Adaptive quadratures work well even for piecewise smooth functions(?)</t>
  </si>
  <si>
    <t>https://uwaterloo.ca/statistics-and-actuarial-science/system/files/webform/mcqmc_2024_contributed_talk_abst/9902/leszekplaskota.tex</t>
  </si>
  <si>
    <t>Azar</t>
  </si>
  <si>
    <t>Louzi</t>
  </si>
  <si>
    <t>LPSM, CNRS, Université Paris Cité</t>
  </si>
  <si>
    <t>louzy@lpsm.paris</t>
  </si>
  <si>
    <t>Adaptive Multilevel Stochastic Approximation of the Value-at-Risk and Expected Shortfall</t>
  </si>
  <si>
    <t>https://uwaterloo.ca/statistics-and-actuarial-science/system/files/webform/mcqmc_2024_contributed_talk_abst/9907/azarlouzi.tex</t>
  </si>
  <si>
    <t>Yunfeng</t>
  </si>
  <si>
    <t>Xiong</t>
  </si>
  <si>
    <t>Beijing Normal University</t>
  </si>
  <si>
    <t>yfxiong@bnu.edu.cn</t>
  </si>
  <si>
    <t>Adaptive density estimation via discrepancy estimation, and its application in quantum many-body simulations</t>
  </si>
  <si>
    <t>https://uwaterloo.ca/statistics-and-actuarial-science/system/files/webform/mcqmc_2024_contributed_talk_abst/9913/abstract_yunfeng_xiong_bnu.tex</t>
  </si>
  <si>
    <t>Alessandro</t>
  </si>
  <si>
    <t>Mastrototaro</t>
  </si>
  <si>
    <t>KTH Royal Institute of Technology, Stockholm, Sweden</t>
  </si>
  <si>
    <t>alemas@kth.se</t>
  </si>
  <si>
    <t>Online Variational Sequential Monte Carlo</t>
  </si>
  <si>
    <t>https://uwaterloo.ca/statistics-and-actuarial-science/system/files/webform/mcqmc_2024_contributed_talk_abst/9957/alessandromastrototaro.tex</t>
  </si>
  <si>
    <t>Hozumi</t>
  </si>
  <si>
    <t>Morohosi</t>
  </si>
  <si>
    <t>National Graduate Institute for Policy Studies</t>
  </si>
  <si>
    <t>morohosi@grips.ac.jp</t>
  </si>
  <si>
    <t>Searching good permutations for low-discrepancy sequences by mixed integer programming</t>
  </si>
  <si>
    <t>https://uwaterloo.ca/statistics-and-actuarial-science/system/files/webform/mcqmc_2024_contributed_talk_abst/9980/hozumimorohosi.tex</t>
  </si>
  <si>
    <t>Bjoern</t>
  </si>
  <si>
    <t>Sprungk</t>
  </si>
  <si>
    <t>TU Bergakademie Freiberg</t>
  </si>
  <si>
    <t>bjoern.sprungk@math.tu-freiberg.de</t>
  </si>
  <si>
    <t>Metropolis-adjusted interacting particle sampling</t>
  </si>
  <si>
    <t>https://uwaterloo.ca/statistics-and-actuarial-science/system/files/webform/mcqmc_2024_contributed_talk_abst/10012/sprungk_talk_mcqmc.tex</t>
  </si>
  <si>
    <t>Jiarui</t>
  </si>
  <si>
    <t>Du</t>
  </si>
  <si>
    <t>mascut.dujiarui@mail.scut.edu.cn</t>
  </si>
  <si>
    <t>Unbiased Markov chain quasi-Monte Carlo for Gibbs samplers</t>
  </si>
  <si>
    <t>https://uwaterloo.ca/statistics-and-actuarial-science/system/files/webform/mcqmc_2024_contributed_talk_abst/10015/du-jiarui.tex</t>
  </si>
  <si>
    <t>Acceleration of true orbit pseudorandom number generators using Newton's method</t>
  </si>
  <si>
    <t>https://uwaterloo.ca/statistics-and-actuarial-science/system/files/webform/mcqmc_2024_contributed_talk_abst/10016/asakisaito.tex</t>
  </si>
  <si>
    <t>Stefano</t>
  </si>
  <si>
    <t>Bruno</t>
  </si>
  <si>
    <t>sbruno@ed.ac.uk</t>
  </si>
  <si>
    <t>On diffusion-based generative models and their error bounds: The log-concave case with full convergence estimates.</t>
  </si>
  <si>
    <t>https://uwaterloo.ca/statistics-and-actuarial-science/system/files/webform/mcqmc_2024_contributed_talk_abst/10017/stefanobruno.tex</t>
  </si>
  <si>
    <t>A Universal Lattice-based Algorithm for Multivariate Function Approximation in Uncertainty Quantification</t>
  </si>
  <si>
    <t>https://uwaterloo.ca/statistics-and-actuarial-science/system/files/webform/mcqmc_2024_contributed_talk_abst/10019/abstract_mcqmc2024.tex</t>
  </si>
  <si>
    <t>Leon</t>
  </si>
  <si>
    <t>Wilkosz</t>
  </si>
  <si>
    <t>leon.wilkosz@kaust.edu.sa</t>
  </si>
  <si>
    <t>Hierarchical and Quasi Monte Carlo Techniques for McKean-Vlasov Equations</t>
  </si>
  <si>
    <t>https://uwaterloo.ca/statistics-and-actuarial-science/system/files/webform/mcqmc_2024_contributed_talk_abst/10038/leonwilkosz.tex</t>
  </si>
  <si>
    <t>Matthew</t>
  </si>
  <si>
    <t>T.C.</t>
  </si>
  <si>
    <t>Li</t>
  </si>
  <si>
    <t>MIT</t>
  </si>
  <si>
    <t>mtcli@mit.edu</t>
  </si>
  <si>
    <t>Certifiable Low-Dimensional Structure in Bayesian Inference via Dimensional Logarithmic Sobolev and Poincar\'e Inequalities</t>
  </si>
  <si>
    <t>https://uwaterloo.ca/statistics-and-actuarial-science/system/files/webform/mcqmc_2024_contributed_talk_abst/10044/mtcli_mcqmc2024_abstract.tex</t>
  </si>
  <si>
    <t>Hwanwoo</t>
  </si>
  <si>
    <t>Kim</t>
  </si>
  <si>
    <t>University of Chicago</t>
  </si>
  <si>
    <t>hwkim@uchicago.edu</t>
  </si>
  <si>
    <t>Bayesian Optimization with Noise-Free Observations: Improved Regret Bounds via Random Exploration</t>
  </si>
  <si>
    <t>https://uwaterloo.ca/statistics-and-actuarial-science/system/files/webform/mcqmc_2024_contributed_talk_abst/10060/hwanwookim.tex</t>
  </si>
  <si>
    <t>filippo.deangelis@maths.ox.ac.uk</t>
  </si>
  <si>
    <t>Multilevel function approximation I: meta-theorems and PDE analysis</t>
  </si>
  <si>
    <t>https://uwaterloo.ca/statistics-and-actuarial-science/system/files/webform/mcqmc_2024_contributed_talk_abst/10062/filippodeangelis.tex</t>
  </si>
  <si>
    <t>Bounding and estimating MCMC convergence rates using common random number simulations</t>
  </si>
  <si>
    <t>https://uwaterloo.ca/statistics-and-actuarial-science/system/files/webform/mcqmc_2024_contributed_talk_abst/10063/abstract-sabrinasixta.tex</t>
  </si>
  <si>
    <t>Vishnupriya</t>
  </si>
  <si>
    <t>Anupindi</t>
  </si>
  <si>
    <t>vishnupriya.anupindi@ricam.oeaw.ac.at</t>
  </si>
  <si>
    <t>Column reduced digital nets</t>
  </si>
  <si>
    <t>https://uwaterloo.ca/statistics-and-actuarial-science/system/files/webform/mcqmc_2024_contributed_talk_abst/10064/anupindivishnupriya.tex</t>
  </si>
  <si>
    <t>Chuntao</t>
  </si>
  <si>
    <t>Chen</t>
  </si>
  <si>
    <t>Lappeenranta University of Technology</t>
  </si>
  <si>
    <t>chuntao.chen@lut.fi</t>
  </si>
  <si>
    <t>Massachusetts Institute of Technology</t>
  </si>
  <si>
    <t>Multilevel optimization-based sampling for large-scale inverse problems</t>
  </si>
  <si>
    <t>https://uwaterloo.ca/statistics-and-actuarial-science/system/files/webform/mcqmc_2024_contributed_talk_abst/10066/chenchuntao.tex</t>
  </si>
  <si>
    <t>Sampling with Stein Discrepancies</t>
  </si>
  <si>
    <t>https://uwaterloo.ca/statistics-and-actuarial-science/system/files/webform/mcqmc_2024_contributed_talk_abst/10067/abstract.tex</t>
  </si>
  <si>
    <t>Entropy numbers of finite-dimensional Lorentz space embeddings</t>
  </si>
  <si>
    <t>https://uwaterloo.ca/statistics-and-actuarial-science/system/files/webform/mcqmc_2024_contributed_talk_abst/10076/abstract.tex</t>
  </si>
  <si>
    <t>Mike.Giles@maths.ox.ac.uk</t>
  </si>
  <si>
    <t>Multilevel function approximation II: SDE analysis</t>
  </si>
  <si>
    <t>https://uwaterloo.ca/statistics-and-actuarial-science/system/files/webform/mcqmc_2024_contributed_talk_abst/10079/mikegiles.tex</t>
  </si>
  <si>
    <t>Silei</t>
  </si>
  <si>
    <t>Song</t>
  </si>
  <si>
    <t>ssong4@fsu.edu</t>
  </si>
  <si>
    <t>WoSNN: an Effective Stochastic Solver for Elliptic Partial Differential Equations (PDEs) with Machine Learning</t>
  </si>
  <si>
    <t>https://uwaterloo.ca/statistics-and-actuarial-science/system/files/webform/mcqmc_2024_contributed_talk_abst/10105/sileisong.tex</t>
  </si>
  <si>
    <t>Federica</t>
  </si>
  <si>
    <t>Milinanni</t>
  </si>
  <si>
    <t>KTH Royal Institute of Technology, Sweden</t>
  </si>
  <si>
    <t>fedmil@kth.se</t>
  </si>
  <si>
    <t>A large deviation principle for Metropolis-Hastings sampling</t>
  </si>
  <si>
    <t>https://uwaterloo.ca/statistics-and-actuarial-science/system/files/webform/mcqmc_2024_contributed_talk_abst/10107/federicamilinanni.tex</t>
  </si>
  <si>
    <t>Quasi-Monte Carlo for Electrical Impedance Tomography</t>
  </si>
  <si>
    <t>https://uwaterloo.ca/statistics-and-actuarial-science/system/files/webform/mcqmc_2024_contributed_talk_abst/10108/laurabazahica.tex</t>
  </si>
  <si>
    <t>Philippe</t>
  </si>
  <si>
    <t>Blondeel</t>
  </si>
  <si>
    <t>Belgian Royal Military Academy</t>
  </si>
  <si>
    <t>philippe.blondeel@mil.be</t>
  </si>
  <si>
    <t>Application of quasi-Monte Carlo in Mine Countermeasure Simulations with a Stochastic Optimal Control Framework</t>
  </si>
  <si>
    <t>https://uwaterloo.ca/statistics-and-actuarial-science/system/files/webform/mcqmc_2024_contributed_talk_abst/10112/philippeblondeel.tex</t>
  </si>
  <si>
    <t>Xiaoqun</t>
  </si>
  <si>
    <t>Department of Mathematical Sciences, Tsinghua University, Beijing, China</t>
  </si>
  <si>
    <t>wangxiaoqun@tsinghua.edu.cn</t>
  </si>
  <si>
    <t>Achieving High Order Convergence of Quasi-Monte Carlo Methods for Unbounded Integrands by Importance Sampling</t>
  </si>
  <si>
    <t>https://uwaterloo.ca/statistics-and-actuarial-science/system/files/webform/mcqmc_2024_contributed_talk_abst/10113/xiaoqunwang.tex</t>
  </si>
  <si>
    <t>RPTU Kaiserslautern-Landau, Germany</t>
  </si>
  <si>
    <t>Upper and Lower Bounds for Pathwise Approximation of Scalar SDEs with Reflection</t>
  </si>
  <si>
    <t>https://uwaterloo.ca/statistics-and-actuarial-science/system/files/webform/mcqmc_2024_contributed_talk_abst/10115/klausritter.tex</t>
  </si>
  <si>
    <t>Shin</t>
  </si>
  <si>
    <t>Harase</t>
  </si>
  <si>
    <t>Ritsumeikan University</t>
  </si>
  <si>
    <t>harase@fc.ritsumei.ac.jp</t>
  </si>
  <si>
    <t>Markov chain quasi-Monte Carlo simulation using linear feedback shift register generators</t>
  </si>
  <si>
    <t>https://uwaterloo.ca/statistics-and-actuarial-science/system/files/webform/mcqmc_2024_contributed_talk_abst/10118/shinharase.tex</t>
  </si>
  <si>
    <t>Max</t>
  </si>
  <si>
    <t>Hird</t>
  </si>
  <si>
    <t>max.hird.19@ucl.ac.uk</t>
  </si>
  <si>
    <t>Quantifying the effectiveness of linear preconditioning in Markov chain Monte Carlo</t>
  </si>
  <si>
    <t>https://uwaterloo.ca/statistics-and-actuarial-science/system/files/webform/mcqmc_2024_contributed_talk_abst/10120/maxhird.tex</t>
  </si>
  <si>
    <t>Arne</t>
  </si>
  <si>
    <t>Bouillon</t>
  </si>
  <si>
    <t>arne.bouillon@kuleuven.be</t>
  </si>
  <si>
    <t>Single-ensemble multilevel Monte Carlo for discrete interacting-particle methods</t>
  </si>
  <si>
    <t>https://uwaterloo.ca/statistics-and-actuarial-science/system/files/webform/mcqmc_2024_contributed_talk_abst/10121/main.tex</t>
  </si>
  <si>
    <t>Francois-Xavier</t>
  </si>
  <si>
    <t>Estimating parametric expectations through Bayesian quadrature</t>
  </si>
  <si>
    <t>https://uwaterloo.ca/statistics-and-actuarial-science/system/files/webform/mcqmc_2024_contributed_talk_abst/10122/francoisxavierbriol.tex</t>
  </si>
  <si>
    <t>Rocco</t>
  </si>
  <si>
    <t>Caprio</t>
  </si>
  <si>
    <t>University of Warwick</t>
  </si>
  <si>
    <t>rocco.caprio@warwick.ac.uk</t>
  </si>
  <si>
    <t>A calculus for Markov chain Monte Carlo: studying approximations in algorithms</t>
  </si>
  <si>
    <t>https://uwaterloo.ca/statistics-and-actuarial-science/system/files/webform/mcqmc_2024_contributed_talk_abst/10124/roccocaprio.tex</t>
  </si>
  <si>
    <t>Sascha</t>
  </si>
  <si>
    <t>Holl</t>
  </si>
  <si>
    <t>Max Planck Institute for Informatics</t>
  </si>
  <si>
    <t>sholl@mpi-inf.mpg.de</t>
  </si>
  <si>
    <t>Concatenation of Markov processes for Monte Carlo Integration</t>
  </si>
  <si>
    <t>https://uwaterloo.ca/statistics-and-actuarial-science/system/files/webform/mcqmc_2024_contributed_talk_abst/10125/2024_mcqmc_abstract.tex</t>
  </si>
  <si>
    <t>Cameron</t>
  </si>
  <si>
    <t>Bell</t>
  </si>
  <si>
    <t>cameron.bell@warwick.ac.uk</t>
  </si>
  <si>
    <t>Adapting the Stereographic Bouncy Particle Sampler</t>
  </si>
  <si>
    <t>https://uwaterloo.ca/statistics-and-actuarial-science/system/files/webform/mcqmc_2024_contributed_talk_abst/10127/mcqmc_abstract.tex</t>
  </si>
  <si>
    <t>Sanket</t>
  </si>
  <si>
    <t>Agrawal</t>
  </si>
  <si>
    <t>sanket.agrawal@warwick.ac.uk</t>
  </si>
  <si>
    <t>Large sample limit theorems for the Zig-Zag process</t>
  </si>
  <si>
    <t>https://uwaterloo.ca/statistics-and-actuarial-science/system/files/webform/mcqmc_2024_contributed_talk_abst/10135/sanketagrawal.tex</t>
  </si>
  <si>
    <t>Astrid</t>
  </si>
  <si>
    <t>Herremans</t>
  </si>
  <si>
    <t>astrid.herremans@kuleuven.be</t>
  </si>
  <si>
    <t>Sampling theory for regularized least squares approximations</t>
  </si>
  <si>
    <t>https://uwaterloo.ca/statistics-and-actuarial-science/system/files/webform/mcqmc_2024_contributed_talk_abst/10136/astridherremans.tex</t>
  </si>
  <si>
    <t>Victor</t>
  </si>
  <si>
    <t>Ostromoukhov</t>
  </si>
  <si>
    <t>Université Claude Bernard Lyon 1/CNRS</t>
  </si>
  <si>
    <t>victor.ostromoukhov@liris.cnrs.fr</t>
  </si>
  <si>
    <t>Nicolas</t>
  </si>
  <si>
    <t>Construction of many irreducible Sobol’ (0,2)-sequences in base b&gt;2</t>
  </si>
  <si>
    <t>https://uwaterloo.ca/statistics-and-actuarial-science/system/files/webform/mcqmc_2024_contributed_talk_abst/10140/vo_mcqmc2024.tex</t>
  </si>
  <si>
    <t>Miika</t>
  </si>
  <si>
    <t>Kailas</t>
  </si>
  <si>
    <t>University of Jyväskylä</t>
  </si>
  <si>
    <t>miika.p.kailas@jyu.fi</t>
  </si>
  <si>
    <t>Ergodicity of No U-Turn Samplers</t>
  </si>
  <si>
    <t>https://uwaterloo.ca/statistics-and-actuarial-science/system/files/webform/mcqmc_2024_contributed_talk_abst/10143/abstract_talk.tex</t>
  </si>
  <si>
    <t>Kristin</t>
  </si>
  <si>
    <t>Kirchner</t>
  </si>
  <si>
    <t>Delft University of Technology and KTH Royal Institute of Technology</t>
  </si>
  <si>
    <t>k.kirchner@tudelft.nl</t>
  </si>
  <si>
    <t>Monte Carlo convergence rates for moments in Banach spaces</t>
  </si>
  <si>
    <t>https://uwaterloo.ca/statistics-and-actuarial-science/system/files/webform/mcqmc_2024_contributed_talk_abst/10146/kristinkirchner.tex</t>
  </si>
  <si>
    <t>Ambrose</t>
  </si>
  <si>
    <t>Robert Stefan</t>
  </si>
  <si>
    <t>Emmett-iwaniw</t>
  </si>
  <si>
    <t>arsemmet@uwaterloo.ca</t>
  </si>
  <si>
    <t>Using Adaptive Basis Search Method To Interpret Black-Box Models</t>
  </si>
  <si>
    <t>https://uwaterloo.ca/statistics-and-actuarial-science/system/files/webform/mcqmc_2024_contributed_talk_abst/10147/ambroseemmettiwaniw.tex</t>
  </si>
  <si>
    <t>ETH Zurich</t>
  </si>
  <si>
    <t>Spectral Estimation of the Koopman operator for Stochastic Reaction Networks</t>
  </si>
  <si>
    <t>https://uwaterloo.ca/statistics-and-actuarial-science/system/files/webform/mcqmc_2024_contributed_talk_abst/10148/ankit_gupta_ethzurich_abstract_talk.tex</t>
  </si>
  <si>
    <t>Optimal approximation of infinite-dimensional, Banach-valued, holomorphic functions from i.i.d. samples</t>
  </si>
  <si>
    <t>https://uwaterloo.ca/statistics-and-actuarial-science/system/files/webform/mcqmc_2024_contributed_talk_abst/10149/adcock_mcqmc_abstract.tex</t>
  </si>
  <si>
    <t>Florian</t>
  </si>
  <si>
    <t>Maire</t>
  </si>
  <si>
    <t>University of Montreal</t>
  </si>
  <si>
    <t>florian.maire@umontreal.ca</t>
  </si>
  <si>
    <t>The Occluded Process</t>
  </si>
  <si>
    <t>https://uwaterloo.ca/statistics-and-actuarial-science/system/files/webform/mcqmc_2024_contributed_talk_abst/10151/florianmaire.tex</t>
  </si>
  <si>
    <t>On optimal error rates for strong approximation of SDEs with a Hölder-continuous drift coefficient</t>
  </si>
  <si>
    <t>https://uwaterloo.ca/statistics-and-actuarial-science/system/files/webform/mcqmc_2024_contributed_talk_abst/10166/simonellinger.tex</t>
  </si>
  <si>
    <t>Chemical reaction networks with stochastic switching behavior and machine learning applications</t>
  </si>
  <si>
    <t>https://uwaterloo.ca/statistics-and-actuarial-science/system/files/webform/mcqmc_2024_contributed_talk_abst/10171/kanghye-won_abstract.tex</t>
  </si>
  <si>
    <t>Dimension Reduction via Markovian Projection for Stochastic Reaction Networks</t>
  </si>
  <si>
    <t>https://uwaterloo.ca/statistics-and-actuarial-science/system/files/webform/mcqmc_2024_contributed_talk_abst/10172/sophiawiechert.tex</t>
  </si>
  <si>
    <t>abelhadj@mit.edu</t>
  </si>
  <si>
    <t>Function reconstruction using determinantal sampling</t>
  </si>
  <si>
    <t>https://uwaterloo.ca/statistics-and-actuarial-science/system/files/webform/mcqmc_2024_contributed_talk_abst/10180/belhadjiayoub.tex</t>
  </si>
  <si>
    <t>van der</t>
  </si>
  <si>
    <t>Meulen</t>
  </si>
  <si>
    <t>Vrije Universiteit Amsterdam, The Netherlands</t>
  </si>
  <si>
    <t>Guided simulation of conditioned chemical reaction networks</t>
  </si>
  <si>
    <t>https://uwaterloo.ca/statistics-and-actuarial-science/system/files/webform/mcqmc_2024_contributed_talk_abst/10188/abstract_vandermeulen.tex</t>
  </si>
  <si>
    <t>rauhoe01@ads.uni-passau.de</t>
  </si>
  <si>
    <t>Milstein-type methods for strong approximation of systems of SDEs with a discontinuous drift coefficient</t>
  </si>
  <si>
    <t>https://uwaterloo.ca/statistics-and-actuarial-science/system/files/webform/mcqmc_2024_contributed_talk_abst/10201/christopher_rauhoegger.tex</t>
  </si>
  <si>
    <t>G</t>
  </si>
  <si>
    <t>Fred</t>
  </si>
  <si>
    <t>Fast Gaussian Process Regression for Smooth Functions using Lattice and Digital Sequences with Matching Kernels</t>
  </si>
  <si>
    <t>https://uwaterloo.ca/statistics-and-actuarial-science/system/files/webform/mcqmc_2024_contributed_talk_abst/10229/scratch.tex</t>
  </si>
  <si>
    <t>University of Technology Chemnitz</t>
  </si>
  <si>
    <t>fabian.taubert@math.tu-chemnitz.de</t>
  </si>
  <si>
    <t>Learning the solution of differential equations by sparse high-dimensional approximation</t>
  </si>
  <si>
    <t>https://uwaterloo.ca/statistics-and-actuarial-science/system/files/webform/mcqmc_2024_contributed_talk_abst/10246/abstract.tex</t>
  </si>
  <si>
    <t>Multilevel Monte Carlo Methods for Chaotic Dynamical Systems</t>
  </si>
  <si>
    <t>https://uwaterloo.ca/statistics-and-actuarial-science/system/files/webform/mcqmc_2024_contributed_talk_abst/10272/istratucaanastasia.tex</t>
  </si>
  <si>
    <t>Meltem</t>
  </si>
  <si>
    <t>Sonmez Turan</t>
  </si>
  <si>
    <t>National Institute of Standards and Technology</t>
  </si>
  <si>
    <t>On NIST's Standards on Random Numbers</t>
  </si>
  <si>
    <t>https://uwaterloo.ca/statistics-and-actuarial-science/system/files/webform/mcqmc_2024_contributed_talk_abst/10273/meltemturan.tex</t>
  </si>
  <si>
    <t>Nonparametric Inference for Diffusion Processes</t>
  </si>
  <si>
    <t>https://uwaterloo.ca/statistics-and-actuarial-science/system/files/webform/mcqmc_2024_contributed_talk_abst/10280/template_abstract_talk.tex</t>
  </si>
  <si>
    <t>nicolas.nagel@mathematik.tu-chemnitz.de</t>
  </si>
  <si>
    <t>The L2-discrepancy of latin hypercubes</t>
  </si>
  <si>
    <t>https://uwaterloo.ca/statistics-and-actuarial-science/system/files/webform/mcqmc_2024_contributed_talk_abst/10298/nicolasnagel.tex</t>
  </si>
  <si>
    <t>Stochastic Filtering of Partially Observed Reaction Networks</t>
  </si>
  <si>
    <t>https://uwaterloo.ca/statistics-and-actuarial-science/system/files/webform/mcqmc_2024_contributed_talk_abst/10304/mcqmc2024_rathinam.tex</t>
  </si>
  <si>
    <t>Quasi-Monte Carlo Methods for PDEs on Randomly Moving Domains</t>
  </si>
  <si>
    <t>https://uwaterloo.ca/statistics-and-actuarial-science/system/files/webform/mcqmc_2024_contributed_talk_abst/10306/abstract_zepernick_mcqmc24.tex</t>
  </si>
  <si>
    <t>Hugh</t>
  </si>
  <si>
    <t>High Dimensional Approximation -- Making life easy with kernels</t>
  </si>
  <si>
    <t>https://uwaterloo.ca/statistics-and-actuarial-science/system/files/webform/mcqmc_2024_contributed_talk_abst/10309/mcqmc-abstract-2024.tex</t>
  </si>
  <si>
    <t>Friedrich-Schiller- University</t>
  </si>
  <si>
    <t>Haar decompositions and Besov-type spaces</t>
  </si>
  <si>
    <t>https://uwaterloo.ca/statistics-and-actuarial-science/system/files/webform/mcqmc_2024_contributed_talk_abst/10317/template_abstract_talk.tex</t>
  </si>
  <si>
    <t>Håkon</t>
  </si>
  <si>
    <t>Multiindex Monte Carlo for semilinear stochastic partial differential equations</t>
  </si>
  <si>
    <t>https://uwaterloo.ca/statistics-and-actuarial-science/system/files/webform/mcqmc_2024_contributed_talk_abst/10318/abstract.tex</t>
  </si>
  <si>
    <t>Enhanced Lattice-Based Kernel Cubature through Weight Optimization</t>
  </si>
  <si>
    <t>https://uwaterloo.ca/statistics-and-actuarial-science/system/files/webform/mcqmc_2024_contributed_talk_abst/10321/template_abstract_talk.tex</t>
  </si>
  <si>
    <t>Efficient QMC methods for estimating nested expectations</t>
  </si>
  <si>
    <t>https://uwaterloo.ca/statistics-and-actuarial-science/system/files/webform/mcqmc_2024_contributed_talk_abst/10322/template_abstract_talk.tex</t>
  </si>
  <si>
    <t>UNSW</t>
  </si>
  <si>
    <t>Takashi</t>
  </si>
  <si>
    <t>Explicit constructions of point sets whose worst-case error in certain spaces depends polynomially on the dimension</t>
  </si>
  <si>
    <t>https://uwaterloo.ca/statistics-and-actuarial-science/system/files/webform/mcqmc_2024_contributed_talk_abst/10323/abstract.tex</t>
  </si>
  <si>
    <t>Department of Statistics and Data Science, National University of Singapore</t>
  </si>
  <si>
    <t>mchchoi@nus.edu.sg</t>
  </si>
  <si>
    <t>Geometric unification of central MCMC algorithms via rate distortion theory and factorizability of multivariate Markov chains</t>
  </si>
  <si>
    <t>https://uwaterloo.ca/statistics-and-actuarial-science/system/files/webform/mcqmc_2024_contributed_talk_abst/10324/michaelchoi.tex</t>
  </si>
  <si>
    <t>Revisiting high-dimensional kernel approximation of parametric PDEs over lattice point sets</t>
  </si>
  <si>
    <t>https://uwaterloo.ca/statistics-and-actuarial-science/system/files/webform/mcqmc_2024_contributed_talk_abst/10326/vesakaarnioja.tex</t>
  </si>
  <si>
    <t>A universal median quasi-Monte Carlo integration</t>
  </si>
  <si>
    <t>https://uwaterloo.ca/statistics-and-actuarial-science/system/files/webform/mcqmc_2024_contributed_talk_abst/10327/abstract.tex</t>
  </si>
  <si>
    <t>Catholic University of Eichstätt--Ingolstadt</t>
  </si>
  <si>
    <t>thomas.jahn@ku.de</t>
  </si>
  <si>
    <t>Sampling numbers of smoothness classes via $\ell^1$-minimization</t>
  </si>
  <si>
    <t>https://uwaterloo.ca/statistics-and-actuarial-science/system/files/webform/mcqmc_2024_contributed_talk_abst/10328/abstract_jahn.tex</t>
  </si>
  <si>
    <t>Chair of Mathematics for Uncertainty Quantification, RWTH Aachen University, Aachen, Germany</t>
  </si>
  <si>
    <t>Quasi-Monte Carlo for Efficient Fourier Pricing of Multi-Asset Options</t>
  </si>
  <si>
    <t>https://uwaterloo.ca/statistics-and-actuarial-science/system/files/webform/mcqmc_2024_contributed_talk_abst/10329/sametmichael.tex</t>
  </si>
  <si>
    <t>Institute of Mathematics of the NAS of Ukraine, Chemnitz University of Technology</t>
  </si>
  <si>
    <t>Sampling recovery and sharp norm estimates of projection operators</t>
  </si>
  <si>
    <t>https://uwaterloo.ca/statistics-and-actuarial-science/system/files/webform/mcqmc_2024_contributed_talk_abst/10330/pozharskakateryna.tex</t>
  </si>
  <si>
    <t>Martínek</t>
  </si>
  <si>
    <t>Heidelberg University</t>
  </si>
  <si>
    <t>Mixed Precision Multilevel Monte Carlo Method</t>
  </si>
  <si>
    <t>https://uwaterloo.ca/statistics-and-actuarial-science/system/files/webform/mcqmc_2024_contributed_talk_abst/10332/mcqmc2024_abstract.tex</t>
  </si>
  <si>
    <t>Dimensionality Reduction via Markovian Projection in Filtering for Stochastic Reaction Networks: Bridging Accuracy and Efficiency</t>
  </si>
  <si>
    <t>https://uwaterloo.ca/statistics-and-actuarial-science/system/files/webform/mcqmc_2024_contributed_talk_abst/10331/abstract.tex</t>
  </si>
  <si>
    <t>Imperial College London, UK</t>
  </si>
  <si>
    <t>Application of Randomised QMC for Option Pricing and Greeks</t>
  </si>
  <si>
    <t>https://uwaterloo.ca/statistics-and-actuarial-science/system/files/webform/mcqmc_2024_contributed_talk_abst/10334/sergeikucherenko.tex</t>
  </si>
  <si>
    <t>Multilevel Monte Carlo for kinetic particle models</t>
  </si>
  <si>
    <t>https://uwaterloo.ca/statistics-and-actuarial-science/system/files/webform/mcqmc_2024_contributed_talk_abst/10335/emilloevbakpresentation.tex</t>
  </si>
  <si>
    <t>Bayesian shape inversion in acoustic and electromagnetic scattering</t>
  </si>
  <si>
    <t>https://uwaterloo.ca/statistics-and-actuarial-science/system/files/webform/mcqmc_2024_contributed_talk_abst/10336/abstract.tex</t>
  </si>
  <si>
    <t>Shape optimization under constraints on the probability of a quadratic functional to exceed a given threshold</t>
  </si>
  <si>
    <t>https://uwaterloo.ca/statistics-and-actuarial-science/system/files/webform/mcqmc_2024_contributed_talk_abst/10337/template_abstract_talk.tex</t>
  </si>
  <si>
    <t>Losing momentum in continuous-time stochastic optimisation</t>
  </si>
  <si>
    <t>https://uwaterloo.ca/statistics-and-actuarial-science/system/files/webform/mcqmc_2024_contributed_talk_abst/10339/latzjonas.tex</t>
  </si>
  <si>
    <t>Stanford University</t>
  </si>
  <si>
    <t>Conditional Quasi-Monte Carlo with Active Subspaces</t>
  </si>
  <si>
    <t>https://uwaterloo.ca/statistics-and-actuarial-science/system/files/webform/mcqmc_2024_contributed_talk_abst/10340/template_abstract_talk.tex</t>
  </si>
  <si>
    <t>Weidensager</t>
  </si>
  <si>
    <t>laura.weidensager@math.tu-chemnitz.de</t>
  </si>
  <si>
    <t>ANOVA-boosting for high-dimensional approximation</t>
  </si>
  <si>
    <t>https://uwaterloo.ca/statistics-and-actuarial-science/system/files/webform/mcqmc_2024_contributed_talk_abst/10345/lauraweidensager.tex</t>
  </si>
  <si>
    <t>VU Amsterdam</t>
  </si>
  <si>
    <t>Projected ensemble data assimilation</t>
  </si>
  <si>
    <t>https://uwaterloo.ca/statistics-and-actuarial-science/system/files/webform/mcqmc_2024_contributed_talk_abst/10346/dubinkina_abstract_talk.tex</t>
  </si>
  <si>
    <t>Vincent</t>
  </si>
  <si>
    <t>Meo</t>
  </si>
  <si>
    <t>johannvm@uio.no</t>
  </si>
  <si>
    <t>A Fast and Accurate Numerical Method for the Left Tail of Sums of Independent Random Variables</t>
  </si>
  <si>
    <t>https://uwaterloo.ca/statistics-and-actuarial-science/system/files/webform/mcqmc_2024_contributed_talk_abst/10347/template_abstract_talk.tex</t>
  </si>
  <si>
    <t>Andrew</t>
  </si>
  <si>
    <t>High-dimensional integration with the fixed vector randomised algorithm</t>
  </si>
  <si>
    <t>https://uwaterloo.ca/statistics-and-actuarial-science/system/files/webform/mcqmc_2024_contributed_talk_abst/10348/mcqmc2024-abstract.tex</t>
  </si>
  <si>
    <t>a.srikumar@unsw.edu.au</t>
  </si>
  <si>
    <t>Approximating distribution functions in uncertainty quantification using quasi-Monte Carlo methods</t>
  </si>
  <si>
    <t>https://uwaterloo.ca/statistics-and-actuarial-science/system/files/webform/mcqmc_2024_contributed_talk_abst/10349/srikumar_abi_abstract_talk.tex</t>
  </si>
  <si>
    <t>Deep learning methods for stochastic Galerkin approximations of random elliptic PDEs</t>
  </si>
  <si>
    <t>https://uwaterloo.ca/statistics-and-actuarial-science/system/files/webform/mcqmc_2024_contributed_talk_abst/10350/fabiomusco.tex</t>
  </si>
  <si>
    <t>Importance Sampling Methods with Stochastic Differential Equations for the Estimation of the Right Tail of the CCDF of the Fade Duration</t>
  </si>
  <si>
    <t>https://uwaterloo.ca/statistics-and-actuarial-science/system/files/webform/mcqmc_2024_contributed_talk_abst/10351/abstract_eya.tex</t>
  </si>
  <si>
    <t>Importance sampling via stochastic optimal control for rare events associated with McKean-Vlasov equation</t>
  </si>
  <si>
    <t>https://uwaterloo.ca/statistics-and-actuarial-science/system/files/webform/mcqmc_2024_contributed_talk_abst/10352/template_abstract_talk.tex</t>
  </si>
  <si>
    <t>The Quasi Continuous-Level Monte Carlo Method and its Applications</t>
  </si>
  <si>
    <t>https://uwaterloo.ca/statistics-and-actuarial-science/system/files/webform/mcqmc_2024_contributed_talk_abst/10353/abstract_mcqmc24_barth.tex</t>
  </si>
  <si>
    <t>arved.bartuska@gmail.com</t>
  </si>
  <si>
    <t>Randomized quasi-Monte Carlo for nested integration</t>
  </si>
  <si>
    <t>https://uwaterloo.ca/statistics-and-actuarial-science/system/files/webform/mcqmc_2024_contributed_talk_abst/10354/arvedbartuska.tex</t>
  </si>
  <si>
    <t>Université de Montréal, QC, Canada</t>
  </si>
  <si>
    <t>A Redesigned C++ Library to Test the Lattice Structure of Linear Generators and Search for Good Ones</t>
  </si>
  <si>
    <t>https://uwaterloo.ca/statistics-and-actuarial-science/system/files/webform/mcqmc_2024_contributed_talk_abst/10355/pierrelecuyer.tex</t>
  </si>
  <si>
    <t>michael.gnewuch@uos.de</t>
  </si>
  <si>
    <t>Function space embeddings for non-tensor product spaces and application to high-dimensional approximation</t>
  </si>
  <si>
    <t>https://uwaterloo.ca/statistics-and-actuarial-science/system/files/webform/mcqmc_2024_contributed_talk_abst/10356/michaelgnewuch.tex</t>
  </si>
  <si>
    <t>A</t>
  </si>
  <si>
    <t>Quasi-Monte Carlo methods for optimal feedback control problems under uncertainty</t>
  </si>
  <si>
    <t>https://uwaterloo.ca/statistics-and-actuarial-science/system/files/webform/mcqmc_2024_contributed_talk_abst/10357/guthphilipp.tex</t>
  </si>
  <si>
    <t>Integration and approximation of functions by Monte Carlo and quantum methods</t>
  </si>
  <si>
    <t>https://uwaterloo.ca/statistics-and-actuarial-science/system/files/webform/mcqmc_2024_contributed_talk_abst/10359/stefanheinrich.tex</t>
  </si>
  <si>
    <t>Multilevel Monte Carlo Methods with Smoothing</t>
  </si>
  <si>
    <t>https://uwaterloo.ca/statistics-and-actuarial-science/system/files/webform/mcqmc_2024_contributed_talk_abst/10360/arethateckentrup.tex</t>
  </si>
  <si>
    <t>On the Convergence of MCMCs with Quantum Speedup</t>
  </si>
  <si>
    <t>https://uwaterloo.ca/statistics-and-actuarial-science/system/files/webform/mcqmc_2024_contributed_talk_abst/10361/template_abstract_talk.tex</t>
  </si>
  <si>
    <t>Constraint active search as an alternative to multiobjective optimization</t>
  </si>
  <si>
    <t>https://uwaterloo.ca/statistics-and-actuarial-science/system/files/webform/mcqmc_2024_contributed_talk_abst/10362/mccourtmichael.tex</t>
  </si>
  <si>
    <t>Łukasz</t>
  </si>
  <si>
    <t>AGH University of Krakow, Poland</t>
  </si>
  <si>
    <t>On efficient approximation of SDEs driven by countably dimensional Wiener process</t>
  </si>
  <si>
    <t>https://uwaterloo.ca/statistics-and-actuarial-science/system/files/webform/mcqmc_2024_contributed_talk_abst/10363/abstract_waterloo_stepien.tex</t>
  </si>
  <si>
    <t>ruessmann@mathematik.uni-kl.de</t>
  </si>
  <si>
    <t>Tractability results for integration on Gaussian spaces</t>
  </si>
  <si>
    <t>https://uwaterloo.ca/statistics-and-actuarial-science/system/files/webform/mcqmc_2024_contributed_talk_abst/10365/robinruessmann.tex</t>
  </si>
  <si>
    <t>Newcastle University, UK</t>
  </si>
  <si>
    <t>zheyang.shen@newcastle.ac.uk</t>
  </si>
  <si>
    <t>Demystifying diffusion models via their Markov semigroups</t>
  </si>
  <si>
    <t>https://uwaterloo.ca/statistics-and-actuarial-science/system/files/webform/mcqmc_2024_contributed_talk_abst/10366/zheyang-abstract.tex</t>
  </si>
  <si>
    <t>Dũng</t>
  </si>
  <si>
    <t>Vietnam National University, Hanoi</t>
  </si>
  <si>
    <t>dinhzung@gmail.com</t>
  </si>
  <si>
    <t>Optimal Gaussian-weighted quadrature for functions having mixed smoothness</t>
  </si>
  <si>
    <t>https://uwaterloo.ca/statistics-and-actuarial-science/system/files/webform/mcqmc_2024_contributed_talk_abst/10367/abstract_mcqmc2024.tex</t>
  </si>
  <si>
    <t>Bayesian Optimal Experimental Design for Surrogate Model Training</t>
  </si>
  <si>
    <t>https://uwaterloo.ca/statistics-and-actuarial-science/system/files/webform/mcqmc_2024_contributed_talk_abst/10368/huanxun.tex</t>
  </si>
  <si>
    <t>J.</t>
  </si>
  <si>
    <t>Quasi-Monte Carlo Kernel Density Estimation</t>
  </si>
  <si>
    <t>https://uwaterloo.ca/statistics-and-actuarial-science/system/files/webform/mcqmc_2024_contributed_talk_abst/10369/hickernellfredspecialsession.tex</t>
  </si>
  <si>
    <t>Multilevel Active Subspaces for High Dimensional Function Approximation</t>
  </si>
  <si>
    <t>https://uwaterloo.ca/statistics-and-actuarial-science/system/files/webform/mcqmc_2024_contributed_talk_abst/10375/fabionobile.tex</t>
  </si>
  <si>
    <t>Efficient surrogate construction for response surfaces with steep gradients</t>
  </si>
  <si>
    <t>https://uwaterloo.ca/statistics-and-actuarial-science/system/files/webform/mcqmc_2024_contributed_talk_abst/10416/abstract_talk.tex</t>
  </si>
  <si>
    <t>tim.n.johnston@icloud.com</t>
  </si>
  <si>
    <t>Convergence of the Euler Scheme for Discontinuous Coefficients on an Unbounded Interval</t>
  </si>
  <si>
    <t>https://uwaterloo.ca/statistics-and-actuarial-science/system/files/webform/mcqmc_2024_contributed_talk_abst/10428/johnstontim.tex</t>
  </si>
  <si>
    <t>Machine Learning and Random Number Generation Testing</t>
  </si>
  <si>
    <t>https://uwaterloo.ca/statistics-and-actuarial-science/system/files/webform/mcqmc_2024_contributed_talk_abst/10434/mascagnimichael.tex</t>
  </si>
  <si>
    <t>Learning to Solve Related Linear Systems</t>
  </si>
  <si>
    <t>https://uwaterloo.ca/statistics-and-actuarial-science/system/files/webform/mcqmc_2024_contributed_talk_abst/10436/cockaynejon.tex</t>
  </si>
  <si>
    <t>Universität Passau</t>
  </si>
  <si>
    <t>Almost sure convergence rates of adaptive increasingly rare Markov chain Monte Carlo</t>
  </si>
  <si>
    <t>https://uwaterloo.ca/statistics-and-actuarial-science/system/files/webform/mcqmc_2024_contributed_talk_abst/10437/template_abstract_talk.tex</t>
  </si>
  <si>
    <t>History Matching and Gaussian Process Emulation in High Dimensions</t>
  </si>
  <si>
    <t>https://uwaterloo.ca/statistics-and-actuarial-science/system/files/webform/mcqmc_2024_contributed_talk_abst/10439/addyelliot.tex</t>
  </si>
  <si>
    <t>Improving EKI Performance by Adaptively Controlling the Ensemble</t>
  </si>
  <si>
    <t>https://uwaterloo.ca/statistics-and-actuarial-science/system/files/webform/mcqmc_2024_contributed_talk_abst/10442/harrisruben.tex</t>
  </si>
  <si>
    <t>TU Wien</t>
  </si>
  <si>
    <t>Stochastic collocation for nonlinear and non stationary equations</t>
  </si>
  <si>
    <t>https://uwaterloo.ca/statistics-and-actuarial-science/system/files/webform/mcqmc_2024_contributed_talk_abst/10451/template_abstract_talk.tex</t>
  </si>
  <si>
    <t>FU Berlin</t>
  </si>
  <si>
    <t>gruhlke@fu-berlin.de</t>
  </si>
  <si>
    <t>Quasi-Monte Carlo meets kernel cubature</t>
  </si>
  <si>
    <t>https://uwaterloo.ca/statistics-and-actuarial-science/system/files/webform/mcqmc_2024_contributed_talk_abst/10452/gruhlkerobert.tex</t>
  </si>
  <si>
    <t>Chemnitz University of Technoloy</t>
  </si>
  <si>
    <t>tino.ullrich@math.tu-chemnitz.de</t>
  </si>
  <si>
    <t>Constructive Sparsification of Finite Frames and Applications to Function Recovery</t>
  </si>
  <si>
    <t>https://uwaterloo.ca/statistics-and-actuarial-science/system/files/webform/mcqmc_2024_contributed_talk_abst/10454/abstract.tex</t>
  </si>
  <si>
    <t>Nianqiao</t>
  </si>
  <si>
    <t>Spectral gap bounds for reversible hybrid Gibbs chains</t>
  </si>
  <si>
    <t>https://uwaterloo.ca/statistics-and-actuarial-science/system/files/webform/mcqmc_2024_contributed_talk_abst/10455/lastnamefirstname.tex</t>
  </si>
  <si>
    <t>Ilhem</t>
  </si>
  <si>
    <t>Bouderbala</t>
  </si>
  <si>
    <t>University of Alberta</t>
  </si>
  <si>
    <t>bouderba@ualberta.ca</t>
  </si>
  <si>
    <t>Mapping spatially varying diffusion using Gibbs-Hamiltonian Monte Carlo algorithm.</t>
  </si>
  <si>
    <t>https://uwaterloo.ca/statistics-and-actuarial-science/system/files/webform/mcqmc_2024_contributed_talk_abst/10464/abstract_mcqmc.tex</t>
  </si>
  <si>
    <t>Joshua</t>
  </si>
  <si>
    <t>john.joshua.miller@duke.edu</t>
  </si>
  <si>
    <t>Diverse Expected Improvement (DEI): Diverse Optimization of Expensive Black-box Simulators for Internal Combustion Engine Control</t>
  </si>
  <si>
    <t>https://uwaterloo.ca/statistics-and-actuarial-science/system/files/webform/mcqmc_2024_contributed_talk_abst/10468/johnmiller.tex</t>
  </si>
  <si>
    <t>Marcin</t>
  </si>
  <si>
    <t>Wnuk</t>
  </si>
  <si>
    <t>Osnabrück University</t>
  </si>
  <si>
    <t>marcin.wnuk@uni-osnabrueck.de</t>
  </si>
  <si>
    <t>Approximation of vectors using adaptive randomized information</t>
  </si>
  <si>
    <t>Keller</t>
  </si>
  <si>
    <t xml:space="preserve">NVIDIA </t>
  </si>
  <si>
    <t>akeller@nvidia.com</t>
  </si>
  <si>
    <t>Integro-Approximation with Neural Integral Operators</t>
  </si>
  <si>
    <t>Luo</t>
  </si>
  <si>
    <t>Shanghai Jiao Tong University</t>
  </si>
  <si>
    <t>jluo_ms@sjtu.edu.cn</t>
  </si>
  <si>
    <t>Efficient Risk Quantification via Nested Simulation</t>
  </si>
  <si>
    <t>Jiefei</t>
  </si>
  <si>
    <t>University of Hong Kong</t>
  </si>
  <si>
    <t>jiefeiy@connect.hku.hk</t>
  </si>
  <si>
    <t>Gradient enhanced sparse Hermite polynomial expansions for pricing and hedging high-dimensional American options</t>
  </si>
  <si>
    <t>Damir</t>
  </si>
  <si>
    <t>Ferizović</t>
  </si>
  <si>
    <t>damir.ferizovic@kuleuven.be</t>
  </si>
  <si>
    <t>Uniform distribution via lattices: from point sets to sequences</t>
  </si>
  <si>
    <t>Othmane</t>
  </si>
  <si>
    <t>Kortbi</t>
  </si>
  <si>
    <t>UAE University</t>
  </si>
  <si>
    <t>okortbi@uaeu.ac.ae</t>
  </si>
  <si>
    <t>Copula-Based Regression with Discrete Covariates</t>
  </si>
  <si>
    <t>Unknown</t>
  </si>
  <si>
    <t>Nuyens TBD</t>
  </si>
  <si>
    <t>Unknown TBD</t>
  </si>
  <si>
    <t>Xiaotian</t>
  </si>
  <si>
    <t>Zhu</t>
  </si>
  <si>
    <t>A critical analysis of the Weighted Least Squares Monte Carlo method for pricing American options</t>
  </si>
  <si>
    <t>https://uwaterloo.ca/statistics-and-actuarial-science/system/files/webform/mcqmc_2024_contributed_talk_abst/10492/zhuxiaotian.tex</t>
  </si>
  <si>
    <t>New error estimates for the Adam optimization algorithm</t>
  </si>
  <si>
    <t>https://uwaterloo.ca/statistics-and-actuarial-science/system/files/webform/mcqmc_2024_contributed_talk_abst/10483/template_abstract_talk_mcqmc.tex</t>
  </si>
  <si>
    <t>orders CS</t>
  </si>
  <si>
    <t>steffen.dereich@uni-muenster.de</t>
  </si>
  <si>
    <t>Western University</t>
  </si>
  <si>
    <t>xzhu444@uwo.ca</t>
  </si>
  <si>
    <t>/AbstractMCQMC24Wnuk.tex</t>
  </si>
  <si>
    <t>/KellerIntegroApprox.tex</t>
  </si>
  <si>
    <t>/JunLuo.tex</t>
  </si>
  <si>
    <t>/YangJiefei.tex</t>
  </si>
  <si>
    <t>/DamirFerizovic.tex</t>
  </si>
  <si>
    <t>/Kortbi_Abstract.tex</t>
  </si>
  <si>
    <t>/template_abstract_talk.tex</t>
  </si>
  <si>
    <t>/delmoralpierre.tex</t>
  </si>
  <si>
    <t>Some theoretical aspects of Particle Filters and Ensemble Kalman Filters</t>
  </si>
  <si>
    <t>Rare events and their optimization</t>
  </si>
  <si>
    <t>/abstract.tex</t>
  </si>
  <si>
    <t>Technical Session 1</t>
  </si>
  <si>
    <t>Technical Session 2</t>
  </si>
  <si>
    <t>Technical Session 3</t>
  </si>
  <si>
    <t>Technical Session 4</t>
  </si>
  <si>
    <t>Technical Session 5</t>
  </si>
  <si>
    <t>Technical Session 6</t>
  </si>
  <si>
    <t>Technical Session 7</t>
  </si>
  <si>
    <t>Technical Session 8</t>
  </si>
  <si>
    <t>Technical Session 9</t>
  </si>
  <si>
    <t>Technical Session 10</t>
  </si>
  <si>
    <t>Technical Session 11</t>
  </si>
  <si>
    <t>Technical Session 12</t>
  </si>
  <si>
    <t>Message-Passing Monte Carlo: Generating low-discrepancy points sets via graph neural networks</t>
  </si>
  <si>
    <t>https://uwaterloo.ca/statistics-and-actuarial-science/system/files/webform/mcqmc_2024_contributed_talk_abst/9811/KirkNathan.tex</t>
  </si>
  <si>
    <t>Function recovery and discretization problems - Part 1</t>
  </si>
  <si>
    <t>Function recovery and discretization problems - Part 2</t>
  </si>
  <si>
    <t>Art Owen</t>
  </si>
  <si>
    <t>Recent progress in error estimation for quasi-Monte Carlo</t>
  </si>
  <si>
    <t>Richardson Extrapolation meets Multi-Fidelity Modelling</t>
  </si>
  <si>
    <t>Takashi Goda</t>
  </si>
  <si>
    <t>Randomized lattice rules for high-dimensional integration</t>
  </si>
  <si>
    <t>Some recent approaches to sampling recovery</t>
  </si>
  <si>
    <t>Henry Lam</t>
  </si>
  <si>
    <t>Mariana Olvera-Cravioto</t>
  </si>
  <si>
    <t>Simulation algorithms for branching recursions</t>
  </si>
  <si>
    <t xml:space="preserve">Frances Kuo </t>
  </si>
  <si>
    <t>Lattice rules, kernel methods, DNNs, and how to connect them</t>
  </si>
  <si>
    <t>Gersende Fort</t>
  </si>
  <si>
    <t>Stochastic Approximation beyond the gradient case</t>
  </si>
  <si>
    <t>Fred Hickernell</t>
  </si>
  <si>
    <t>Quasi-Monte Carlo Methods:  What, Why, and How?</t>
  </si>
  <si>
    <t>Peter Frazier</t>
  </si>
  <si>
    <t>Stochastic Computation and Complexity, Part III: High dimensional approximation and integration</t>
  </si>
  <si>
    <t>Kernel approximation and cubature - Part 2 of 2</t>
  </si>
  <si>
    <t>Emmett-Iwaniw</t>
  </si>
  <si>
    <t>A comparison of lattice based kernel and truncated least squares approximations</t>
  </si>
  <si>
    <t>/nuyensdirk.tex</t>
  </si>
  <si>
    <t>Grey-box Bayesian Optimization</t>
  </si>
  <si>
    <t>https://uwaterloo.ca/statistics-and-actuarial-science/system/files/webform/mcqmc_2024_contributed_talk_abst/10348/MCQMC2024-abstract.tex</t>
  </si>
  <si>
    <t>Using Kronecker point sets for function approximation in the Korobov space</t>
  </si>
  <si>
    <t>/AbstractMCQMC24Wnukv2.tex</t>
  </si>
  <si>
    <t xml:space="preserve">Bell </t>
  </si>
  <si>
    <t>STC 0020</t>
  </si>
  <si>
    <t>STC 0040</t>
  </si>
  <si>
    <t>STC 0050</t>
  </si>
  <si>
    <t>STC 0060</t>
  </si>
  <si>
    <t>Alex Keller</t>
  </si>
  <si>
    <t>Ian Sloan</t>
  </si>
  <si>
    <t>Ronald Cools</t>
  </si>
  <si>
    <t>CL</t>
  </si>
  <si>
    <t>Christiane Lemieux</t>
  </si>
  <si>
    <t>Frances Kuo</t>
  </si>
  <si>
    <t>Ben Feng</t>
  </si>
  <si>
    <t>TS1</t>
  </si>
  <si>
    <t>TS3</t>
  </si>
  <si>
    <t>R Cools</t>
  </si>
  <si>
    <t>TS2</t>
  </si>
  <si>
    <t>TS4</t>
  </si>
  <si>
    <t>TS5</t>
  </si>
  <si>
    <t>TS6</t>
  </si>
  <si>
    <t>TS7</t>
  </si>
  <si>
    <t>TS8</t>
  </si>
  <si>
    <t>TS9</t>
  </si>
  <si>
    <t>M Gnewuch</t>
  </si>
  <si>
    <t>TS10</t>
  </si>
  <si>
    <t>TS11</t>
  </si>
  <si>
    <t>TS12</t>
  </si>
  <si>
    <t>Pierre L'Ecuyer</t>
  </si>
  <si>
    <t>ask</t>
  </si>
  <si>
    <t>Alexander Keller</t>
  </si>
  <si>
    <t>Josef Dick</t>
  </si>
  <si>
    <t>Nathan Kirk</t>
  </si>
  <si>
    <t>Estimating quantile and expected shortfall via Hilbert space-filling curve sampling with confidence intervals</t>
  </si>
  <si>
    <t>Enhanced Gaussian Process Surrogates for Optimization and Sampling by Pure Exploration</t>
  </si>
  <si>
    <t>Additional notes</t>
  </si>
  <si>
    <t>Color used to highlight potential online talks</t>
  </si>
  <si>
    <t>STC 0040 will be our hybrid room</t>
  </si>
  <si>
    <t>Andrea Barth</t>
  </si>
  <si>
    <t>Alexandre</t>
  </si>
  <si>
    <t>Bouchard-Cote</t>
  </si>
  <si>
    <t>How to choose an annealing algorithm</t>
  </si>
  <si>
    <t>/alexbouchardcote.tex</t>
  </si>
  <si>
    <t>UBC</t>
  </si>
  <si>
    <t>University of British Columbia</t>
  </si>
  <si>
    <t>bouchard@stat.ubc.ca</t>
  </si>
  <si>
    <t>Bootstrap with One (or Few) Resamples: Statistical Optimality and an Integrative View on Data and Monte Carlo Uncertainties</t>
  </si>
  <si>
    <t>Fast convergence of the Expectation Maximization algorithm under a logarithmic Sobolev inequality</t>
  </si>
  <si>
    <t>https://uwaterloo.ca/statistics-and-actuarial-science/system/files/webform/mcqmc_2024_contributed_talk_abst/10124/roccocaprio2.tex</t>
  </si>
  <si>
    <t>Monday 9:00</t>
  </si>
  <si>
    <t>Monday 14:00</t>
  </si>
  <si>
    <t>Tuesday 9:00</t>
  </si>
  <si>
    <t>Tuesday 14:00</t>
  </si>
  <si>
    <t>Wednesday 9:00</t>
  </si>
  <si>
    <t>Wednesday 14:00</t>
  </si>
  <si>
    <t>Thursday 9:00</t>
  </si>
  <si>
    <t>Thursday 14:00</t>
  </si>
  <si>
    <t>Sunday 14:15</t>
  </si>
  <si>
    <t>Sunday 16:00</t>
  </si>
  <si>
    <t>SESSION</t>
  </si>
  <si>
    <t>ORGANIZERS</t>
  </si>
  <si>
    <t>CHAIR</t>
  </si>
  <si>
    <t>TIME</t>
  </si>
  <si>
    <t>LOCATION</t>
  </si>
  <si>
    <t>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</si>
</sst>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1"/>
      <color rgb="FF000000"/>
      <name val="Calibri"/>
      <family val="2"/>
    </font>
    <font>
      <u/>
      <sz val="12"/>
      <color theme="10"/>
      <name val="Aptos Narrow"/>
      <family val="2"/>
      <scheme val="minor"/>
    </font>
    <font>
      <sz val="10"/>
      <color rgb="FF000000"/>
      <name val="Calibri"/>
      <family val="2"/>
    </font>
    <font>
      <sz val="10"/>
      <color theme="1"/>
      <name val="Calibri"/>
      <family val="2"/>
    </font>
    <font>
      <sz val="8"/>
      <color rgb="FF000000"/>
      <name val="Helvetica"/>
      <family val="2"/>
    </font>
    <font>
      <sz val="12"/>
      <color rgb="FF212121"/>
      <name val="Aptos"/>
      <family val="2"/>
      <charset val="1"/>
    </font>
    <font>
      <sz val="9"/>
      <color rgb="FF000000"/>
      <name val="Helvetica"/>
      <family val="2"/>
    </font>
    <font>
      <sz val="12"/>
      <color rgb="FF000000"/>
      <name val="Aptos"/>
      <family val="2"/>
      <charset val="1"/>
    </font>
    <font>
      <sz val="15"/>
      <color rgb="FF000000"/>
      <name val="Aptos Narrow"/>
      <scheme val="minor"/>
    </font>
    <font>
      <sz val="11"/>
      <color rgb="FF212121"/>
      <name val="Aptos"/>
      <family val="2"/>
      <charset val="1"/>
    </font>
    <font>
      <sz val="11"/>
      <color rgb="FF212121"/>
      <name val="Aptos"/>
    </font>
    <font>
      <sz val="12"/>
      <color rgb="FF212121"/>
      <name val="Aptos"/>
    </font>
    <font>
      <b/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2F2F2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595959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2CC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6337778862885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0" borderId="0" xfId="0" applyFont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0" fillId="8" borderId="0" xfId="0" applyFill="1"/>
    <xf numFmtId="0" fontId="2" fillId="0" borderId="0" xfId="0" applyFont="1" applyAlignment="1">
      <alignment vertical="top"/>
    </xf>
    <xf numFmtId="0" fontId="4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3" fillId="0" borderId="1" xfId="1" applyBorder="1" applyAlignment="1">
      <alignment vertical="top" wrapText="1"/>
    </xf>
    <xf numFmtId="0" fontId="4" fillId="0" borderId="2" xfId="0" applyFont="1" applyBorder="1" applyAlignment="1">
      <alignment vertical="top" wrapText="1"/>
    </xf>
    <xf numFmtId="0" fontId="4" fillId="0" borderId="0" xfId="0" applyFont="1" applyAlignment="1">
      <alignment vertical="top" wrapText="1"/>
    </xf>
    <xf numFmtId="0" fontId="4" fillId="0" borderId="3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4" fillId="0" borderId="4" xfId="0" applyFont="1" applyBorder="1" applyAlignment="1">
      <alignment vertical="top" wrapText="1"/>
    </xf>
    <xf numFmtId="0" fontId="2" fillId="9" borderId="0" xfId="0" applyFont="1" applyFill="1" applyAlignment="1">
      <alignment vertical="top"/>
    </xf>
    <xf numFmtId="0" fontId="2" fillId="0" borderId="5" xfId="0" applyFont="1" applyBorder="1" applyAlignment="1">
      <alignment vertical="top"/>
    </xf>
    <xf numFmtId="0" fontId="4" fillId="0" borderId="1" xfId="0" applyFont="1" applyBorder="1" applyAlignment="1">
      <alignment horizontal="left" vertical="top"/>
    </xf>
    <xf numFmtId="0" fontId="4" fillId="0" borderId="1" xfId="0" applyFont="1" applyBorder="1" applyAlignment="1">
      <alignment vertical="top"/>
    </xf>
    <xf numFmtId="0" fontId="2" fillId="0" borderId="6" xfId="0" applyFont="1" applyBorder="1" applyAlignment="1">
      <alignment vertical="top"/>
    </xf>
    <xf numFmtId="0" fontId="4" fillId="0" borderId="2" xfId="0" applyFont="1" applyBorder="1" applyAlignment="1">
      <alignment vertical="top"/>
    </xf>
    <xf numFmtId="0" fontId="4" fillId="0" borderId="4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4" fillId="0" borderId="0" xfId="0" applyFont="1" applyAlignment="1">
      <alignment vertical="top"/>
    </xf>
    <xf numFmtId="0" fontId="5" fillId="0" borderId="1" xfId="0" applyFont="1" applyBorder="1"/>
    <xf numFmtId="0" fontId="0" fillId="0" borderId="1" xfId="0" applyBorder="1"/>
    <xf numFmtId="0" fontId="2" fillId="10" borderId="0" xfId="0" applyFont="1" applyFill="1"/>
    <xf numFmtId="0" fontId="6" fillId="0" borderId="0" xfId="0" applyFont="1"/>
    <xf numFmtId="0" fontId="7" fillId="0" borderId="0" xfId="0" applyFont="1"/>
    <xf numFmtId="0" fontId="3" fillId="0" borderId="0" xfId="1"/>
    <xf numFmtId="0" fontId="8" fillId="0" borderId="0" xfId="0" applyFont="1"/>
    <xf numFmtId="0" fontId="9" fillId="0" borderId="0" xfId="0" applyFont="1"/>
    <xf numFmtId="0" fontId="4" fillId="0" borderId="0" xfId="0" applyFont="1"/>
    <xf numFmtId="0" fontId="2" fillId="10" borderId="1" xfId="0" applyFont="1" applyFill="1" applyBorder="1"/>
    <xf numFmtId="0" fontId="2" fillId="0" borderId="1" xfId="0" applyFont="1" applyBorder="1"/>
    <xf numFmtId="0" fontId="9" fillId="0" borderId="1" xfId="0" applyFont="1" applyBorder="1"/>
    <xf numFmtId="0" fontId="7" fillId="0" borderId="1" xfId="0" applyFont="1" applyBorder="1"/>
    <xf numFmtId="0" fontId="8" fillId="0" borderId="1" xfId="0" applyFont="1" applyBorder="1"/>
    <xf numFmtId="0" fontId="4" fillId="0" borderId="1" xfId="0" applyFont="1" applyBorder="1"/>
    <xf numFmtId="0" fontId="2" fillId="10" borderId="4" xfId="0" applyFont="1" applyFill="1" applyBorder="1"/>
    <xf numFmtId="0" fontId="2" fillId="0" borderId="4" xfId="0" applyFont="1" applyBorder="1"/>
    <xf numFmtId="0" fontId="4" fillId="0" borderId="4" xfId="0" applyFont="1" applyBorder="1"/>
    <xf numFmtId="0" fontId="3" fillId="0" borderId="1" xfId="1" applyBorder="1" applyAlignment="1">
      <alignment vertical="top"/>
    </xf>
    <xf numFmtId="0" fontId="10" fillId="0" borderId="0" xfId="0" applyFont="1"/>
    <xf numFmtId="0" fontId="4" fillId="12" borderId="1" xfId="0" applyFont="1" applyFill="1" applyBorder="1" applyAlignment="1">
      <alignment vertical="top" wrapText="1"/>
    </xf>
    <xf numFmtId="0" fontId="11" fillId="0" borderId="0" xfId="0" applyFont="1"/>
    <xf numFmtId="0" fontId="12" fillId="0" borderId="0" xfId="0" applyFont="1"/>
    <xf numFmtId="0" fontId="13" fillId="0" borderId="0" xfId="0" applyFont="1"/>
    <xf numFmtId="0" fontId="0" fillId="12" borderId="0" xfId="0" applyFill="1"/>
    <xf numFmtId="0" fontId="1" fillId="0" borderId="1" xfId="1" applyFont="1" applyBorder="1" applyAlignment="1">
      <alignment vertical="top"/>
    </xf>
    <xf numFmtId="0" fontId="4" fillId="13" borderId="1" xfId="0" applyFont="1" applyFill="1" applyBorder="1" applyAlignment="1">
      <alignment vertical="top"/>
    </xf>
    <xf numFmtId="0" fontId="0" fillId="13" borderId="0" xfId="0" applyFill="1"/>
    <xf numFmtId="0" fontId="2" fillId="13" borderId="0" xfId="0" applyFont="1" applyFill="1" applyAlignment="1">
      <alignment vertical="top"/>
    </xf>
    <xf numFmtId="0" fontId="4" fillId="13" borderId="0" xfId="0" applyFont="1" applyFill="1" applyAlignment="1">
      <alignment vertical="top"/>
    </xf>
    <xf numFmtId="0" fontId="4" fillId="4" borderId="1" xfId="0" applyFont="1" applyFill="1" applyBorder="1" applyAlignment="1">
      <alignment vertical="top"/>
    </xf>
    <xf numFmtId="0" fontId="0" fillId="14" borderId="0" xfId="0" applyFill="1"/>
    <xf numFmtId="0" fontId="2" fillId="14" borderId="0" xfId="0" applyFont="1" applyFill="1" applyAlignment="1">
      <alignment vertical="top"/>
    </xf>
    <xf numFmtId="0" fontId="2" fillId="15" borderId="0" xfId="0" applyFont="1" applyFill="1" applyAlignment="1">
      <alignment vertical="top"/>
    </xf>
    <xf numFmtId="0" fontId="0" fillId="15" borderId="0" xfId="0" applyFill="1"/>
    <xf numFmtId="0" fontId="4" fillId="16" borderId="1" xfId="0" applyFont="1" applyFill="1" applyBorder="1" applyAlignment="1">
      <alignment vertical="top"/>
    </xf>
    <xf numFmtId="0" fontId="2" fillId="11" borderId="1" xfId="0" applyFont="1" applyFill="1" applyBorder="1"/>
    <xf numFmtId="0" fontId="14" fillId="0" borderId="0" xfId="0" applyFont="1"/>
    <xf numFmtId="0" fontId="15" fillId="0" borderId="0" xfId="0" applyFont="1"/>
    <xf numFmtId="0" fontId="4" fillId="0" borderId="3" xfId="0" applyFont="1" applyBorder="1" applyAlignment="1">
      <alignment vertical="top" wrapText="1"/>
    </xf>
    <xf numFmtId="0" fontId="4" fillId="0" borderId="4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4" fillId="0" borderId="2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uwaterloo.ca/statistics-and-actuarial-science/system/files/webform/mcqmc_2024_contributed_talk_abst/10348/MCQMC2024-abstract.tex" TargetMode="External"/><Relationship Id="rId2" Type="http://schemas.openxmlformats.org/officeDocument/2006/relationships/hyperlink" Target="https://uwaterloo.ca/statistics-and-actuarial-science/system/files/webform/mcqmc_2024_contributed_talk_abst/9811/KirkNathan.tex" TargetMode="External"/><Relationship Id="rId1" Type="http://schemas.openxmlformats.org/officeDocument/2006/relationships/hyperlink" Target="https://uwaterloo.ca/statistics-and-actuarial-science/system/files/webform/mcqmc_2024_contributed_talk_abst/10017/stefanobruno.tex" TargetMode="External"/><Relationship Id="rId4" Type="http://schemas.openxmlformats.org/officeDocument/2006/relationships/hyperlink" Target="https://uwaterloo.ca/statistics-and-actuarial-science/system/files/webform/mcqmc_2024_contributed_talk_abst/10124/roccocaprio2.tex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s://uwaterloo.ca/statistics-and-actuarial-science/system/files/webform/mcqmc_2024_contributed_talk_abst/10124/roccocaprio2.tex" TargetMode="External"/><Relationship Id="rId1" Type="http://schemas.openxmlformats.org/officeDocument/2006/relationships/hyperlink" Target="https://uwaterloo.ca/statistics-and-actuarial-science/system/files/webform/mcqmc_2024_contributed_talk_abst/9811/KirkNathan.tex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s://uwaterloo.ca/statistics-and-actuarial-science/system/files/webform/mcqmc_2024_contributed_talk_abst/10124/roccocaprio2.tex" TargetMode="External"/><Relationship Id="rId1" Type="http://schemas.openxmlformats.org/officeDocument/2006/relationships/hyperlink" Target="https://uwaterloo.ca/statistics-and-actuarial-science/system/files/webform/mcqmc_2024_contributed_talk_abst/9811/KirkNathan.tex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bouchard@stat.ubc.ca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jluo_ms@sjtu.edu.cn" TargetMode="External"/><Relationship Id="rId2" Type="http://schemas.openxmlformats.org/officeDocument/2006/relationships/hyperlink" Target="mailto:akeller@nvidia.com" TargetMode="External"/><Relationship Id="rId1" Type="http://schemas.openxmlformats.org/officeDocument/2006/relationships/hyperlink" Target="mailto:saito@fun.ac.jp" TargetMode="External"/><Relationship Id="rId6" Type="http://schemas.openxmlformats.org/officeDocument/2006/relationships/hyperlink" Target="mailto:okortbi@uaeu.ac.ae" TargetMode="External"/><Relationship Id="rId5" Type="http://schemas.openxmlformats.org/officeDocument/2006/relationships/hyperlink" Target="mailto:damir.ferizovic@kuleuven.be" TargetMode="External"/><Relationship Id="rId4" Type="http://schemas.openxmlformats.org/officeDocument/2006/relationships/hyperlink" Target="mailto:jiefeiy@connect.hku.h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31796-94C2-1B44-8103-599ADAC05883}">
  <dimension ref="A1:AH36"/>
  <sheetViews>
    <sheetView topLeftCell="B1" workbookViewId="0">
      <selection activeCell="J22" sqref="J22"/>
    </sheetView>
  </sheetViews>
  <sheetFormatPr baseColWidth="10" defaultRowHeight="16" x14ac:dyDescent="0.2"/>
  <cols>
    <col min="2" max="2" width="89.83203125" customWidth="1"/>
    <col min="4" max="4" width="18.33203125" customWidth="1"/>
    <col min="5" max="5" width="22.33203125" customWidth="1"/>
    <col min="6" max="6" width="22.6640625" customWidth="1"/>
    <col min="7" max="7" width="16.33203125" customWidth="1"/>
    <col min="8" max="8" width="26.83203125" customWidth="1"/>
  </cols>
  <sheetData>
    <row r="1" spans="1:10" x14ac:dyDescent="0.2">
      <c r="A1" s="9" t="s">
        <v>4</v>
      </c>
      <c r="B1" s="10" t="s">
        <v>91</v>
      </c>
      <c r="C1" s="10">
        <v>1</v>
      </c>
      <c r="D1" s="10" t="s">
        <v>386</v>
      </c>
      <c r="E1" s="10" t="s">
        <v>404</v>
      </c>
      <c r="F1" s="10"/>
      <c r="G1" s="10" t="s">
        <v>386</v>
      </c>
      <c r="H1" t="str">
        <f>INDEX(schedule!G$2:G$37,MATCH(SessionList!A1,schedule!E$2:E$37,0),1)</f>
        <v>Friday, August 23, 2024 -- Morning</v>
      </c>
      <c r="I1" t="str">
        <f>INDEX(schedule!H$2:H$37,MATCH(SessionList!A1,schedule!E$2:E$37,0),1)</f>
        <v>STC 0020</v>
      </c>
      <c r="J1">
        <f>INDEX(schedule!I$2:I$37,MATCH(SessionList!A1,schedule!E$2:E$37,0),1)</f>
        <v>33</v>
      </c>
    </row>
    <row r="2" spans="1:10" x14ac:dyDescent="0.2">
      <c r="A2" s="9" t="s">
        <v>3</v>
      </c>
      <c r="B2" s="10" t="s">
        <v>107</v>
      </c>
      <c r="C2" s="10">
        <v>1</v>
      </c>
      <c r="D2" s="10" t="s">
        <v>387</v>
      </c>
      <c r="E2" s="10" t="s">
        <v>405</v>
      </c>
      <c r="F2" s="10"/>
      <c r="G2" s="10" t="s">
        <v>387</v>
      </c>
      <c r="H2" t="str">
        <f>INDEX(schedule!G$2:G$37,MATCH(SessionList!A2,schedule!E$2:E$37,0),1)</f>
        <v>Tuesday, August 20, 2024 -- Afternoon</v>
      </c>
      <c r="I2" t="str">
        <f>INDEX(schedule!H$2:H$37,MATCH(SessionList!A2,schedule!E$2:E$37,0),1)</f>
        <v>STC 0050</v>
      </c>
      <c r="J2">
        <f>INDEX(schedule!I$2:I$37,MATCH(SessionList!A2,schedule!E$2:E$37,0),1)</f>
        <v>15</v>
      </c>
    </row>
    <row r="3" spans="1:10" ht="30" x14ac:dyDescent="0.2">
      <c r="A3" s="9" t="s">
        <v>2</v>
      </c>
      <c r="B3" s="10" t="s">
        <v>121</v>
      </c>
      <c r="C3" s="10">
        <v>1</v>
      </c>
      <c r="D3" s="10" t="s">
        <v>388</v>
      </c>
      <c r="E3" s="10" t="s">
        <v>405</v>
      </c>
      <c r="F3" s="10"/>
      <c r="G3" s="10" t="s">
        <v>388</v>
      </c>
      <c r="H3" t="str">
        <f>INDEX(schedule!G$2:G$37,MATCH(SessionList!A3,schedule!E$2:E$37,0),1)</f>
        <v>Monday, August 19, 2024 -- Morning</v>
      </c>
      <c r="I3" t="str">
        <f>INDEX(schedule!H$2:H$37,MATCH(SessionList!A3,schedule!E$2:E$37,0),1)</f>
        <v>STC 0020</v>
      </c>
      <c r="J3">
        <f>INDEX(schedule!I$2:I$37,MATCH(SessionList!A3,schedule!E$2:E$37,0),1)</f>
        <v>1</v>
      </c>
    </row>
    <row r="4" spans="1:10" x14ac:dyDescent="0.2">
      <c r="A4" s="9" t="s">
        <v>9</v>
      </c>
      <c r="B4" s="10" t="s">
        <v>136</v>
      </c>
      <c r="C4" s="10">
        <v>1</v>
      </c>
      <c r="D4" s="10" t="s">
        <v>389</v>
      </c>
      <c r="E4" s="10" t="s">
        <v>405</v>
      </c>
      <c r="F4" s="10"/>
      <c r="G4" s="10" t="s">
        <v>389</v>
      </c>
      <c r="H4" t="str">
        <f>INDEX(schedule!G$2:G$37,MATCH(SessionList!A4,schedule!E$2:E$37,0),1)</f>
        <v>Monday, August 19, 2024 -- Afternoon</v>
      </c>
      <c r="I4" t="str">
        <f>INDEX(schedule!H$2:H$37,MATCH(SessionList!A4,schedule!E$2:E$37,0),1)</f>
        <v>STC 0020</v>
      </c>
      <c r="J4">
        <f>INDEX(schedule!I$2:I$37,MATCH(SessionList!A4,schedule!E$2:E$37,0),1)</f>
        <v>5</v>
      </c>
    </row>
    <row r="5" spans="1:10" x14ac:dyDescent="0.2">
      <c r="A5" s="9" t="s">
        <v>31</v>
      </c>
      <c r="B5" s="10" t="s">
        <v>971</v>
      </c>
      <c r="C5" s="10">
        <v>1</v>
      </c>
      <c r="D5" s="10" t="s">
        <v>390</v>
      </c>
      <c r="E5" s="10" t="s">
        <v>405</v>
      </c>
      <c r="F5" s="10"/>
      <c r="G5" s="10" t="s">
        <v>425</v>
      </c>
      <c r="H5" t="str">
        <f>INDEX(schedule!G$2:G$37,MATCH(SessionList!A5,schedule!E$2:E$37,0),1)</f>
        <v>Tuesday, August 20, 2024 -- Morning</v>
      </c>
      <c r="I5" t="str">
        <f>INDEX(schedule!H$2:H$37,MATCH(SessionList!A5,schedule!E$2:E$37,0),1)</f>
        <v>STC 0020</v>
      </c>
      <c r="J5">
        <f>INDEX(schedule!I$2:I$37,MATCH(SessionList!A5,schedule!E$2:E$37,0),1)</f>
        <v>9</v>
      </c>
    </row>
    <row r="6" spans="1:10" x14ac:dyDescent="0.2">
      <c r="A6" s="9" t="s">
        <v>34</v>
      </c>
      <c r="B6" s="10" t="s">
        <v>953</v>
      </c>
      <c r="C6" s="10">
        <v>1</v>
      </c>
      <c r="D6" s="10" t="s">
        <v>391</v>
      </c>
      <c r="E6" s="10" t="s">
        <v>406</v>
      </c>
      <c r="F6" s="10"/>
      <c r="G6" s="10" t="s">
        <v>406</v>
      </c>
      <c r="H6" t="str">
        <f>INDEX(schedule!G$2:G$37,MATCH(SessionList!A6,schedule!E$2:E$37,0),1)</f>
        <v>Wednesday, August 21, 2024 -- Morning</v>
      </c>
      <c r="I6" t="str">
        <f>INDEX(schedule!H$2:H$37,MATCH(SessionList!A6,schedule!E$2:E$37,0),1)</f>
        <v>STC 0020</v>
      </c>
      <c r="J6">
        <f>INDEX(schedule!I$2:I$37,MATCH(SessionList!A6,schedule!E$2:E$37,0),1)</f>
        <v>17</v>
      </c>
    </row>
    <row r="7" spans="1:10" x14ac:dyDescent="0.2">
      <c r="A7" s="9" t="s">
        <v>58</v>
      </c>
      <c r="B7" s="10" t="s">
        <v>954</v>
      </c>
      <c r="C7" s="10">
        <v>1</v>
      </c>
      <c r="D7" s="10" t="s">
        <v>391</v>
      </c>
      <c r="E7" s="10" t="s">
        <v>406</v>
      </c>
      <c r="F7" s="10"/>
      <c r="G7" s="10" t="s">
        <v>391</v>
      </c>
      <c r="H7" t="str">
        <f>INDEX(schedule!G$2:G$37,MATCH(SessionList!A7,schedule!E$2:E$37,0),1)</f>
        <v>Wednesday, August 21, 2024 -- Afternoon</v>
      </c>
      <c r="I7" t="str">
        <f>INDEX(schedule!H$2:H$37,MATCH(SessionList!A7,schedule!E$2:E$37,0),1)</f>
        <v>STC 0020</v>
      </c>
      <c r="J7">
        <f>INDEX(schedule!I$2:I$37,MATCH(SessionList!A7,schedule!E$2:E$37,0),1)</f>
        <v>21</v>
      </c>
    </row>
    <row r="8" spans="1:10" x14ac:dyDescent="0.2">
      <c r="A8" s="9" t="s">
        <v>59</v>
      </c>
      <c r="B8" s="10" t="s">
        <v>193</v>
      </c>
      <c r="C8" s="10">
        <v>1</v>
      </c>
      <c r="D8" s="10" t="s">
        <v>392</v>
      </c>
      <c r="E8" s="10" t="s">
        <v>405</v>
      </c>
      <c r="F8" s="10"/>
      <c r="G8" s="10" t="s">
        <v>392</v>
      </c>
      <c r="H8" t="str">
        <f>INDEX(schedule!G$2:G$37,MATCH(SessionList!A8,schedule!E$2:E$37,0),1)</f>
        <v>Wednesday, August 21, 2024 -- Afternoon</v>
      </c>
      <c r="I8" t="str">
        <f>INDEX(schedule!H$2:H$37,MATCH(SessionList!A8,schedule!E$2:E$37,0),1)</f>
        <v>STC 0040</v>
      </c>
      <c r="J8">
        <f>INDEX(schedule!I$2:I$37,MATCH(SessionList!A8,schedule!E$2:E$37,0),1)</f>
        <v>22</v>
      </c>
    </row>
    <row r="9" spans="1:10" x14ac:dyDescent="0.2">
      <c r="A9" s="9" t="s">
        <v>29</v>
      </c>
      <c r="B9" s="10" t="s">
        <v>208</v>
      </c>
      <c r="C9" s="10">
        <v>1</v>
      </c>
      <c r="D9" s="10" t="s">
        <v>393</v>
      </c>
      <c r="E9" s="10" t="s">
        <v>394</v>
      </c>
      <c r="F9" s="10"/>
      <c r="G9" s="10" t="s">
        <v>393</v>
      </c>
      <c r="H9" t="str">
        <f>INDEX(schedule!G$2:G$37,MATCH(SessionList!A9,schedule!E$2:E$37,0),1)</f>
        <v>Monday, August 19, 2024 -- Morning</v>
      </c>
      <c r="I9" t="str">
        <f>INDEX(schedule!H$2:H$37,MATCH(SessionList!A9,schedule!E$2:E$37,0),1)</f>
        <v>STC 0050</v>
      </c>
      <c r="J9">
        <f>INDEX(schedule!I$2:I$37,MATCH(SessionList!A9,schedule!E$2:E$37,0),1)</f>
        <v>3</v>
      </c>
    </row>
    <row r="10" spans="1:10" x14ac:dyDescent="0.2">
      <c r="A10" s="9" t="s">
        <v>53</v>
      </c>
      <c r="B10" s="10" t="s">
        <v>217</v>
      </c>
      <c r="C10" s="10">
        <v>1</v>
      </c>
      <c r="D10" s="10" t="s">
        <v>394</v>
      </c>
      <c r="E10" s="10" t="s">
        <v>393</v>
      </c>
      <c r="F10" s="10"/>
      <c r="G10" s="10" t="s">
        <v>394</v>
      </c>
      <c r="H10" t="str">
        <f>INDEX(schedule!G$2:G$37,MATCH(SessionList!A10,schedule!E$2:E$37,0),1)</f>
        <v>Monday, August 19, 2024 -- Afternoon</v>
      </c>
      <c r="I10" t="str">
        <f>INDEX(schedule!H$2:H$37,MATCH(SessionList!A10,schedule!E$2:E$37,0),1)</f>
        <v>STC 0050</v>
      </c>
      <c r="J10">
        <f>INDEX(schedule!I$2:I$37,MATCH(SessionList!A10,schedule!E$2:E$37,0),1)</f>
        <v>7</v>
      </c>
    </row>
    <row r="11" spans="1:10" x14ac:dyDescent="0.2">
      <c r="A11" s="9" t="s">
        <v>39</v>
      </c>
      <c r="B11" s="10" t="s">
        <v>234</v>
      </c>
      <c r="C11" s="10">
        <v>1</v>
      </c>
      <c r="D11" s="10" t="s">
        <v>395</v>
      </c>
      <c r="E11" s="10" t="s">
        <v>407</v>
      </c>
      <c r="F11" s="10"/>
      <c r="G11" s="10" t="s">
        <v>395</v>
      </c>
      <c r="H11" t="str">
        <f>INDEX(schedule!G$2:G$37,MATCH(SessionList!A11,schedule!E$2:E$37,0),1)</f>
        <v>Thursday, August 22, 2024 -- Morning</v>
      </c>
      <c r="I11" t="str">
        <f>INDEX(schedule!H$2:H$37,MATCH(SessionList!A11,schedule!E$2:E$37,0),1)</f>
        <v>STC 0050</v>
      </c>
      <c r="J11">
        <f>INDEX(schedule!I$2:I$37,MATCH(SessionList!A11,schedule!E$2:E$37,0),1)</f>
        <v>27</v>
      </c>
    </row>
    <row r="12" spans="1:10" x14ac:dyDescent="0.2">
      <c r="A12" s="9" t="s">
        <v>64</v>
      </c>
      <c r="B12" s="10" t="s">
        <v>972</v>
      </c>
      <c r="C12" s="10">
        <v>1</v>
      </c>
      <c r="D12" s="10" t="s">
        <v>395</v>
      </c>
      <c r="E12" s="10" t="s">
        <v>407</v>
      </c>
      <c r="F12" s="10"/>
      <c r="G12" s="10" t="s">
        <v>407</v>
      </c>
      <c r="H12" t="str">
        <f>INDEX(schedule!G$2:G$37,MATCH(SessionList!A12,schedule!E$2:E$37,0),1)</f>
        <v>Thursday, August 22, 2024 -- Afternoon</v>
      </c>
      <c r="I12" t="str">
        <f>INDEX(schedule!H$2:H$37,MATCH(SessionList!A12,schedule!E$2:E$37,0),1)</f>
        <v>STC 0050</v>
      </c>
      <c r="J12">
        <f>INDEX(schedule!I$2:I$37,MATCH(SessionList!A12,schedule!E$2:E$37,0),1)</f>
        <v>31</v>
      </c>
    </row>
    <row r="13" spans="1:10" x14ac:dyDescent="0.2">
      <c r="A13" s="9" t="s">
        <v>28</v>
      </c>
      <c r="B13" s="10" t="s">
        <v>261</v>
      </c>
      <c r="C13" s="10">
        <v>1</v>
      </c>
      <c r="D13" s="10" t="s">
        <v>396</v>
      </c>
      <c r="E13" s="10" t="s">
        <v>395</v>
      </c>
      <c r="F13" s="10" t="s">
        <v>412</v>
      </c>
      <c r="G13" s="10" t="s">
        <v>395</v>
      </c>
      <c r="H13" t="str">
        <f>INDEX(schedule!G$2:G$37,MATCH(SessionList!A13,schedule!E$2:E$37,0),1)</f>
        <v>Monday, August 19, 2024 -- Morning</v>
      </c>
      <c r="I13" t="str">
        <f>INDEX(schedule!H$2:H$37,MATCH(SessionList!A13,schedule!E$2:E$37,0),1)</f>
        <v>STC 0040</v>
      </c>
      <c r="J13">
        <f>INDEX(schedule!I$2:I$37,MATCH(SessionList!A13,schedule!E$2:E$37,0),1)</f>
        <v>2</v>
      </c>
    </row>
    <row r="14" spans="1:10" ht="30" x14ac:dyDescent="0.2">
      <c r="A14" s="9" t="s">
        <v>33</v>
      </c>
      <c r="B14" s="10" t="s">
        <v>281</v>
      </c>
      <c r="C14" s="10">
        <v>1</v>
      </c>
      <c r="D14" s="10" t="s">
        <v>397</v>
      </c>
      <c r="E14" s="10" t="s">
        <v>408</v>
      </c>
      <c r="F14" s="10" t="s">
        <v>405</v>
      </c>
      <c r="G14" s="10" t="s">
        <v>397</v>
      </c>
      <c r="H14" t="str">
        <f>INDEX(schedule!G$2:G$37,MATCH(SessionList!A14,schedule!E$2:E$37,0),1)</f>
        <v>Tuesday, August 20, 2024 -- Morning</v>
      </c>
      <c r="I14" t="str">
        <f>INDEX(schedule!H$2:H$37,MATCH(SessionList!A14,schedule!E$2:E$37,0),1)</f>
        <v>STC 0050</v>
      </c>
      <c r="J14">
        <f>INDEX(schedule!I$2:I$37,MATCH(SessionList!A14,schedule!E$2:E$37,0),1)</f>
        <v>11</v>
      </c>
    </row>
    <row r="15" spans="1:10" ht="30" x14ac:dyDescent="0.2">
      <c r="A15" s="9" t="s">
        <v>38</v>
      </c>
      <c r="B15" s="10" t="s">
        <v>292</v>
      </c>
      <c r="C15" s="10">
        <v>1</v>
      </c>
      <c r="D15" s="10" t="s">
        <v>398</v>
      </c>
      <c r="E15" s="10" t="s">
        <v>397</v>
      </c>
      <c r="F15" s="10" t="s">
        <v>413</v>
      </c>
      <c r="G15" s="10" t="s">
        <v>397</v>
      </c>
      <c r="H15" t="str">
        <f>INDEX(schedule!G$2:G$37,MATCH(SessionList!A15,schedule!E$2:E$37,0),1)</f>
        <v>Thursday, August 22, 2024 -- Morning</v>
      </c>
      <c r="I15" t="str">
        <f>INDEX(schedule!H$2:H$37,MATCH(SessionList!A15,schedule!E$2:E$37,0),1)</f>
        <v>STC 0040</v>
      </c>
      <c r="J15">
        <f>INDEX(schedule!I$2:I$37,MATCH(SessionList!A15,schedule!E$2:E$37,0),1)</f>
        <v>26</v>
      </c>
    </row>
    <row r="16" spans="1:10" x14ac:dyDescent="0.2">
      <c r="A16" s="9" t="s">
        <v>63</v>
      </c>
      <c r="B16" s="10" t="s">
        <v>300</v>
      </c>
      <c r="C16" s="10">
        <v>1</v>
      </c>
      <c r="D16" s="10" t="s">
        <v>398</v>
      </c>
      <c r="E16" s="10" t="s">
        <v>397</v>
      </c>
      <c r="F16" s="10" t="s">
        <v>413</v>
      </c>
      <c r="G16" s="10" t="s">
        <v>398</v>
      </c>
      <c r="H16" t="str">
        <f>INDEX(schedule!G$2:G$37,MATCH(SessionList!A16,schedule!E$2:E$37,0),1)</f>
        <v>Thursday, August 22, 2024 -- Afternoon</v>
      </c>
      <c r="I16" t="str">
        <f>INDEX(schedule!H$2:H$37,MATCH(SessionList!A16,schedule!E$2:E$37,0),1)</f>
        <v>STC 0040</v>
      </c>
      <c r="J16">
        <f>INDEX(schedule!I$2:I$37,MATCH(SessionList!A16,schedule!E$2:E$37,0),1)</f>
        <v>30</v>
      </c>
    </row>
    <row r="17" spans="1:34" x14ac:dyDescent="0.2">
      <c r="A17" s="9" t="s">
        <v>41</v>
      </c>
      <c r="B17" s="10" t="s">
        <v>314</v>
      </c>
      <c r="C17" s="10">
        <v>1</v>
      </c>
      <c r="D17" s="10" t="s">
        <v>399</v>
      </c>
      <c r="E17" s="10" t="s">
        <v>409</v>
      </c>
      <c r="F17" s="10" t="s">
        <v>414</v>
      </c>
      <c r="G17" s="10" t="s">
        <v>409</v>
      </c>
      <c r="H17" t="str">
        <f>INDEX(schedule!G$2:G$37,MATCH(SessionList!A17,schedule!E$2:E$37,0),1)</f>
        <v>Friday, August 23, 2024 -- Morning</v>
      </c>
      <c r="I17" t="str">
        <f>INDEX(schedule!H$2:H$37,MATCH(SessionList!A17,schedule!E$2:E$37,0),1)</f>
        <v>STC 0040</v>
      </c>
      <c r="J17">
        <f>INDEX(schedule!I$2:I$37,MATCH(SessionList!A17,schedule!E$2:E$37,0),1)</f>
        <v>34</v>
      </c>
    </row>
    <row r="18" spans="1:34" x14ac:dyDescent="0.2">
      <c r="A18" s="9" t="s">
        <v>32</v>
      </c>
      <c r="B18" s="10" t="s">
        <v>332</v>
      </c>
      <c r="C18" s="10">
        <v>1</v>
      </c>
      <c r="D18" s="10" t="s">
        <v>400</v>
      </c>
      <c r="E18" s="10" t="s">
        <v>410</v>
      </c>
      <c r="F18" s="10" t="s">
        <v>405</v>
      </c>
      <c r="G18" s="10" t="s">
        <v>410</v>
      </c>
      <c r="H18" t="str">
        <f>INDEX(schedule!G$2:G$37,MATCH(SessionList!A18,schedule!E$2:E$37,0),1)</f>
        <v>Tuesday, August 20, 2024 -- Morning</v>
      </c>
      <c r="I18" t="str">
        <f>INDEX(schedule!H$2:H$37,MATCH(SessionList!A18,schedule!E$2:E$37,0),1)</f>
        <v>STC 0040</v>
      </c>
      <c r="J18">
        <f>INDEX(schedule!I$2:I$37,MATCH(SessionList!A18,schedule!E$2:E$37,0),1)</f>
        <v>10</v>
      </c>
    </row>
    <row r="19" spans="1:34" x14ac:dyDescent="0.2">
      <c r="A19" s="9" t="s">
        <v>55</v>
      </c>
      <c r="B19" s="10" t="s">
        <v>341</v>
      </c>
      <c r="C19" s="10">
        <v>1</v>
      </c>
      <c r="D19" s="10" t="s">
        <v>400</v>
      </c>
      <c r="E19" s="10" t="s">
        <v>410</v>
      </c>
      <c r="F19" s="10" t="s">
        <v>405</v>
      </c>
      <c r="G19" s="10" t="s">
        <v>400</v>
      </c>
      <c r="H19" t="str">
        <f>INDEX(schedule!G$2:G$37,MATCH(SessionList!A19,schedule!E$2:E$37,0),1)</f>
        <v>Tuesday, August 20, 2024 -- Afternoon</v>
      </c>
      <c r="I19" t="str">
        <f>INDEX(schedule!H$2:H$37,MATCH(SessionList!A19,schedule!E$2:E$37,0),1)</f>
        <v>STC 0040</v>
      </c>
      <c r="J19">
        <f>INDEX(schedule!I$2:I$37,MATCH(SessionList!A19,schedule!E$2:E$37,0),1)</f>
        <v>14</v>
      </c>
    </row>
    <row r="20" spans="1:34" ht="30" x14ac:dyDescent="0.2">
      <c r="A20" s="9" t="s">
        <v>52</v>
      </c>
      <c r="B20" s="10" t="s">
        <v>352</v>
      </c>
      <c r="C20" s="10">
        <v>1</v>
      </c>
      <c r="D20" s="10" t="s">
        <v>401</v>
      </c>
      <c r="E20" s="10" t="s">
        <v>408</v>
      </c>
      <c r="F20" s="10" t="s">
        <v>415</v>
      </c>
      <c r="G20" s="10" t="s">
        <v>415</v>
      </c>
      <c r="H20" t="str">
        <f>INDEX(schedule!G$2:G$37,MATCH(SessionList!A20,schedule!E$2:E$37,0),1)</f>
        <v>Monday, August 19, 2024 -- Afternoon</v>
      </c>
      <c r="I20" t="str">
        <f>INDEX(schedule!H$2:H$37,MATCH(SessionList!A20,schedule!E$2:E$37,0),1)</f>
        <v>STC 0060</v>
      </c>
      <c r="J20">
        <f>INDEX(schedule!I$2:I$37,MATCH(SessionList!A20,schedule!E$2:E$37,0),1)</f>
        <v>8</v>
      </c>
    </row>
    <row r="21" spans="1:34" x14ac:dyDescent="0.2">
      <c r="A21" s="9" t="s">
        <v>37</v>
      </c>
      <c r="B21" s="10" t="s">
        <v>364</v>
      </c>
      <c r="C21" s="10">
        <v>1</v>
      </c>
      <c r="D21" s="10" t="s">
        <v>402</v>
      </c>
      <c r="E21" s="10" t="s">
        <v>405</v>
      </c>
      <c r="F21" s="10"/>
      <c r="G21" s="10" t="s">
        <v>402</v>
      </c>
      <c r="H21" t="str">
        <f>INDEX(schedule!G$2:G$37,MATCH(SessionList!A21,schedule!E$2:E$37,0),1)</f>
        <v>Thursday, August 22, 2024 -- Morning</v>
      </c>
      <c r="I21" t="str">
        <f>INDEX(schedule!H$2:H$37,MATCH(SessionList!A21,schedule!E$2:E$37,0),1)</f>
        <v>STC 0020</v>
      </c>
      <c r="J21">
        <f>INDEX(schedule!I$2:I$37,MATCH(SessionList!A21,schedule!E$2:E$37,0),1)</f>
        <v>25</v>
      </c>
    </row>
    <row r="22" spans="1:34" x14ac:dyDescent="0.2">
      <c r="A22" s="9" t="s">
        <v>62</v>
      </c>
      <c r="B22" s="10" t="s">
        <v>371</v>
      </c>
      <c r="C22" s="10">
        <v>1</v>
      </c>
      <c r="D22" s="10" t="s">
        <v>402</v>
      </c>
      <c r="E22" s="10" t="s">
        <v>405</v>
      </c>
      <c r="F22" s="10"/>
      <c r="G22" s="10" t="s">
        <v>402</v>
      </c>
      <c r="H22" t="str">
        <f>INDEX(schedule!G$2:G$37,MATCH(SessionList!A22,schedule!E$2:E$37,0),1)</f>
        <v>Thursday, August 22, 2024 -- Afternoon</v>
      </c>
      <c r="I22" t="str">
        <f>INDEX(schedule!H$2:H$37,MATCH(SessionList!A22,schedule!E$2:E$37,0),1)</f>
        <v>STC 0020</v>
      </c>
      <c r="J22">
        <f>INDEX(schedule!I$2:I$37,MATCH(SessionList!A22,schedule!E$2:E$37,0),1)</f>
        <v>29</v>
      </c>
    </row>
    <row r="23" spans="1:34" x14ac:dyDescent="0.2">
      <c r="A23" s="9" t="s">
        <v>56</v>
      </c>
      <c r="B23" s="10" t="s">
        <v>385</v>
      </c>
      <c r="C23" s="10">
        <v>1</v>
      </c>
      <c r="D23" s="10" t="s">
        <v>403</v>
      </c>
      <c r="E23" s="10" t="s">
        <v>411</v>
      </c>
      <c r="F23" s="10"/>
      <c r="G23" s="10" t="s">
        <v>403</v>
      </c>
      <c r="H23" t="str">
        <f>INDEX(schedule!G$2:G$37,MATCH(SessionList!A23,schedule!E$2:E$37,0),1)</f>
        <v>Wednesday, August 21, 2024 -- Morning</v>
      </c>
      <c r="I23" t="str">
        <f>INDEX(schedule!H$2:H$37,MATCH(SessionList!A23,schedule!E$2:E$37,0),1)</f>
        <v>STC 0050</v>
      </c>
      <c r="J23">
        <f>INDEX(schedule!I$2:I$37,MATCH(SessionList!A23,schedule!E$2:E$37,0),1)</f>
        <v>19</v>
      </c>
    </row>
    <row r="24" spans="1:34" x14ac:dyDescent="0.2">
      <c r="A24" s="9" t="s">
        <v>42</v>
      </c>
      <c r="B24" s="4" t="s">
        <v>424</v>
      </c>
      <c r="C24" s="4">
        <v>1</v>
      </c>
      <c r="D24" s="4" t="s">
        <v>426</v>
      </c>
      <c r="E24" s="9" t="s">
        <v>425</v>
      </c>
      <c r="F24" s="4"/>
      <c r="G24" s="9" t="s">
        <v>425</v>
      </c>
      <c r="H24" t="str">
        <f>INDEX(schedule!G$2:G$37,MATCH(SessionList!A24,schedule!E$2:E$37,0),1)</f>
        <v>Friday, August 23, 2024 -- Morning</v>
      </c>
      <c r="I24" t="str">
        <f>INDEX(schedule!H$2:H$37,MATCH(SessionList!A24,schedule!E$2:E$37,0),1)</f>
        <v>STC 0050</v>
      </c>
      <c r="J24">
        <f>INDEX(schedule!I$2:I$37,MATCH(SessionList!A24,schedule!E$2:E$37,0),1)</f>
        <v>35</v>
      </c>
      <c r="K24" s="4"/>
      <c r="L24" s="4"/>
      <c r="M24" s="4"/>
      <c r="N24" s="13"/>
      <c r="O24" s="13"/>
      <c r="P24" s="13"/>
      <c r="Q24" s="4"/>
      <c r="R24" s="4"/>
      <c r="S24" s="13"/>
      <c r="T24" s="13"/>
      <c r="U24" s="9"/>
      <c r="V24" s="4"/>
      <c r="W24" s="13"/>
      <c r="X24" s="13"/>
      <c r="Y24" s="4"/>
      <c r="Z24" s="4"/>
      <c r="AA24" s="13"/>
      <c r="AB24" s="13"/>
      <c r="AC24" s="4"/>
      <c r="AD24" s="4"/>
      <c r="AE24" s="4"/>
      <c r="AF24" s="4"/>
      <c r="AG24" s="4"/>
      <c r="AH24" s="4"/>
    </row>
    <row r="25" spans="1:34" x14ac:dyDescent="0.2">
      <c r="A25" s="9" t="s">
        <v>8</v>
      </c>
      <c r="B25" s="14" t="str">
        <f>CONCATENATE("Technical Session ", K25)</f>
        <v>Technical Session 2</v>
      </c>
      <c r="C25" s="14">
        <v>0</v>
      </c>
      <c r="G25" s="10" t="s">
        <v>1008</v>
      </c>
      <c r="H25" t="str">
        <f>INDEX(schedule!G$2:G$37,MATCH(SessionList!A25,schedule!E$2:E$37,0),1)</f>
        <v>Monday, August 19, 2024 -- Afternoon</v>
      </c>
      <c r="I25" t="str">
        <f>INDEX(schedule!H$2:H$37,MATCH(SessionList!A25,schedule!E$2:E$37,0),1)</f>
        <v>STC 0040</v>
      </c>
      <c r="J25">
        <f>INDEX(schedule!I$2:I$37,MATCH(SessionList!A25,schedule!E$2:E$37,0),1)</f>
        <v>6</v>
      </c>
      <c r="K25">
        <f>INDEX(schedule!J$2:J$37,MATCH(SessionList!A25,schedule!E$2:E$37,0),1)</f>
        <v>2</v>
      </c>
    </row>
    <row r="26" spans="1:34" x14ac:dyDescent="0.2">
      <c r="A26" s="9" t="s">
        <v>7</v>
      </c>
      <c r="B26" s="14" t="str">
        <f t="shared" ref="B26:B36" si="0">CONCATENATE("Technical Session ", K26)</f>
        <v>Technical Session 3</v>
      </c>
      <c r="C26" s="14">
        <v>0</v>
      </c>
      <c r="G26" s="10" t="s">
        <v>987</v>
      </c>
      <c r="H26" t="str">
        <f>INDEX(schedule!G$2:G$37,MATCH(SessionList!A26,schedule!E$2:E$37,0),1)</f>
        <v>Tuesday, August 20, 2024 -- Morning</v>
      </c>
      <c r="I26" t="str">
        <f>INDEX(schedule!H$2:H$37,MATCH(SessionList!A26,schedule!E$2:E$37,0),1)</f>
        <v>STC 0060</v>
      </c>
      <c r="J26">
        <f>INDEX(schedule!I$2:I$37,MATCH(SessionList!A26,schedule!E$2:E$37,0),1)</f>
        <v>12</v>
      </c>
      <c r="K26">
        <f>INDEX(schedule!J$2:J$37,MATCH(SessionList!A26,schedule!E$2:E$37,0),1)</f>
        <v>3</v>
      </c>
    </row>
    <row r="27" spans="1:34" x14ac:dyDescent="0.2">
      <c r="A27" s="9" t="s">
        <v>60</v>
      </c>
      <c r="B27" s="14" t="str">
        <f t="shared" si="0"/>
        <v>Technical Session 8</v>
      </c>
      <c r="C27" s="14">
        <v>0</v>
      </c>
      <c r="G27" s="10" t="s">
        <v>410</v>
      </c>
      <c r="H27" t="str">
        <f>INDEX(schedule!G$2:G$37,MATCH(SessionList!A27,schedule!E$2:E$37,0),1)</f>
        <v>Wednesday, August 21, 2024 -- Afternoon</v>
      </c>
      <c r="I27" t="str">
        <f>INDEX(schedule!H$2:H$37,MATCH(SessionList!A27,schedule!E$2:E$37,0),1)</f>
        <v>STC 0050</v>
      </c>
      <c r="J27">
        <f>INDEX(schedule!I$2:I$37,MATCH(SessionList!A27,schedule!E$2:E$37,0),1)</f>
        <v>23</v>
      </c>
      <c r="K27">
        <f>INDEX(schedule!J$2:J$37,MATCH(SessionList!A27,schedule!E$2:E$37,0),1)</f>
        <v>8</v>
      </c>
    </row>
    <row r="28" spans="1:34" x14ac:dyDescent="0.2">
      <c r="A28" s="9" t="s">
        <v>30</v>
      </c>
      <c r="B28" s="14" t="str">
        <f t="shared" si="0"/>
        <v>Technical Session 1</v>
      </c>
      <c r="C28" s="14">
        <v>0</v>
      </c>
      <c r="G28" s="10" t="s">
        <v>426</v>
      </c>
      <c r="H28" t="str">
        <f>INDEX(schedule!G$2:G$37,MATCH(SessionList!A28,schedule!E$2:E$37,0),1)</f>
        <v>Monday, August 19, 2024 -- Morning</v>
      </c>
      <c r="I28" t="str">
        <f>INDEX(schedule!H$2:H$37,MATCH(SessionList!A28,schedule!E$2:E$37,0),1)</f>
        <v>STC 0060</v>
      </c>
      <c r="J28">
        <f>INDEX(schedule!I$2:I$37,MATCH(SessionList!A28,schedule!E$2:E$37,0),1)</f>
        <v>4</v>
      </c>
      <c r="K28">
        <f>INDEX(schedule!J$2:J$37,MATCH(SessionList!A28,schedule!E$2:E$37,0),1)</f>
        <v>1</v>
      </c>
    </row>
    <row r="29" spans="1:34" x14ac:dyDescent="0.2">
      <c r="A29" t="s">
        <v>36</v>
      </c>
      <c r="B29" s="14" t="str">
        <f t="shared" si="0"/>
        <v>Technical Session 7</v>
      </c>
      <c r="C29" s="14">
        <v>0</v>
      </c>
      <c r="G29" s="10" t="s">
        <v>1009</v>
      </c>
      <c r="H29" t="str">
        <f>INDEX(schedule!G$2:G$37,MATCH(SessionList!A29,schedule!E$2:E$37,0),1)</f>
        <v>Wednesday, August 21, 2024 -- Morning</v>
      </c>
      <c r="I29" t="str">
        <f>INDEX(schedule!H$2:H$37,MATCH(SessionList!A29,schedule!E$2:E$37,0),1)</f>
        <v>STC 0060</v>
      </c>
      <c r="J29">
        <f>INDEX(schedule!I$2:I$37,MATCH(SessionList!A29,schedule!E$2:E$37,0),1)</f>
        <v>20</v>
      </c>
      <c r="K29">
        <f>INDEX(schedule!J$2:J$37,MATCH(SessionList!A29,schedule!E$2:E$37,0),1)</f>
        <v>7</v>
      </c>
    </row>
    <row r="30" spans="1:34" x14ac:dyDescent="0.2">
      <c r="A30" t="s">
        <v>57</v>
      </c>
      <c r="B30" s="14" t="str">
        <f t="shared" si="0"/>
        <v>Technical Session 5</v>
      </c>
      <c r="C30" s="14">
        <v>0</v>
      </c>
      <c r="G30" s="10" t="s">
        <v>989</v>
      </c>
      <c r="H30" t="str">
        <f>INDEX(schedule!G$2:G$37,MATCH(SessionList!A30,schedule!E$2:E$37,0),1)</f>
        <v>Tuesday, August 20, 2024 -- Afternoon</v>
      </c>
      <c r="I30" t="str">
        <f>INDEX(schedule!H$2:H$37,MATCH(SessionList!A30,schedule!E$2:E$37,0),1)</f>
        <v>STC 0060</v>
      </c>
      <c r="J30">
        <f>INDEX(schedule!I$2:I$37,MATCH(SessionList!A30,schedule!E$2:E$37,0),1)</f>
        <v>16</v>
      </c>
      <c r="K30">
        <f>INDEX(schedule!J$2:J$37,MATCH(SessionList!A30,schedule!E$2:E$37,0),1)</f>
        <v>5</v>
      </c>
    </row>
    <row r="31" spans="1:34" x14ac:dyDescent="0.2">
      <c r="A31" t="s">
        <v>35</v>
      </c>
      <c r="B31" s="14" t="str">
        <f t="shared" si="0"/>
        <v>Technical Session 6</v>
      </c>
      <c r="C31" s="14">
        <v>0</v>
      </c>
      <c r="G31" s="10" t="s">
        <v>958</v>
      </c>
      <c r="H31" t="str">
        <f>INDEX(schedule!G$2:G$37,MATCH(SessionList!A31,schedule!E$2:E$37,0),1)</f>
        <v>Wednesday, August 21, 2024 -- Morning</v>
      </c>
      <c r="I31" t="str">
        <f>INDEX(schedule!H$2:H$37,MATCH(SessionList!A31,schedule!E$2:E$37,0),1)</f>
        <v>STC 0040</v>
      </c>
      <c r="J31">
        <f>INDEX(schedule!I$2:I$37,MATCH(SessionList!A31,schedule!E$2:E$37,0),1)</f>
        <v>18</v>
      </c>
      <c r="K31">
        <f>INDEX(schedule!J$2:J$37,MATCH(SessionList!A31,schedule!E$2:E$37,0),1)</f>
        <v>6</v>
      </c>
    </row>
    <row r="32" spans="1:34" x14ac:dyDescent="0.2">
      <c r="A32" t="s">
        <v>61</v>
      </c>
      <c r="B32" s="14" t="str">
        <f t="shared" si="0"/>
        <v>Technical Session 9</v>
      </c>
      <c r="C32" s="14">
        <v>0</v>
      </c>
      <c r="G32" s="10" t="s">
        <v>1016</v>
      </c>
      <c r="H32" t="str">
        <f>INDEX(schedule!G$2:G$37,MATCH(SessionList!A32,schedule!E$2:E$37,0),1)</f>
        <v>Wednesday, August 21, 2024 -- Afternoon</v>
      </c>
      <c r="I32" t="str">
        <f>INDEX(schedule!H$2:H$37,MATCH(SessionList!A32,schedule!E$2:E$37,0),1)</f>
        <v>STC 0060</v>
      </c>
      <c r="J32">
        <f>INDEX(schedule!I$2:I$37,MATCH(SessionList!A32,schedule!E$2:E$37,0),1)</f>
        <v>24</v>
      </c>
      <c r="K32">
        <f>INDEX(schedule!J$2:J$37,MATCH(SessionList!A32,schedule!E$2:E$37,0),1)</f>
        <v>9</v>
      </c>
    </row>
    <row r="33" spans="1:11" x14ac:dyDescent="0.2">
      <c r="A33" t="s">
        <v>40</v>
      </c>
      <c r="B33" s="14" t="str">
        <f t="shared" si="0"/>
        <v>Technical Session 11</v>
      </c>
      <c r="C33" s="14">
        <v>0</v>
      </c>
      <c r="G33" s="10" t="s">
        <v>1010</v>
      </c>
      <c r="H33" t="str">
        <f>INDEX(schedule!G$2:G$37,MATCH(SessionList!A33,schedule!E$2:E$37,0),1)</f>
        <v>Thursday, August 22, 2024 -- Afternoon</v>
      </c>
      <c r="I33" t="str">
        <f>INDEX(schedule!H$2:H$37,MATCH(SessionList!A33,schedule!E$2:E$37,0),1)</f>
        <v>STC 0060</v>
      </c>
      <c r="J33">
        <f>INDEX(schedule!I$2:I$37,MATCH(SessionList!A33,schedule!E$2:E$37,0),1)</f>
        <v>32</v>
      </c>
      <c r="K33">
        <f>INDEX(schedule!J$2:J$37,MATCH(SessionList!A33,schedule!E$2:E$37,0),1)</f>
        <v>11</v>
      </c>
    </row>
    <row r="34" spans="1:11" x14ac:dyDescent="0.2">
      <c r="A34" t="s">
        <v>54</v>
      </c>
      <c r="B34" s="14" t="str">
        <f t="shared" si="0"/>
        <v>Technical Session 4</v>
      </c>
      <c r="C34" s="14">
        <v>0</v>
      </c>
      <c r="G34" s="10" t="s">
        <v>991</v>
      </c>
      <c r="H34" t="str">
        <f>INDEX(schedule!G$2:G$37,MATCH(SessionList!A34,schedule!E$2:E$37,0),1)</f>
        <v>Tuesday, August 20, 2024 -- Afternoon</v>
      </c>
      <c r="I34" t="str">
        <f>INDEX(schedule!H$2:H$37,MATCH(SessionList!A34,schedule!E$2:E$37,0),1)</f>
        <v>STC 0020</v>
      </c>
      <c r="J34">
        <f>INDEX(schedule!I$2:I$37,MATCH(SessionList!A34,schedule!E$2:E$37,0),1)</f>
        <v>13</v>
      </c>
      <c r="K34">
        <f>INDEX(schedule!J$2:J$37,MATCH(SessionList!A34,schedule!E$2:E$37,0),1)</f>
        <v>4</v>
      </c>
    </row>
    <row r="35" spans="1:11" x14ac:dyDescent="0.2">
      <c r="A35" t="s">
        <v>43</v>
      </c>
      <c r="B35" s="14" t="str">
        <f t="shared" si="0"/>
        <v>Technical Session 12</v>
      </c>
      <c r="C35" s="14">
        <v>0</v>
      </c>
      <c r="G35" s="10" t="s">
        <v>402</v>
      </c>
      <c r="H35" t="str">
        <f>INDEX(schedule!G$2:G$37,MATCH(SessionList!A35,schedule!E$2:E$37,0),1)</f>
        <v>Friday, August 23, 2024 -- Morning</v>
      </c>
      <c r="I35" t="str">
        <f>INDEX(schedule!H$2:H$37,MATCH(SessionList!A35,schedule!E$2:E$37,0),1)</f>
        <v>STC 0060</v>
      </c>
      <c r="J35">
        <f>INDEX(schedule!I$2:I$37,MATCH(SessionList!A35,schedule!E$2:E$37,0),1)</f>
        <v>36</v>
      </c>
      <c r="K35">
        <f>INDEX(schedule!J$2:J$37,MATCH(SessionList!A35,schedule!E$2:E$37,0),1)</f>
        <v>12</v>
      </c>
    </row>
    <row r="36" spans="1:11" x14ac:dyDescent="0.2">
      <c r="A36" t="s">
        <v>427</v>
      </c>
      <c r="B36" s="14" t="str">
        <f t="shared" si="0"/>
        <v>Technical Session 10</v>
      </c>
      <c r="C36" s="14">
        <v>0</v>
      </c>
      <c r="G36" s="10" t="s">
        <v>989</v>
      </c>
      <c r="H36" t="str">
        <f>INDEX(schedule!G$2:G$37,MATCH(SessionList!A36,schedule!E$2:E$37,0),1)</f>
        <v>Thursday, August 22, 2024 -- Morning</v>
      </c>
      <c r="I36" t="str">
        <f>INDEX(schedule!H$2:H$37,MATCH(SessionList!A36,schedule!E$2:E$37,0),1)</f>
        <v>STC 0060</v>
      </c>
      <c r="J36">
        <f>INDEX(schedule!I$2:I$37,MATCH(SessionList!A36,schedule!E$2:E$37,0),1)</f>
        <v>28</v>
      </c>
      <c r="K36">
        <f>INDEX(schedule!J$2:J$37,MATCH(SessionList!A36,schedule!E$2:E$37,0),1)</f>
        <v>10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8BDDA-C5CC-2146-A4E1-6A13557825AB}">
  <dimension ref="A1:G37"/>
  <sheetViews>
    <sheetView topLeftCell="A11" workbookViewId="0">
      <selection activeCell="A44" sqref="A44"/>
    </sheetView>
  </sheetViews>
  <sheetFormatPr baseColWidth="10" defaultRowHeight="16" x14ac:dyDescent="0.2"/>
  <cols>
    <col min="1" max="1" width="97.1640625" customWidth="1"/>
    <col min="2" max="2" width="26.5" customWidth="1"/>
    <col min="3" max="3" width="21.33203125" customWidth="1"/>
    <col min="4" max="4" width="28.33203125" customWidth="1"/>
    <col min="5" max="5" width="28.5" customWidth="1"/>
    <col min="6" max="6" width="51.6640625" customWidth="1"/>
    <col min="7" max="7" width="39" customWidth="1"/>
  </cols>
  <sheetData>
    <row r="1" spans="1:7" x14ac:dyDescent="0.2">
      <c r="A1" s="64" t="s">
        <v>1037</v>
      </c>
      <c r="B1" s="64" t="s">
        <v>1038</v>
      </c>
      <c r="C1" s="64" t="s">
        <v>1038</v>
      </c>
      <c r="D1" s="64" t="s">
        <v>1038</v>
      </c>
      <c r="E1" s="64" t="s">
        <v>1039</v>
      </c>
      <c r="F1" s="64" t="s">
        <v>1040</v>
      </c>
      <c r="G1" s="64" t="s">
        <v>1041</v>
      </c>
    </row>
    <row r="2" spans="1:7" x14ac:dyDescent="0.2">
      <c r="A2" t="s">
        <v>121</v>
      </c>
      <c r="B2" t="s">
        <v>388</v>
      </c>
      <c r="C2" t="s">
        <v>405</v>
      </c>
      <c r="E2" t="s">
        <v>388</v>
      </c>
      <c r="F2" t="s">
        <v>5</v>
      </c>
      <c r="G2" t="s">
        <v>981</v>
      </c>
    </row>
    <row r="3" spans="1:7" x14ac:dyDescent="0.2">
      <c r="A3" t="s">
        <v>261</v>
      </c>
      <c r="B3" t="s">
        <v>396</v>
      </c>
      <c r="C3" t="s">
        <v>395</v>
      </c>
      <c r="D3" t="s">
        <v>412</v>
      </c>
      <c r="E3" t="s">
        <v>395</v>
      </c>
      <c r="F3" t="s">
        <v>5</v>
      </c>
      <c r="G3" t="s">
        <v>982</v>
      </c>
    </row>
    <row r="4" spans="1:7" x14ac:dyDescent="0.2">
      <c r="A4" t="s">
        <v>208</v>
      </c>
      <c r="B4" t="s">
        <v>393</v>
      </c>
      <c r="C4" t="s">
        <v>394</v>
      </c>
      <c r="E4" t="s">
        <v>393</v>
      </c>
      <c r="F4" t="s">
        <v>5</v>
      </c>
      <c r="G4" t="s">
        <v>983</v>
      </c>
    </row>
    <row r="5" spans="1:7" x14ac:dyDescent="0.2">
      <c r="A5" t="s">
        <v>939</v>
      </c>
      <c r="E5" t="s">
        <v>426</v>
      </c>
      <c r="F5" t="s">
        <v>5</v>
      </c>
      <c r="G5" t="s">
        <v>984</v>
      </c>
    </row>
    <row r="6" spans="1:7" x14ac:dyDescent="0.2">
      <c r="A6" t="s">
        <v>136</v>
      </c>
      <c r="B6" t="s">
        <v>389</v>
      </c>
      <c r="C6" t="s">
        <v>405</v>
      </c>
      <c r="E6" t="s">
        <v>389</v>
      </c>
      <c r="F6" t="s">
        <v>13</v>
      </c>
      <c r="G6" t="s">
        <v>981</v>
      </c>
    </row>
    <row r="7" spans="1:7" x14ac:dyDescent="0.2">
      <c r="A7" t="s">
        <v>940</v>
      </c>
      <c r="E7" t="s">
        <v>1008</v>
      </c>
      <c r="F7" t="s">
        <v>13</v>
      </c>
      <c r="G7" t="s">
        <v>982</v>
      </c>
    </row>
    <row r="8" spans="1:7" x14ac:dyDescent="0.2">
      <c r="A8" t="s">
        <v>217</v>
      </c>
      <c r="B8" t="s">
        <v>394</v>
      </c>
      <c r="C8" t="s">
        <v>393</v>
      </c>
      <c r="E8" t="s">
        <v>394</v>
      </c>
      <c r="F8" t="s">
        <v>13</v>
      </c>
      <c r="G8" t="s">
        <v>983</v>
      </c>
    </row>
    <row r="9" spans="1:7" x14ac:dyDescent="0.2">
      <c r="A9" t="s">
        <v>352</v>
      </c>
      <c r="B9" t="s">
        <v>401</v>
      </c>
      <c r="C9" t="s">
        <v>408</v>
      </c>
      <c r="D9" t="s">
        <v>415</v>
      </c>
      <c r="E9" t="s">
        <v>415</v>
      </c>
      <c r="F9" t="s">
        <v>13</v>
      </c>
      <c r="G9" t="s">
        <v>984</v>
      </c>
    </row>
    <row r="10" spans="1:7" x14ac:dyDescent="0.2">
      <c r="A10" t="s">
        <v>971</v>
      </c>
      <c r="B10" t="s">
        <v>390</v>
      </c>
      <c r="C10" t="s">
        <v>405</v>
      </c>
      <c r="E10" t="s">
        <v>425</v>
      </c>
      <c r="F10" t="s">
        <v>66</v>
      </c>
      <c r="G10" t="s">
        <v>981</v>
      </c>
    </row>
    <row r="11" spans="1:7" x14ac:dyDescent="0.2">
      <c r="A11" t="s">
        <v>332</v>
      </c>
      <c r="B11" t="s">
        <v>400</v>
      </c>
      <c r="C11" t="s">
        <v>410</v>
      </c>
      <c r="D11" t="s">
        <v>405</v>
      </c>
      <c r="E11" t="s">
        <v>410</v>
      </c>
      <c r="F11" t="s">
        <v>66</v>
      </c>
      <c r="G11" t="s">
        <v>982</v>
      </c>
    </row>
    <row r="12" spans="1:7" x14ac:dyDescent="0.2">
      <c r="A12" t="s">
        <v>281</v>
      </c>
      <c r="B12" t="s">
        <v>397</v>
      </c>
      <c r="C12" t="s">
        <v>408</v>
      </c>
      <c r="D12" t="s">
        <v>405</v>
      </c>
      <c r="E12" t="s">
        <v>397</v>
      </c>
      <c r="F12" t="s">
        <v>66</v>
      </c>
      <c r="G12" t="s">
        <v>983</v>
      </c>
    </row>
    <row r="13" spans="1:7" x14ac:dyDescent="0.2">
      <c r="A13" t="s">
        <v>941</v>
      </c>
      <c r="E13" t="s">
        <v>987</v>
      </c>
      <c r="F13" t="s">
        <v>66</v>
      </c>
      <c r="G13" t="s">
        <v>984</v>
      </c>
    </row>
    <row r="14" spans="1:7" x14ac:dyDescent="0.2">
      <c r="A14" t="s">
        <v>942</v>
      </c>
      <c r="E14" t="s">
        <v>991</v>
      </c>
      <c r="F14" t="s">
        <v>67</v>
      </c>
      <c r="G14" t="s">
        <v>981</v>
      </c>
    </row>
    <row r="15" spans="1:7" x14ac:dyDescent="0.2">
      <c r="A15" t="s">
        <v>341</v>
      </c>
      <c r="B15" t="s">
        <v>400</v>
      </c>
      <c r="C15" t="s">
        <v>410</v>
      </c>
      <c r="D15" t="s">
        <v>405</v>
      </c>
      <c r="E15" t="s">
        <v>400</v>
      </c>
      <c r="F15" t="s">
        <v>67</v>
      </c>
      <c r="G15" t="s">
        <v>982</v>
      </c>
    </row>
    <row r="16" spans="1:7" x14ac:dyDescent="0.2">
      <c r="A16" t="s">
        <v>107</v>
      </c>
      <c r="B16" t="s">
        <v>387</v>
      </c>
      <c r="C16" t="s">
        <v>405</v>
      </c>
      <c r="E16" t="s">
        <v>387</v>
      </c>
      <c r="F16" t="s">
        <v>67</v>
      </c>
      <c r="G16" t="s">
        <v>983</v>
      </c>
    </row>
    <row r="17" spans="1:7" x14ac:dyDescent="0.2">
      <c r="A17" t="s">
        <v>943</v>
      </c>
      <c r="E17" t="s">
        <v>989</v>
      </c>
      <c r="F17" t="s">
        <v>67</v>
      </c>
      <c r="G17" t="s">
        <v>984</v>
      </c>
    </row>
    <row r="18" spans="1:7" x14ac:dyDescent="0.2">
      <c r="A18" t="s">
        <v>953</v>
      </c>
      <c r="B18" t="s">
        <v>391</v>
      </c>
      <c r="C18" t="s">
        <v>406</v>
      </c>
      <c r="E18" t="s">
        <v>406</v>
      </c>
      <c r="F18" t="s">
        <v>69</v>
      </c>
      <c r="G18" t="s">
        <v>981</v>
      </c>
    </row>
    <row r="19" spans="1:7" x14ac:dyDescent="0.2">
      <c r="A19" t="s">
        <v>944</v>
      </c>
      <c r="E19" t="s">
        <v>958</v>
      </c>
      <c r="F19" t="s">
        <v>69</v>
      </c>
      <c r="G19" t="s">
        <v>982</v>
      </c>
    </row>
    <row r="20" spans="1:7" x14ac:dyDescent="0.2">
      <c r="A20" t="s">
        <v>385</v>
      </c>
      <c r="B20" t="s">
        <v>403</v>
      </c>
      <c r="C20" t="s">
        <v>411</v>
      </c>
      <c r="E20" t="s">
        <v>403</v>
      </c>
      <c r="F20" t="s">
        <v>69</v>
      </c>
      <c r="G20" t="s">
        <v>983</v>
      </c>
    </row>
    <row r="21" spans="1:7" x14ac:dyDescent="0.2">
      <c r="A21" t="s">
        <v>945</v>
      </c>
      <c r="E21" t="s">
        <v>1009</v>
      </c>
      <c r="F21" t="s">
        <v>69</v>
      </c>
      <c r="G21" t="s">
        <v>984</v>
      </c>
    </row>
    <row r="22" spans="1:7" x14ac:dyDescent="0.2">
      <c r="A22" t="s">
        <v>954</v>
      </c>
      <c r="B22" t="s">
        <v>391</v>
      </c>
      <c r="C22" t="s">
        <v>406</v>
      </c>
      <c r="E22" t="s">
        <v>391</v>
      </c>
      <c r="F22" t="s">
        <v>68</v>
      </c>
      <c r="G22" t="s">
        <v>981</v>
      </c>
    </row>
    <row r="23" spans="1:7" x14ac:dyDescent="0.2">
      <c r="A23" t="s">
        <v>193</v>
      </c>
      <c r="B23" t="s">
        <v>392</v>
      </c>
      <c r="C23" t="s">
        <v>405</v>
      </c>
      <c r="E23" t="s">
        <v>392</v>
      </c>
      <c r="F23" t="s">
        <v>68</v>
      </c>
      <c r="G23" t="s">
        <v>982</v>
      </c>
    </row>
    <row r="24" spans="1:7" x14ac:dyDescent="0.2">
      <c r="A24" t="s">
        <v>946</v>
      </c>
      <c r="E24" t="s">
        <v>410</v>
      </c>
      <c r="F24" t="s">
        <v>68</v>
      </c>
      <c r="G24" t="s">
        <v>983</v>
      </c>
    </row>
    <row r="25" spans="1:7" x14ac:dyDescent="0.2">
      <c r="A25" t="s">
        <v>947</v>
      </c>
      <c r="E25" t="s">
        <v>1016</v>
      </c>
      <c r="F25" t="s">
        <v>68</v>
      </c>
      <c r="G25" t="s">
        <v>984</v>
      </c>
    </row>
    <row r="26" spans="1:7" x14ac:dyDescent="0.2">
      <c r="A26" t="s">
        <v>364</v>
      </c>
      <c r="B26" t="s">
        <v>402</v>
      </c>
      <c r="C26" t="s">
        <v>405</v>
      </c>
      <c r="E26" t="s">
        <v>402</v>
      </c>
      <c r="F26" t="s">
        <v>70</v>
      </c>
      <c r="G26" t="s">
        <v>981</v>
      </c>
    </row>
    <row r="27" spans="1:7" x14ac:dyDescent="0.2">
      <c r="A27" t="s">
        <v>292</v>
      </c>
      <c r="B27" t="s">
        <v>398</v>
      </c>
      <c r="C27" t="s">
        <v>397</v>
      </c>
      <c r="D27" t="s">
        <v>413</v>
      </c>
      <c r="E27" t="s">
        <v>397</v>
      </c>
      <c r="F27" t="s">
        <v>70</v>
      </c>
      <c r="G27" t="s">
        <v>982</v>
      </c>
    </row>
    <row r="28" spans="1:7" x14ac:dyDescent="0.2">
      <c r="A28" t="s">
        <v>234</v>
      </c>
      <c r="B28" t="s">
        <v>395</v>
      </c>
      <c r="C28" t="s">
        <v>407</v>
      </c>
      <c r="E28" t="s">
        <v>395</v>
      </c>
      <c r="F28" t="s">
        <v>70</v>
      </c>
      <c r="G28" t="s">
        <v>983</v>
      </c>
    </row>
    <row r="29" spans="1:7" x14ac:dyDescent="0.2">
      <c r="A29" t="s">
        <v>948</v>
      </c>
      <c r="E29" t="s">
        <v>989</v>
      </c>
      <c r="F29" t="s">
        <v>70</v>
      </c>
      <c r="G29" t="s">
        <v>984</v>
      </c>
    </row>
    <row r="30" spans="1:7" x14ac:dyDescent="0.2">
      <c r="A30" t="s">
        <v>371</v>
      </c>
      <c r="B30" t="s">
        <v>402</v>
      </c>
      <c r="C30" t="s">
        <v>405</v>
      </c>
      <c r="E30" t="s">
        <v>402</v>
      </c>
      <c r="F30" t="s">
        <v>71</v>
      </c>
      <c r="G30" t="s">
        <v>981</v>
      </c>
    </row>
    <row r="31" spans="1:7" x14ac:dyDescent="0.2">
      <c r="A31" t="s">
        <v>300</v>
      </c>
      <c r="B31" t="s">
        <v>398</v>
      </c>
      <c r="C31" t="s">
        <v>397</v>
      </c>
      <c r="D31" t="s">
        <v>413</v>
      </c>
      <c r="E31" t="s">
        <v>398</v>
      </c>
      <c r="F31" t="s">
        <v>71</v>
      </c>
      <c r="G31" t="s">
        <v>982</v>
      </c>
    </row>
    <row r="32" spans="1:7" x14ac:dyDescent="0.2">
      <c r="A32" t="s">
        <v>972</v>
      </c>
      <c r="B32" t="s">
        <v>395</v>
      </c>
      <c r="C32" t="s">
        <v>407</v>
      </c>
      <c r="E32" t="s">
        <v>407</v>
      </c>
      <c r="F32" t="s">
        <v>71</v>
      </c>
      <c r="G32" t="s">
        <v>983</v>
      </c>
    </row>
    <row r="33" spans="1:7" x14ac:dyDescent="0.2">
      <c r="A33" t="s">
        <v>949</v>
      </c>
      <c r="E33" t="s">
        <v>1010</v>
      </c>
      <c r="F33" t="s">
        <v>71</v>
      </c>
      <c r="G33" t="s">
        <v>984</v>
      </c>
    </row>
    <row r="34" spans="1:7" x14ac:dyDescent="0.2">
      <c r="A34" t="s">
        <v>91</v>
      </c>
      <c r="B34" t="s">
        <v>386</v>
      </c>
      <c r="C34" t="s">
        <v>404</v>
      </c>
      <c r="E34" t="s">
        <v>386</v>
      </c>
      <c r="F34" t="s">
        <v>72</v>
      </c>
      <c r="G34" t="s">
        <v>981</v>
      </c>
    </row>
    <row r="35" spans="1:7" x14ac:dyDescent="0.2">
      <c r="A35" t="s">
        <v>314</v>
      </c>
      <c r="B35" t="s">
        <v>399</v>
      </c>
      <c r="C35" t="s">
        <v>409</v>
      </c>
      <c r="D35" t="s">
        <v>414</v>
      </c>
      <c r="E35" t="s">
        <v>409</v>
      </c>
      <c r="F35" t="s">
        <v>72</v>
      </c>
      <c r="G35" t="s">
        <v>982</v>
      </c>
    </row>
    <row r="36" spans="1:7" x14ac:dyDescent="0.2">
      <c r="A36" t="s">
        <v>424</v>
      </c>
      <c r="B36" t="s">
        <v>426</v>
      </c>
      <c r="C36" t="s">
        <v>425</v>
      </c>
      <c r="E36" t="s">
        <v>425</v>
      </c>
      <c r="F36" t="s">
        <v>72</v>
      </c>
      <c r="G36" t="s">
        <v>983</v>
      </c>
    </row>
    <row r="37" spans="1:7" x14ac:dyDescent="0.2">
      <c r="A37" t="s">
        <v>950</v>
      </c>
      <c r="E37" t="s">
        <v>402</v>
      </c>
      <c r="F37" t="s">
        <v>72</v>
      </c>
      <c r="G37" t="s">
        <v>984</v>
      </c>
    </row>
  </sheetData>
  <sortState xmlns:xlrd2="http://schemas.microsoft.com/office/spreadsheetml/2017/richdata2" ref="A2:H37">
    <sortCondition ref="H2:H37"/>
  </sortState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8C2C1-DF7B-2445-8DF6-1EEF4A63B1D5}">
  <dimension ref="A1:AB55"/>
  <sheetViews>
    <sheetView workbookViewId="0">
      <selection activeCell="J5" sqref="J5"/>
    </sheetView>
  </sheetViews>
  <sheetFormatPr baseColWidth="10" defaultRowHeight="16" x14ac:dyDescent="0.2"/>
  <cols>
    <col min="7" max="7" width="30.5" customWidth="1"/>
  </cols>
  <sheetData>
    <row r="1" spans="1:10" x14ac:dyDescent="0.2">
      <c r="A1" s="1" t="s">
        <v>0</v>
      </c>
      <c r="B1" s="1"/>
      <c r="C1" s="1"/>
      <c r="D1" s="8"/>
      <c r="E1" s="2" t="s">
        <v>1</v>
      </c>
      <c r="F1" s="2"/>
      <c r="G1" s="8"/>
      <c r="H1" s="8"/>
      <c r="I1" s="8"/>
      <c r="J1" s="3" t="s">
        <v>924</v>
      </c>
    </row>
    <row r="2" spans="1:10" x14ac:dyDescent="0.2">
      <c r="A2" s="1" t="str">
        <f>E44</f>
        <v>SS3</v>
      </c>
      <c r="B2" s="1" t="str">
        <f>F44</f>
        <v>SS13</v>
      </c>
      <c r="C2" s="1" t="str">
        <f>G44</f>
        <v>SS9</v>
      </c>
      <c r="D2" s="1" t="str">
        <f>H44</f>
        <v>CS4</v>
      </c>
      <c r="E2" s="2" t="str">
        <f>INDEX($A$2:$D$14,1,1)</f>
        <v>SS3</v>
      </c>
      <c r="F2" s="2"/>
      <c r="G2" s="8" t="s">
        <v>5</v>
      </c>
      <c r="H2" s="8" t="s">
        <v>981</v>
      </c>
      <c r="I2" s="8">
        <f>1</f>
        <v>1</v>
      </c>
      <c r="J2" s="3">
        <f>COUNTIF(E$2:E2,"CS*")*COUNTIF(E2,"CS*")</f>
        <v>0</v>
      </c>
    </row>
    <row r="3" spans="1:10" x14ac:dyDescent="0.2">
      <c r="A3" s="1" t="str">
        <f>E51</f>
        <v>SS4</v>
      </c>
      <c r="B3" s="1" t="s">
        <v>8</v>
      </c>
      <c r="C3" s="1" t="str">
        <f>G51</f>
        <v>SS10</v>
      </c>
      <c r="D3" s="1" t="s">
        <v>52</v>
      </c>
      <c r="E3" s="2" t="str">
        <f>INDEX($A$2:$D$14,1,2)</f>
        <v>SS13</v>
      </c>
      <c r="F3" s="2"/>
      <c r="G3" s="8" t="s">
        <v>5</v>
      </c>
      <c r="H3" s="8" t="s">
        <v>982</v>
      </c>
      <c r="I3" s="8">
        <f>I2+1</f>
        <v>2</v>
      </c>
      <c r="J3" s="3">
        <f>COUNTIF(E$2:E3,"CS*")*COUNTIF(E3,"CS*")</f>
        <v>0</v>
      </c>
    </row>
    <row r="4" spans="1:10" x14ac:dyDescent="0.2">
      <c r="A4" s="1" t="s">
        <v>11</v>
      </c>
      <c r="B4" s="1"/>
      <c r="C4" s="1"/>
      <c r="D4" s="8"/>
      <c r="E4" s="2" t="str">
        <f>INDEX($A$2:$D$14,1,3)</f>
        <v>SS9</v>
      </c>
      <c r="F4" s="2"/>
      <c r="G4" s="8" t="s">
        <v>5</v>
      </c>
      <c r="H4" s="8" t="s">
        <v>983</v>
      </c>
      <c r="I4" s="8">
        <f t="shared" ref="I4:I37" si="0">I3+1</f>
        <v>3</v>
      </c>
      <c r="J4" s="3">
        <f>COUNTIF(E$2:E4,"CS*")*COUNTIF(E4,"CS*")</f>
        <v>0</v>
      </c>
    </row>
    <row r="5" spans="1:10" x14ac:dyDescent="0.2">
      <c r="A5" s="1" t="str">
        <f>J44</f>
        <v>SS5</v>
      </c>
      <c r="B5" s="1" t="str">
        <f t="shared" ref="B5:D5" si="1">K44</f>
        <v>SS18</v>
      </c>
      <c r="C5" s="1" t="str">
        <f t="shared" si="1"/>
        <v>SS14</v>
      </c>
      <c r="D5" s="1" t="str">
        <f t="shared" si="1"/>
        <v>CS2</v>
      </c>
      <c r="E5" s="2" t="str">
        <f>INDEX($A$2:$D$14,1,4)</f>
        <v>CS4</v>
      </c>
      <c r="F5" s="2"/>
      <c r="G5" s="8" t="s">
        <v>5</v>
      </c>
      <c r="H5" s="8" t="s">
        <v>984</v>
      </c>
      <c r="I5" s="8">
        <f t="shared" si="0"/>
        <v>4</v>
      </c>
      <c r="J5" s="3">
        <f>COUNTIF(E$2:E5,"CS*")*COUNTIF(E5,"CS*")</f>
        <v>1</v>
      </c>
    </row>
    <row r="6" spans="1:10" x14ac:dyDescent="0.2">
      <c r="A6" s="1" t="str">
        <f>J51</f>
        <v>CS10</v>
      </c>
      <c r="B6" s="1" t="str">
        <f t="shared" ref="B6:D6" si="2">K51</f>
        <v>SS19</v>
      </c>
      <c r="C6" s="1" t="str">
        <f t="shared" si="2"/>
        <v>SS2</v>
      </c>
      <c r="D6" s="1" t="str">
        <f t="shared" si="2"/>
        <v>CS6</v>
      </c>
      <c r="E6" s="2" t="str">
        <f>INDEX($A$2:$D$14,2,1)</f>
        <v>SS4</v>
      </c>
      <c r="F6" s="2"/>
      <c r="G6" s="8" t="s">
        <v>13</v>
      </c>
      <c r="H6" s="8" t="s">
        <v>981</v>
      </c>
      <c r="I6" s="8">
        <f t="shared" si="0"/>
        <v>5</v>
      </c>
      <c r="J6" s="3">
        <f>COUNTIF(E$2:E6,"CS*")*COUNTIF(E6,"CS*")</f>
        <v>0</v>
      </c>
    </row>
    <row r="7" spans="1:10" x14ac:dyDescent="0.2">
      <c r="A7" s="8" t="s">
        <v>15</v>
      </c>
      <c r="B7" s="8"/>
      <c r="C7" s="8"/>
      <c r="D7" s="8"/>
      <c r="E7" s="2" t="str">
        <f>INDEX($A$2:$D$14,2,2)</f>
        <v>CS1</v>
      </c>
      <c r="F7" s="2"/>
      <c r="G7" s="8" t="s">
        <v>13</v>
      </c>
      <c r="H7" s="8" t="s">
        <v>982</v>
      </c>
      <c r="I7" s="8">
        <f t="shared" si="0"/>
        <v>6</v>
      </c>
      <c r="J7" s="3">
        <f>COUNTIF(E$2:E7,"CS*")*COUNTIF(E7,"CS*")</f>
        <v>2</v>
      </c>
    </row>
    <row r="8" spans="1:10" x14ac:dyDescent="0.2">
      <c r="A8" s="8" t="str">
        <f>O44</f>
        <v>SS6</v>
      </c>
      <c r="B8" s="8" t="s">
        <v>35</v>
      </c>
      <c r="C8" s="8" t="s">
        <v>56</v>
      </c>
      <c r="D8" s="8" t="str">
        <f t="shared" ref="D8" si="3">R44</f>
        <v>CS5</v>
      </c>
      <c r="E8" s="2" t="str">
        <f>INDEX($A$2:$D$14,2,3)</f>
        <v>SS10</v>
      </c>
      <c r="F8" s="2"/>
      <c r="G8" s="8" t="s">
        <v>13</v>
      </c>
      <c r="H8" s="8" t="s">
        <v>983</v>
      </c>
      <c r="I8" s="8">
        <f t="shared" si="0"/>
        <v>7</v>
      </c>
      <c r="J8" s="3">
        <f>COUNTIF(E$2:E8,"CS*")*COUNTIF(E8,"CS*")</f>
        <v>0</v>
      </c>
    </row>
    <row r="9" spans="1:10" x14ac:dyDescent="0.2">
      <c r="A9" s="8" t="str">
        <f>O51</f>
        <v>SS7</v>
      </c>
      <c r="B9" s="8" t="str">
        <f t="shared" ref="B9:D9" si="4">P51</f>
        <v>SS8</v>
      </c>
      <c r="C9" s="8" t="str">
        <f t="shared" si="4"/>
        <v>CS3</v>
      </c>
      <c r="D9" s="8" t="str">
        <f t="shared" si="4"/>
        <v>CS8</v>
      </c>
      <c r="E9" s="2" t="str">
        <f>INDEX($A$2:$D$14,2,4)</f>
        <v>SS20</v>
      </c>
      <c r="F9" s="2"/>
      <c r="G9" s="8" t="s">
        <v>13</v>
      </c>
      <c r="H9" s="8" t="s">
        <v>984</v>
      </c>
      <c r="I9" s="8">
        <f t="shared" si="0"/>
        <v>8</v>
      </c>
      <c r="J9" s="3">
        <f>COUNTIF(E$2:E9,"CS*")*COUNTIF(E9,"CS*")</f>
        <v>0</v>
      </c>
    </row>
    <row r="10" spans="1:10" x14ac:dyDescent="0.2">
      <c r="A10" s="8" t="s">
        <v>16</v>
      </c>
      <c r="B10" s="8"/>
      <c r="C10" s="8"/>
      <c r="D10" s="8"/>
      <c r="E10" s="2" t="str">
        <f>INDEX($A$2:$D$14,4,1)</f>
        <v>SS5</v>
      </c>
      <c r="F10" s="2"/>
      <c r="G10" s="8" t="s">
        <v>66</v>
      </c>
      <c r="H10" s="8" t="s">
        <v>981</v>
      </c>
      <c r="I10" s="8">
        <f t="shared" si="0"/>
        <v>9</v>
      </c>
      <c r="J10" s="3">
        <f>COUNTIF(E$2:E10,"CS*")*COUNTIF(E10,"CS*")</f>
        <v>0</v>
      </c>
    </row>
    <row r="11" spans="1:10" x14ac:dyDescent="0.2">
      <c r="A11" s="8" t="str">
        <f>T44</f>
        <v>SS21</v>
      </c>
      <c r="B11" s="8" t="str">
        <f t="shared" ref="B11:D11" si="5">U44</f>
        <v>SS15</v>
      </c>
      <c r="C11" s="8" t="str">
        <f t="shared" si="5"/>
        <v>SS11</v>
      </c>
      <c r="D11" s="8" t="str">
        <f t="shared" si="5"/>
        <v>CS12</v>
      </c>
      <c r="E11" s="2" t="str">
        <f>INDEX($A$2:$D$14,4,2)</f>
        <v>SS18</v>
      </c>
      <c r="F11" s="2"/>
      <c r="G11" s="8" t="s">
        <v>66</v>
      </c>
      <c r="H11" s="8" t="s">
        <v>982</v>
      </c>
      <c r="I11" s="8">
        <f t="shared" si="0"/>
        <v>10</v>
      </c>
      <c r="J11" s="3">
        <f>COUNTIF(E$2:E11,"CS*")*COUNTIF(E11,"CS*")</f>
        <v>0</v>
      </c>
    </row>
    <row r="12" spans="1:10" x14ac:dyDescent="0.2">
      <c r="A12" s="8" t="str">
        <f>T51</f>
        <v>SS22</v>
      </c>
      <c r="B12" s="8" t="str">
        <f t="shared" ref="B12:D12" si="6">U51</f>
        <v>SS16</v>
      </c>
      <c r="C12" s="8" t="str">
        <f t="shared" si="6"/>
        <v>SS12</v>
      </c>
      <c r="D12" s="8" t="str">
        <f t="shared" si="6"/>
        <v>CS9</v>
      </c>
      <c r="E12" s="2" t="str">
        <f>INDEX($A$2:$D$14,4,3)</f>
        <v>SS14</v>
      </c>
      <c r="F12" s="2"/>
      <c r="G12" s="8" t="s">
        <v>66</v>
      </c>
      <c r="H12" s="8" t="s">
        <v>983</v>
      </c>
      <c r="I12" s="8">
        <f t="shared" si="0"/>
        <v>11</v>
      </c>
      <c r="J12" s="3">
        <f>COUNTIF(E$2:E12,"CS*")*COUNTIF(E12,"CS*")</f>
        <v>0</v>
      </c>
    </row>
    <row r="13" spans="1:10" x14ac:dyDescent="0.2">
      <c r="A13" s="8" t="s">
        <v>17</v>
      </c>
      <c r="B13" s="8"/>
      <c r="C13" s="8"/>
      <c r="D13" s="8"/>
      <c r="E13" s="2" t="str">
        <f>INDEX($A$2:$D$14,4,4)</f>
        <v>CS2</v>
      </c>
      <c r="F13" s="2"/>
      <c r="G13" s="8" t="s">
        <v>66</v>
      </c>
      <c r="H13" s="8" t="s">
        <v>984</v>
      </c>
      <c r="I13" s="8">
        <f t="shared" si="0"/>
        <v>12</v>
      </c>
      <c r="J13" s="3">
        <f>COUNTIF(E$2:E13,"CS*")*COUNTIF(E13,"CS*")</f>
        <v>3</v>
      </c>
    </row>
    <row r="14" spans="1:10" x14ac:dyDescent="0.2">
      <c r="A14" s="8" t="str">
        <f>Y44</f>
        <v>SS1</v>
      </c>
      <c r="B14" s="8" t="str">
        <f t="shared" ref="B14:D14" si="7">Z44</f>
        <v>SS17</v>
      </c>
      <c r="C14" s="8" t="str">
        <f t="shared" si="7"/>
        <v>SS24</v>
      </c>
      <c r="D14" s="8" t="str">
        <f t="shared" si="7"/>
        <v>CS11</v>
      </c>
      <c r="E14" s="2" t="str">
        <f>INDEX($A$2:$D$14,5,1)</f>
        <v>CS10</v>
      </c>
      <c r="F14" s="2"/>
      <c r="G14" s="8" t="s">
        <v>67</v>
      </c>
      <c r="H14" s="8" t="s">
        <v>981</v>
      </c>
      <c r="I14" s="8">
        <f t="shared" si="0"/>
        <v>13</v>
      </c>
      <c r="J14" s="3">
        <f>COUNTIF(E$2:E14,"CS*")*COUNTIF(E14,"CS*")</f>
        <v>4</v>
      </c>
    </row>
    <row r="15" spans="1:10" x14ac:dyDescent="0.2">
      <c r="E15" s="2" t="str">
        <f>INDEX($A$2:$D$14,5,2)</f>
        <v>SS19</v>
      </c>
      <c r="F15" s="2"/>
      <c r="G15" s="8" t="s">
        <v>67</v>
      </c>
      <c r="H15" s="8" t="s">
        <v>982</v>
      </c>
      <c r="I15" s="8">
        <f t="shared" si="0"/>
        <v>14</v>
      </c>
      <c r="J15" s="3">
        <f>COUNTIF(E$2:E15,"CS*")*COUNTIF(E15,"CS*")</f>
        <v>0</v>
      </c>
    </row>
    <row r="16" spans="1:10" x14ac:dyDescent="0.2">
      <c r="A16" t="s">
        <v>14</v>
      </c>
      <c r="B16">
        <v>4</v>
      </c>
      <c r="C16">
        <v>1</v>
      </c>
      <c r="E16" s="2" t="str">
        <f>INDEX($A$2:$D$14,5,3)</f>
        <v>SS2</v>
      </c>
      <c r="F16" s="2"/>
      <c r="G16" s="8" t="s">
        <v>67</v>
      </c>
      <c r="H16" s="8" t="s">
        <v>983</v>
      </c>
      <c r="I16" s="8">
        <f t="shared" si="0"/>
        <v>15</v>
      </c>
      <c r="J16" s="3">
        <f>COUNTIF(E$2:E16,"CS*")*COUNTIF(E16,"CS*")</f>
        <v>0</v>
      </c>
    </row>
    <row r="17" spans="1:10" x14ac:dyDescent="0.2">
      <c r="C17">
        <v>2</v>
      </c>
      <c r="E17" s="2" t="str">
        <f>INDEX($A$2:$D$14,5,4)</f>
        <v>CS6</v>
      </c>
      <c r="F17" s="2"/>
      <c r="G17" s="8" t="s">
        <v>67</v>
      </c>
      <c r="H17" s="8" t="s">
        <v>984</v>
      </c>
      <c r="I17" s="8">
        <f t="shared" si="0"/>
        <v>16</v>
      </c>
      <c r="J17" s="3">
        <f>COUNTIF(E$2:E17,"CS*")*COUNTIF(E17,"CS*")</f>
        <v>5</v>
      </c>
    </row>
    <row r="18" spans="1:10" x14ac:dyDescent="0.2">
      <c r="C18">
        <v>3</v>
      </c>
      <c r="E18" s="2" t="str" cm="1">
        <f t="array" ref="E18">INDEX($A$2:$D$14,7,C16)</f>
        <v>SS6</v>
      </c>
      <c r="F18" s="2"/>
      <c r="G18" s="8" t="s">
        <v>69</v>
      </c>
      <c r="H18" s="8" t="s">
        <v>981</v>
      </c>
      <c r="I18" s="8">
        <f t="shared" si="0"/>
        <v>17</v>
      </c>
      <c r="J18" s="3">
        <f>COUNTIF(E$2:E18,"CS*")*COUNTIF(E18,"CS*")</f>
        <v>0</v>
      </c>
    </row>
    <row r="19" spans="1:10" x14ac:dyDescent="0.2">
      <c r="C19">
        <v>4</v>
      </c>
      <c r="E19" s="2" t="str" cm="1">
        <f t="array" ref="E19">INDEX($A$2:$D$14,7,C17)</f>
        <v>CS7</v>
      </c>
      <c r="F19" s="2"/>
      <c r="G19" s="8" t="s">
        <v>69</v>
      </c>
      <c r="H19" s="8" t="s">
        <v>982</v>
      </c>
      <c r="I19" s="8">
        <f t="shared" si="0"/>
        <v>18</v>
      </c>
      <c r="J19" s="3">
        <f>COUNTIF(E$2:E19,"CS*")*COUNTIF(E19,"CS*")</f>
        <v>6</v>
      </c>
    </row>
    <row r="20" spans="1:10" x14ac:dyDescent="0.2">
      <c r="E20" s="2" t="str" cm="1">
        <f t="array" ref="E20">INDEX($A$2:$D$14,7,C18)</f>
        <v>SS23</v>
      </c>
      <c r="F20" s="2"/>
      <c r="G20" s="8" t="s">
        <v>69</v>
      </c>
      <c r="H20" s="8" t="s">
        <v>983</v>
      </c>
      <c r="I20" s="8">
        <f t="shared" si="0"/>
        <v>19</v>
      </c>
      <c r="J20" s="3">
        <f>COUNTIF(E$2:E20,"CS*")*COUNTIF(E20,"CS*")</f>
        <v>0</v>
      </c>
    </row>
    <row r="21" spans="1:10" x14ac:dyDescent="0.2">
      <c r="E21" s="2" t="str" cm="1">
        <f t="array" ref="E21">INDEX($A$2:$D$14,7,C19)</f>
        <v>CS5</v>
      </c>
      <c r="F21" s="2"/>
      <c r="G21" s="8" t="s">
        <v>69</v>
      </c>
      <c r="H21" s="8" t="s">
        <v>984</v>
      </c>
      <c r="I21" s="8">
        <f t="shared" si="0"/>
        <v>20</v>
      </c>
      <c r="J21" s="3">
        <f>COUNTIF(E$2:E21,"CS*")*COUNTIF(E21,"CS*")</f>
        <v>7</v>
      </c>
    </row>
    <row r="22" spans="1:10" x14ac:dyDescent="0.2">
      <c r="A22" t="s">
        <v>6</v>
      </c>
      <c r="B22" t="s">
        <v>981</v>
      </c>
      <c r="E22" s="2" t="str" cm="1">
        <f t="array" ref="E22">INDEX($A$2:$D$14,8,C16)</f>
        <v>SS7</v>
      </c>
      <c r="F22" s="2"/>
      <c r="G22" s="8" t="s">
        <v>68</v>
      </c>
      <c r="H22" s="8" t="s">
        <v>981</v>
      </c>
      <c r="I22" s="8">
        <f t="shared" si="0"/>
        <v>21</v>
      </c>
      <c r="J22" s="3">
        <f>COUNTIF(E$2:E22,"CS*")*COUNTIF(E22,"CS*")</f>
        <v>0</v>
      </c>
    </row>
    <row r="23" spans="1:10" x14ac:dyDescent="0.2">
      <c r="A23" t="s">
        <v>10</v>
      </c>
      <c r="B23" t="s">
        <v>982</v>
      </c>
      <c r="E23" s="2" t="str" cm="1">
        <f t="array" ref="E23">INDEX($A$2:$D$14,8,C17)</f>
        <v>SS8</v>
      </c>
      <c r="F23" s="2"/>
      <c r="G23" s="8" t="s">
        <v>68</v>
      </c>
      <c r="H23" s="8" t="s">
        <v>982</v>
      </c>
      <c r="I23" s="8">
        <f t="shared" si="0"/>
        <v>22</v>
      </c>
      <c r="J23" s="3">
        <f>COUNTIF(E$2:E23,"CS*")*COUNTIF(E23,"CS*")</f>
        <v>0</v>
      </c>
    </row>
    <row r="24" spans="1:10" x14ac:dyDescent="0.2">
      <c r="A24" t="s">
        <v>12</v>
      </c>
      <c r="B24" t="s">
        <v>983</v>
      </c>
      <c r="E24" s="2" t="str" cm="1">
        <f t="array" ref="E24">INDEX($A$2:$D$14,8,C18)</f>
        <v>CS3</v>
      </c>
      <c r="F24" s="2"/>
      <c r="G24" s="8" t="s">
        <v>68</v>
      </c>
      <c r="H24" s="8" t="s">
        <v>983</v>
      </c>
      <c r="I24" s="8">
        <f t="shared" si="0"/>
        <v>23</v>
      </c>
      <c r="J24" s="3">
        <f>COUNTIF(E$2:E24,"CS*")*COUNTIF(E24,"CS*")</f>
        <v>8</v>
      </c>
    </row>
    <row r="25" spans="1:10" x14ac:dyDescent="0.2">
      <c r="A25" t="s">
        <v>65</v>
      </c>
      <c r="B25" t="s">
        <v>984</v>
      </c>
      <c r="E25" s="2" t="str" cm="1">
        <f t="array" ref="E25">INDEX($A$2:$D$14,8,C19)</f>
        <v>CS8</v>
      </c>
      <c r="F25" s="2"/>
      <c r="G25" s="8" t="s">
        <v>68</v>
      </c>
      <c r="H25" s="8" t="s">
        <v>984</v>
      </c>
      <c r="I25" s="8">
        <f t="shared" si="0"/>
        <v>24</v>
      </c>
      <c r="J25" s="3">
        <f>COUNTIF(E$2:E25,"CS*")*COUNTIF(E25,"CS*")</f>
        <v>9</v>
      </c>
    </row>
    <row r="26" spans="1:10" x14ac:dyDescent="0.2">
      <c r="E26" s="2" t="str" cm="1">
        <f t="array" ref="E26">INDEX($A$2:$D$14,10,C16)</f>
        <v>SS21</v>
      </c>
      <c r="F26" s="2"/>
      <c r="G26" s="8" t="s">
        <v>70</v>
      </c>
      <c r="H26" s="8" t="s">
        <v>981</v>
      </c>
      <c r="I26" s="8">
        <f t="shared" si="0"/>
        <v>25</v>
      </c>
      <c r="J26" s="3">
        <f>COUNTIF(E$2:E26,"CS*")*COUNTIF(E26,"CS*")</f>
        <v>0</v>
      </c>
    </row>
    <row r="27" spans="1:10" x14ac:dyDescent="0.2">
      <c r="E27" s="2" t="str" cm="1">
        <f t="array" ref="E27">INDEX($A$2:$D$14,10,C17)</f>
        <v>SS15</v>
      </c>
      <c r="F27" s="2"/>
      <c r="G27" s="8" t="s">
        <v>70</v>
      </c>
      <c r="H27" s="8" t="s">
        <v>982</v>
      </c>
      <c r="I27" s="8">
        <f t="shared" si="0"/>
        <v>26</v>
      </c>
      <c r="J27" s="3">
        <f>COUNTIF(E$2:E27,"CS*")*COUNTIF(E27,"CS*")</f>
        <v>0</v>
      </c>
    </row>
    <row r="28" spans="1:10" x14ac:dyDescent="0.2">
      <c r="E28" s="2" t="str" cm="1">
        <f t="array" ref="E28">INDEX($A$2:$D$14,10,C18)</f>
        <v>SS11</v>
      </c>
      <c r="F28" s="2"/>
      <c r="G28" s="8" t="s">
        <v>70</v>
      </c>
      <c r="H28" s="8" t="s">
        <v>983</v>
      </c>
      <c r="I28" s="8">
        <f t="shared" si="0"/>
        <v>27</v>
      </c>
      <c r="J28" s="3">
        <f>COUNTIF(E$2:E28,"CS*")*COUNTIF(E28,"CS*")</f>
        <v>0</v>
      </c>
    </row>
    <row r="29" spans="1:10" x14ac:dyDescent="0.2">
      <c r="E29" s="2" t="str" cm="1">
        <f t="array" ref="E29">INDEX($A$2:$D$14,10,C19)</f>
        <v>CS12</v>
      </c>
      <c r="F29" s="2"/>
      <c r="G29" s="8" t="s">
        <v>70</v>
      </c>
      <c r="H29" s="8" t="s">
        <v>984</v>
      </c>
      <c r="I29" s="8">
        <f t="shared" si="0"/>
        <v>28</v>
      </c>
      <c r="J29" s="3">
        <f>COUNTIF(E$2:E29,"CS*")*COUNTIF(E29,"CS*")</f>
        <v>10</v>
      </c>
    </row>
    <row r="30" spans="1:10" x14ac:dyDescent="0.2">
      <c r="E30" s="2" t="str" cm="1">
        <f t="array" ref="E30">INDEX($A$2:$D$14,11,C16)</f>
        <v>SS22</v>
      </c>
      <c r="F30" s="2"/>
      <c r="G30" s="8" t="s">
        <v>71</v>
      </c>
      <c r="H30" s="8" t="s">
        <v>981</v>
      </c>
      <c r="I30" s="8">
        <f t="shared" si="0"/>
        <v>29</v>
      </c>
      <c r="J30" s="3">
        <f>COUNTIF(E$2:E30,"CS*")*COUNTIF(E30,"CS*")</f>
        <v>0</v>
      </c>
    </row>
    <row r="31" spans="1:10" x14ac:dyDescent="0.2">
      <c r="E31" s="2" t="str" cm="1">
        <f t="array" ref="E31">INDEX($A$2:$D$14,11,C17)</f>
        <v>SS16</v>
      </c>
      <c r="F31" s="2"/>
      <c r="G31" s="8" t="s">
        <v>71</v>
      </c>
      <c r="H31" s="8" t="s">
        <v>982</v>
      </c>
      <c r="I31" s="8">
        <f t="shared" si="0"/>
        <v>30</v>
      </c>
      <c r="J31" s="3">
        <f>COUNTIF(E$2:E31,"CS*")*COUNTIF(E31,"CS*")</f>
        <v>0</v>
      </c>
    </row>
    <row r="32" spans="1:10" x14ac:dyDescent="0.2">
      <c r="E32" s="2" t="str" cm="1">
        <f t="array" ref="E32">INDEX($A$2:$D$14,11,C18)</f>
        <v>SS12</v>
      </c>
      <c r="F32" s="2"/>
      <c r="G32" s="8" t="s">
        <v>71</v>
      </c>
      <c r="H32" s="8" t="s">
        <v>983</v>
      </c>
      <c r="I32" s="8">
        <f t="shared" si="0"/>
        <v>31</v>
      </c>
      <c r="J32" s="3">
        <f>COUNTIF(E$2:E32,"CS*")*COUNTIF(E32,"CS*")</f>
        <v>0</v>
      </c>
    </row>
    <row r="33" spans="1:28" x14ac:dyDescent="0.2">
      <c r="E33" s="2" t="str" cm="1">
        <f t="array" ref="E33">INDEX($A$2:$D$14,11,C19)</f>
        <v>CS9</v>
      </c>
      <c r="F33" s="2"/>
      <c r="G33" s="8" t="s">
        <v>71</v>
      </c>
      <c r="H33" s="8" t="s">
        <v>984</v>
      </c>
      <c r="I33" s="8">
        <f t="shared" si="0"/>
        <v>32</v>
      </c>
      <c r="J33" s="3">
        <f>COUNTIF(E$2:E33,"CS*")*COUNTIF(E33,"CS*")</f>
        <v>11</v>
      </c>
    </row>
    <row r="34" spans="1:28" x14ac:dyDescent="0.2">
      <c r="E34" s="2" t="str" cm="1">
        <f t="array" ref="E34">INDEX($A$2:$D$14,13,C16)</f>
        <v>SS1</v>
      </c>
      <c r="F34" s="2"/>
      <c r="G34" s="8" t="s">
        <v>72</v>
      </c>
      <c r="H34" s="8" t="s">
        <v>981</v>
      </c>
      <c r="I34" s="8">
        <f t="shared" si="0"/>
        <v>33</v>
      </c>
      <c r="J34" s="3">
        <f>COUNTIF(E$2:E34,"CS*")*COUNTIF(E34,"CS*")</f>
        <v>0</v>
      </c>
    </row>
    <row r="35" spans="1:28" x14ac:dyDescent="0.2">
      <c r="E35" s="2" t="str" cm="1">
        <f t="array" ref="E35">INDEX($A$2:$D$14,13,C17)</f>
        <v>SS17</v>
      </c>
      <c r="F35" s="2"/>
      <c r="G35" s="8" t="s">
        <v>72</v>
      </c>
      <c r="H35" s="8" t="s">
        <v>982</v>
      </c>
      <c r="I35" s="8">
        <f t="shared" si="0"/>
        <v>34</v>
      </c>
      <c r="J35" s="3">
        <f>COUNTIF(E$2:E35,"CS*")*COUNTIF(E35,"CS*")</f>
        <v>0</v>
      </c>
    </row>
    <row r="36" spans="1:28" x14ac:dyDescent="0.2">
      <c r="E36" s="2" t="str" cm="1">
        <f t="array" ref="E36">INDEX($A$2:$D$14,13,C18)</f>
        <v>SS24</v>
      </c>
      <c r="F36" s="2"/>
      <c r="G36" s="8" t="s">
        <v>72</v>
      </c>
      <c r="H36" s="8" t="s">
        <v>983</v>
      </c>
      <c r="I36" s="8">
        <f t="shared" si="0"/>
        <v>35</v>
      </c>
      <c r="J36" s="3">
        <f>COUNTIF(E$2:E36,"CS*")*COUNTIF(E36,"CS*")</f>
        <v>0</v>
      </c>
    </row>
    <row r="37" spans="1:28" x14ac:dyDescent="0.2">
      <c r="E37" s="2" t="str" cm="1">
        <f t="array" ref="E37">INDEX($A$2:$D$14,13,C19)</f>
        <v>CS11</v>
      </c>
      <c r="F37" s="2"/>
      <c r="G37" s="8" t="s">
        <v>72</v>
      </c>
      <c r="H37" s="8" t="s">
        <v>984</v>
      </c>
      <c r="I37" s="8">
        <f t="shared" si="0"/>
        <v>36</v>
      </c>
      <c r="J37" s="3">
        <f>COUNTIF(E$2:E37,"CS*")*COUNTIF(E37,"CS*")</f>
        <v>12</v>
      </c>
    </row>
    <row r="39" spans="1:28" x14ac:dyDescent="0.2">
      <c r="A39" s="4"/>
      <c r="B39" s="4"/>
      <c r="C39" s="4"/>
      <c r="D39" s="5" t="s">
        <v>0</v>
      </c>
      <c r="E39" s="5"/>
      <c r="F39" s="5"/>
      <c r="G39" s="5"/>
      <c r="H39" s="5"/>
      <c r="I39" s="4" t="s">
        <v>11</v>
      </c>
      <c r="J39" s="4"/>
      <c r="K39" s="4"/>
      <c r="L39" s="4"/>
      <c r="M39" s="4"/>
      <c r="N39" s="5" t="s">
        <v>15</v>
      </c>
      <c r="O39" s="5"/>
      <c r="P39" s="5"/>
      <c r="Q39" s="5"/>
      <c r="R39" s="5"/>
      <c r="S39" s="4" t="s">
        <v>16</v>
      </c>
      <c r="T39" s="4"/>
      <c r="U39" s="4"/>
      <c r="V39" s="4"/>
      <c r="W39" s="4"/>
      <c r="X39" s="5" t="s">
        <v>17</v>
      </c>
      <c r="Y39" s="5"/>
      <c r="Z39" s="5"/>
      <c r="AA39" s="5"/>
      <c r="AB39" s="5"/>
    </row>
    <row r="40" spans="1:28" x14ac:dyDescent="0.2">
      <c r="A40" s="4"/>
      <c r="B40" s="4"/>
      <c r="C40" s="4"/>
      <c r="D40" s="5"/>
      <c r="E40" s="5" t="s">
        <v>18</v>
      </c>
      <c r="F40" s="5" t="s">
        <v>19</v>
      </c>
      <c r="G40" s="5" t="s">
        <v>20</v>
      </c>
      <c r="H40" s="5" t="s">
        <v>21</v>
      </c>
      <c r="I40" s="4"/>
      <c r="J40" s="4" t="s">
        <v>18</v>
      </c>
      <c r="K40" s="4" t="s">
        <v>19</v>
      </c>
      <c r="L40" s="4" t="s">
        <v>20</v>
      </c>
      <c r="M40" s="4" t="s">
        <v>21</v>
      </c>
      <c r="N40" s="5"/>
      <c r="O40" s="5" t="s">
        <v>18</v>
      </c>
      <c r="P40" s="5" t="s">
        <v>19</v>
      </c>
      <c r="Q40" s="5" t="s">
        <v>20</v>
      </c>
      <c r="R40" s="5" t="s">
        <v>21</v>
      </c>
      <c r="S40" s="4"/>
      <c r="T40" s="4" t="s">
        <v>18</v>
      </c>
      <c r="U40" s="4" t="s">
        <v>19</v>
      </c>
      <c r="V40" s="4" t="s">
        <v>20</v>
      </c>
      <c r="W40" s="4" t="s">
        <v>21</v>
      </c>
      <c r="X40" s="5"/>
      <c r="Y40" s="5" t="s">
        <v>18</v>
      </c>
      <c r="Z40" s="5" t="s">
        <v>19</v>
      </c>
      <c r="AA40" s="5" t="s">
        <v>20</v>
      </c>
      <c r="AB40" s="5" t="s">
        <v>21</v>
      </c>
    </row>
    <row r="41" spans="1:28" x14ac:dyDescent="0.2">
      <c r="A41" s="4"/>
      <c r="B41" s="4"/>
      <c r="C41" s="4"/>
      <c r="D41" s="5"/>
      <c r="E41" s="5"/>
      <c r="F41" s="5"/>
      <c r="G41" s="5"/>
      <c r="H41" s="5"/>
      <c r="I41" s="4"/>
      <c r="J41" s="4"/>
      <c r="K41" s="4"/>
      <c r="L41" s="4"/>
      <c r="M41" s="4"/>
      <c r="N41" s="5"/>
      <c r="O41" s="5"/>
      <c r="P41" s="5"/>
      <c r="Q41" s="5"/>
      <c r="R41" s="5"/>
      <c r="S41" s="4"/>
      <c r="T41" s="4"/>
      <c r="U41" s="4"/>
      <c r="V41" s="4"/>
      <c r="W41" s="4"/>
      <c r="X41" s="5"/>
      <c r="Y41" s="5"/>
      <c r="Z41" s="5"/>
      <c r="AA41" s="5"/>
      <c r="AB41" s="5"/>
    </row>
    <row r="42" spans="1:28" x14ac:dyDescent="0.2">
      <c r="A42" s="4" t="s">
        <v>22</v>
      </c>
      <c r="B42" s="4" t="s">
        <v>23</v>
      </c>
      <c r="C42" s="4"/>
      <c r="D42" s="5" t="s">
        <v>24</v>
      </c>
      <c r="E42" s="5"/>
      <c r="F42" s="5"/>
      <c r="G42" s="5"/>
      <c r="H42" s="5"/>
      <c r="I42" s="4" t="s">
        <v>25</v>
      </c>
      <c r="J42" s="4"/>
      <c r="K42" s="4"/>
      <c r="L42" s="4"/>
      <c r="M42" s="4"/>
      <c r="N42" s="5"/>
      <c r="O42" s="5"/>
      <c r="P42" s="5"/>
      <c r="Q42" s="5"/>
      <c r="R42" s="5"/>
      <c r="S42" s="4"/>
      <c r="T42" s="4"/>
      <c r="U42" s="4"/>
      <c r="V42" s="4"/>
      <c r="W42" s="4"/>
      <c r="X42" s="5"/>
      <c r="Y42" s="5"/>
      <c r="Z42" s="5"/>
      <c r="AA42" s="5"/>
      <c r="AB42" s="5"/>
    </row>
    <row r="43" spans="1:28" x14ac:dyDescent="0.2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</row>
    <row r="44" spans="1:28" x14ac:dyDescent="0.2">
      <c r="A44" s="4" t="s">
        <v>26</v>
      </c>
      <c r="B44" s="4" t="s">
        <v>27</v>
      </c>
      <c r="C44" s="4"/>
      <c r="D44" s="5"/>
      <c r="E44" s="5" t="s">
        <v>2</v>
      </c>
      <c r="F44" s="5" t="s">
        <v>28</v>
      </c>
      <c r="G44" s="5" t="s">
        <v>29</v>
      </c>
      <c r="H44" s="5" t="s">
        <v>30</v>
      </c>
      <c r="I44" s="4"/>
      <c r="J44" s="4" t="s">
        <v>31</v>
      </c>
      <c r="K44" s="4" t="s">
        <v>32</v>
      </c>
      <c r="L44" s="4" t="s">
        <v>33</v>
      </c>
      <c r="M44" s="4" t="s">
        <v>7</v>
      </c>
      <c r="N44" s="5"/>
      <c r="O44" s="5" t="s">
        <v>34</v>
      </c>
      <c r="P44" s="5" t="s">
        <v>56</v>
      </c>
      <c r="Q44" s="5" t="s">
        <v>35</v>
      </c>
      <c r="R44" s="5" t="s">
        <v>36</v>
      </c>
      <c r="S44" s="4"/>
      <c r="T44" s="4" t="s">
        <v>37</v>
      </c>
      <c r="U44" s="4" t="s">
        <v>38</v>
      </c>
      <c r="V44" s="4" t="s">
        <v>39</v>
      </c>
      <c r="W44" s="4" t="s">
        <v>427</v>
      </c>
      <c r="X44" s="5"/>
      <c r="Y44" s="5" t="s">
        <v>4</v>
      </c>
      <c r="Z44" s="5" t="s">
        <v>41</v>
      </c>
      <c r="AA44" s="5" t="s">
        <v>42</v>
      </c>
      <c r="AB44" s="5" t="s">
        <v>43</v>
      </c>
    </row>
    <row r="45" spans="1:28" x14ac:dyDescent="0.2">
      <c r="A45" s="4"/>
      <c r="B45" s="4"/>
      <c r="C45" s="4" t="s">
        <v>44</v>
      </c>
      <c r="D45" s="5"/>
      <c r="E45" s="5"/>
      <c r="F45" s="5"/>
      <c r="G45" s="5"/>
      <c r="H45" s="5"/>
      <c r="I45" s="4"/>
      <c r="J45" s="4"/>
      <c r="K45" s="4"/>
      <c r="L45" s="4"/>
      <c r="M45" s="4"/>
      <c r="N45" s="5"/>
      <c r="O45" s="5"/>
      <c r="P45" s="5"/>
      <c r="Q45" s="5"/>
      <c r="R45" s="5"/>
      <c r="S45" s="4"/>
      <c r="T45" s="4"/>
      <c r="U45" s="4"/>
      <c r="V45" s="4"/>
      <c r="W45" s="4"/>
      <c r="X45" s="5"/>
      <c r="Y45" s="5"/>
      <c r="Z45" s="5"/>
      <c r="AA45" s="5"/>
      <c r="AB45" s="5"/>
    </row>
    <row r="46" spans="1:28" x14ac:dyDescent="0.2">
      <c r="A46" s="4"/>
      <c r="B46" s="4"/>
      <c r="C46" s="4" t="s">
        <v>45</v>
      </c>
      <c r="D46" s="5"/>
      <c r="E46" s="5"/>
      <c r="F46" s="5"/>
      <c r="G46" s="5"/>
      <c r="H46" s="5"/>
      <c r="I46" s="4"/>
      <c r="J46" s="4"/>
      <c r="K46" s="4"/>
      <c r="L46" s="4"/>
      <c r="M46" s="4"/>
      <c r="N46" s="5"/>
      <c r="O46" s="5"/>
      <c r="P46" s="5"/>
      <c r="Q46" s="5"/>
      <c r="R46" s="5"/>
      <c r="S46" s="4"/>
      <c r="T46" s="4"/>
      <c r="U46" s="4"/>
      <c r="V46" s="4"/>
      <c r="W46" s="4"/>
      <c r="X46" s="5"/>
      <c r="Y46" s="5"/>
      <c r="Z46" s="5"/>
      <c r="AA46" s="5"/>
      <c r="AB46" s="5"/>
    </row>
    <row r="47" spans="1:28" x14ac:dyDescent="0.2">
      <c r="A47" s="4"/>
      <c r="B47" s="4"/>
      <c r="C47" s="4" t="s">
        <v>46</v>
      </c>
      <c r="D47" s="5"/>
      <c r="E47" s="5"/>
      <c r="F47" s="5"/>
      <c r="G47" s="5"/>
      <c r="H47" s="5"/>
      <c r="I47" s="4"/>
      <c r="J47" s="4"/>
      <c r="K47" s="4"/>
      <c r="L47" s="4"/>
      <c r="M47" s="4"/>
      <c r="N47" s="5"/>
      <c r="O47" s="5"/>
      <c r="P47" s="5"/>
      <c r="Q47" s="5"/>
      <c r="R47" s="5"/>
      <c r="S47" s="4"/>
      <c r="T47" s="4"/>
      <c r="U47" s="4"/>
      <c r="V47" s="4"/>
      <c r="W47" s="4"/>
      <c r="X47" s="5"/>
      <c r="Y47" s="5"/>
      <c r="Z47" s="5"/>
      <c r="AA47" s="5"/>
      <c r="AB47" s="5"/>
    </row>
    <row r="48" spans="1:28" x14ac:dyDescent="0.2">
      <c r="A48" s="4"/>
      <c r="B48" s="4"/>
      <c r="C48" s="4" t="s">
        <v>47</v>
      </c>
      <c r="D48" s="5"/>
      <c r="E48" s="5"/>
      <c r="F48" s="5"/>
      <c r="G48" s="5"/>
      <c r="H48" s="5"/>
      <c r="I48" s="4"/>
      <c r="J48" s="4"/>
      <c r="K48" s="4"/>
      <c r="L48" s="4"/>
      <c r="M48" s="4"/>
      <c r="N48" s="5"/>
      <c r="O48" s="5"/>
      <c r="P48" s="5"/>
      <c r="Q48" s="5"/>
      <c r="R48" s="5"/>
      <c r="S48" s="4"/>
      <c r="T48" s="4"/>
      <c r="U48" s="4"/>
      <c r="V48" s="4"/>
      <c r="W48" s="4"/>
      <c r="X48" s="5"/>
      <c r="Y48" s="5"/>
      <c r="Z48" s="5"/>
      <c r="AA48" s="5"/>
      <c r="AB48" s="5"/>
    </row>
    <row r="49" spans="1:28" x14ac:dyDescent="0.2">
      <c r="A49" s="4" t="s">
        <v>48</v>
      </c>
      <c r="B49" s="4" t="s">
        <v>49</v>
      </c>
      <c r="C49" s="4"/>
      <c r="D49" s="5" t="s">
        <v>24</v>
      </c>
      <c r="E49" s="5"/>
      <c r="F49" s="5"/>
      <c r="G49" s="5"/>
      <c r="H49" s="5"/>
      <c r="I49" s="4"/>
      <c r="J49" s="4"/>
      <c r="K49" s="4"/>
      <c r="L49" s="4"/>
      <c r="M49" s="4"/>
      <c r="N49" s="5"/>
      <c r="O49" s="5"/>
      <c r="P49" s="5"/>
      <c r="Q49" s="5"/>
      <c r="R49" s="5"/>
      <c r="S49" s="4"/>
      <c r="T49" s="4"/>
      <c r="U49" s="4"/>
      <c r="V49" s="4"/>
      <c r="W49" s="4"/>
      <c r="X49" s="7"/>
      <c r="Y49" s="7"/>
      <c r="Z49" s="7"/>
      <c r="AA49" s="7"/>
      <c r="AB49" s="7"/>
    </row>
    <row r="50" spans="1:28" x14ac:dyDescent="0.2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7"/>
      <c r="Y50" s="7"/>
      <c r="Z50" s="7"/>
      <c r="AA50" s="7"/>
      <c r="AB50" s="7"/>
    </row>
    <row r="51" spans="1:28" x14ac:dyDescent="0.2">
      <c r="A51" s="4" t="s">
        <v>50</v>
      </c>
      <c r="B51" s="4" t="s">
        <v>51</v>
      </c>
      <c r="C51" s="4"/>
      <c r="D51" s="5"/>
      <c r="E51" s="5" t="s">
        <v>9</v>
      </c>
      <c r="F51" s="5" t="s">
        <v>52</v>
      </c>
      <c r="G51" s="5" t="s">
        <v>53</v>
      </c>
      <c r="H51" s="5" t="s">
        <v>8</v>
      </c>
      <c r="I51" s="4"/>
      <c r="J51" s="4" t="s">
        <v>54</v>
      </c>
      <c r="K51" s="4" t="s">
        <v>55</v>
      </c>
      <c r="L51" s="4" t="s">
        <v>3</v>
      </c>
      <c r="M51" s="4" t="s">
        <v>57</v>
      </c>
      <c r="N51" s="5"/>
      <c r="O51" s="5" t="s">
        <v>58</v>
      </c>
      <c r="P51" s="5" t="s">
        <v>59</v>
      </c>
      <c r="Q51" s="5" t="s">
        <v>60</v>
      </c>
      <c r="R51" s="5" t="s">
        <v>61</v>
      </c>
      <c r="S51" s="4"/>
      <c r="T51" s="4" t="s">
        <v>62</v>
      </c>
      <c r="U51" s="4" t="s">
        <v>63</v>
      </c>
      <c r="V51" s="4" t="s">
        <v>64</v>
      </c>
      <c r="W51" s="4" t="s">
        <v>40</v>
      </c>
      <c r="X51" s="7"/>
      <c r="Y51" s="7"/>
      <c r="Z51" s="7"/>
      <c r="AA51" s="7"/>
      <c r="AB51" s="7"/>
    </row>
    <row r="52" spans="1:28" x14ac:dyDescent="0.2">
      <c r="A52" s="4"/>
      <c r="B52" s="4"/>
      <c r="C52" s="4" t="s">
        <v>44</v>
      </c>
      <c r="D52" s="5"/>
      <c r="E52" s="5"/>
      <c r="F52" s="5"/>
      <c r="G52" s="5"/>
      <c r="H52" s="5"/>
      <c r="I52" s="4"/>
      <c r="J52" s="4"/>
      <c r="K52" s="4"/>
      <c r="L52" s="4"/>
      <c r="M52" s="4"/>
      <c r="N52" s="5"/>
      <c r="O52" s="5"/>
      <c r="P52" s="5"/>
      <c r="Q52" s="5"/>
      <c r="R52" s="5"/>
      <c r="S52" s="4"/>
      <c r="T52" s="4"/>
      <c r="U52" s="4"/>
      <c r="V52" s="4"/>
      <c r="W52" s="4"/>
      <c r="X52" s="7"/>
      <c r="Y52" s="7"/>
      <c r="Z52" s="7"/>
      <c r="AA52" s="7"/>
      <c r="AB52" s="7"/>
    </row>
    <row r="53" spans="1:28" x14ac:dyDescent="0.2">
      <c r="A53" s="4"/>
      <c r="B53" s="4"/>
      <c r="C53" s="4" t="s">
        <v>45</v>
      </c>
      <c r="D53" s="5"/>
      <c r="E53" s="5"/>
      <c r="F53" s="5"/>
      <c r="G53" s="5"/>
      <c r="H53" s="5"/>
      <c r="I53" s="4"/>
      <c r="J53" s="4"/>
      <c r="K53" s="4"/>
      <c r="L53" s="4"/>
      <c r="M53" s="4"/>
      <c r="N53" s="5"/>
      <c r="O53" s="5"/>
      <c r="P53" s="5"/>
      <c r="Q53" s="5"/>
      <c r="R53" s="5"/>
      <c r="S53" s="4"/>
      <c r="T53" s="4"/>
      <c r="U53" s="4"/>
      <c r="V53" s="4"/>
      <c r="W53" s="4"/>
      <c r="X53" s="7"/>
      <c r="Y53" s="7"/>
      <c r="Z53" s="7"/>
      <c r="AA53" s="7"/>
      <c r="AB53" s="7"/>
    </row>
    <row r="54" spans="1:28" x14ac:dyDescent="0.2">
      <c r="A54" s="4"/>
      <c r="B54" s="4"/>
      <c r="C54" s="4" t="s">
        <v>46</v>
      </c>
      <c r="D54" s="5"/>
      <c r="E54" s="5"/>
      <c r="F54" s="5"/>
      <c r="G54" s="5"/>
      <c r="H54" s="5"/>
      <c r="I54" s="4"/>
      <c r="J54" s="4"/>
      <c r="K54" s="4"/>
      <c r="L54" s="4"/>
      <c r="M54" s="4"/>
      <c r="N54" s="5"/>
      <c r="O54" s="5"/>
      <c r="P54" s="5"/>
      <c r="Q54" s="5"/>
      <c r="R54" s="5"/>
      <c r="S54" s="4"/>
      <c r="T54" s="4"/>
      <c r="U54" s="4"/>
      <c r="V54" s="4"/>
      <c r="W54" s="4"/>
      <c r="X54" s="7"/>
      <c r="Y54" s="7"/>
      <c r="Z54" s="7"/>
      <c r="AA54" s="7"/>
      <c r="AB54" s="7"/>
    </row>
    <row r="55" spans="1:28" x14ac:dyDescent="0.2">
      <c r="A55" s="4"/>
      <c r="B55" s="4"/>
      <c r="C55" s="4" t="s">
        <v>47</v>
      </c>
      <c r="D55" s="5"/>
      <c r="E55" s="5"/>
      <c r="F55" s="5"/>
      <c r="G55" s="5"/>
      <c r="H55" s="5"/>
      <c r="I55" s="4"/>
      <c r="J55" s="4"/>
      <c r="K55" s="4"/>
      <c r="L55" s="4"/>
      <c r="M55" s="4"/>
      <c r="N55" s="5"/>
      <c r="O55" s="5"/>
      <c r="P55" s="5"/>
      <c r="Q55" s="5"/>
      <c r="R55" s="5"/>
      <c r="S55" s="4"/>
      <c r="T55" s="4"/>
      <c r="U55" s="4"/>
      <c r="V55" s="4"/>
      <c r="W55" s="4"/>
      <c r="X55" s="7"/>
      <c r="Y55" s="7"/>
      <c r="Z55" s="7"/>
      <c r="AA55" s="7"/>
      <c r="AB55" s="7"/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054FB-40E1-2D46-8358-05516DCA92A9}">
  <dimension ref="A1:E11"/>
  <sheetViews>
    <sheetView workbookViewId="0">
      <selection activeCell="E4" sqref="E4"/>
    </sheetView>
  </sheetViews>
  <sheetFormatPr baseColWidth="10" defaultRowHeight="16" x14ac:dyDescent="0.2"/>
  <cols>
    <col min="1" max="1" width="20.33203125" customWidth="1"/>
    <col min="2" max="2" width="57.83203125" customWidth="1"/>
    <col min="3" max="3" width="18" customWidth="1"/>
    <col min="4" max="4" width="1.33203125" customWidth="1"/>
    <col min="5" max="5" width="16.5" customWidth="1"/>
  </cols>
  <sheetData>
    <row r="1" spans="1:5" x14ac:dyDescent="0.2">
      <c r="A1" s="4" t="s">
        <v>968</v>
      </c>
      <c r="B1" s="50" t="s">
        <v>969</v>
      </c>
      <c r="C1" t="s">
        <v>985</v>
      </c>
      <c r="E1" t="s">
        <v>1035</v>
      </c>
    </row>
    <row r="2" spans="1:5" x14ac:dyDescent="0.2">
      <c r="A2" s="4" t="s">
        <v>970</v>
      </c>
      <c r="B2" s="49" t="s">
        <v>976</v>
      </c>
      <c r="C2" t="s">
        <v>991</v>
      </c>
      <c r="E2" t="s">
        <v>1036</v>
      </c>
    </row>
    <row r="3" spans="1:5" x14ac:dyDescent="0.2">
      <c r="A3" s="4" t="s">
        <v>391</v>
      </c>
      <c r="B3" s="4" t="s">
        <v>960</v>
      </c>
      <c r="C3" t="s">
        <v>392</v>
      </c>
      <c r="E3" t="s">
        <v>1027</v>
      </c>
    </row>
    <row r="4" spans="1:5" x14ac:dyDescent="0.2">
      <c r="A4" s="4" t="s">
        <v>966</v>
      </c>
      <c r="B4" s="4" t="s">
        <v>967</v>
      </c>
      <c r="C4" t="s">
        <v>990</v>
      </c>
      <c r="E4" t="s">
        <v>1028</v>
      </c>
    </row>
    <row r="5" spans="1:5" x14ac:dyDescent="0.2">
      <c r="A5" s="4" t="s">
        <v>955</v>
      </c>
      <c r="B5" s="48" t="s">
        <v>956</v>
      </c>
      <c r="C5" t="s">
        <v>1006</v>
      </c>
      <c r="E5" t="s">
        <v>1029</v>
      </c>
    </row>
    <row r="6" spans="1:5" x14ac:dyDescent="0.2">
      <c r="A6" s="4" t="s">
        <v>962</v>
      </c>
      <c r="B6" s="48" t="s">
        <v>963</v>
      </c>
      <c r="C6" t="s">
        <v>989</v>
      </c>
      <c r="E6" t="s">
        <v>1030</v>
      </c>
    </row>
    <row r="7" spans="1:5" x14ac:dyDescent="0.2">
      <c r="A7" s="4" t="s">
        <v>387</v>
      </c>
      <c r="B7" s="49" t="s">
        <v>957</v>
      </c>
      <c r="C7" t="s">
        <v>968</v>
      </c>
      <c r="E7" t="s">
        <v>1031</v>
      </c>
    </row>
    <row r="8" spans="1:5" x14ac:dyDescent="0.2">
      <c r="A8" s="4" t="s">
        <v>964</v>
      </c>
      <c r="B8" s="50" t="s">
        <v>965</v>
      </c>
      <c r="C8" t="s">
        <v>986</v>
      </c>
      <c r="E8" t="s">
        <v>1032</v>
      </c>
    </row>
    <row r="9" spans="1:5" x14ac:dyDescent="0.2">
      <c r="A9" s="4" t="s">
        <v>958</v>
      </c>
      <c r="B9" s="50" t="s">
        <v>959</v>
      </c>
      <c r="C9" t="s">
        <v>955</v>
      </c>
      <c r="E9" t="s">
        <v>1033</v>
      </c>
    </row>
    <row r="10" spans="1:5" x14ac:dyDescent="0.2">
      <c r="A10" s="4" t="s">
        <v>961</v>
      </c>
      <c r="B10" s="50" t="s">
        <v>1024</v>
      </c>
      <c r="C10" t="s">
        <v>410</v>
      </c>
      <c r="E10" t="s">
        <v>1034</v>
      </c>
    </row>
    <row r="11" spans="1:5" x14ac:dyDescent="0.2">
      <c r="B11" s="4"/>
    </row>
  </sheetData>
  <pageMargins left="0.7" right="0.7" top="0.75" bottom="0.75" header="0.3" footer="0.3"/>
  <pageSetup orientation="landscape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C736F-6BBF-D74C-9B12-AE83D4EE3521}">
  <dimension ref="A1:X126"/>
  <sheetViews>
    <sheetView zoomScale="101" workbookViewId="0">
      <selection activeCell="E1" sqref="E1"/>
    </sheetView>
  </sheetViews>
  <sheetFormatPr baseColWidth="10" defaultRowHeight="16" x14ac:dyDescent="0.2"/>
  <cols>
    <col min="2" max="2" width="10.6640625" bestFit="1" customWidth="1"/>
    <col min="3" max="3" width="48.33203125" bestFit="1" customWidth="1"/>
    <col min="4" max="4" width="5" bestFit="1" customWidth="1"/>
    <col min="5" max="5" width="102.6640625" bestFit="1" customWidth="1"/>
    <col min="7" max="7" width="2.1640625" bestFit="1" customWidth="1"/>
    <col min="9" max="9" width="70.5" customWidth="1"/>
    <col min="12" max="12" width="30.83203125" customWidth="1"/>
  </cols>
  <sheetData>
    <row r="1" spans="1:24" x14ac:dyDescent="0.2">
      <c r="A1" s="21" t="s">
        <v>526</v>
      </c>
      <c r="B1" s="21" t="s">
        <v>527</v>
      </c>
      <c r="C1" s="21" t="s">
        <v>529</v>
      </c>
      <c r="D1" s="18" t="s">
        <v>2</v>
      </c>
      <c r="E1" s="45" t="s">
        <v>530</v>
      </c>
      <c r="F1" s="47">
        <f>INDEX(OrderSpeakerSpec!A$1:A$94,MATCH(B1,OrderSpeakerSpec!C$1:C$94,0),1)</f>
        <v>1</v>
      </c>
      <c r="G1" s="9">
        <v>1</v>
      </c>
      <c r="H1" s="10">
        <f>MATCH(D1,schedule!E$2:E$37,0)</f>
        <v>1</v>
      </c>
      <c r="I1" t="str">
        <f>INDEX(SessionList!B$1:B$36,MATCH(MCQMC2024Data!D1,SessionList!A$1:A$36,0),1)</f>
        <v>Stochastic Computation and Complexity, Part I: SDEs, Stochastic optimization and neural networks</v>
      </c>
      <c r="J1">
        <f>INDEX(SubmFolderNb!A$1:A$136,MATCH(MCQMC2024Data!B1,SubmFolderNb!F$1:F$136,0),1)</f>
        <v>21</v>
      </c>
      <c r="K1" s="11">
        <f t="shared" ref="K1:K32" si="0">F1*10+H1+INT((H1-1)/4)*50</f>
        <v>11</v>
      </c>
      <c r="L1" s="11" t="str">
        <f>INDEX(SessionList!H$1:H$36,MATCH(MCQMC2024Data!D1,SessionList!A$1:A$36,0))</f>
        <v>Monday, August 19, 2024 -- Morning</v>
      </c>
      <c r="M1" s="11" t="str">
        <f>INDEX(SessionList!I$1:I$36,MATCH(MCQMC2024Data!D1,SessionList!A$1:A$36,0))</f>
        <v>STC 0020</v>
      </c>
      <c r="N1" s="11"/>
      <c r="O1" s="11"/>
      <c r="P1" s="11"/>
      <c r="Q1" s="11"/>
      <c r="R1" s="11"/>
      <c r="S1" s="11"/>
      <c r="T1" s="10"/>
      <c r="U1" s="10"/>
      <c r="V1" s="10"/>
      <c r="W1" s="11"/>
      <c r="X1" s="9"/>
    </row>
    <row r="2" spans="1:24" x14ac:dyDescent="0.2">
      <c r="A2" s="21" t="s">
        <v>115</v>
      </c>
      <c r="B2" s="21" t="s">
        <v>116</v>
      </c>
      <c r="C2" s="21" t="s">
        <v>600</v>
      </c>
      <c r="D2" s="9" t="s">
        <v>2</v>
      </c>
      <c r="E2" s="21" t="s">
        <v>601</v>
      </c>
      <c r="F2" s="47">
        <f>INDEX(OrderSpeakerSpec!A$1:A$94,MATCH(B2,OrderSpeakerSpec!C$1:C$94,0),1)</f>
        <v>3</v>
      </c>
      <c r="G2" s="9">
        <v>1</v>
      </c>
      <c r="H2" s="10">
        <f>MATCH(D2,schedule!E$2:E$37,0)</f>
        <v>1</v>
      </c>
      <c r="I2" t="str">
        <f>INDEX(SessionList!B$1:B$36,MATCH(MCQMC2024Data!D2,SessionList!A$1:A$36,0),1)</f>
        <v>Stochastic Computation and Complexity, Part I: SDEs, Stochastic optimization and neural networks</v>
      </c>
      <c r="J2">
        <f>INDEX(SubmFolderNb!A$1:A$136,MATCH(MCQMC2024Data!B2,SubmFolderNb!F$1:F$136,0),1)</f>
        <v>39</v>
      </c>
      <c r="K2" s="11">
        <f t="shared" si="0"/>
        <v>31</v>
      </c>
      <c r="L2" s="11" t="str">
        <f>INDEX(SessionList!H$1:H$36,MATCH(MCQMC2024Data!D2,SessionList!A$1:A$36,0))</f>
        <v>Monday, August 19, 2024 -- Morning</v>
      </c>
      <c r="M2" s="11" t="str">
        <f>INDEX(SessionList!I$1:I$36,MATCH(MCQMC2024Data!D2,SessionList!A$1:A$36,0))</f>
        <v>STC 0020</v>
      </c>
      <c r="N2" s="11"/>
      <c r="O2" s="11"/>
      <c r="P2" s="11"/>
      <c r="Q2" s="11"/>
      <c r="R2" s="11"/>
      <c r="S2" s="11"/>
      <c r="T2" s="10"/>
      <c r="U2" s="10"/>
      <c r="V2" s="10"/>
      <c r="W2" s="11"/>
      <c r="X2" s="9"/>
    </row>
    <row r="3" spans="1:24" x14ac:dyDescent="0.2">
      <c r="A3" s="37" t="s">
        <v>111</v>
      </c>
      <c r="B3" s="37" t="s">
        <v>112</v>
      </c>
      <c r="C3" s="4" t="s">
        <v>922</v>
      </c>
      <c r="D3" s="9" t="s">
        <v>2</v>
      </c>
      <c r="E3" s="4" t="s">
        <v>923</v>
      </c>
      <c r="F3" s="47">
        <f>INDEX(OrderSpeakerSpec!A$1:A$94,MATCH(B3,OrderSpeakerSpec!C$1:C$94,0),1)</f>
        <v>2</v>
      </c>
      <c r="G3" s="9">
        <v>1</v>
      </c>
      <c r="H3" s="10">
        <f>MATCH(D3,schedule!E$2:E$37,0)</f>
        <v>1</v>
      </c>
      <c r="I3" t="str">
        <f>INDEX(SessionList!B$1:B$36,MATCH(MCQMC2024Data!D3,SessionList!A$1:A$36,0),1)</f>
        <v>Stochastic Computation and Complexity, Part I: SDEs, Stochastic optimization and neural networks</v>
      </c>
      <c r="J3">
        <f>INDEX(SubmFolderNb!A$1:A$136,MATCH(MCQMC2024Data!B3,SubmFolderNb!F$1:F$136,0),1)</f>
        <v>130</v>
      </c>
      <c r="K3" s="11">
        <f t="shared" si="0"/>
        <v>21</v>
      </c>
      <c r="L3" s="11" t="str">
        <f>INDEX(SessionList!H$1:H$36,MATCH(MCQMC2024Data!D3,SessionList!A$1:A$36,0))</f>
        <v>Monday, August 19, 2024 -- Morning</v>
      </c>
      <c r="M3" s="11" t="str">
        <f>INDEX(SessionList!I$1:I$36,MATCH(MCQMC2024Data!D3,SessionList!A$1:A$36,0))</f>
        <v>STC 0020</v>
      </c>
      <c r="N3" s="11"/>
      <c r="O3" s="11"/>
      <c r="P3" s="11"/>
      <c r="Q3" s="11"/>
      <c r="R3" s="11"/>
      <c r="S3" s="11"/>
      <c r="T3" s="10"/>
      <c r="U3" s="10"/>
      <c r="V3" s="10"/>
      <c r="W3" s="11"/>
      <c r="X3" s="9"/>
    </row>
    <row r="4" spans="1:24" x14ac:dyDescent="0.2">
      <c r="A4" s="21" t="s">
        <v>251</v>
      </c>
      <c r="B4" s="21" t="s">
        <v>252</v>
      </c>
      <c r="C4" s="21" t="s">
        <v>773</v>
      </c>
      <c r="D4" s="9" t="s">
        <v>28</v>
      </c>
      <c r="E4" s="21" t="s">
        <v>774</v>
      </c>
      <c r="F4" s="47">
        <f>INDEX(OrderSpeakerSpec!A$1:A$94,MATCH(B4,OrderSpeakerSpec!C$1:C$94,0),1)</f>
        <v>2</v>
      </c>
      <c r="G4" s="9">
        <v>1</v>
      </c>
      <c r="H4" s="10">
        <f>MATCH(D4,schedule!E$2:E$37,0)</f>
        <v>2</v>
      </c>
      <c r="I4" t="str">
        <f>INDEX(SessionList!B$1:B$36,MATCH(MCQMC2024Data!D4,SessionList!A$1:A$36,0),1)</f>
        <v>Optimization under uncertainty</v>
      </c>
      <c r="J4">
        <f>INDEX(SubmFolderNb!A$1:A$136,MATCH(MCQMC2024Data!B4,SubmFolderNb!F$1:F$136,0),1)</f>
        <v>90</v>
      </c>
      <c r="K4" s="11">
        <f t="shared" si="0"/>
        <v>22</v>
      </c>
      <c r="L4" s="11" t="str">
        <f>INDEX(SessionList!H$1:H$36,MATCH(MCQMC2024Data!D4,SessionList!A$1:A$36,0))</f>
        <v>Monday, August 19, 2024 -- Morning</v>
      </c>
      <c r="M4" s="11" t="str">
        <f>INDEX(SessionList!I$1:I$36,MATCH(MCQMC2024Data!D4,SessionList!A$1:A$36,0))</f>
        <v>STC 0040</v>
      </c>
      <c r="N4" s="11"/>
      <c r="O4" s="11"/>
      <c r="P4" s="11"/>
      <c r="Q4" s="11"/>
      <c r="R4" s="11"/>
      <c r="S4" s="11"/>
      <c r="T4" s="10"/>
      <c r="U4" s="10"/>
      <c r="V4" s="10"/>
      <c r="W4" s="11"/>
      <c r="X4" s="9"/>
    </row>
    <row r="5" spans="1:24" x14ac:dyDescent="0.2">
      <c r="A5" s="21" t="s">
        <v>255</v>
      </c>
      <c r="B5" s="21" t="s">
        <v>256</v>
      </c>
      <c r="C5" s="21" t="s">
        <v>804</v>
      </c>
      <c r="D5" s="59" t="s">
        <v>55</v>
      </c>
      <c r="E5" s="21" t="s">
        <v>805</v>
      </c>
      <c r="F5" s="47">
        <f>INDEX(OrderSpeakerSpec!A$1:A$94,MATCH(B5,OrderSpeakerSpec!C$1:C$94,0),1)</f>
        <v>2</v>
      </c>
      <c r="G5" s="9">
        <v>1</v>
      </c>
      <c r="H5" s="10">
        <f>MATCH(D5,schedule!E$2:E$37,0)</f>
        <v>14</v>
      </c>
      <c r="I5" t="str">
        <f>INDEX(SessionList!B$1:B$36,MATCH(MCQMC2024Data!D5,SessionList!A$1:A$36,0),1)</f>
        <v>Efficient methods for uncertainty quantification in differential equations Part II</v>
      </c>
      <c r="J5">
        <f>INDEX(SubmFolderNb!A$1:A$136,MATCH(MCQMC2024Data!B5,SubmFolderNb!F$1:F$136,0),1)</f>
        <v>101</v>
      </c>
      <c r="K5" s="11">
        <f t="shared" si="0"/>
        <v>184</v>
      </c>
      <c r="L5" s="11" t="str">
        <f>INDEX(SessionList!H$1:H$36,MATCH(MCQMC2024Data!D5,SessionList!A$1:A$36,0))</f>
        <v>Tuesday, August 20, 2024 -- Afternoon</v>
      </c>
      <c r="M5" s="11" t="str">
        <f>INDEX(SessionList!I$1:I$36,MATCH(MCQMC2024Data!D5,SessionList!A$1:A$36,0))</f>
        <v>STC 0040</v>
      </c>
      <c r="N5" s="11"/>
      <c r="O5" s="11"/>
      <c r="P5" s="11"/>
      <c r="Q5" s="11"/>
      <c r="R5" s="11"/>
      <c r="S5" s="11"/>
      <c r="T5" s="10"/>
      <c r="U5" s="10"/>
      <c r="V5" s="10"/>
      <c r="W5" s="11"/>
      <c r="X5" s="9"/>
    </row>
    <row r="6" spans="1:24" ht="16" customHeight="1" x14ac:dyDescent="0.2">
      <c r="A6" s="23" t="s">
        <v>259</v>
      </c>
      <c r="B6" s="23" t="s">
        <v>260</v>
      </c>
      <c r="C6" s="26" t="s">
        <v>807</v>
      </c>
      <c r="D6" s="9" t="s">
        <v>28</v>
      </c>
      <c r="E6" s="26" t="s">
        <v>808</v>
      </c>
      <c r="F6" s="47">
        <f>INDEX(OrderSpeakerSpec!A$1:A$94,MATCH(B6,OrderSpeakerSpec!C$1:C$94,0),1)</f>
        <v>4</v>
      </c>
      <c r="G6" s="9">
        <v>1</v>
      </c>
      <c r="H6" s="10">
        <f>MATCH(D6,schedule!E$2:E$37,0)</f>
        <v>2</v>
      </c>
      <c r="I6" t="str">
        <f>INDEX(SessionList!B$1:B$36,MATCH(MCQMC2024Data!D6,SessionList!A$1:A$36,0),1)</f>
        <v>Optimization under uncertainty</v>
      </c>
      <c r="J6">
        <f>INDEX(SubmFolderNb!A$1:A$136,MATCH(MCQMC2024Data!B6,SubmFolderNb!F$1:F$136,0),1)</f>
        <v>102</v>
      </c>
      <c r="K6" s="11">
        <f t="shared" si="0"/>
        <v>42</v>
      </c>
      <c r="L6" s="11" t="str">
        <f>INDEX(SessionList!H$1:H$36,MATCH(MCQMC2024Data!D6,SessionList!A$1:A$36,0))</f>
        <v>Monday, August 19, 2024 -- Morning</v>
      </c>
      <c r="M6" s="11" t="str">
        <f>INDEX(SessionList!I$1:I$36,MATCH(MCQMC2024Data!D6,SessionList!A$1:A$36,0))</f>
        <v>STC 0040</v>
      </c>
      <c r="N6" s="10"/>
      <c r="O6" s="10"/>
      <c r="P6" s="10"/>
      <c r="Q6" s="11"/>
      <c r="R6" s="10"/>
      <c r="S6" s="10"/>
      <c r="T6" s="10"/>
      <c r="U6" s="10"/>
      <c r="V6" s="10"/>
      <c r="W6" s="11"/>
      <c r="X6" s="9"/>
    </row>
    <row r="7" spans="1:24" x14ac:dyDescent="0.2">
      <c r="A7" s="21" t="s">
        <v>248</v>
      </c>
      <c r="B7" s="21" t="s">
        <v>249</v>
      </c>
      <c r="C7" s="21" t="s">
        <v>816</v>
      </c>
      <c r="D7" s="9" t="s">
        <v>28</v>
      </c>
      <c r="E7" s="21" t="s">
        <v>817</v>
      </c>
      <c r="F7" s="47">
        <f>INDEX(OrderSpeakerSpec!A$1:A$94,MATCH(B7,OrderSpeakerSpec!C$1:C$94,0),1)</f>
        <v>1</v>
      </c>
      <c r="G7" s="9">
        <v>1</v>
      </c>
      <c r="H7" s="10">
        <f>MATCH(D7,schedule!E$2:E$37,0)</f>
        <v>2</v>
      </c>
      <c r="I7" t="str">
        <f>INDEX(SessionList!B$1:B$36,MATCH(MCQMC2024Data!D7,SessionList!A$1:A$36,0),1)</f>
        <v>Optimization under uncertainty</v>
      </c>
      <c r="J7">
        <f>INDEX(SubmFolderNb!A$1:A$136,MATCH(MCQMC2024Data!B7,SubmFolderNb!F$1:F$136,0),1)</f>
        <v>105</v>
      </c>
      <c r="K7" s="11">
        <f t="shared" si="0"/>
        <v>12</v>
      </c>
      <c r="L7" s="11" t="str">
        <f>INDEX(SessionList!H$1:H$36,MATCH(MCQMC2024Data!D7,SessionList!A$1:A$36,0))</f>
        <v>Monday, August 19, 2024 -- Morning</v>
      </c>
      <c r="M7" s="11" t="str">
        <f>INDEX(SessionList!I$1:I$36,MATCH(MCQMC2024Data!D7,SessionList!A$1:A$36,0))</f>
        <v>STC 0040</v>
      </c>
      <c r="N7" s="11"/>
      <c r="O7" s="11"/>
      <c r="P7" s="11"/>
      <c r="Q7" s="11"/>
      <c r="R7" s="11"/>
      <c r="S7" s="11"/>
      <c r="T7" s="10"/>
      <c r="U7" s="10"/>
      <c r="V7" s="10"/>
      <c r="W7" s="15"/>
      <c r="X7" s="22"/>
    </row>
    <row r="8" spans="1:24" x14ac:dyDescent="0.2">
      <c r="A8" s="21" t="s">
        <v>76</v>
      </c>
      <c r="B8" s="21" t="s">
        <v>201</v>
      </c>
      <c r="C8" s="21" t="s">
        <v>824</v>
      </c>
      <c r="D8" s="9" t="s">
        <v>29</v>
      </c>
      <c r="E8" s="21" t="s">
        <v>825</v>
      </c>
      <c r="F8" s="47">
        <f>INDEX(OrderSpeakerSpec!A$1:A$94,MATCH(B8,OrderSpeakerSpec!C$1:C$94,0),1)</f>
        <v>2</v>
      </c>
      <c r="G8" s="9">
        <v>1</v>
      </c>
      <c r="H8" s="10">
        <f>MATCH(D8,schedule!E$2:E$37,0)</f>
        <v>3</v>
      </c>
      <c r="I8" t="str">
        <f>INDEX(SessionList!B$1:B$36,MATCH(MCQMC2024Data!D8,SessionList!A$1:A$36,0),1)</f>
        <v>Efficient Bayesian Surrogate Modeling - Part 1</v>
      </c>
      <c r="J8">
        <f>INDEX(SubmFolderNb!A$1:A$136,MATCH(MCQMC2024Data!B8,SubmFolderNb!F$1:F$136,0),1)</f>
        <v>109</v>
      </c>
      <c r="K8" s="11">
        <f t="shared" si="0"/>
        <v>23</v>
      </c>
      <c r="L8" s="11" t="str">
        <f>INDEX(SessionList!H$1:H$36,MATCH(MCQMC2024Data!D8,SessionList!A$1:A$36,0))</f>
        <v>Monday, August 19, 2024 -- Morning</v>
      </c>
      <c r="M8" s="11" t="str">
        <f>INDEX(SessionList!I$1:I$36,MATCH(MCQMC2024Data!D8,SessionList!A$1:A$36,0))</f>
        <v>STC 0050</v>
      </c>
      <c r="N8" s="11"/>
      <c r="O8" s="11"/>
      <c r="P8" s="11"/>
      <c r="Q8" s="11"/>
      <c r="R8" s="11"/>
      <c r="S8" s="11"/>
      <c r="T8" s="10"/>
      <c r="U8" s="10"/>
      <c r="V8" s="10"/>
      <c r="W8" s="11"/>
      <c r="X8" s="9"/>
    </row>
    <row r="9" spans="1:24" x14ac:dyDescent="0.2">
      <c r="A9" s="21" t="s">
        <v>197</v>
      </c>
      <c r="B9" s="21" t="s">
        <v>198</v>
      </c>
      <c r="C9" s="21" t="s">
        <v>849</v>
      </c>
      <c r="D9" s="9" t="s">
        <v>29</v>
      </c>
      <c r="E9" s="21" t="s">
        <v>850</v>
      </c>
      <c r="F9" s="47">
        <f>INDEX(OrderSpeakerSpec!A$1:A$94,MATCH(B9,OrderSpeakerSpec!C$1:C$94,0),1)</f>
        <v>1</v>
      </c>
      <c r="G9" s="4">
        <v>1</v>
      </c>
      <c r="H9" s="10">
        <f>MATCH(D9,schedule!E$2:E$37,0)</f>
        <v>3</v>
      </c>
      <c r="I9" t="str">
        <f>INDEX(SessionList!B$1:B$36,MATCH(MCQMC2024Data!D9,SessionList!A$1:A$36,0),1)</f>
        <v>Efficient Bayesian Surrogate Modeling - Part 1</v>
      </c>
      <c r="J9">
        <f>INDEX(SubmFolderNb!A$1:A$136,MATCH(MCQMC2024Data!B9,SubmFolderNb!F$1:F$136,0),1)</f>
        <v>117</v>
      </c>
      <c r="K9" s="11">
        <f t="shared" si="0"/>
        <v>13</v>
      </c>
      <c r="L9" s="11" t="str">
        <f>INDEX(SessionList!H$1:H$36,MATCH(MCQMC2024Data!D9,SessionList!A$1:A$36,0))</f>
        <v>Monday, August 19, 2024 -- Morning</v>
      </c>
      <c r="M9" s="11" t="str">
        <f>INDEX(SessionList!I$1:I$36,MATCH(MCQMC2024Data!D9,SessionList!A$1:A$36,0))</f>
        <v>STC 0050</v>
      </c>
      <c r="N9" s="11"/>
      <c r="O9" s="11"/>
      <c r="P9" s="11"/>
      <c r="Q9" s="11"/>
      <c r="R9" s="11"/>
      <c r="S9" s="11"/>
      <c r="T9" s="10"/>
      <c r="U9" s="10"/>
      <c r="V9" s="10"/>
      <c r="W9" s="10"/>
      <c r="X9" s="9"/>
    </row>
    <row r="10" spans="1:24" x14ac:dyDescent="0.2">
      <c r="A10" s="21" t="s">
        <v>204</v>
      </c>
      <c r="B10" s="21" t="s">
        <v>205</v>
      </c>
      <c r="C10" s="21" t="s">
        <v>887</v>
      </c>
      <c r="D10" s="9" t="s">
        <v>29</v>
      </c>
      <c r="E10" s="21" t="s">
        <v>888</v>
      </c>
      <c r="F10" s="47">
        <f>INDEX(OrderSpeakerSpec!A$1:A$94,MATCH(B10,OrderSpeakerSpec!C$1:C$94,0),1)</f>
        <v>3</v>
      </c>
      <c r="G10" s="4">
        <v>1</v>
      </c>
      <c r="H10" s="10">
        <f>MATCH(D10,schedule!E$2:E$37,0)</f>
        <v>3</v>
      </c>
      <c r="I10" t="str">
        <f>INDEX(SessionList!B$1:B$36,MATCH(MCQMC2024Data!D10,SessionList!A$1:A$36,0),1)</f>
        <v>Efficient Bayesian Surrogate Modeling - Part 1</v>
      </c>
      <c r="J10">
        <f>INDEX(SubmFolderNb!A$1:A$136,MATCH(MCQMC2024Data!B10,SubmFolderNb!F$1:F$136,0),1)</f>
        <v>129</v>
      </c>
      <c r="K10" s="11">
        <f t="shared" si="0"/>
        <v>33</v>
      </c>
      <c r="L10" s="11" t="str">
        <f>INDEX(SessionList!H$1:H$36,MATCH(MCQMC2024Data!D10,SessionList!A$1:A$36,0))</f>
        <v>Monday, August 19, 2024 -- Morning</v>
      </c>
      <c r="M10" s="11" t="str">
        <f>INDEX(SessionList!I$1:I$36,MATCH(MCQMC2024Data!D10,SessionList!A$1:A$36,0))</f>
        <v>STC 0050</v>
      </c>
      <c r="N10" s="11"/>
      <c r="O10" s="11"/>
      <c r="P10" s="11"/>
      <c r="Q10" s="11"/>
      <c r="R10" s="11"/>
      <c r="S10" s="11"/>
      <c r="T10" s="10"/>
      <c r="U10" s="10"/>
      <c r="V10" s="10"/>
      <c r="W10" s="11"/>
      <c r="X10" s="9"/>
    </row>
    <row r="11" spans="1:24" x14ac:dyDescent="0.2">
      <c r="A11" s="21" t="s">
        <v>483</v>
      </c>
      <c r="B11" s="21" t="s">
        <v>484</v>
      </c>
      <c r="C11" s="21" t="s">
        <v>487</v>
      </c>
      <c r="D11" s="9" t="s">
        <v>30</v>
      </c>
      <c r="E11" s="21" t="s">
        <v>488</v>
      </c>
      <c r="F11" s="10">
        <v>1</v>
      </c>
      <c r="G11" s="9">
        <v>0</v>
      </c>
      <c r="H11" s="10">
        <f>MATCH(D11,schedule!E$2:E$37,0)</f>
        <v>4</v>
      </c>
      <c r="I11" t="str">
        <f>INDEX(SessionList!B$1:B$36,MATCH(MCQMC2024Data!D11,SessionList!A$1:A$36,0),1)</f>
        <v>Technical Session 1</v>
      </c>
      <c r="J11">
        <f>INDEX(SubmFolderNb!A$1:A$136,MATCH(MCQMC2024Data!B11,SubmFolderNb!F$1:F$136,0),1)</f>
        <v>13</v>
      </c>
      <c r="K11" s="11">
        <f t="shared" si="0"/>
        <v>14</v>
      </c>
      <c r="L11" s="11" t="str">
        <f>INDEX(SessionList!H$1:H$36,MATCH(MCQMC2024Data!D11,SessionList!A$1:A$36,0))</f>
        <v>Monday, August 19, 2024 -- Morning</v>
      </c>
      <c r="M11" s="11" t="str">
        <f>INDEX(SessionList!I$1:I$36,MATCH(MCQMC2024Data!D11,SessionList!A$1:A$36,0))</f>
        <v>STC 0060</v>
      </c>
      <c r="N11" s="11"/>
      <c r="O11" s="11"/>
      <c r="P11" s="11"/>
      <c r="Q11" s="11"/>
      <c r="R11" s="11"/>
      <c r="S11" s="11"/>
      <c r="T11" s="10"/>
      <c r="U11" s="10"/>
      <c r="V11" s="10"/>
      <c r="W11" s="11"/>
      <c r="X11" s="9"/>
    </row>
    <row r="12" spans="1:24" x14ac:dyDescent="0.2">
      <c r="A12" s="21" t="s">
        <v>495</v>
      </c>
      <c r="B12" s="21" t="s">
        <v>496</v>
      </c>
      <c r="C12" s="21" t="s">
        <v>499</v>
      </c>
      <c r="D12" s="9" t="s">
        <v>30</v>
      </c>
      <c r="E12" s="21" t="s">
        <v>500</v>
      </c>
      <c r="F12" s="10">
        <v>3</v>
      </c>
      <c r="G12" s="9">
        <v>0</v>
      </c>
      <c r="H12" s="10">
        <f>MATCH(D12,schedule!E$2:E$37,0)</f>
        <v>4</v>
      </c>
      <c r="I12" t="str">
        <f>INDEX(SessionList!B$1:B$36,MATCH(MCQMC2024Data!D12,SessionList!A$1:A$36,0),1)</f>
        <v>Technical Session 1</v>
      </c>
      <c r="J12">
        <f>INDEX(SubmFolderNb!A$1:A$136,MATCH(MCQMC2024Data!B12,SubmFolderNb!F$1:F$136,0),1)</f>
        <v>15</v>
      </c>
      <c r="K12" s="11">
        <f t="shared" si="0"/>
        <v>34</v>
      </c>
      <c r="L12" s="11" t="str">
        <f>INDEX(SessionList!H$1:H$36,MATCH(MCQMC2024Data!D12,SessionList!A$1:A$36,0))</f>
        <v>Monday, August 19, 2024 -- Morning</v>
      </c>
      <c r="M12" s="11" t="str">
        <f>INDEX(SessionList!I$1:I$36,MATCH(MCQMC2024Data!D12,SessionList!A$1:A$36,0))</f>
        <v>STC 0060</v>
      </c>
      <c r="N12" s="10"/>
      <c r="O12" s="10"/>
      <c r="P12" s="10"/>
      <c r="Q12" s="11"/>
      <c r="R12" s="10"/>
      <c r="S12" s="10"/>
      <c r="T12" s="10"/>
      <c r="U12" s="10"/>
      <c r="V12" s="10"/>
      <c r="W12" s="11"/>
      <c r="X12" s="9"/>
    </row>
    <row r="13" spans="1:24" x14ac:dyDescent="0.2">
      <c r="A13" s="36" t="s">
        <v>889</v>
      </c>
      <c r="B13" s="37" t="s">
        <v>890</v>
      </c>
      <c r="C13" s="39" t="s">
        <v>893</v>
      </c>
      <c r="D13" s="9" t="s">
        <v>41</v>
      </c>
      <c r="E13" s="35" t="s">
        <v>979</v>
      </c>
      <c r="F13" s="28">
        <v>4</v>
      </c>
      <c r="G13" s="35">
        <v>1</v>
      </c>
      <c r="H13" s="10">
        <f>MATCH(D13,schedule!E$2:E$37,0)</f>
        <v>34</v>
      </c>
      <c r="I13" t="str">
        <f>INDEX(SessionList!B$1:B$36,MATCH(MCQMC2024Data!D13,SessionList!A$1:A$36,0),1)</f>
        <v>Continuous-time dynamics in Monte Carlo and beyond</v>
      </c>
      <c r="J13">
        <f>INDEX(SubmFolderNb!A$1:A$136,MATCH(MCQMC2024Data!B13,SubmFolderNb!F$1:F$136,0),1)</f>
        <v>901</v>
      </c>
      <c r="K13" s="11">
        <f t="shared" si="0"/>
        <v>474</v>
      </c>
      <c r="L13" s="11" t="str">
        <f>INDEX(SessionList!H$1:H$36,MATCH(MCQMC2024Data!D13,SessionList!A$1:A$36,0))</f>
        <v>Friday, August 23, 2024 -- Morning</v>
      </c>
      <c r="M13" s="11" t="str">
        <f>INDEX(SessionList!I$1:I$36,MATCH(MCQMC2024Data!D13,SessionList!A$1:A$36,0))</f>
        <v>STC 0040</v>
      </c>
      <c r="N13" s="11"/>
      <c r="O13" s="11"/>
      <c r="P13" s="11"/>
      <c r="Q13" s="11"/>
      <c r="R13" s="11"/>
      <c r="S13" s="11"/>
      <c r="T13" s="10"/>
      <c r="U13" s="10"/>
      <c r="V13" s="10"/>
      <c r="W13" s="11"/>
      <c r="X13" s="9"/>
    </row>
    <row r="14" spans="1:24" x14ac:dyDescent="0.2">
      <c r="A14" s="21" t="s">
        <v>133</v>
      </c>
      <c r="B14" s="21" t="s">
        <v>134</v>
      </c>
      <c r="C14" s="21" t="s">
        <v>684</v>
      </c>
      <c r="D14" s="9" t="s">
        <v>9</v>
      </c>
      <c r="E14" s="21" t="s">
        <v>685</v>
      </c>
      <c r="F14" s="47">
        <f>INDEX(OrderSpeakerSpec!A$1:A$94,MATCH(B14,OrderSpeakerSpec!C$1:C$94,0),1)</f>
        <v>3</v>
      </c>
      <c r="G14" s="9">
        <v>1</v>
      </c>
      <c r="H14" s="10">
        <f>MATCH(D14,schedule!E$2:E$37,0)</f>
        <v>5</v>
      </c>
      <c r="I14" t="str">
        <f>INDEX(SessionList!B$1:B$36,MATCH(MCQMC2024Data!D14,SessionList!A$1:A$36,0),1)</f>
        <v>Stochastic Computation and Complexity, Part II: Approximation of SDEs under non-standard assumptions</v>
      </c>
      <c r="J14">
        <f>INDEX(SubmFolderNb!A$1:A$136,MATCH(MCQMC2024Data!B14,SubmFolderNb!F$1:F$136,0),1)</f>
        <v>59</v>
      </c>
      <c r="K14" s="11">
        <f t="shared" si="0"/>
        <v>85</v>
      </c>
      <c r="L14" s="11" t="str">
        <f>INDEX(SessionList!H$1:H$36,MATCH(MCQMC2024Data!D14,SessionList!A$1:A$36,0))</f>
        <v>Monday, August 19, 2024 -- Afternoon</v>
      </c>
      <c r="M14" s="11" t="str">
        <f>INDEX(SessionList!I$1:I$36,MATCH(MCQMC2024Data!D14,SessionList!A$1:A$36,0))</f>
        <v>STC 0020</v>
      </c>
      <c r="N14" s="11"/>
      <c r="O14" s="11"/>
      <c r="P14" s="11"/>
      <c r="Q14" s="11"/>
      <c r="R14" s="11"/>
      <c r="S14" s="11"/>
      <c r="T14" s="10"/>
      <c r="U14" s="10"/>
      <c r="V14" s="10"/>
      <c r="W14" s="10"/>
      <c r="X14" s="9"/>
    </row>
    <row r="15" spans="1:24" x14ac:dyDescent="0.2">
      <c r="A15" s="21" t="s">
        <v>126</v>
      </c>
      <c r="B15" s="21" t="s">
        <v>127</v>
      </c>
      <c r="C15" s="21" t="s">
        <v>699</v>
      </c>
      <c r="D15" s="9" t="s">
        <v>9</v>
      </c>
      <c r="E15" s="21" t="s">
        <v>700</v>
      </c>
      <c r="F15" s="47">
        <f>INDEX(OrderSpeakerSpec!A$1:A$94,MATCH(B15,OrderSpeakerSpec!C$1:C$94,0),1)</f>
        <v>1</v>
      </c>
      <c r="G15" s="9">
        <v>1</v>
      </c>
      <c r="H15" s="10">
        <f>MATCH(D15,schedule!E$2:E$37,0)</f>
        <v>5</v>
      </c>
      <c r="I15" t="str">
        <f>INDEX(SessionList!B$1:B$36,MATCH(MCQMC2024Data!D15,SessionList!A$1:A$36,0),1)</f>
        <v>Stochastic Computation and Complexity, Part II: Approximation of SDEs under non-standard assumptions</v>
      </c>
      <c r="J15">
        <f>INDEX(SubmFolderNb!A$1:A$136,MATCH(MCQMC2024Data!B15,SubmFolderNb!F$1:F$136,0),1)</f>
        <v>64</v>
      </c>
      <c r="K15" s="11">
        <f t="shared" si="0"/>
        <v>65</v>
      </c>
      <c r="L15" s="11" t="str">
        <f>INDEX(SessionList!H$1:H$36,MATCH(MCQMC2024Data!D15,SessionList!A$1:A$36,0))</f>
        <v>Monday, August 19, 2024 -- Afternoon</v>
      </c>
      <c r="M15" s="11" t="str">
        <f>INDEX(SessionList!I$1:I$36,MATCH(MCQMC2024Data!D15,SessionList!A$1:A$36,0))</f>
        <v>STC 0020</v>
      </c>
      <c r="N15" s="11"/>
      <c r="O15" s="11"/>
      <c r="P15" s="11"/>
      <c r="Q15" s="11"/>
      <c r="R15" s="11"/>
      <c r="S15" s="11"/>
      <c r="T15" s="10"/>
      <c r="U15" s="10"/>
      <c r="V15" s="10"/>
      <c r="W15" s="11"/>
      <c r="X15" s="9"/>
    </row>
    <row r="16" spans="1:24" x14ac:dyDescent="0.2">
      <c r="A16" s="21" t="s">
        <v>826</v>
      </c>
      <c r="B16" s="21" t="s">
        <v>130</v>
      </c>
      <c r="C16" s="21" t="s">
        <v>828</v>
      </c>
      <c r="D16" s="9" t="s">
        <v>9</v>
      </c>
      <c r="E16" s="21" t="s">
        <v>829</v>
      </c>
      <c r="F16" s="47">
        <f>INDEX(OrderSpeakerSpec!A$1:A$94,MATCH(B16,OrderSpeakerSpec!C$1:C$94,0),1)</f>
        <v>2</v>
      </c>
      <c r="G16" s="9">
        <v>1</v>
      </c>
      <c r="H16" s="10">
        <f>MATCH(D16,schedule!E$2:E$37,0)</f>
        <v>5</v>
      </c>
      <c r="I16" t="str">
        <f>INDEX(SessionList!B$1:B$36,MATCH(MCQMC2024Data!D16,SessionList!A$1:A$36,0),1)</f>
        <v>Stochastic Computation and Complexity, Part II: Approximation of SDEs under non-standard assumptions</v>
      </c>
      <c r="J16">
        <f>INDEX(SubmFolderNb!A$1:A$136,MATCH(MCQMC2024Data!B16,SubmFolderNb!F$1:F$136,0),1)</f>
        <v>110</v>
      </c>
      <c r="K16" s="11">
        <f t="shared" si="0"/>
        <v>75</v>
      </c>
      <c r="L16" s="11" t="str">
        <f>INDEX(SessionList!H$1:H$36,MATCH(MCQMC2024Data!D16,SessionList!A$1:A$36,0))</f>
        <v>Monday, August 19, 2024 -- Afternoon</v>
      </c>
      <c r="M16" s="11" t="str">
        <f>INDEX(SessionList!I$1:I$36,MATCH(MCQMC2024Data!D16,SessionList!A$1:A$36,0))</f>
        <v>STC 0020</v>
      </c>
      <c r="N16" s="11"/>
      <c r="O16" s="11"/>
      <c r="P16" s="11"/>
      <c r="Q16" s="11"/>
      <c r="R16" s="11"/>
      <c r="S16" s="11"/>
      <c r="T16" s="10"/>
      <c r="U16" s="10"/>
      <c r="V16" s="10"/>
      <c r="W16" s="11"/>
      <c r="X16" s="9"/>
    </row>
    <row r="17" spans="1:24" x14ac:dyDescent="0.2">
      <c r="A17" s="21" t="s">
        <v>345</v>
      </c>
      <c r="B17" s="21" t="s">
        <v>346</v>
      </c>
      <c r="C17" s="21" t="s">
        <v>800</v>
      </c>
      <c r="D17" s="9" t="s">
        <v>52</v>
      </c>
      <c r="E17" s="21" t="s">
        <v>801</v>
      </c>
      <c r="F17" s="47">
        <f>INDEX(OrderSpeakerSpec!A$1:A$94,MATCH(B17,OrderSpeakerSpec!C$1:C$94,0),1)</f>
        <v>1</v>
      </c>
      <c r="G17" s="9">
        <v>1</v>
      </c>
      <c r="H17" s="10">
        <f>MATCH(D17,schedule!E$2:E$37,0)</f>
        <v>8</v>
      </c>
      <c r="I17" t="str">
        <f>INDEX(SessionList!B$1:B$36,MATCH(MCQMC2024Data!D17,SessionList!A$1:A$36,0),1)</f>
        <v>Variance reduction techniques for rare events</v>
      </c>
      <c r="J17">
        <f>INDEX(SubmFolderNb!A$1:A$136,MATCH(MCQMC2024Data!B17,SubmFolderNb!F$1:F$136,0),1)</f>
        <v>99</v>
      </c>
      <c r="K17" s="11">
        <f t="shared" si="0"/>
        <v>68</v>
      </c>
      <c r="L17" s="11" t="str">
        <f>INDEX(SessionList!H$1:H$36,MATCH(MCQMC2024Data!D17,SessionList!A$1:A$36,0))</f>
        <v>Monday, August 19, 2024 -- Afternoon</v>
      </c>
      <c r="M17" s="11" t="str">
        <f>INDEX(SessionList!I$1:I$36,MATCH(MCQMC2024Data!D17,SessionList!A$1:A$36,0))</f>
        <v>STC 0060</v>
      </c>
      <c r="N17" s="11"/>
      <c r="O17" s="11"/>
      <c r="P17" s="11"/>
      <c r="Q17" s="11"/>
      <c r="R17" s="11"/>
      <c r="S17" s="11"/>
      <c r="T17" s="10"/>
      <c r="U17" s="10"/>
      <c r="V17" s="10"/>
      <c r="W17" s="11"/>
      <c r="X17" s="9"/>
    </row>
    <row r="18" spans="1:24" x14ac:dyDescent="0.2">
      <c r="A18" s="62" t="s">
        <v>342</v>
      </c>
      <c r="B18" s="21" t="s">
        <v>343</v>
      </c>
      <c r="C18" s="21" t="s">
        <v>802</v>
      </c>
      <c r="D18" s="9" t="s">
        <v>52</v>
      </c>
      <c r="E18" s="21" t="s">
        <v>803</v>
      </c>
      <c r="F18" s="47">
        <f>INDEX(OrderSpeakerSpec!A$1:A$94,MATCH(B18,OrderSpeakerSpec!C$1:C$94,0),1)</f>
        <v>2</v>
      </c>
      <c r="G18" s="9">
        <v>1</v>
      </c>
      <c r="H18" s="10">
        <f>MATCH(D18,schedule!E$2:E$37,0)</f>
        <v>8</v>
      </c>
      <c r="I18" t="str">
        <f>INDEX(SessionList!B$1:B$36,MATCH(MCQMC2024Data!D18,SessionList!A$1:A$36,0),1)</f>
        <v>Variance reduction techniques for rare events</v>
      </c>
      <c r="J18">
        <f>INDEX(SubmFolderNb!A$1:A$136,MATCH(MCQMC2024Data!B18,SubmFolderNb!F$1:F$136,0),1)</f>
        <v>100</v>
      </c>
      <c r="K18" s="11">
        <f t="shared" si="0"/>
        <v>78</v>
      </c>
      <c r="L18" s="11" t="str">
        <f>INDEX(SessionList!H$1:H$36,MATCH(MCQMC2024Data!D18,SessionList!A$1:A$36,0))</f>
        <v>Monday, August 19, 2024 -- Afternoon</v>
      </c>
      <c r="M18" s="11" t="str">
        <f>INDEX(SessionList!I$1:I$36,MATCH(MCQMC2024Data!D18,SessionList!A$1:A$36,0))</f>
        <v>STC 0060</v>
      </c>
      <c r="N18" s="11"/>
      <c r="O18" s="11"/>
      <c r="P18" s="11"/>
      <c r="Q18" s="11"/>
      <c r="R18" s="11"/>
      <c r="S18" s="11"/>
      <c r="T18" s="10"/>
      <c r="U18" s="10"/>
      <c r="V18" s="10"/>
      <c r="W18" s="10"/>
      <c r="X18" s="9"/>
    </row>
    <row r="19" spans="1:24" x14ac:dyDescent="0.2">
      <c r="A19" s="21" t="s">
        <v>194</v>
      </c>
      <c r="B19" s="21" t="s">
        <v>195</v>
      </c>
      <c r="C19" s="21" t="s">
        <v>703</v>
      </c>
      <c r="D19" s="9" t="s">
        <v>53</v>
      </c>
      <c r="E19" s="21" t="s">
        <v>704</v>
      </c>
      <c r="F19" s="47">
        <f>INDEX(OrderSpeakerSpec!A$1:A$94,MATCH(B19,OrderSpeakerSpec!C$1:C$94,0),1)</f>
        <v>1</v>
      </c>
      <c r="G19" s="9">
        <v>1</v>
      </c>
      <c r="H19" s="10">
        <f>MATCH(D19,schedule!E$2:E$37,0)</f>
        <v>7</v>
      </c>
      <c r="I19" t="str">
        <f>INDEX(SessionList!B$1:B$36,MATCH(MCQMC2024Data!D19,SessionList!A$1:A$36,0),1)</f>
        <v>Efficient Bayesian Surrogate Modeling - Part 2</v>
      </c>
      <c r="J19">
        <f>INDEX(SubmFolderNb!A$1:A$136,MATCH(MCQMC2024Data!B19,SubmFolderNb!F$1:F$136,0),1)</f>
        <v>65</v>
      </c>
      <c r="K19" s="11">
        <f t="shared" si="0"/>
        <v>67</v>
      </c>
      <c r="L19" s="11" t="str">
        <f>INDEX(SessionList!H$1:H$36,MATCH(MCQMC2024Data!D19,SessionList!A$1:A$36,0))</f>
        <v>Monday, August 19, 2024 -- Afternoon</v>
      </c>
      <c r="M19" s="11" t="str">
        <f>INDEX(SessionList!I$1:I$36,MATCH(MCQMC2024Data!D19,SessionList!A$1:A$36,0))</f>
        <v>STC 0050</v>
      </c>
      <c r="N19" s="11"/>
      <c r="O19" s="11"/>
      <c r="P19" s="11"/>
      <c r="Q19" s="11"/>
      <c r="R19" s="11"/>
      <c r="S19" s="11"/>
      <c r="T19" s="10"/>
      <c r="U19" s="10"/>
      <c r="V19" s="10"/>
      <c r="W19" s="10"/>
      <c r="X19" s="9"/>
    </row>
    <row r="20" spans="1:24" x14ac:dyDescent="0.2">
      <c r="A20" s="21" t="s">
        <v>209</v>
      </c>
      <c r="B20" s="21" t="s">
        <v>210</v>
      </c>
      <c r="C20" s="21" t="s">
        <v>842</v>
      </c>
      <c r="D20" s="9" t="s">
        <v>53</v>
      </c>
      <c r="E20" s="21" t="s">
        <v>843</v>
      </c>
      <c r="F20" s="47">
        <f>INDEX(OrderSpeakerSpec!A$1:A$94,MATCH(B20,OrderSpeakerSpec!C$1:C$94,0),1)</f>
        <v>2</v>
      </c>
      <c r="G20" s="9">
        <v>1</v>
      </c>
      <c r="H20" s="10">
        <f>MATCH(D20,schedule!E$2:E$37,0)</f>
        <v>7</v>
      </c>
      <c r="I20" t="str">
        <f>INDEX(SessionList!B$1:B$36,MATCH(MCQMC2024Data!D20,SessionList!A$1:A$36,0),1)</f>
        <v>Efficient Bayesian Surrogate Modeling - Part 2</v>
      </c>
      <c r="J20">
        <f>INDEX(SubmFolderNb!A$1:A$136,MATCH(MCQMC2024Data!B20,SubmFolderNb!F$1:F$136,0),1)</f>
        <v>114</v>
      </c>
      <c r="K20" s="11">
        <f t="shared" si="0"/>
        <v>77</v>
      </c>
      <c r="L20" s="11" t="str">
        <f>INDEX(SessionList!H$1:H$36,MATCH(MCQMC2024Data!D20,SessionList!A$1:A$36,0))</f>
        <v>Monday, August 19, 2024 -- Afternoon</v>
      </c>
      <c r="M20" s="11" t="str">
        <f>INDEX(SessionList!I$1:I$36,MATCH(MCQMC2024Data!D20,SessionList!A$1:A$36,0))</f>
        <v>STC 0050</v>
      </c>
      <c r="N20" s="11"/>
      <c r="O20" s="11"/>
      <c r="P20" s="11"/>
      <c r="Q20" s="11"/>
      <c r="R20" s="11"/>
      <c r="S20" s="11"/>
      <c r="T20" s="10"/>
      <c r="U20" s="10"/>
      <c r="V20" s="10"/>
      <c r="W20" s="11"/>
      <c r="X20" s="9"/>
    </row>
    <row r="21" spans="1:24" x14ac:dyDescent="0.2">
      <c r="A21" s="37" t="s">
        <v>213</v>
      </c>
      <c r="B21" s="37" t="s">
        <v>214</v>
      </c>
      <c r="C21" s="41" t="s">
        <v>937</v>
      </c>
      <c r="D21" s="9" t="s">
        <v>53</v>
      </c>
      <c r="E21" s="27" t="s">
        <v>938</v>
      </c>
      <c r="F21" s="47">
        <f>INDEX(OrderSpeakerSpec!A$1:A$94,MATCH(B21,OrderSpeakerSpec!C$1:C$94,0),1)</f>
        <v>3</v>
      </c>
      <c r="G21" s="9">
        <v>1</v>
      </c>
      <c r="H21" s="10">
        <f>MATCH(D21,schedule!E$2:E$37,0)</f>
        <v>7</v>
      </c>
      <c r="I21" t="str">
        <f>INDEX(SessionList!B$1:B$36,MATCH(MCQMC2024Data!D21,SessionList!A$1:A$36,0),1)</f>
        <v>Efficient Bayesian Surrogate Modeling - Part 2</v>
      </c>
      <c r="J21">
        <f>INDEX(SubmFolderNb!A$1:A$136,MATCH(MCQMC2024Data!B21,SubmFolderNb!F$1:F$136,0),1)</f>
        <v>132</v>
      </c>
      <c r="K21" s="11">
        <f t="shared" si="0"/>
        <v>87</v>
      </c>
      <c r="L21" s="11" t="str">
        <f>INDEX(SessionList!H$1:H$36,MATCH(MCQMC2024Data!D21,SessionList!A$1:A$36,0))</f>
        <v>Monday, August 19, 2024 -- Afternoon</v>
      </c>
      <c r="M21" s="11" t="str">
        <f>INDEX(SessionList!I$1:I$36,MATCH(MCQMC2024Data!D21,SessionList!A$1:A$36,0))</f>
        <v>STC 0050</v>
      </c>
      <c r="N21" s="11"/>
      <c r="O21" s="11"/>
      <c r="P21" s="11"/>
      <c r="Q21" s="11"/>
      <c r="R21" s="11"/>
      <c r="S21" s="11"/>
      <c r="T21" s="10"/>
      <c r="U21" s="10"/>
      <c r="V21" s="10"/>
      <c r="W21" s="11"/>
      <c r="X21" s="9"/>
    </row>
    <row r="22" spans="1:24" x14ac:dyDescent="0.2">
      <c r="A22" s="21" t="s">
        <v>447</v>
      </c>
      <c r="B22" s="21" t="s">
        <v>448</v>
      </c>
      <c r="C22" s="21" t="s">
        <v>951</v>
      </c>
      <c r="D22" s="9" t="s">
        <v>8</v>
      </c>
      <c r="E22" s="45" t="s">
        <v>952</v>
      </c>
      <c r="F22" s="10">
        <v>1</v>
      </c>
      <c r="G22" s="9">
        <v>0</v>
      </c>
      <c r="H22" s="10">
        <f>MATCH(D22,schedule!E$2:E$37,0)</f>
        <v>6</v>
      </c>
      <c r="I22" t="str">
        <f>INDEX(SessionList!B$1:B$36,MATCH(MCQMC2024Data!D22,SessionList!A$1:A$36,0),1)</f>
        <v>Technical Session 2</v>
      </c>
      <c r="J22">
        <f>INDEX(SubmFolderNb!A$1:A$136,MATCH(MCQMC2024Data!B22,SubmFolderNb!F$1:F$136,0),1)</f>
        <v>5</v>
      </c>
      <c r="K22" s="11">
        <f t="shared" si="0"/>
        <v>66</v>
      </c>
      <c r="L22" s="11" t="str">
        <f>INDEX(SessionList!H$1:H$36,MATCH(MCQMC2024Data!D22,SessionList!A$1:A$36,0))</f>
        <v>Monday, August 19, 2024 -- Afternoon</v>
      </c>
      <c r="M22" s="11" t="str">
        <f>INDEX(SessionList!I$1:I$36,MATCH(MCQMC2024Data!D22,SessionList!A$1:A$36,0))</f>
        <v>STC 0040</v>
      </c>
      <c r="N22" s="11"/>
      <c r="O22" s="11"/>
      <c r="P22" s="11"/>
      <c r="Q22" s="11"/>
      <c r="R22" s="11"/>
      <c r="S22" s="11"/>
      <c r="T22" s="10"/>
      <c r="U22" s="10"/>
      <c r="V22" s="10"/>
      <c r="W22" s="11"/>
      <c r="X22" s="9"/>
    </row>
    <row r="23" spans="1:24" x14ac:dyDescent="0.2">
      <c r="A23" s="21" t="s">
        <v>507</v>
      </c>
      <c r="B23" s="21" t="s">
        <v>508</v>
      </c>
      <c r="C23" s="21" t="s">
        <v>511</v>
      </c>
      <c r="D23" s="9" t="s">
        <v>8</v>
      </c>
      <c r="E23" s="21" t="s">
        <v>512</v>
      </c>
      <c r="F23" s="10">
        <v>2</v>
      </c>
      <c r="G23" s="9">
        <v>0</v>
      </c>
      <c r="H23" s="10">
        <f>MATCH(D23,schedule!E$2:E$37,0)</f>
        <v>6</v>
      </c>
      <c r="I23" t="str">
        <f>INDEX(SessionList!B$1:B$36,MATCH(MCQMC2024Data!D23,SessionList!A$1:A$36,0),1)</f>
        <v>Technical Session 2</v>
      </c>
      <c r="J23">
        <f>INDEX(SubmFolderNb!A$1:A$136,MATCH(MCQMC2024Data!B23,SubmFolderNb!F$1:F$136,0),1)</f>
        <v>17</v>
      </c>
      <c r="K23" s="11">
        <f t="shared" si="0"/>
        <v>76</v>
      </c>
      <c r="L23" s="11" t="str">
        <f>INDEX(SessionList!H$1:H$36,MATCH(MCQMC2024Data!D23,SessionList!A$1:A$36,0))</f>
        <v>Monday, August 19, 2024 -- Afternoon</v>
      </c>
      <c r="M23" s="11" t="str">
        <f>INDEX(SessionList!I$1:I$36,MATCH(MCQMC2024Data!D23,SessionList!A$1:A$36,0))</f>
        <v>STC 0040</v>
      </c>
      <c r="N23" s="11"/>
      <c r="O23" s="11"/>
      <c r="P23" s="11"/>
      <c r="Q23" s="11"/>
      <c r="R23" s="11"/>
      <c r="S23" s="11"/>
      <c r="T23" s="10"/>
      <c r="U23" s="10"/>
      <c r="V23" s="10"/>
      <c r="W23" s="10"/>
      <c r="X23" s="9"/>
    </row>
    <row r="24" spans="1:24" x14ac:dyDescent="0.2">
      <c r="A24" s="57" t="s">
        <v>556</v>
      </c>
      <c r="B24" s="21" t="s">
        <v>557</v>
      </c>
      <c r="C24" s="21" t="s">
        <v>559</v>
      </c>
      <c r="D24" s="9" t="s">
        <v>8</v>
      </c>
      <c r="E24" s="21" t="s">
        <v>560</v>
      </c>
      <c r="F24" s="10">
        <v>3</v>
      </c>
      <c r="G24" s="9">
        <v>0</v>
      </c>
      <c r="H24" s="10">
        <f>MATCH(D24,schedule!E$2:E$37,0)</f>
        <v>6</v>
      </c>
      <c r="I24" t="str">
        <f>INDEX(SessionList!B$1:B$36,MATCH(MCQMC2024Data!D24,SessionList!A$1:A$36,0),1)</f>
        <v>Technical Session 2</v>
      </c>
      <c r="J24">
        <f>INDEX(SubmFolderNb!A$1:A$136,MATCH(MCQMC2024Data!B24,SubmFolderNb!F$1:F$136,0),1)</f>
        <v>29</v>
      </c>
      <c r="K24" s="11">
        <f t="shared" si="0"/>
        <v>86</v>
      </c>
      <c r="L24" s="11" t="str">
        <f>INDEX(SessionList!H$1:H$36,MATCH(MCQMC2024Data!D24,SessionList!A$1:A$36,0))</f>
        <v>Monday, August 19, 2024 -- Afternoon</v>
      </c>
      <c r="M24" s="11" t="str">
        <f>INDEX(SessionList!I$1:I$36,MATCH(MCQMC2024Data!D24,SessionList!A$1:A$36,0))</f>
        <v>STC 0040</v>
      </c>
      <c r="N24" s="11"/>
      <c r="O24" s="11"/>
      <c r="P24" s="11"/>
      <c r="Q24" s="11"/>
      <c r="R24" s="11"/>
      <c r="S24" s="11"/>
      <c r="T24" s="10"/>
      <c r="U24" s="10"/>
      <c r="V24" s="10"/>
      <c r="W24" s="11"/>
      <c r="X24" s="9"/>
    </row>
    <row r="25" spans="1:24" x14ac:dyDescent="0.2">
      <c r="A25" s="21" t="s">
        <v>648</v>
      </c>
      <c r="B25" s="21" t="s">
        <v>649</v>
      </c>
      <c r="C25" s="21" t="s">
        <v>653</v>
      </c>
      <c r="D25" s="9" t="s">
        <v>8</v>
      </c>
      <c r="E25" s="21" t="s">
        <v>654</v>
      </c>
      <c r="F25" s="10">
        <v>4</v>
      </c>
      <c r="G25" s="9">
        <v>0</v>
      </c>
      <c r="H25" s="10">
        <f>MATCH(D25,schedule!E$2:E$37,0)</f>
        <v>6</v>
      </c>
      <c r="I25" t="str">
        <f>INDEX(SessionList!B$1:B$36,MATCH(MCQMC2024Data!D25,SessionList!A$1:A$36,0),1)</f>
        <v>Technical Session 2</v>
      </c>
      <c r="J25">
        <f>INDEX(SubmFolderNb!A$1:A$136,MATCH(MCQMC2024Data!B25,SubmFolderNb!F$1:F$136,0),1)</f>
        <v>51</v>
      </c>
      <c r="K25" s="11">
        <f t="shared" si="0"/>
        <v>96</v>
      </c>
      <c r="L25" s="11" t="str">
        <f>INDEX(SessionList!H$1:H$36,MATCH(MCQMC2024Data!D25,SessionList!A$1:A$36,0))</f>
        <v>Monday, August 19, 2024 -- Afternoon</v>
      </c>
      <c r="M25" s="11" t="str">
        <f>INDEX(SessionList!I$1:I$36,MATCH(MCQMC2024Data!D25,SessionList!A$1:A$36,0))</f>
        <v>STC 0040</v>
      </c>
      <c r="N25" s="11"/>
      <c r="O25" s="11"/>
      <c r="P25" s="11"/>
      <c r="Q25" s="11"/>
      <c r="R25" s="11"/>
      <c r="S25" s="11"/>
      <c r="T25" s="10"/>
      <c r="U25" s="10"/>
      <c r="V25" s="10"/>
      <c r="W25" s="11"/>
      <c r="X25" s="9"/>
    </row>
    <row r="26" spans="1:24" x14ac:dyDescent="0.2">
      <c r="A26" s="21" t="s">
        <v>652</v>
      </c>
      <c r="B26" s="21" t="s">
        <v>142</v>
      </c>
      <c r="C26" s="21" t="s">
        <v>719</v>
      </c>
      <c r="D26" s="9" t="s">
        <v>31</v>
      </c>
      <c r="E26" s="21" t="s">
        <v>720</v>
      </c>
      <c r="F26" s="47">
        <f>INDEX(OrderSpeakerSpec!A$1:A$94,MATCH(B26,OrderSpeakerSpec!C$1:C$94,0),1)</f>
        <v>3</v>
      </c>
      <c r="G26" s="9">
        <v>1</v>
      </c>
      <c r="H26" s="10">
        <f>MATCH(D26,schedule!E$2:E$37,0)</f>
        <v>9</v>
      </c>
      <c r="I26" t="str">
        <f>INDEX(SessionList!B$1:B$36,MATCH(MCQMC2024Data!D26,SessionList!A$1:A$36,0),1)</f>
        <v>Stochastic Computation and Complexity, Part III: High dimensional approximation and integration</v>
      </c>
      <c r="J26">
        <f>INDEX(SubmFolderNb!A$1:A$136,MATCH(MCQMC2024Data!B26,SubmFolderNb!F$1:F$136,0),1)</f>
        <v>70</v>
      </c>
      <c r="K26" s="11">
        <f t="shared" si="0"/>
        <v>139</v>
      </c>
      <c r="L26" s="11" t="str">
        <f>INDEX(SessionList!H$1:H$36,MATCH(MCQMC2024Data!D26,SessionList!A$1:A$36,0))</f>
        <v>Tuesday, August 20, 2024 -- Morning</v>
      </c>
      <c r="M26" s="11" t="str">
        <f>INDEX(SessionList!I$1:I$36,MATCH(MCQMC2024Data!D26,SessionList!A$1:A$36,0))</f>
        <v>STC 0020</v>
      </c>
      <c r="N26" s="11"/>
      <c r="O26" s="11"/>
      <c r="P26" s="11"/>
      <c r="Q26" s="11"/>
      <c r="R26" s="11"/>
      <c r="S26" s="11"/>
      <c r="T26" s="10"/>
      <c r="U26" s="10"/>
      <c r="V26" s="10"/>
      <c r="W26" s="11"/>
      <c r="X26" s="9"/>
    </row>
    <row r="27" spans="1:24" x14ac:dyDescent="0.2">
      <c r="A27" s="21" t="s">
        <v>137</v>
      </c>
      <c r="B27" s="21" t="s">
        <v>138</v>
      </c>
      <c r="C27" s="21" t="s">
        <v>758</v>
      </c>
      <c r="D27" s="9" t="s">
        <v>31</v>
      </c>
      <c r="E27" s="21" t="s">
        <v>759</v>
      </c>
      <c r="F27" s="47">
        <f>INDEX(OrderSpeakerSpec!A$1:A$94,MATCH(B27,OrderSpeakerSpec!C$1:C$94,0),1)</f>
        <v>2</v>
      </c>
      <c r="G27" s="9">
        <v>1</v>
      </c>
      <c r="H27" s="10">
        <f>MATCH(D27,schedule!E$2:E$37,0)</f>
        <v>9</v>
      </c>
      <c r="I27" t="str">
        <f>INDEX(SessionList!B$1:B$36,MATCH(MCQMC2024Data!D27,SessionList!A$1:A$36,0),1)</f>
        <v>Stochastic Computation and Complexity, Part III: High dimensional approximation and integration</v>
      </c>
      <c r="J27">
        <f>INDEX(SubmFolderNb!A$1:A$136,MATCH(MCQMC2024Data!B27,SubmFolderNb!F$1:F$136,0),1)</f>
        <v>84</v>
      </c>
      <c r="K27" s="11">
        <f t="shared" si="0"/>
        <v>129</v>
      </c>
      <c r="L27" s="11" t="str">
        <f>INDEX(SessionList!H$1:H$36,MATCH(MCQMC2024Data!D27,SessionList!A$1:A$36,0))</f>
        <v>Tuesday, August 20, 2024 -- Morning</v>
      </c>
      <c r="M27" s="11" t="str">
        <f>INDEX(SessionList!I$1:I$36,MATCH(MCQMC2024Data!D27,SessionList!A$1:A$36,0))</f>
        <v>STC 0020</v>
      </c>
      <c r="N27" s="11"/>
      <c r="O27" s="11"/>
      <c r="P27" s="11"/>
      <c r="Q27" s="11"/>
      <c r="R27" s="11"/>
      <c r="S27" s="11"/>
      <c r="T27" s="10"/>
      <c r="U27" s="10"/>
      <c r="V27" s="10"/>
      <c r="W27" s="10"/>
      <c r="X27" s="9"/>
    </row>
    <row r="28" spans="1:24" x14ac:dyDescent="0.2">
      <c r="A28" s="21" t="s">
        <v>122</v>
      </c>
      <c r="B28" s="21" t="s">
        <v>123</v>
      </c>
      <c r="C28" s="21" t="s">
        <v>818</v>
      </c>
      <c r="D28" s="9" t="s">
        <v>31</v>
      </c>
      <c r="E28" s="21" t="s">
        <v>819</v>
      </c>
      <c r="F28" s="47">
        <f>INDEX(OrderSpeakerSpec!A$1:A$94,MATCH(B28,OrderSpeakerSpec!C$1:C$94,0),1)</f>
        <v>1</v>
      </c>
      <c r="G28" s="9">
        <v>1</v>
      </c>
      <c r="H28" s="10">
        <f>MATCH(D28,schedule!E$2:E$37,0)</f>
        <v>9</v>
      </c>
      <c r="I28" t="str">
        <f>INDEX(SessionList!B$1:B$36,MATCH(MCQMC2024Data!D28,SessionList!A$1:A$36,0),1)</f>
        <v>Stochastic Computation and Complexity, Part III: High dimensional approximation and integration</v>
      </c>
      <c r="J28">
        <f>INDEX(SubmFolderNb!A$1:A$136,MATCH(MCQMC2024Data!B28,SubmFolderNb!F$1:F$136,0),1)</f>
        <v>106</v>
      </c>
      <c r="K28" s="11">
        <f t="shared" si="0"/>
        <v>119</v>
      </c>
      <c r="L28" s="11" t="str">
        <f>INDEX(SessionList!H$1:H$36,MATCH(MCQMC2024Data!D28,SessionList!A$1:A$36,0))</f>
        <v>Tuesday, August 20, 2024 -- Morning</v>
      </c>
      <c r="M28" s="11" t="str">
        <f>INDEX(SessionList!I$1:I$36,MATCH(MCQMC2024Data!D28,SessionList!A$1:A$36,0))</f>
        <v>STC 0020</v>
      </c>
      <c r="N28" s="11"/>
      <c r="O28" s="11"/>
      <c r="P28" s="11"/>
      <c r="Q28" s="11"/>
      <c r="R28" s="11"/>
      <c r="S28" s="11"/>
      <c r="T28" s="10"/>
      <c r="U28" s="10"/>
      <c r="V28" s="10"/>
      <c r="W28" s="10"/>
      <c r="X28" s="9"/>
    </row>
    <row r="29" spans="1:24" x14ac:dyDescent="0.2">
      <c r="A29" s="21" t="s">
        <v>144</v>
      </c>
      <c r="B29" s="21" t="s">
        <v>145</v>
      </c>
      <c r="C29" s="21" t="s">
        <v>859</v>
      </c>
      <c r="D29" s="9" t="s">
        <v>31</v>
      </c>
      <c r="E29" s="21" t="s">
        <v>860</v>
      </c>
      <c r="F29" s="47">
        <f>INDEX(OrderSpeakerSpec!A$1:A$94,MATCH(B29,OrderSpeakerSpec!C$1:C$94,0),1)</f>
        <v>4</v>
      </c>
      <c r="G29" s="4">
        <v>1</v>
      </c>
      <c r="H29" s="10">
        <f>MATCH(D29,schedule!E$2:E$37,0)</f>
        <v>9</v>
      </c>
      <c r="I29" t="str">
        <f>INDEX(SessionList!B$1:B$36,MATCH(MCQMC2024Data!D29,SessionList!A$1:A$36,0),1)</f>
        <v>Stochastic Computation and Complexity, Part III: High dimensional approximation and integration</v>
      </c>
      <c r="J29">
        <f>INDEX(SubmFolderNb!A$1:A$136,MATCH(MCQMC2024Data!B29,SubmFolderNb!F$1:F$136,0),1)</f>
        <v>121</v>
      </c>
      <c r="K29" s="11">
        <f t="shared" si="0"/>
        <v>149</v>
      </c>
      <c r="L29" s="11" t="str">
        <f>INDEX(SessionList!H$1:H$36,MATCH(MCQMC2024Data!D29,SessionList!A$1:A$36,0))</f>
        <v>Tuesday, August 20, 2024 -- Morning</v>
      </c>
      <c r="M29" s="11" t="str">
        <f>INDEX(SessionList!I$1:I$36,MATCH(MCQMC2024Data!D29,SessionList!A$1:A$36,0))</f>
        <v>STC 0020</v>
      </c>
      <c r="N29" s="11"/>
      <c r="O29" s="11"/>
      <c r="P29" s="11"/>
      <c r="Q29" s="11"/>
      <c r="R29" s="11"/>
      <c r="S29" s="11"/>
      <c r="T29" s="10"/>
      <c r="U29" s="10"/>
      <c r="V29" s="10"/>
      <c r="W29" s="10"/>
      <c r="X29" s="9"/>
    </row>
    <row r="30" spans="1:24" x14ac:dyDescent="0.2">
      <c r="A30" s="21" t="s">
        <v>329</v>
      </c>
      <c r="B30" s="21" t="s">
        <v>330</v>
      </c>
      <c r="C30" s="21" t="s">
        <v>531</v>
      </c>
      <c r="D30" s="9" t="s">
        <v>32</v>
      </c>
      <c r="E30" s="21" t="s">
        <v>532</v>
      </c>
      <c r="F30" s="47">
        <f>INDEX(OrderSpeakerSpec!A$1:A$94,MATCH(B30,OrderSpeakerSpec!C$1:C$94,0),1)</f>
        <v>3</v>
      </c>
      <c r="G30" s="9">
        <v>1</v>
      </c>
      <c r="H30" s="10">
        <f>MATCH(D30,schedule!E$2:E$37,0)</f>
        <v>10</v>
      </c>
      <c r="I30" t="str">
        <f>INDEX(SessionList!B$1:B$36,MATCH(MCQMC2024Data!D30,SessionList!A$1:A$36,0),1)</f>
        <v>Efficient methods for uncertainty quantification in differential equations Part I</v>
      </c>
      <c r="J30">
        <f>INDEX(SubmFolderNb!A$1:A$136,MATCH(MCQMC2024Data!B30,SubmFolderNb!F$1:F$136,0),1)</f>
        <v>22</v>
      </c>
      <c r="K30" s="11">
        <f t="shared" si="0"/>
        <v>140</v>
      </c>
      <c r="L30" s="11" t="str">
        <f>INDEX(SessionList!H$1:H$36,MATCH(MCQMC2024Data!D30,SessionList!A$1:A$36,0))</f>
        <v>Tuesday, August 20, 2024 -- Morning</v>
      </c>
      <c r="M30" s="11" t="str">
        <f>INDEX(SessionList!I$1:I$36,MATCH(MCQMC2024Data!D30,SessionList!A$1:A$36,0))</f>
        <v>STC 0040</v>
      </c>
      <c r="N30" s="11"/>
      <c r="O30" s="11"/>
      <c r="P30" s="11"/>
      <c r="Q30" s="11"/>
      <c r="R30" s="11"/>
      <c r="S30" s="11"/>
      <c r="T30" s="10"/>
      <c r="U30" s="10"/>
      <c r="V30" s="10"/>
      <c r="W30" s="11"/>
      <c r="X30" s="9"/>
    </row>
    <row r="31" spans="1:24" x14ac:dyDescent="0.2">
      <c r="A31" s="21" t="s">
        <v>322</v>
      </c>
      <c r="B31" s="21" t="s">
        <v>323</v>
      </c>
      <c r="C31" s="21" t="s">
        <v>716</v>
      </c>
      <c r="D31" s="9" t="s">
        <v>32</v>
      </c>
      <c r="E31" s="21" t="s">
        <v>717</v>
      </c>
      <c r="F31" s="47">
        <f>INDEX(OrderSpeakerSpec!A$1:A$94,MATCH(B31,OrderSpeakerSpec!C$1:C$94,0),1)</f>
        <v>1</v>
      </c>
      <c r="G31" s="9">
        <v>1</v>
      </c>
      <c r="H31" s="10">
        <f>MATCH(D31,schedule!E$2:E$37,0)</f>
        <v>10</v>
      </c>
      <c r="I31" t="str">
        <f>INDEX(SessionList!B$1:B$36,MATCH(MCQMC2024Data!D31,SessionList!A$1:A$36,0),1)</f>
        <v>Efficient methods for uncertainty quantification in differential equations Part I</v>
      </c>
      <c r="J31">
        <f>INDEX(SubmFolderNb!A$1:A$136,MATCH(MCQMC2024Data!B31,SubmFolderNb!F$1:F$136,0),1)</f>
        <v>69</v>
      </c>
      <c r="K31" s="11">
        <f t="shared" si="0"/>
        <v>120</v>
      </c>
      <c r="L31" s="11" t="str">
        <f>INDEX(SessionList!H$1:H$36,MATCH(MCQMC2024Data!D31,SessionList!A$1:A$36,0))</f>
        <v>Tuesday, August 20, 2024 -- Morning</v>
      </c>
      <c r="M31" s="11" t="str">
        <f>INDEX(SessionList!I$1:I$36,MATCH(MCQMC2024Data!D31,SessionList!A$1:A$36,0))</f>
        <v>STC 0040</v>
      </c>
      <c r="N31" s="11"/>
      <c r="O31" s="11"/>
      <c r="P31" s="11"/>
      <c r="Q31" s="11"/>
      <c r="R31" s="11"/>
      <c r="S31" s="11"/>
      <c r="T31" s="10"/>
      <c r="U31" s="10"/>
      <c r="V31" s="10"/>
      <c r="W31" s="11"/>
      <c r="X31" s="9"/>
    </row>
    <row r="32" spans="1:24" x14ac:dyDescent="0.2">
      <c r="A32" s="21" t="s">
        <v>218</v>
      </c>
      <c r="B32" s="21" t="s">
        <v>219</v>
      </c>
      <c r="C32" s="21" t="s">
        <v>746</v>
      </c>
      <c r="D32" s="9" t="s">
        <v>32</v>
      </c>
      <c r="E32" s="21" t="s">
        <v>747</v>
      </c>
      <c r="F32" s="47">
        <f>INDEX(OrderSpeakerSpec!A$1:A$94,MATCH(B32,OrderSpeakerSpec!C$1:C$94,0),1)</f>
        <v>4</v>
      </c>
      <c r="G32" s="9">
        <v>1</v>
      </c>
      <c r="H32" s="10">
        <f>MATCH(D32,schedule!E$2:E$37,0)</f>
        <v>10</v>
      </c>
      <c r="I32" t="str">
        <f>INDEX(SessionList!B$1:B$36,MATCH(MCQMC2024Data!D32,SessionList!A$1:A$36,0),1)</f>
        <v>Efficient methods for uncertainty quantification in differential equations Part I</v>
      </c>
      <c r="J32">
        <f>INDEX(SubmFolderNb!A$1:A$136,MATCH(MCQMC2024Data!B32,SubmFolderNb!F$1:F$136,0),1)</f>
        <v>80</v>
      </c>
      <c r="K32" s="11">
        <f t="shared" si="0"/>
        <v>150</v>
      </c>
      <c r="L32" s="11" t="str">
        <f>INDEX(SessionList!H$1:H$36,MATCH(MCQMC2024Data!D32,SessionList!A$1:A$36,0))</f>
        <v>Tuesday, August 20, 2024 -- Morning</v>
      </c>
      <c r="M32" s="11" t="str">
        <f>INDEX(SessionList!I$1:I$36,MATCH(MCQMC2024Data!D32,SessionList!A$1:A$36,0))</f>
        <v>STC 0040</v>
      </c>
      <c r="N32" s="10"/>
      <c r="O32" s="10"/>
      <c r="P32" s="11"/>
      <c r="Q32" s="11"/>
      <c r="R32" s="11"/>
      <c r="S32" s="11"/>
      <c r="T32" s="10"/>
      <c r="U32" s="10"/>
      <c r="V32" s="10"/>
      <c r="W32" s="10"/>
      <c r="X32" s="9"/>
    </row>
    <row r="33" spans="1:24" x14ac:dyDescent="0.2">
      <c r="A33" s="21" t="s">
        <v>326</v>
      </c>
      <c r="B33" s="21" t="s">
        <v>327</v>
      </c>
      <c r="C33" s="21" t="s">
        <v>861</v>
      </c>
      <c r="D33" s="9" t="s">
        <v>32</v>
      </c>
      <c r="E33" s="21" t="s">
        <v>862</v>
      </c>
      <c r="F33" s="47">
        <f>INDEX(OrderSpeakerSpec!A$1:A$94,MATCH(B33,OrderSpeakerSpec!C$1:C$94,0),1)</f>
        <v>2</v>
      </c>
      <c r="G33" s="4">
        <v>1</v>
      </c>
      <c r="H33" s="10">
        <f>MATCH(D33,schedule!E$2:E$37,0)</f>
        <v>10</v>
      </c>
      <c r="I33" t="str">
        <f>INDEX(SessionList!B$1:B$36,MATCH(MCQMC2024Data!D33,SessionList!A$1:A$36,0),1)</f>
        <v>Efficient methods for uncertainty quantification in differential equations Part I</v>
      </c>
      <c r="J33">
        <f>INDEX(SubmFolderNb!A$1:A$136,MATCH(MCQMC2024Data!B33,SubmFolderNb!F$1:F$136,0),1)</f>
        <v>122</v>
      </c>
      <c r="K33" s="11">
        <f t="shared" ref="K33:K64" si="1">F33*10+H33+INT((H33-1)/4)*50</f>
        <v>130</v>
      </c>
      <c r="L33" s="11" t="str">
        <f>INDEX(SessionList!H$1:H$36,MATCH(MCQMC2024Data!D33,SessionList!A$1:A$36,0))</f>
        <v>Tuesday, August 20, 2024 -- Morning</v>
      </c>
      <c r="M33" s="11" t="str">
        <f>INDEX(SessionList!I$1:I$36,MATCH(MCQMC2024Data!D33,SessionList!A$1:A$36,0))</f>
        <v>STC 0040</v>
      </c>
      <c r="N33" s="11"/>
      <c r="O33" s="11"/>
      <c r="P33" s="11"/>
      <c r="Q33" s="11"/>
      <c r="R33" s="11"/>
      <c r="S33" s="11"/>
      <c r="T33" s="10"/>
      <c r="U33" s="10"/>
      <c r="V33" s="10"/>
      <c r="W33" s="11"/>
      <c r="X33" s="9"/>
    </row>
    <row r="34" spans="1:24" x14ac:dyDescent="0.2">
      <c r="A34" s="21" t="s">
        <v>277</v>
      </c>
      <c r="B34" s="21" t="s">
        <v>278</v>
      </c>
      <c r="C34" s="21" t="s">
        <v>1011</v>
      </c>
      <c r="D34" s="9" t="s">
        <v>33</v>
      </c>
      <c r="E34" s="21" t="s">
        <v>737</v>
      </c>
      <c r="F34" s="47">
        <f>INDEX(OrderSpeakerSpec!A$1:A$94,MATCH(B34,OrderSpeakerSpec!C$1:C$94,0),1)</f>
        <v>4</v>
      </c>
      <c r="G34" s="9">
        <v>1</v>
      </c>
      <c r="H34" s="10">
        <f>MATCH(D34,schedule!E$2:E$37,0)</f>
        <v>11</v>
      </c>
      <c r="I34" t="str">
        <f>INDEX(SessionList!B$1:B$36,MATCH(MCQMC2024Data!D34,SessionList!A$1:A$36,0),1)</f>
        <v>Recent advances in QMC methods for computational finance and Financial Risk management</v>
      </c>
      <c r="J34">
        <f>INDEX(SubmFolderNb!A$1:A$136,MATCH(MCQMC2024Data!B34,SubmFolderNb!F$1:F$136,0),1)</f>
        <v>77</v>
      </c>
      <c r="K34" s="11">
        <f t="shared" si="1"/>
        <v>151</v>
      </c>
      <c r="L34" s="11" t="str">
        <f>INDEX(SessionList!H$1:H$36,MATCH(MCQMC2024Data!D34,SessionList!A$1:A$36,0))</f>
        <v>Tuesday, August 20, 2024 -- Morning</v>
      </c>
      <c r="M34" s="11" t="str">
        <f>INDEX(SessionList!I$1:I$36,MATCH(MCQMC2024Data!D34,SessionList!A$1:A$36,0))</f>
        <v>STC 0050</v>
      </c>
      <c r="N34" s="11"/>
      <c r="O34" s="11"/>
      <c r="P34" s="11"/>
      <c r="Q34" s="11"/>
      <c r="R34" s="11"/>
      <c r="S34" s="11"/>
      <c r="T34" s="10"/>
      <c r="U34" s="10"/>
      <c r="V34" s="10"/>
      <c r="W34" s="10"/>
      <c r="X34" s="9"/>
    </row>
    <row r="35" spans="1:24" x14ac:dyDescent="0.2">
      <c r="A35" s="21" t="s">
        <v>76</v>
      </c>
      <c r="B35" s="21" t="s">
        <v>266</v>
      </c>
      <c r="C35" s="21" t="s">
        <v>755</v>
      </c>
      <c r="D35" s="9" t="s">
        <v>33</v>
      </c>
      <c r="E35" s="21" t="s">
        <v>756</v>
      </c>
      <c r="F35" s="47">
        <f>INDEX(OrderSpeakerSpec!A$1:A$94,MATCH(B35,OrderSpeakerSpec!C$1:C$94,0),1)</f>
        <v>1</v>
      </c>
      <c r="G35" s="9">
        <v>1</v>
      </c>
      <c r="H35" s="10">
        <f>MATCH(D35,schedule!E$2:E$37,0)</f>
        <v>11</v>
      </c>
      <c r="I35" t="str">
        <f>INDEX(SessionList!B$1:B$36,MATCH(MCQMC2024Data!D35,SessionList!A$1:A$36,0),1)</f>
        <v>Recent advances in QMC methods for computational finance and Financial Risk management</v>
      </c>
      <c r="J35">
        <f>INDEX(SubmFolderNb!A$1:A$136,MATCH(MCQMC2024Data!B35,SubmFolderNb!F$1:F$136,0),1)</f>
        <v>83</v>
      </c>
      <c r="K35" s="11">
        <f t="shared" si="1"/>
        <v>121</v>
      </c>
      <c r="L35" s="11" t="str">
        <f>INDEX(SessionList!H$1:H$36,MATCH(MCQMC2024Data!D35,SessionList!A$1:A$36,0))</f>
        <v>Tuesday, August 20, 2024 -- Morning</v>
      </c>
      <c r="M35" s="11" t="str">
        <f>INDEX(SessionList!I$1:I$36,MATCH(MCQMC2024Data!D35,SessionList!A$1:A$36,0))</f>
        <v>STC 0050</v>
      </c>
      <c r="N35" s="11"/>
      <c r="O35" s="11"/>
      <c r="P35" s="11"/>
      <c r="Q35" s="11"/>
      <c r="R35" s="11"/>
      <c r="S35" s="11"/>
      <c r="T35" s="10"/>
      <c r="U35" s="10"/>
      <c r="V35" s="10"/>
      <c r="W35" s="11"/>
      <c r="X35" s="9"/>
    </row>
    <row r="36" spans="1:24" x14ac:dyDescent="0.2">
      <c r="A36" s="21" t="s">
        <v>273</v>
      </c>
      <c r="B36" s="21" t="s">
        <v>274</v>
      </c>
      <c r="C36" s="21" t="s">
        <v>767</v>
      </c>
      <c r="D36" s="9" t="s">
        <v>33</v>
      </c>
      <c r="E36" s="21" t="s">
        <v>768</v>
      </c>
      <c r="F36" s="47">
        <f>INDEX(OrderSpeakerSpec!A$1:A$94,MATCH(B36,OrderSpeakerSpec!C$1:C$94,0),1)</f>
        <v>3</v>
      </c>
      <c r="G36" s="9">
        <v>1</v>
      </c>
      <c r="H36" s="10">
        <f>MATCH(D36,schedule!E$2:E$37,0)</f>
        <v>11</v>
      </c>
      <c r="I36" t="str">
        <f>INDEX(SessionList!B$1:B$36,MATCH(MCQMC2024Data!D36,SessionList!A$1:A$36,0),1)</f>
        <v>Recent advances in QMC methods for computational finance and Financial Risk management</v>
      </c>
      <c r="J36">
        <f>INDEX(SubmFolderNb!A$1:A$136,MATCH(MCQMC2024Data!B36,SubmFolderNb!F$1:F$136,0),1)</f>
        <v>87</v>
      </c>
      <c r="K36" s="11">
        <f t="shared" si="1"/>
        <v>141</v>
      </c>
      <c r="L36" s="11" t="str">
        <f>INDEX(SessionList!H$1:H$36,MATCH(MCQMC2024Data!D36,SessionList!A$1:A$36,0))</f>
        <v>Tuesday, August 20, 2024 -- Morning</v>
      </c>
      <c r="M36" s="11" t="str">
        <f>INDEX(SessionList!I$1:I$36,MATCH(MCQMC2024Data!D36,SessionList!A$1:A$36,0))</f>
        <v>STC 0050</v>
      </c>
      <c r="N36" s="11"/>
      <c r="O36" s="11"/>
      <c r="P36" s="11"/>
      <c r="Q36" s="11"/>
      <c r="R36" s="11"/>
      <c r="S36" s="11"/>
      <c r="T36" s="10"/>
      <c r="U36" s="10"/>
      <c r="V36" s="10"/>
      <c r="W36" s="11"/>
      <c r="X36" s="9"/>
    </row>
    <row r="37" spans="1:24" x14ac:dyDescent="0.2">
      <c r="A37" s="21" t="s">
        <v>269</v>
      </c>
      <c r="B37" s="26" t="s">
        <v>270</v>
      </c>
      <c r="C37" s="21" t="s">
        <v>778</v>
      </c>
      <c r="D37" s="9" t="s">
        <v>33</v>
      </c>
      <c r="E37" s="21" t="s">
        <v>779</v>
      </c>
      <c r="F37" s="47">
        <f>INDEX(OrderSpeakerSpec!A$1:A$94,MATCH(B37,OrderSpeakerSpec!C$1:C$94,0),1)</f>
        <v>2</v>
      </c>
      <c r="G37" s="9">
        <v>1</v>
      </c>
      <c r="H37" s="10">
        <f>MATCH(D37,schedule!E$2:E$37,0)</f>
        <v>11</v>
      </c>
      <c r="I37" t="str">
        <f>INDEX(SessionList!B$1:B$36,MATCH(MCQMC2024Data!D37,SessionList!A$1:A$36,0),1)</f>
        <v>Recent advances in QMC methods for computational finance and Financial Risk management</v>
      </c>
      <c r="J37">
        <f>INDEX(SubmFolderNb!A$1:A$136,MATCH(MCQMC2024Data!B37,SubmFolderNb!F$1:F$136,0),1)</f>
        <v>92</v>
      </c>
      <c r="K37" s="11">
        <f t="shared" si="1"/>
        <v>131</v>
      </c>
      <c r="L37" s="11" t="str">
        <f>INDEX(SessionList!H$1:H$36,MATCH(MCQMC2024Data!D37,SessionList!A$1:A$36,0))</f>
        <v>Tuesday, August 20, 2024 -- Morning</v>
      </c>
      <c r="M37" s="11" t="str">
        <f>INDEX(SessionList!I$1:I$36,MATCH(MCQMC2024Data!D37,SessionList!A$1:A$36,0))</f>
        <v>STC 0050</v>
      </c>
      <c r="N37" s="11"/>
      <c r="O37" s="11"/>
      <c r="P37" s="11"/>
      <c r="Q37" s="11"/>
      <c r="R37" s="11"/>
      <c r="S37" s="11"/>
      <c r="T37" s="10"/>
      <c r="U37" s="10"/>
      <c r="V37" s="10"/>
      <c r="W37" s="11"/>
      <c r="X37" s="9"/>
    </row>
    <row r="38" spans="1:24" x14ac:dyDescent="0.2">
      <c r="A38" s="21" t="s">
        <v>594</v>
      </c>
      <c r="B38" s="21" t="s">
        <v>349</v>
      </c>
      <c r="C38" s="21" t="s">
        <v>597</v>
      </c>
      <c r="D38" s="9" t="s">
        <v>7</v>
      </c>
      <c r="E38" s="21" t="s">
        <v>598</v>
      </c>
      <c r="F38" s="10">
        <v>1</v>
      </c>
      <c r="G38" s="9">
        <v>0</v>
      </c>
      <c r="H38" s="10">
        <f>MATCH(D38,schedule!E$2:E$37,0)</f>
        <v>12</v>
      </c>
      <c r="I38" t="str">
        <f>INDEX(SessionList!B$1:B$36,MATCH(MCQMC2024Data!D38,SessionList!A$1:A$36,0),1)</f>
        <v>Technical Session 3</v>
      </c>
      <c r="J38">
        <f>INDEX(SubmFolderNb!A$1:A$136,MATCH(MCQMC2024Data!B38,SubmFolderNb!F$1:F$136,0),1)</f>
        <v>38</v>
      </c>
      <c r="K38" s="11">
        <f t="shared" si="1"/>
        <v>122</v>
      </c>
      <c r="L38" s="11" t="str">
        <f>INDEX(SessionList!H$1:H$36,MATCH(MCQMC2024Data!D38,SessionList!A$1:A$36,0))</f>
        <v>Tuesday, August 20, 2024 -- Morning</v>
      </c>
      <c r="M38" s="11" t="str">
        <f>INDEX(SessionList!I$1:I$36,MATCH(MCQMC2024Data!D38,SessionList!A$1:A$36,0))</f>
        <v>STC 0060</v>
      </c>
      <c r="N38" s="10"/>
      <c r="O38" s="10"/>
      <c r="P38" s="11"/>
      <c r="Q38" s="11"/>
      <c r="R38" s="11"/>
      <c r="S38" s="11"/>
      <c r="T38" s="10"/>
      <c r="U38" s="10"/>
      <c r="V38" s="10"/>
      <c r="W38" s="11"/>
      <c r="X38" s="9"/>
    </row>
    <row r="39" spans="1:24" x14ac:dyDescent="0.2">
      <c r="A39" s="21" t="s">
        <v>428</v>
      </c>
      <c r="B39" s="21" t="s">
        <v>429</v>
      </c>
      <c r="C39" s="21" t="s">
        <v>432</v>
      </c>
      <c r="D39" s="9" t="s">
        <v>7</v>
      </c>
      <c r="E39" s="20" t="s">
        <v>433</v>
      </c>
      <c r="F39" s="10">
        <v>2</v>
      </c>
      <c r="G39" s="9">
        <v>0</v>
      </c>
      <c r="H39" s="10">
        <f>MATCH(D39,schedule!E$2:E$37,0)</f>
        <v>12</v>
      </c>
      <c r="I39" t="str">
        <f>INDEX(SessionList!B$1:B$36,MATCH(MCQMC2024Data!D39,SessionList!A$1:A$36,0),1)</f>
        <v>Technical Session 3</v>
      </c>
      <c r="J39">
        <f>INDEX(SubmFolderNb!A$1:A$136,MATCH(MCQMC2024Data!B39,SubmFolderNb!F$1:F$136,0),1)</f>
        <v>1</v>
      </c>
      <c r="K39" s="11">
        <f t="shared" si="1"/>
        <v>132</v>
      </c>
      <c r="L39" s="11" t="str">
        <f>INDEX(SessionList!H$1:H$36,MATCH(MCQMC2024Data!D39,SessionList!A$1:A$36,0))</f>
        <v>Tuesday, August 20, 2024 -- Morning</v>
      </c>
      <c r="M39" s="11" t="str">
        <f>INDEX(SessionList!I$1:I$36,MATCH(MCQMC2024Data!D39,SessionList!A$1:A$36,0))</f>
        <v>STC 0060</v>
      </c>
      <c r="N39" s="10"/>
      <c r="O39" s="10"/>
      <c r="P39" s="10"/>
      <c r="Q39" s="11"/>
      <c r="R39" s="11"/>
      <c r="S39" s="11"/>
      <c r="T39" s="10"/>
      <c r="U39" s="10"/>
      <c r="V39" s="10"/>
      <c r="W39" s="10"/>
      <c r="X39" s="9"/>
    </row>
    <row r="40" spans="1:24" x14ac:dyDescent="0.2">
      <c r="A40" s="21" t="s">
        <v>173</v>
      </c>
      <c r="B40" s="21" t="s">
        <v>174</v>
      </c>
      <c r="C40" s="21" t="s">
        <v>476</v>
      </c>
      <c r="D40" s="9" t="s">
        <v>7</v>
      </c>
      <c r="E40" s="21" t="s">
        <v>477</v>
      </c>
      <c r="F40" s="10">
        <v>3</v>
      </c>
      <c r="G40" s="9">
        <v>0</v>
      </c>
      <c r="H40" s="10">
        <f>MATCH(D40,schedule!E$2:E$37,0)</f>
        <v>12</v>
      </c>
      <c r="I40" t="str">
        <f>INDEX(SessionList!B$1:B$36,MATCH(MCQMC2024Data!D40,SessionList!A$1:A$36,0),1)</f>
        <v>Technical Session 3</v>
      </c>
      <c r="J40">
        <f>INDEX(SubmFolderNb!A$1:A$136,MATCH(MCQMC2024Data!B40,SubmFolderNb!F$1:F$136,0),1)</f>
        <v>10</v>
      </c>
      <c r="K40" s="11">
        <f t="shared" si="1"/>
        <v>142</v>
      </c>
      <c r="L40" s="11" t="str">
        <f>INDEX(SessionList!H$1:H$36,MATCH(MCQMC2024Data!D40,SessionList!A$1:A$36,0))</f>
        <v>Tuesday, August 20, 2024 -- Morning</v>
      </c>
      <c r="M40" s="11" t="str">
        <f>INDEX(SessionList!I$1:I$36,MATCH(MCQMC2024Data!D40,SessionList!A$1:A$36,0))</f>
        <v>STC 0060</v>
      </c>
      <c r="N40" s="11"/>
      <c r="O40" s="11"/>
      <c r="P40" s="11"/>
      <c r="Q40" s="11"/>
      <c r="R40" s="10"/>
      <c r="S40" s="10"/>
      <c r="T40" s="10"/>
      <c r="U40" s="10"/>
      <c r="V40" s="10"/>
      <c r="W40" s="11"/>
      <c r="X40" s="9"/>
    </row>
    <row r="41" spans="1:24" x14ac:dyDescent="0.2">
      <c r="A41" s="36" t="s">
        <v>906</v>
      </c>
      <c r="B41" s="38" t="s">
        <v>907</v>
      </c>
      <c r="C41" s="38" t="s">
        <v>909</v>
      </c>
      <c r="D41" s="9" t="s">
        <v>7</v>
      </c>
      <c r="E41" s="41" t="s">
        <v>932</v>
      </c>
      <c r="F41" s="10">
        <v>4</v>
      </c>
      <c r="G41" s="4">
        <v>0</v>
      </c>
      <c r="H41" s="10">
        <f>MATCH(D41,schedule!E$2:E$37,0)</f>
        <v>12</v>
      </c>
      <c r="I41" t="str">
        <f>INDEX(SessionList!B$1:B$36,MATCH(MCQMC2024Data!D41,SessionList!A$1:A$36,0),1)</f>
        <v>Technical Session 3</v>
      </c>
      <c r="J41">
        <f>INDEX(SubmFolderNb!A$1:A$136,MATCH(MCQMC2024Data!B41,SubmFolderNb!F$1:F$136,0),1)</f>
        <v>905</v>
      </c>
      <c r="K41" s="11">
        <f t="shared" si="1"/>
        <v>152</v>
      </c>
      <c r="L41" s="11" t="str">
        <f>INDEX(SessionList!H$1:H$36,MATCH(MCQMC2024Data!D41,SessionList!A$1:A$36,0))</f>
        <v>Tuesday, August 20, 2024 -- Morning</v>
      </c>
      <c r="M41" s="11" t="str">
        <f>INDEX(SessionList!I$1:I$36,MATCH(MCQMC2024Data!D41,SessionList!A$1:A$36,0))</f>
        <v>STC 0060</v>
      </c>
      <c r="N41" s="11"/>
      <c r="O41" s="11"/>
      <c r="P41" s="11"/>
      <c r="Q41" s="11"/>
      <c r="R41" s="11"/>
      <c r="S41" s="11"/>
      <c r="T41" s="10"/>
      <c r="U41" s="10"/>
      <c r="V41" s="10"/>
      <c r="W41" s="11"/>
      <c r="X41" s="9"/>
    </row>
    <row r="42" spans="1:24" ht="32" x14ac:dyDescent="0.2">
      <c r="A42" s="21" t="s">
        <v>643</v>
      </c>
      <c r="B42" s="21" t="s">
        <v>644</v>
      </c>
      <c r="C42" s="21" t="s">
        <v>646</v>
      </c>
      <c r="D42" s="9" t="s">
        <v>40</v>
      </c>
      <c r="E42" s="21" t="s">
        <v>647</v>
      </c>
      <c r="F42" s="10">
        <v>1</v>
      </c>
      <c r="G42" s="9">
        <v>0</v>
      </c>
      <c r="H42" s="10">
        <f>MATCH(D42,schedule!E$2:E$37,0)</f>
        <v>32</v>
      </c>
      <c r="I42" t="str">
        <f>INDEX(SessionList!B$1:B$36,MATCH(MCQMC2024Data!D42,SessionList!A$1:A$36,0),1)</f>
        <v>Technical Session 11</v>
      </c>
      <c r="J42">
        <f>INDEX(SubmFolderNb!A$1:A$136,MATCH(MCQMC2024Data!B42,SubmFolderNb!F$1:F$136,0),1)</f>
        <v>50</v>
      </c>
      <c r="K42" s="11">
        <f t="shared" si="1"/>
        <v>392</v>
      </c>
      <c r="L42" s="11" t="str">
        <f>INDEX(SessionList!H$1:H$36,MATCH(MCQMC2024Data!D42,SessionList!A$1:A$36,0))</f>
        <v>Thursday, August 22, 2024 -- Afternoon</v>
      </c>
      <c r="M42" s="11" t="str">
        <f>INDEX(SessionList!I$1:I$36,MATCH(MCQMC2024Data!D42,SessionList!A$1:A$36,0))</f>
        <v>STC 0060</v>
      </c>
      <c r="N42" s="11"/>
      <c r="O42" s="11"/>
      <c r="P42" s="11"/>
      <c r="Q42" s="11"/>
      <c r="R42" s="11"/>
      <c r="S42" s="11"/>
      <c r="T42" s="10"/>
      <c r="U42" s="10"/>
      <c r="V42" s="10"/>
      <c r="W42" s="11"/>
      <c r="X42" s="9"/>
    </row>
    <row r="43" spans="1:24" x14ac:dyDescent="0.2">
      <c r="A43" s="63" t="s">
        <v>74</v>
      </c>
      <c r="B43" s="37" t="s">
        <v>898</v>
      </c>
      <c r="C43" s="40" t="s">
        <v>901</v>
      </c>
      <c r="D43" s="9" t="s">
        <v>54</v>
      </c>
      <c r="E43" s="41" t="s">
        <v>930</v>
      </c>
      <c r="F43" s="10">
        <v>1</v>
      </c>
      <c r="G43" s="31">
        <v>0</v>
      </c>
      <c r="H43" s="10">
        <f>MATCH(D43,schedule!E$2:E$37,0)</f>
        <v>13</v>
      </c>
      <c r="I43" t="str">
        <f>INDEX(SessionList!B$1:B$36,MATCH(MCQMC2024Data!D43,SessionList!A$1:A$36,0),1)</f>
        <v>Technical Session 4</v>
      </c>
      <c r="J43">
        <f>INDEX(SubmFolderNb!A$1:A$136,MATCH(MCQMC2024Data!B43,SubmFolderNb!F$1:F$136,0),1)</f>
        <v>903</v>
      </c>
      <c r="K43" s="11">
        <f t="shared" si="1"/>
        <v>173</v>
      </c>
      <c r="L43" s="11" t="str">
        <f>INDEX(SessionList!H$1:H$36,MATCH(MCQMC2024Data!D43,SessionList!A$1:A$36,0))</f>
        <v>Tuesday, August 20, 2024 -- Afternoon</v>
      </c>
      <c r="M43" s="11" t="str">
        <f>INDEX(SessionList!I$1:I$36,MATCH(MCQMC2024Data!D43,SessionList!A$1:A$36,0))</f>
        <v>STC 0020</v>
      </c>
      <c r="N43" s="10"/>
      <c r="O43" s="10"/>
      <c r="P43" s="11"/>
      <c r="Q43" s="11"/>
      <c r="R43" s="11"/>
      <c r="S43" s="11"/>
      <c r="T43" s="10"/>
      <c r="U43" s="10"/>
      <c r="V43" s="10"/>
      <c r="W43" s="11"/>
      <c r="X43" s="9"/>
    </row>
    <row r="44" spans="1:24" x14ac:dyDescent="0.2">
      <c r="A44" s="36" t="s">
        <v>902</v>
      </c>
      <c r="B44" s="37" t="s">
        <v>75</v>
      </c>
      <c r="C44" s="40" t="s">
        <v>905</v>
      </c>
      <c r="D44" s="9" t="s">
        <v>54</v>
      </c>
      <c r="E44" s="35" t="s">
        <v>931</v>
      </c>
      <c r="F44" s="10">
        <v>2</v>
      </c>
      <c r="G44" s="33">
        <v>0</v>
      </c>
      <c r="H44" s="10">
        <f>MATCH(D44,schedule!E$2:E$37,0)</f>
        <v>13</v>
      </c>
      <c r="I44" t="str">
        <f>INDEX(SessionList!B$1:B$36,MATCH(MCQMC2024Data!D44,SessionList!A$1:A$36,0),1)</f>
        <v>Technical Session 4</v>
      </c>
      <c r="J44">
        <f>INDEX(SubmFolderNb!A$1:A$136,MATCH(MCQMC2024Data!B44,SubmFolderNb!F$1:F$136,0),1)</f>
        <v>904</v>
      </c>
      <c r="K44" s="11">
        <f t="shared" si="1"/>
        <v>183</v>
      </c>
      <c r="L44" s="11" t="str">
        <f>INDEX(SessionList!H$1:H$36,MATCH(MCQMC2024Data!D44,SessionList!A$1:A$36,0))</f>
        <v>Tuesday, August 20, 2024 -- Afternoon</v>
      </c>
      <c r="M44" s="11" t="str">
        <f>INDEX(SessionList!I$1:I$36,MATCH(MCQMC2024Data!D44,SessionList!A$1:A$36,0))</f>
        <v>STC 0020</v>
      </c>
      <c r="N44" s="11"/>
      <c r="O44" s="11"/>
      <c r="P44" s="11"/>
      <c r="Q44" s="11"/>
      <c r="R44" s="11"/>
      <c r="S44" s="11"/>
      <c r="T44" s="10"/>
      <c r="U44" s="10"/>
      <c r="V44" s="10"/>
      <c r="W44" s="11"/>
      <c r="X44" s="9"/>
    </row>
    <row r="45" spans="1:24" x14ac:dyDescent="0.2">
      <c r="A45" s="37" t="s">
        <v>918</v>
      </c>
      <c r="B45" s="37" t="s">
        <v>919</v>
      </c>
      <c r="C45" s="37" t="s">
        <v>920</v>
      </c>
      <c r="D45" s="9" t="s">
        <v>54</v>
      </c>
      <c r="E45" s="37" t="s">
        <v>921</v>
      </c>
      <c r="F45" s="10">
        <v>3</v>
      </c>
      <c r="G45" s="9">
        <v>0</v>
      </c>
      <c r="H45" s="10">
        <f>MATCH(D45,schedule!E$2:E$37,0)</f>
        <v>13</v>
      </c>
      <c r="I45" t="str">
        <f>INDEX(SessionList!B$1:B$36,MATCH(MCQMC2024Data!D45,SessionList!A$1:A$36,0),1)</f>
        <v>Technical Session 4</v>
      </c>
      <c r="J45">
        <f>INDEX(SubmFolderNb!A$1:A$136,MATCH(MCQMC2024Data!B45,SubmFolderNb!F$1:F$136,0),1)</f>
        <v>131</v>
      </c>
      <c r="K45" s="11">
        <f t="shared" si="1"/>
        <v>193</v>
      </c>
      <c r="L45" s="11" t="str">
        <f>INDEX(SessionList!H$1:H$36,MATCH(MCQMC2024Data!D45,SessionList!A$1:A$36,0))</f>
        <v>Tuesday, August 20, 2024 -- Afternoon</v>
      </c>
      <c r="M45" s="11" t="str">
        <f>INDEX(SessionList!I$1:I$36,MATCH(MCQMC2024Data!D45,SessionList!A$1:A$36,0))</f>
        <v>STC 0020</v>
      </c>
      <c r="N45" s="11"/>
      <c r="O45" s="11"/>
      <c r="P45" s="11"/>
      <c r="Q45" s="11"/>
      <c r="R45" s="11"/>
      <c r="S45" s="11"/>
      <c r="T45" s="10"/>
      <c r="U45" s="10"/>
      <c r="V45" s="10"/>
      <c r="W45" s="11"/>
      <c r="X45" s="9"/>
    </row>
    <row r="46" spans="1:24" x14ac:dyDescent="0.2">
      <c r="A46" s="21" t="s">
        <v>241</v>
      </c>
      <c r="B46" s="21" t="s">
        <v>333</v>
      </c>
      <c r="C46" s="21" t="s">
        <v>771</v>
      </c>
      <c r="D46" s="9" t="s">
        <v>55</v>
      </c>
      <c r="E46" s="21" t="s">
        <v>772</v>
      </c>
      <c r="F46" s="47">
        <f>INDEX(OrderSpeakerSpec!A$1:A$94,MATCH(B46,OrderSpeakerSpec!C$1:C$94,0),1)</f>
        <v>1</v>
      </c>
      <c r="G46" s="9">
        <v>1</v>
      </c>
      <c r="H46" s="10">
        <f>MATCH(D46,schedule!E$2:E$37,0)</f>
        <v>14</v>
      </c>
      <c r="I46" t="str">
        <f>INDEX(SessionList!B$1:B$36,MATCH(MCQMC2024Data!D46,SessionList!A$1:A$36,0),1)</f>
        <v>Efficient methods for uncertainty quantification in differential equations Part II</v>
      </c>
      <c r="J46">
        <f>INDEX(SubmFolderNb!A$1:A$136,MATCH(MCQMC2024Data!B46,SubmFolderNb!F$1:F$136,0),1)</f>
        <v>89</v>
      </c>
      <c r="K46" s="11">
        <f t="shared" si="1"/>
        <v>174</v>
      </c>
      <c r="L46" s="11" t="str">
        <f>INDEX(SessionList!H$1:H$36,MATCH(MCQMC2024Data!D46,SessionList!A$1:A$36,0))</f>
        <v>Tuesday, August 20, 2024 -- Afternoon</v>
      </c>
      <c r="M46" s="11" t="str">
        <f>INDEX(SessionList!I$1:I$36,MATCH(MCQMC2024Data!D46,SessionList!A$1:A$36,0))</f>
        <v>STC 0040</v>
      </c>
      <c r="N46" s="11"/>
      <c r="O46" s="11"/>
      <c r="P46" s="11"/>
      <c r="Q46" s="11"/>
      <c r="R46" s="11"/>
      <c r="S46" s="11"/>
      <c r="T46" s="10"/>
      <c r="U46" s="10"/>
      <c r="V46" s="10"/>
      <c r="W46" s="11"/>
      <c r="X46" s="9"/>
    </row>
    <row r="47" spans="1:24" x14ac:dyDescent="0.2">
      <c r="A47" s="21" t="s">
        <v>336</v>
      </c>
      <c r="B47" s="21" t="s">
        <v>337</v>
      </c>
      <c r="C47" s="21" t="s">
        <v>798</v>
      </c>
      <c r="D47" s="59" t="s">
        <v>28</v>
      </c>
      <c r="E47" s="21" t="s">
        <v>799</v>
      </c>
      <c r="F47" s="47">
        <f>INDEX(OrderSpeakerSpec!A$1:A$94,MATCH(B47,OrderSpeakerSpec!C$1:C$94,0),1)</f>
        <v>3</v>
      </c>
      <c r="G47" s="9">
        <v>1</v>
      </c>
      <c r="H47" s="10">
        <f>MATCH(D47,schedule!E$2:E$37,0)</f>
        <v>2</v>
      </c>
      <c r="I47" t="str">
        <f>INDEX(SessionList!B$1:B$36,MATCH(MCQMC2024Data!D47,SessionList!A$1:A$36,0),1)</f>
        <v>Optimization under uncertainty</v>
      </c>
      <c r="J47">
        <f>INDEX(SubmFolderNb!A$1:A$136,MATCH(MCQMC2024Data!B47,SubmFolderNb!F$1:F$136,0),1)</f>
        <v>98</v>
      </c>
      <c r="K47" s="11">
        <f t="shared" si="1"/>
        <v>32</v>
      </c>
      <c r="L47" s="11" t="str">
        <f>INDEX(SessionList!H$1:H$36,MATCH(MCQMC2024Data!D47,SessionList!A$1:A$36,0))</f>
        <v>Monday, August 19, 2024 -- Morning</v>
      </c>
      <c r="M47" s="11" t="str">
        <f>INDEX(SessionList!I$1:I$36,MATCH(MCQMC2024Data!D47,SessionList!A$1:A$36,0))</f>
        <v>STC 0040</v>
      </c>
      <c r="N47" s="10"/>
      <c r="O47" s="10"/>
      <c r="P47" s="11"/>
      <c r="Q47" s="11"/>
      <c r="R47" s="11"/>
      <c r="S47" s="11"/>
      <c r="T47" s="10"/>
      <c r="U47" s="10"/>
      <c r="V47" s="10"/>
      <c r="W47" s="11"/>
      <c r="X47" s="9"/>
    </row>
    <row r="48" spans="1:24" x14ac:dyDescent="0.2">
      <c r="A48" s="21" t="s">
        <v>319</v>
      </c>
      <c r="B48" s="21" t="s">
        <v>320</v>
      </c>
      <c r="C48" s="21" t="s">
        <v>820</v>
      </c>
      <c r="D48" s="9" t="s">
        <v>55</v>
      </c>
      <c r="E48" s="21" t="s">
        <v>821</v>
      </c>
      <c r="F48" s="47">
        <f>INDEX(OrderSpeakerSpec!A$1:A$94,MATCH(B48,OrderSpeakerSpec!C$1:C$94,0),1)</f>
        <v>3</v>
      </c>
      <c r="G48" s="9">
        <v>1</v>
      </c>
      <c r="H48" s="10">
        <f>MATCH(D48,schedule!E$2:E$37,0)</f>
        <v>14</v>
      </c>
      <c r="I48" t="str">
        <f>INDEX(SessionList!B$1:B$36,MATCH(MCQMC2024Data!D48,SessionList!A$1:A$36,0),1)</f>
        <v>Efficient methods for uncertainty quantification in differential equations Part II</v>
      </c>
      <c r="J48">
        <f>INDEX(SubmFolderNb!A$1:A$136,MATCH(MCQMC2024Data!B48,SubmFolderNb!F$1:F$136,0),1)</f>
        <v>107</v>
      </c>
      <c r="K48" s="11">
        <f t="shared" si="1"/>
        <v>194</v>
      </c>
      <c r="L48" s="11" t="str">
        <f>INDEX(SessionList!H$1:H$36,MATCH(MCQMC2024Data!D48,SessionList!A$1:A$36,0))</f>
        <v>Tuesday, August 20, 2024 -- Afternoon</v>
      </c>
      <c r="M48" s="11" t="str">
        <f>INDEX(SessionList!I$1:I$36,MATCH(MCQMC2024Data!D48,SessionList!A$1:A$36,0))</f>
        <v>STC 0040</v>
      </c>
      <c r="N48" s="11"/>
      <c r="O48" s="11"/>
      <c r="P48" s="11"/>
      <c r="Q48" s="11"/>
      <c r="R48" s="11"/>
      <c r="S48" s="11"/>
      <c r="T48" s="10"/>
      <c r="U48" s="10"/>
      <c r="V48" s="10"/>
      <c r="W48" s="11"/>
      <c r="X48" s="9"/>
    </row>
    <row r="49" spans="1:24" ht="32" x14ac:dyDescent="0.2">
      <c r="A49" s="21" t="s">
        <v>381</v>
      </c>
      <c r="B49" s="21" t="s">
        <v>382</v>
      </c>
      <c r="C49" s="21" t="s">
        <v>524</v>
      </c>
      <c r="D49" s="9" t="s">
        <v>56</v>
      </c>
      <c r="E49" s="21" t="s">
        <v>525</v>
      </c>
      <c r="F49" s="47">
        <f>INDEX(OrderSpeakerSpec!A$1:A$94,MATCH(B49,OrderSpeakerSpec!C$1:C$94,0),1)</f>
        <v>4</v>
      </c>
      <c r="G49" s="9">
        <v>1</v>
      </c>
      <c r="H49" s="10">
        <f>MATCH(D49,schedule!E$2:E$37,0)</f>
        <v>19</v>
      </c>
      <c r="I49" t="str">
        <f>INDEX(SessionList!B$1:B$36,MATCH(MCQMC2024Data!D49,SessionList!A$1:A$36,0),1)</f>
        <v>Testing and analysis of pseudorandom number generators</v>
      </c>
      <c r="J49">
        <f>INDEX(SubmFolderNb!A$1:A$136,MATCH(MCQMC2024Data!B49,SubmFolderNb!F$1:F$136,0),1)</f>
        <v>20</v>
      </c>
      <c r="K49" s="11">
        <f t="shared" si="1"/>
        <v>259</v>
      </c>
      <c r="L49" s="11" t="str">
        <f>INDEX(SessionList!H$1:H$36,MATCH(MCQMC2024Data!D49,SessionList!A$1:A$36,0))</f>
        <v>Wednesday, August 21, 2024 -- Morning</v>
      </c>
      <c r="M49" s="11" t="str">
        <f>INDEX(SessionList!I$1:I$36,MATCH(MCQMC2024Data!D49,SessionList!A$1:A$36,0))</f>
        <v>STC 0050</v>
      </c>
      <c r="N49" s="11"/>
      <c r="O49" s="11"/>
      <c r="P49" s="11"/>
      <c r="Q49" s="11"/>
      <c r="R49" s="11"/>
      <c r="S49" s="11"/>
      <c r="T49" s="10"/>
      <c r="U49" s="10"/>
      <c r="V49" s="10"/>
      <c r="W49" s="10"/>
      <c r="X49" s="9"/>
    </row>
    <row r="50" spans="1:24" ht="32" x14ac:dyDescent="0.2">
      <c r="A50" s="21" t="s">
        <v>711</v>
      </c>
      <c r="B50" s="21" t="s">
        <v>712</v>
      </c>
      <c r="C50" s="21" t="s">
        <v>714</v>
      </c>
      <c r="D50" s="18" t="s">
        <v>56</v>
      </c>
      <c r="E50" s="21" t="s">
        <v>715</v>
      </c>
      <c r="F50" s="47">
        <f>INDEX(OrderSpeakerSpec!A$1:A$94,MATCH(B50,OrderSpeakerSpec!C$1:C$94,0),1)</f>
        <v>3</v>
      </c>
      <c r="G50" s="9">
        <v>1</v>
      </c>
      <c r="H50" s="10">
        <f>MATCH(D50,schedule!E$2:E$37,0)</f>
        <v>19</v>
      </c>
      <c r="I50" t="str">
        <f>INDEX(SessionList!B$1:B$36,MATCH(MCQMC2024Data!D50,SessionList!A$1:A$36,0),1)</f>
        <v>Testing and analysis of pseudorandom number generators</v>
      </c>
      <c r="J50">
        <f>INDEX(SubmFolderNb!A$1:A$136,MATCH(MCQMC2024Data!B50,SubmFolderNb!F$1:F$136,0),1)</f>
        <v>68</v>
      </c>
      <c r="K50" s="11">
        <f t="shared" si="1"/>
        <v>249</v>
      </c>
      <c r="L50" s="11" t="str">
        <f>INDEX(SessionList!H$1:H$36,MATCH(MCQMC2024Data!D50,SessionList!A$1:A$36,0))</f>
        <v>Wednesday, August 21, 2024 -- Morning</v>
      </c>
      <c r="M50" s="11" t="str">
        <f>INDEX(SessionList!I$1:I$36,MATCH(MCQMC2024Data!D50,SessionList!A$1:A$36,0))</f>
        <v>STC 0050</v>
      </c>
      <c r="N50" s="11"/>
      <c r="O50" s="11"/>
      <c r="P50" s="11"/>
      <c r="Q50" s="11"/>
      <c r="R50" s="11"/>
      <c r="S50" s="11"/>
      <c r="T50" s="10"/>
      <c r="U50" s="10"/>
      <c r="V50" s="10"/>
      <c r="W50" s="11"/>
      <c r="X50" s="9"/>
    </row>
    <row r="51" spans="1:24" ht="32" x14ac:dyDescent="0.2">
      <c r="A51" s="21" t="s">
        <v>305</v>
      </c>
      <c r="B51" s="21" t="s">
        <v>376</v>
      </c>
      <c r="C51" s="21" t="s">
        <v>810</v>
      </c>
      <c r="D51" s="9" t="s">
        <v>56</v>
      </c>
      <c r="E51" s="21" t="s">
        <v>811</v>
      </c>
      <c r="F51" s="47">
        <f>INDEX(OrderSpeakerSpec!A$1:A$94,MATCH(B51,OrderSpeakerSpec!C$1:C$94,0),1)</f>
        <v>2</v>
      </c>
      <c r="G51" s="9">
        <v>1</v>
      </c>
      <c r="H51" s="10">
        <f>MATCH(D51,schedule!E$2:E$37,0)</f>
        <v>19</v>
      </c>
      <c r="I51" t="str">
        <f>INDEX(SessionList!B$1:B$36,MATCH(MCQMC2024Data!D51,SessionList!A$1:A$36,0),1)</f>
        <v>Testing and analysis of pseudorandom number generators</v>
      </c>
      <c r="J51">
        <f>INDEX(SubmFolderNb!A$1:A$136,MATCH(MCQMC2024Data!B51,SubmFolderNb!F$1:F$136,0),1)</f>
        <v>103</v>
      </c>
      <c r="K51" s="11">
        <f t="shared" si="1"/>
        <v>239</v>
      </c>
      <c r="L51" s="11" t="str">
        <f>INDEX(SessionList!H$1:H$36,MATCH(MCQMC2024Data!D51,SessionList!A$1:A$36,0))</f>
        <v>Wednesday, August 21, 2024 -- Morning</v>
      </c>
      <c r="M51" s="11" t="str">
        <f>INDEX(SessionList!I$1:I$36,MATCH(MCQMC2024Data!D51,SessionList!A$1:A$36,0))</f>
        <v>STC 0050</v>
      </c>
      <c r="N51" s="11"/>
      <c r="O51" s="11"/>
      <c r="P51" s="11"/>
      <c r="Q51" s="11"/>
      <c r="R51" s="11"/>
      <c r="S51" s="11"/>
      <c r="T51" s="10"/>
      <c r="U51" s="10"/>
      <c r="V51" s="10"/>
      <c r="W51" s="10"/>
      <c r="X51" s="9"/>
    </row>
    <row r="52" spans="1:24" ht="32" x14ac:dyDescent="0.2">
      <c r="A52" s="21" t="s">
        <v>76</v>
      </c>
      <c r="B52" s="21" t="s">
        <v>373</v>
      </c>
      <c r="C52" s="21" t="s">
        <v>854</v>
      </c>
      <c r="D52" s="9" t="s">
        <v>56</v>
      </c>
      <c r="E52" s="21" t="s">
        <v>855</v>
      </c>
      <c r="F52" s="47">
        <f>INDEX(OrderSpeakerSpec!A$1:A$94,MATCH(B52,OrderSpeakerSpec!C$1:C$94,0),1)</f>
        <v>1</v>
      </c>
      <c r="G52" s="4">
        <v>1</v>
      </c>
      <c r="H52" s="10">
        <f>MATCH(D52,schedule!E$2:E$37,0)</f>
        <v>19</v>
      </c>
      <c r="I52" t="str">
        <f>INDEX(SessionList!B$1:B$36,MATCH(MCQMC2024Data!D52,SessionList!A$1:A$36,0),1)</f>
        <v>Testing and analysis of pseudorandom number generators</v>
      </c>
      <c r="J52">
        <f>INDEX(SubmFolderNb!A$1:A$136,MATCH(MCQMC2024Data!B52,SubmFolderNb!F$1:F$136,0),1)</f>
        <v>119</v>
      </c>
      <c r="K52" s="11">
        <f t="shared" si="1"/>
        <v>229</v>
      </c>
      <c r="L52" s="11" t="str">
        <f>INDEX(SessionList!H$1:H$36,MATCH(MCQMC2024Data!D52,SessionList!A$1:A$36,0))</f>
        <v>Wednesday, August 21, 2024 -- Morning</v>
      </c>
      <c r="M52" s="11" t="str">
        <f>INDEX(SessionList!I$1:I$36,MATCH(MCQMC2024Data!D52,SessionList!A$1:A$36,0))</f>
        <v>STC 0050</v>
      </c>
      <c r="N52" s="11"/>
      <c r="O52" s="11"/>
      <c r="P52" s="11"/>
      <c r="Q52" s="11"/>
      <c r="R52" s="11"/>
      <c r="S52" s="11"/>
      <c r="T52" s="10"/>
      <c r="U52" s="10"/>
      <c r="V52" s="10"/>
      <c r="W52" s="11"/>
      <c r="X52" s="9"/>
    </row>
    <row r="53" spans="1:24" x14ac:dyDescent="0.2">
      <c r="A53" s="21" t="s">
        <v>513</v>
      </c>
      <c r="B53" s="21" t="s">
        <v>514</v>
      </c>
      <c r="C53" s="21" t="s">
        <v>517</v>
      </c>
      <c r="D53" s="9" t="s">
        <v>57</v>
      </c>
      <c r="E53" s="21" t="s">
        <v>518</v>
      </c>
      <c r="F53" s="10">
        <v>1</v>
      </c>
      <c r="G53" s="9">
        <v>0</v>
      </c>
      <c r="H53" s="10">
        <f>MATCH(D53,schedule!E$2:E$37,0)</f>
        <v>16</v>
      </c>
      <c r="I53" t="str">
        <f>INDEX(SessionList!B$1:B$36,MATCH(MCQMC2024Data!D53,SessionList!A$1:A$36,0),1)</f>
        <v>Technical Session 5</v>
      </c>
      <c r="J53">
        <f>INDEX(SubmFolderNb!A$1:A$136,MATCH(MCQMC2024Data!B53,SubmFolderNb!F$1:F$136,0),1)</f>
        <v>18</v>
      </c>
      <c r="K53" s="11">
        <f t="shared" si="1"/>
        <v>176</v>
      </c>
      <c r="L53" s="11" t="str">
        <f>INDEX(SessionList!H$1:H$36,MATCH(MCQMC2024Data!D53,SessionList!A$1:A$36,0))</f>
        <v>Tuesday, August 20, 2024 -- Afternoon</v>
      </c>
      <c r="M53" s="11" t="str">
        <f>INDEX(SessionList!I$1:I$36,MATCH(MCQMC2024Data!D53,SessionList!A$1:A$36,0))</f>
        <v>STC 0060</v>
      </c>
      <c r="N53" s="11"/>
      <c r="O53" s="11"/>
      <c r="P53" s="11"/>
      <c r="Q53" s="11"/>
      <c r="R53" s="11"/>
      <c r="S53" s="11"/>
      <c r="T53" s="10"/>
      <c r="U53" s="10"/>
      <c r="V53" s="10"/>
      <c r="W53" s="10"/>
      <c r="X53" s="9"/>
    </row>
    <row r="54" spans="1:24" x14ac:dyDescent="0.2">
      <c r="A54" s="21" t="s">
        <v>608</v>
      </c>
      <c r="B54" s="21" t="s">
        <v>609</v>
      </c>
      <c r="C54" s="21" t="s">
        <v>611</v>
      </c>
      <c r="D54" s="9" t="s">
        <v>57</v>
      </c>
      <c r="E54" s="21" t="s">
        <v>612</v>
      </c>
      <c r="F54" s="10">
        <v>2</v>
      </c>
      <c r="G54" s="9">
        <v>0</v>
      </c>
      <c r="H54" s="10">
        <f>MATCH(D54,schedule!E$2:E$37,0)</f>
        <v>16</v>
      </c>
      <c r="I54" t="str">
        <f>INDEX(SessionList!B$1:B$36,MATCH(MCQMC2024Data!D54,SessionList!A$1:A$36,0),1)</f>
        <v>Technical Session 5</v>
      </c>
      <c r="J54">
        <f>INDEX(SubmFolderNb!A$1:A$136,MATCH(MCQMC2024Data!B54,SubmFolderNb!F$1:F$136,0),1)</f>
        <v>41</v>
      </c>
      <c r="K54" s="11">
        <f t="shared" si="1"/>
        <v>186</v>
      </c>
      <c r="L54" s="11" t="str">
        <f>INDEX(SessionList!H$1:H$36,MATCH(MCQMC2024Data!D54,SessionList!A$1:A$36,0))</f>
        <v>Tuesday, August 20, 2024 -- Afternoon</v>
      </c>
      <c r="M54" s="11" t="str">
        <f>INDEX(SessionList!I$1:I$36,MATCH(MCQMC2024Data!D54,SessionList!A$1:A$36,0))</f>
        <v>STC 0060</v>
      </c>
      <c r="N54" s="11"/>
      <c r="O54" s="11"/>
      <c r="P54" s="11"/>
      <c r="Q54" s="11"/>
      <c r="R54" s="11"/>
      <c r="S54" s="11"/>
      <c r="T54" s="10"/>
      <c r="U54" s="10"/>
      <c r="V54" s="10"/>
      <c r="W54" s="10"/>
      <c r="X54" s="9"/>
    </row>
    <row r="55" spans="1:24" x14ac:dyDescent="0.2">
      <c r="A55" s="21" t="s">
        <v>621</v>
      </c>
      <c r="B55" s="21" t="s">
        <v>622</v>
      </c>
      <c r="C55" s="21" t="s">
        <v>1025</v>
      </c>
      <c r="D55" s="9" t="s">
        <v>57</v>
      </c>
      <c r="E55" s="45" t="s">
        <v>1026</v>
      </c>
      <c r="F55" s="10">
        <v>3</v>
      </c>
      <c r="G55" s="9">
        <v>0</v>
      </c>
      <c r="H55" s="10">
        <f>MATCH(D55,schedule!E$2:E$37,0)</f>
        <v>16</v>
      </c>
      <c r="I55" t="str">
        <f>INDEX(SessionList!B$1:B$36,MATCH(MCQMC2024Data!D55,SessionList!A$1:A$36,0),1)</f>
        <v>Technical Session 5</v>
      </c>
      <c r="J55">
        <f>INDEX(SubmFolderNb!A$1:A$136,MATCH(MCQMC2024Data!B55,SubmFolderNb!F$1:F$136,0),1)</f>
        <v>44</v>
      </c>
      <c r="K55" s="11">
        <f t="shared" si="1"/>
        <v>196</v>
      </c>
      <c r="L55" s="11" t="str">
        <f>INDEX(SessionList!H$1:H$36,MATCH(MCQMC2024Data!D55,SessionList!A$1:A$36,0))</f>
        <v>Tuesday, August 20, 2024 -- Afternoon</v>
      </c>
      <c r="M55" s="11" t="str">
        <f>INDEX(SessionList!I$1:I$36,MATCH(MCQMC2024Data!D55,SessionList!A$1:A$36,0))</f>
        <v>STC 0060</v>
      </c>
      <c r="N55" s="11"/>
      <c r="O55" s="11"/>
      <c r="P55" s="11"/>
      <c r="Q55" s="11"/>
      <c r="R55" s="11"/>
      <c r="S55" s="11"/>
      <c r="T55" s="10"/>
      <c r="U55" s="10"/>
      <c r="V55" s="10"/>
      <c r="W55" s="10"/>
      <c r="X55" s="9"/>
    </row>
    <row r="56" spans="1:24" ht="32" x14ac:dyDescent="0.2">
      <c r="A56" s="21" t="s">
        <v>157</v>
      </c>
      <c r="B56" s="21" t="s">
        <v>158</v>
      </c>
      <c r="C56" s="21" t="s">
        <v>570</v>
      </c>
      <c r="D56" s="9" t="s">
        <v>34</v>
      </c>
      <c r="E56" s="21" t="s">
        <v>571</v>
      </c>
      <c r="F56" s="47">
        <f>INDEX(OrderSpeakerSpec!A$1:A$94,MATCH(B56,OrderSpeakerSpec!C$1:C$94,0),1)</f>
        <v>3</v>
      </c>
      <c r="G56" s="9">
        <v>1</v>
      </c>
      <c r="H56" s="10">
        <f>MATCH(D56,schedule!E$2:E$37,0)</f>
        <v>17</v>
      </c>
      <c r="I56" t="str">
        <f>INDEX(SessionList!B$1:B$36,MATCH(MCQMC2024Data!D56,SessionList!A$1:A$36,0),1)</f>
        <v>Function recovery and discretization problems - Part 1</v>
      </c>
      <c r="J56">
        <f>INDEX(SubmFolderNb!A$1:A$136,MATCH(MCQMC2024Data!B56,SubmFolderNb!F$1:F$136,0),1)</f>
        <v>32</v>
      </c>
      <c r="K56" s="11">
        <f t="shared" si="1"/>
        <v>247</v>
      </c>
      <c r="L56" s="11" t="str">
        <f>INDEX(SessionList!H$1:H$36,MATCH(MCQMC2024Data!D56,SessionList!A$1:A$36,0))</f>
        <v>Wednesday, August 21, 2024 -- Morning</v>
      </c>
      <c r="M56" s="11" t="str">
        <f>INDEX(SessionList!I$1:I$36,MATCH(MCQMC2024Data!D56,SessionList!A$1:A$36,0))</f>
        <v>STC 0020</v>
      </c>
      <c r="N56" s="10"/>
      <c r="O56" s="10"/>
      <c r="P56" s="11"/>
      <c r="Q56" s="11"/>
      <c r="R56" s="11"/>
      <c r="S56" s="11"/>
      <c r="T56" s="10"/>
      <c r="U56" s="10"/>
      <c r="V56" s="10"/>
      <c r="W56" s="10"/>
      <c r="X56" s="9"/>
    </row>
    <row r="57" spans="1:24" ht="32" x14ac:dyDescent="0.2">
      <c r="A57" s="21" t="s">
        <v>149</v>
      </c>
      <c r="B57" s="21" t="s">
        <v>150</v>
      </c>
      <c r="C57" s="21" t="s">
        <v>676</v>
      </c>
      <c r="D57" s="9" t="s">
        <v>34</v>
      </c>
      <c r="E57" s="21" t="s">
        <v>677</v>
      </c>
      <c r="F57" s="47">
        <f>INDEX(OrderSpeakerSpec!A$1:A$94,MATCH(B57,OrderSpeakerSpec!C$1:C$94,0),1)</f>
        <v>1</v>
      </c>
      <c r="G57" s="9">
        <v>1</v>
      </c>
      <c r="H57" s="10">
        <f>MATCH(D57,schedule!E$2:E$37,0)</f>
        <v>17</v>
      </c>
      <c r="I57" t="str">
        <f>INDEX(SessionList!B$1:B$36,MATCH(MCQMC2024Data!D57,SessionList!A$1:A$36,0),1)</f>
        <v>Function recovery and discretization problems - Part 1</v>
      </c>
      <c r="J57">
        <f>INDEX(SubmFolderNb!A$1:A$136,MATCH(MCQMC2024Data!B57,SubmFolderNb!F$1:F$136,0),1)</f>
        <v>57</v>
      </c>
      <c r="K57" s="11">
        <f t="shared" si="1"/>
        <v>227</v>
      </c>
      <c r="L57" s="11" t="str">
        <f>INDEX(SessionList!H$1:H$36,MATCH(MCQMC2024Data!D57,SessionList!A$1:A$36,0))</f>
        <v>Wednesday, August 21, 2024 -- Morning</v>
      </c>
      <c r="M57" s="11" t="str">
        <f>INDEX(SessionList!I$1:I$36,MATCH(MCQMC2024Data!D57,SessionList!A$1:A$36,0))</f>
        <v>STC 0020</v>
      </c>
      <c r="N57" s="11"/>
      <c r="O57" s="11"/>
      <c r="P57" s="11"/>
      <c r="Q57" s="11"/>
      <c r="R57" s="11"/>
      <c r="S57" s="11"/>
      <c r="T57" s="10"/>
      <c r="U57" s="10"/>
      <c r="V57" s="10"/>
      <c r="W57" s="11"/>
      <c r="X57" s="9"/>
    </row>
    <row r="58" spans="1:24" ht="32" x14ac:dyDescent="0.2">
      <c r="A58" s="21" t="s">
        <v>160</v>
      </c>
      <c r="B58" s="21" t="s">
        <v>161</v>
      </c>
      <c r="C58" s="21" t="s">
        <v>707</v>
      </c>
      <c r="D58" s="9" t="s">
        <v>34</v>
      </c>
      <c r="E58" s="21" t="s">
        <v>708</v>
      </c>
      <c r="F58" s="47">
        <f>INDEX(OrderSpeakerSpec!A$1:A$94,MATCH(B58,OrderSpeakerSpec!C$1:C$94,0),1)</f>
        <v>4</v>
      </c>
      <c r="G58" s="9">
        <v>1</v>
      </c>
      <c r="H58" s="10">
        <f>MATCH(D58,schedule!E$2:E$37,0)</f>
        <v>17</v>
      </c>
      <c r="I58" t="str">
        <f>INDEX(SessionList!B$1:B$36,MATCH(MCQMC2024Data!D58,SessionList!A$1:A$36,0),1)</f>
        <v>Function recovery and discretization problems - Part 1</v>
      </c>
      <c r="J58">
        <f>INDEX(SubmFolderNb!A$1:A$136,MATCH(MCQMC2024Data!B58,SubmFolderNb!F$1:F$136,0),1)</f>
        <v>66</v>
      </c>
      <c r="K58" s="11">
        <f t="shared" si="1"/>
        <v>257</v>
      </c>
      <c r="L58" s="11" t="str">
        <f>INDEX(SessionList!H$1:H$36,MATCH(MCQMC2024Data!D58,SessionList!A$1:A$36,0))</f>
        <v>Wednesday, August 21, 2024 -- Morning</v>
      </c>
      <c r="M58" s="11" t="str">
        <f>INDEX(SessionList!I$1:I$36,MATCH(MCQMC2024Data!D58,SessionList!A$1:A$36,0))</f>
        <v>STC 0020</v>
      </c>
      <c r="N58" s="11"/>
      <c r="O58" s="11"/>
      <c r="P58" s="11"/>
      <c r="Q58" s="11"/>
      <c r="R58" s="11"/>
      <c r="S58" s="11"/>
      <c r="T58" s="10"/>
      <c r="U58" s="10"/>
      <c r="V58" s="10"/>
      <c r="W58" s="10"/>
      <c r="X58" s="9"/>
    </row>
    <row r="59" spans="1:24" ht="32" x14ac:dyDescent="0.2">
      <c r="A59" s="21" t="s">
        <v>153</v>
      </c>
      <c r="B59" s="21" t="s">
        <v>154</v>
      </c>
      <c r="C59" s="21" t="s">
        <v>729</v>
      </c>
      <c r="D59" s="9" t="s">
        <v>34</v>
      </c>
      <c r="E59" s="21" t="s">
        <v>730</v>
      </c>
      <c r="F59" s="47">
        <f>INDEX(OrderSpeakerSpec!A$1:A$94,MATCH(B59,OrderSpeakerSpec!C$1:C$94,0),1)</f>
        <v>2</v>
      </c>
      <c r="G59" s="9">
        <v>1</v>
      </c>
      <c r="H59" s="10">
        <f>MATCH(D59,schedule!E$2:E$37,0)</f>
        <v>17</v>
      </c>
      <c r="I59" t="str">
        <f>INDEX(SessionList!B$1:B$36,MATCH(MCQMC2024Data!D59,SessionList!A$1:A$36,0),1)</f>
        <v>Function recovery and discretization problems - Part 1</v>
      </c>
      <c r="J59">
        <f>INDEX(SubmFolderNb!A$1:A$136,MATCH(MCQMC2024Data!B59,SubmFolderNb!F$1:F$136,0),1)</f>
        <v>74</v>
      </c>
      <c r="K59" s="11">
        <f t="shared" si="1"/>
        <v>237</v>
      </c>
      <c r="L59" s="11" t="str">
        <f>INDEX(SessionList!H$1:H$36,MATCH(MCQMC2024Data!D59,SessionList!A$1:A$36,0))</f>
        <v>Wednesday, August 21, 2024 -- Morning</v>
      </c>
      <c r="M59" s="11" t="str">
        <f>INDEX(SessionList!I$1:I$36,MATCH(MCQMC2024Data!D59,SessionList!A$1:A$36,0))</f>
        <v>STC 0020</v>
      </c>
      <c r="N59" s="11"/>
      <c r="O59" s="11"/>
      <c r="P59" s="11"/>
      <c r="Q59" s="11"/>
      <c r="R59" s="11"/>
      <c r="S59" s="11"/>
      <c r="T59" s="10"/>
      <c r="U59" s="10"/>
      <c r="V59" s="10"/>
      <c r="W59" s="10"/>
      <c r="X59" s="9"/>
    </row>
    <row r="60" spans="1:24" x14ac:dyDescent="0.2">
      <c r="A60" s="21" t="s">
        <v>618</v>
      </c>
      <c r="B60" s="25" t="s">
        <v>97</v>
      </c>
      <c r="C60" s="21" t="s">
        <v>619</v>
      </c>
      <c r="D60" s="9" t="s">
        <v>3</v>
      </c>
      <c r="E60" s="21" t="s">
        <v>620</v>
      </c>
      <c r="F60" s="47">
        <f>INDEX(OrderSpeakerSpec!A$1:A$94,MATCH(B60,OrderSpeakerSpec!C$1:C$94,0),1)</f>
        <v>1</v>
      </c>
      <c r="G60" s="9">
        <v>1</v>
      </c>
      <c r="H60" s="10">
        <f>MATCH(D60,schedule!E$2:E$37,0)</f>
        <v>15</v>
      </c>
      <c r="I60" t="str">
        <f>INDEX(SessionList!B$1:B$36,MATCH(MCQMC2024Data!D60,SessionList!A$1:A$36,0),1)</f>
        <v>Learning to Solve Related Integrals</v>
      </c>
      <c r="J60">
        <f>INDEX(SubmFolderNb!A$1:A$136,MATCH(MCQMC2024Data!B60,SubmFolderNb!F$1:F$136,0),1)</f>
        <v>43</v>
      </c>
      <c r="K60" s="11">
        <f t="shared" si="1"/>
        <v>175</v>
      </c>
      <c r="L60" s="11" t="str">
        <f>INDEX(SessionList!H$1:H$36,MATCH(MCQMC2024Data!D60,SessionList!A$1:A$36,0))</f>
        <v>Tuesday, August 20, 2024 -- Afternoon</v>
      </c>
      <c r="M60" s="11" t="str">
        <f>INDEX(SessionList!I$1:I$36,MATCH(MCQMC2024Data!D60,SessionList!A$1:A$36,0))</f>
        <v>STC 0050</v>
      </c>
      <c r="N60" s="11"/>
      <c r="O60" s="11"/>
      <c r="P60" s="11"/>
      <c r="Q60" s="11"/>
      <c r="R60" s="11"/>
      <c r="S60" s="11"/>
      <c r="T60" s="10"/>
      <c r="U60" s="10"/>
      <c r="V60" s="10"/>
      <c r="W60" s="11"/>
      <c r="X60" s="9"/>
    </row>
    <row r="61" spans="1:24" x14ac:dyDescent="0.2">
      <c r="A61" s="21" t="s">
        <v>104</v>
      </c>
      <c r="B61" s="21" t="s">
        <v>105</v>
      </c>
      <c r="C61" s="21" t="s">
        <v>835</v>
      </c>
      <c r="D61" s="9" t="s">
        <v>3</v>
      </c>
      <c r="E61" s="21" t="s">
        <v>836</v>
      </c>
      <c r="F61" s="47">
        <f>INDEX(OrderSpeakerSpec!A$1:A$94,MATCH(B61,OrderSpeakerSpec!C$1:C$94,0),1)</f>
        <v>3</v>
      </c>
      <c r="G61" s="9">
        <v>1</v>
      </c>
      <c r="H61" s="10">
        <f>MATCH(D61,schedule!E$2:E$37,0)</f>
        <v>15</v>
      </c>
      <c r="I61" t="str">
        <f>INDEX(SessionList!B$1:B$36,MATCH(MCQMC2024Data!D61,SessionList!A$1:A$36,0),1)</f>
        <v>Learning to Solve Related Integrals</v>
      </c>
      <c r="J61">
        <f>INDEX(SubmFolderNb!A$1:A$136,MATCH(MCQMC2024Data!B61,SubmFolderNb!F$1:F$136,0),1)</f>
        <v>112</v>
      </c>
      <c r="K61" s="11">
        <f t="shared" si="1"/>
        <v>195</v>
      </c>
      <c r="L61" s="11" t="str">
        <f>INDEX(SessionList!H$1:H$36,MATCH(MCQMC2024Data!D61,SessionList!A$1:A$36,0))</f>
        <v>Tuesday, August 20, 2024 -- Afternoon</v>
      </c>
      <c r="M61" s="11" t="str">
        <f>INDEX(SessionList!I$1:I$36,MATCH(MCQMC2024Data!D61,SessionList!A$1:A$36,0))</f>
        <v>STC 0050</v>
      </c>
      <c r="N61" s="11"/>
      <c r="O61" s="11"/>
      <c r="P61" s="11"/>
      <c r="Q61" s="11"/>
      <c r="R61" s="11"/>
      <c r="S61" s="11"/>
      <c r="T61" s="10"/>
      <c r="U61" s="10"/>
      <c r="V61" s="10"/>
      <c r="W61" s="10"/>
      <c r="X61" s="9"/>
    </row>
    <row r="62" spans="1:24" x14ac:dyDescent="0.2">
      <c r="A62" s="21" t="s">
        <v>100</v>
      </c>
      <c r="B62" s="21" t="s">
        <v>101</v>
      </c>
      <c r="C62" s="21" t="s">
        <v>856</v>
      </c>
      <c r="D62" s="9" t="s">
        <v>3</v>
      </c>
      <c r="E62" s="21" t="s">
        <v>857</v>
      </c>
      <c r="F62" s="47">
        <f>INDEX(OrderSpeakerSpec!A$1:A$94,MATCH(B62,OrderSpeakerSpec!C$1:C$94,0),1)</f>
        <v>2</v>
      </c>
      <c r="G62" s="4">
        <v>1</v>
      </c>
      <c r="H62" s="10">
        <f>MATCH(D62,schedule!E$2:E$37,0)</f>
        <v>15</v>
      </c>
      <c r="I62" t="str">
        <f>INDEX(SessionList!B$1:B$36,MATCH(MCQMC2024Data!D62,SessionList!A$1:A$36,0),1)</f>
        <v>Learning to Solve Related Integrals</v>
      </c>
      <c r="J62">
        <f>INDEX(SubmFolderNb!A$1:A$136,MATCH(MCQMC2024Data!B62,SubmFolderNb!F$1:F$136,0),1)</f>
        <v>120</v>
      </c>
      <c r="K62" s="11">
        <f t="shared" si="1"/>
        <v>185</v>
      </c>
      <c r="L62" s="11" t="str">
        <f>INDEX(SessionList!H$1:H$36,MATCH(MCQMC2024Data!D62,SessionList!A$1:A$36,0))</f>
        <v>Tuesday, August 20, 2024 -- Afternoon</v>
      </c>
      <c r="M62" s="11" t="str">
        <f>INDEX(SessionList!I$1:I$36,MATCH(MCQMC2024Data!D62,SessionList!A$1:A$36,0))</f>
        <v>STC 0050</v>
      </c>
      <c r="N62" s="10"/>
      <c r="O62" s="10"/>
      <c r="P62" s="11"/>
      <c r="Q62" s="11"/>
      <c r="R62" s="11"/>
      <c r="S62" s="11"/>
      <c r="T62" s="10"/>
      <c r="U62" s="10"/>
      <c r="V62" s="10"/>
      <c r="W62" s="11"/>
      <c r="X62" s="9"/>
    </row>
    <row r="63" spans="1:24" ht="32" x14ac:dyDescent="0.2">
      <c r="A63" s="21" t="s">
        <v>627</v>
      </c>
      <c r="B63" s="21" t="s">
        <v>628</v>
      </c>
      <c r="C63" s="21" t="s">
        <v>631</v>
      </c>
      <c r="D63" s="9" t="s">
        <v>35</v>
      </c>
      <c r="E63" s="21" t="s">
        <v>632</v>
      </c>
      <c r="F63" s="10">
        <v>1</v>
      </c>
      <c r="G63" s="9">
        <v>0</v>
      </c>
      <c r="H63" s="10">
        <f>MATCH(D63,schedule!E$2:E$37,0)</f>
        <v>18</v>
      </c>
      <c r="I63" t="str">
        <f>INDEX(SessionList!B$1:B$36,MATCH(MCQMC2024Data!D63,SessionList!A$1:A$36,0),1)</f>
        <v>Technical Session 6</v>
      </c>
      <c r="J63">
        <f>INDEX(SubmFolderNb!A$1:A$136,MATCH(MCQMC2024Data!B63,SubmFolderNb!F$1:F$136,0),1)</f>
        <v>45</v>
      </c>
      <c r="K63" s="11">
        <f t="shared" si="1"/>
        <v>228</v>
      </c>
      <c r="L63" s="11" t="str">
        <f>INDEX(SessionList!H$1:H$36,MATCH(MCQMC2024Data!D63,SessionList!A$1:A$36,0))</f>
        <v>Wednesday, August 21, 2024 -- Morning</v>
      </c>
      <c r="M63" s="11" t="str">
        <f>INDEX(SessionList!I$1:I$36,MATCH(MCQMC2024Data!D63,SessionList!A$1:A$36,0))</f>
        <v>STC 0040</v>
      </c>
      <c r="N63" s="11"/>
      <c r="O63" s="11"/>
      <c r="P63" s="11"/>
      <c r="Q63" s="11"/>
      <c r="R63" s="11"/>
      <c r="S63" s="11"/>
      <c r="T63" s="10"/>
      <c r="U63" s="10"/>
      <c r="V63" s="10"/>
      <c r="W63" s="10"/>
      <c r="X63" s="9"/>
    </row>
    <row r="64" spans="1:24" x14ac:dyDescent="0.2">
      <c r="A64" s="53" t="s">
        <v>633</v>
      </c>
      <c r="B64" s="53" t="s">
        <v>634</v>
      </c>
      <c r="C64" s="21" t="s">
        <v>636</v>
      </c>
      <c r="D64" s="55" t="s">
        <v>4</v>
      </c>
      <c r="E64" s="21" t="s">
        <v>637</v>
      </c>
      <c r="F64" s="47">
        <v>4</v>
      </c>
      <c r="G64" s="9">
        <v>1</v>
      </c>
      <c r="H64" s="10">
        <f>MATCH(D64,schedule!E$2:E$37,0)</f>
        <v>33</v>
      </c>
      <c r="I64" t="str">
        <f>INDEX(SessionList!B$1:B$36,MATCH(MCQMC2024Data!D64,SessionList!A$1:A$36,0),1)</f>
        <v>MCMC: Convergence and Robustness</v>
      </c>
      <c r="J64">
        <f>INDEX(SubmFolderNb!A$1:A$136,MATCH(MCQMC2024Data!B64,SubmFolderNb!F$1:F$136,0),1)</f>
        <v>46</v>
      </c>
      <c r="K64" s="11">
        <f t="shared" si="1"/>
        <v>473</v>
      </c>
      <c r="L64" s="11" t="str">
        <f>INDEX(SessionList!H$1:H$36,MATCH(MCQMC2024Data!D64,SessionList!A$1:A$36,0))</f>
        <v>Friday, August 23, 2024 -- Morning</v>
      </c>
      <c r="M64" s="11" t="str">
        <f>INDEX(SessionList!I$1:I$36,MATCH(MCQMC2024Data!D64,SessionList!A$1:A$36,0))</f>
        <v>STC 0020</v>
      </c>
      <c r="N64" s="11"/>
      <c r="O64" s="11"/>
      <c r="P64" s="11"/>
      <c r="Q64" s="11"/>
      <c r="R64" s="11"/>
      <c r="S64" s="11"/>
      <c r="T64" s="10"/>
      <c r="U64" s="10"/>
      <c r="V64" s="10"/>
      <c r="W64" s="10"/>
      <c r="X64" s="9"/>
    </row>
    <row r="65" spans="1:24" ht="32" x14ac:dyDescent="0.2">
      <c r="A65" s="21" t="s">
        <v>638</v>
      </c>
      <c r="B65" s="21" t="s">
        <v>639</v>
      </c>
      <c r="C65" s="21" t="s">
        <v>641</v>
      </c>
      <c r="D65" s="9" t="s">
        <v>35</v>
      </c>
      <c r="E65" s="21" t="s">
        <v>642</v>
      </c>
      <c r="F65" s="10">
        <v>2</v>
      </c>
      <c r="G65" s="9">
        <v>0</v>
      </c>
      <c r="H65" s="10">
        <f>MATCH(D65,schedule!E$2:E$37,0)</f>
        <v>18</v>
      </c>
      <c r="I65" t="str">
        <f>INDEX(SessionList!B$1:B$36,MATCH(MCQMC2024Data!D65,SessionList!A$1:A$36,0),1)</f>
        <v>Technical Session 6</v>
      </c>
      <c r="J65">
        <f>INDEX(SubmFolderNb!A$1:A$136,MATCH(MCQMC2024Data!B65,SubmFolderNb!F$1:F$136,0),1)</f>
        <v>49</v>
      </c>
      <c r="K65" s="11">
        <f t="shared" ref="K65:K96" si="2">F65*10+H65+INT((H65-1)/4)*50</f>
        <v>238</v>
      </c>
      <c r="L65" s="11" t="str">
        <f>INDEX(SessionList!H$1:H$36,MATCH(MCQMC2024Data!D65,SessionList!A$1:A$36,0))</f>
        <v>Wednesday, August 21, 2024 -- Morning</v>
      </c>
      <c r="M65" s="11" t="str">
        <f>INDEX(SessionList!I$1:I$36,MATCH(MCQMC2024Data!D65,SessionList!A$1:A$36,0))</f>
        <v>STC 0040</v>
      </c>
      <c r="N65" s="11"/>
      <c r="O65" s="11"/>
      <c r="P65" s="11"/>
      <c r="Q65" s="11"/>
      <c r="R65" s="11"/>
      <c r="S65" s="11"/>
      <c r="T65" s="10"/>
      <c r="U65" s="10"/>
      <c r="V65" s="10"/>
      <c r="W65" s="10"/>
      <c r="X65" s="9"/>
    </row>
    <row r="66" spans="1:24" ht="32" x14ac:dyDescent="0.2">
      <c r="A66" s="21" t="s">
        <v>655</v>
      </c>
      <c r="B66" s="21" t="s">
        <v>656</v>
      </c>
      <c r="C66" s="21" t="s">
        <v>659</v>
      </c>
      <c r="D66" s="9" t="s">
        <v>35</v>
      </c>
      <c r="E66" s="21" t="s">
        <v>660</v>
      </c>
      <c r="F66" s="10">
        <v>3</v>
      </c>
      <c r="G66" s="9">
        <v>0</v>
      </c>
      <c r="H66" s="10">
        <f>MATCH(D66,schedule!E$2:E$37,0)</f>
        <v>18</v>
      </c>
      <c r="I66" t="str">
        <f>INDEX(SessionList!B$1:B$36,MATCH(MCQMC2024Data!D66,SessionList!A$1:A$36,0),1)</f>
        <v>Technical Session 6</v>
      </c>
      <c r="J66">
        <f>INDEX(SubmFolderNb!A$1:A$136,MATCH(MCQMC2024Data!B66,SubmFolderNb!F$1:F$136,0),1)</f>
        <v>52</v>
      </c>
      <c r="K66" s="11">
        <f t="shared" si="2"/>
        <v>248</v>
      </c>
      <c r="L66" s="11" t="str">
        <f>INDEX(SessionList!H$1:H$36,MATCH(MCQMC2024Data!D66,SessionList!A$1:A$36,0))</f>
        <v>Wednesday, August 21, 2024 -- Morning</v>
      </c>
      <c r="M66" s="11" t="str">
        <f>INDEX(SessionList!I$1:I$36,MATCH(MCQMC2024Data!D66,SessionList!A$1:A$36,0))</f>
        <v>STC 0040</v>
      </c>
      <c r="N66" s="11"/>
      <c r="O66" s="11"/>
      <c r="P66" s="11"/>
      <c r="Q66" s="11"/>
      <c r="R66" s="11"/>
      <c r="S66" s="11"/>
      <c r="T66" s="10"/>
      <c r="U66" s="10"/>
      <c r="V66" s="10"/>
      <c r="W66" s="10"/>
      <c r="X66" s="9"/>
    </row>
    <row r="67" spans="1:24" ht="32" x14ac:dyDescent="0.2">
      <c r="A67" s="21" t="s">
        <v>452</v>
      </c>
      <c r="B67" s="21" t="s">
        <v>453</v>
      </c>
      <c r="C67" s="21" t="s">
        <v>456</v>
      </c>
      <c r="D67" s="9" t="s">
        <v>36</v>
      </c>
      <c r="E67" s="21" t="s">
        <v>457</v>
      </c>
      <c r="F67" s="10">
        <v>4</v>
      </c>
      <c r="G67" s="9">
        <v>0</v>
      </c>
      <c r="H67" s="10">
        <f>MATCH(D67,schedule!E$2:E$37,0)</f>
        <v>20</v>
      </c>
      <c r="I67" t="str">
        <f>INDEX(SessionList!B$1:B$36,MATCH(MCQMC2024Data!D67,SessionList!A$1:A$36,0),1)</f>
        <v>Technical Session 7</v>
      </c>
      <c r="J67">
        <f>INDEX(SubmFolderNb!A$1:A$136,MATCH(MCQMC2024Data!B67,SubmFolderNb!F$1:F$136,0),1)</f>
        <v>6</v>
      </c>
      <c r="K67" s="11">
        <f t="shared" si="2"/>
        <v>260</v>
      </c>
      <c r="L67" s="11" t="str">
        <f>INDEX(SessionList!H$1:H$36,MATCH(MCQMC2024Data!D67,SessionList!A$1:A$36,0))</f>
        <v>Wednesday, August 21, 2024 -- Morning</v>
      </c>
      <c r="M67" s="11" t="str">
        <f>INDEX(SessionList!I$1:I$36,MATCH(MCQMC2024Data!D67,SessionList!A$1:A$36,0))</f>
        <v>STC 0060</v>
      </c>
      <c r="N67" s="10"/>
      <c r="O67" s="10"/>
      <c r="P67" s="10"/>
      <c r="Q67" s="11"/>
      <c r="R67" s="11"/>
      <c r="S67" s="11"/>
      <c r="T67" s="10"/>
      <c r="U67" s="10"/>
      <c r="V67" s="10"/>
      <c r="W67" s="11"/>
      <c r="X67" s="9"/>
    </row>
    <row r="68" spans="1:24" ht="32" x14ac:dyDescent="0.2">
      <c r="A68" s="21" t="s">
        <v>533</v>
      </c>
      <c r="B68" s="21" t="s">
        <v>534</v>
      </c>
      <c r="C68" s="21" t="s">
        <v>536</v>
      </c>
      <c r="D68" s="9" t="s">
        <v>36</v>
      </c>
      <c r="E68" s="21" t="s">
        <v>537</v>
      </c>
      <c r="F68" s="10">
        <v>2</v>
      </c>
      <c r="G68" s="9">
        <v>0</v>
      </c>
      <c r="H68" s="10">
        <f>MATCH(D68,schedule!E$2:E$37,0)</f>
        <v>20</v>
      </c>
      <c r="I68" t="str">
        <f>INDEX(SessionList!B$1:B$36,MATCH(MCQMC2024Data!D68,SessionList!A$1:A$36,0),1)</f>
        <v>Technical Session 7</v>
      </c>
      <c r="J68">
        <f>INDEX(SubmFolderNb!A$1:A$136,MATCH(MCQMC2024Data!B68,SubmFolderNb!F$1:F$136,0),1)</f>
        <v>23</v>
      </c>
      <c r="K68" s="11">
        <f t="shared" si="2"/>
        <v>240</v>
      </c>
      <c r="L68" s="11" t="str">
        <f>INDEX(SessionList!H$1:H$36,MATCH(MCQMC2024Data!D68,SessionList!A$1:A$36,0))</f>
        <v>Wednesday, August 21, 2024 -- Morning</v>
      </c>
      <c r="M68" s="11" t="str">
        <f>INDEX(SessionList!I$1:I$36,MATCH(MCQMC2024Data!D68,SessionList!A$1:A$36,0))</f>
        <v>STC 0060</v>
      </c>
      <c r="N68" s="10"/>
      <c r="O68" s="10"/>
      <c r="P68" s="11"/>
      <c r="Q68" s="11"/>
      <c r="R68" s="10"/>
      <c r="S68" s="10"/>
      <c r="T68" s="10"/>
      <c r="U68" s="10"/>
      <c r="V68" s="10"/>
      <c r="W68" s="10"/>
      <c r="X68" s="9"/>
    </row>
    <row r="69" spans="1:24" ht="32" x14ac:dyDescent="0.2">
      <c r="A69" s="21" t="s">
        <v>588</v>
      </c>
      <c r="B69" s="21" t="s">
        <v>589</v>
      </c>
      <c r="C69" s="21" t="s">
        <v>592</v>
      </c>
      <c r="D69" s="9" t="s">
        <v>36</v>
      </c>
      <c r="E69" s="21" t="s">
        <v>593</v>
      </c>
      <c r="F69" s="10">
        <v>3</v>
      </c>
      <c r="G69" s="9">
        <v>0</v>
      </c>
      <c r="H69" s="10">
        <f>MATCH(D69,schedule!E$2:E$37,0)</f>
        <v>20</v>
      </c>
      <c r="I69" t="str">
        <f>INDEX(SessionList!B$1:B$36,MATCH(MCQMC2024Data!D69,SessionList!A$1:A$36,0),1)</f>
        <v>Technical Session 7</v>
      </c>
      <c r="J69">
        <f>INDEX(SubmFolderNb!A$1:A$136,MATCH(MCQMC2024Data!B69,SubmFolderNb!F$1:F$136,0),1)</f>
        <v>37</v>
      </c>
      <c r="K69" s="11">
        <f t="shared" si="2"/>
        <v>250</v>
      </c>
      <c r="L69" s="11" t="str">
        <f>INDEX(SessionList!H$1:H$36,MATCH(MCQMC2024Data!D69,SessionList!A$1:A$36,0))</f>
        <v>Wednesday, August 21, 2024 -- Morning</v>
      </c>
      <c r="M69" s="11" t="str">
        <f>INDEX(SessionList!I$1:I$36,MATCH(MCQMC2024Data!D69,SessionList!A$1:A$36,0))</f>
        <v>STC 0060</v>
      </c>
      <c r="N69" s="11"/>
      <c r="O69" s="11"/>
      <c r="P69" s="11"/>
      <c r="Q69" s="11"/>
      <c r="R69" s="11"/>
      <c r="S69" s="11"/>
      <c r="T69" s="10"/>
      <c r="U69" s="10"/>
      <c r="V69" s="10"/>
      <c r="W69" s="11"/>
      <c r="X69" s="9"/>
    </row>
    <row r="70" spans="1:24" x14ac:dyDescent="0.2">
      <c r="A70" s="21" t="s">
        <v>667</v>
      </c>
      <c r="B70" s="21" t="s">
        <v>973</v>
      </c>
      <c r="C70" s="21" t="s">
        <v>671</v>
      </c>
      <c r="D70" s="9" t="s">
        <v>30</v>
      </c>
      <c r="E70" s="21" t="s">
        <v>672</v>
      </c>
      <c r="F70" s="10">
        <v>2</v>
      </c>
      <c r="G70" s="9">
        <v>0</v>
      </c>
      <c r="H70" s="10">
        <f>MATCH(D70,schedule!E$2:E$37,0)</f>
        <v>4</v>
      </c>
      <c r="I70" t="str">
        <f>INDEX(SessionList!B$1:B$36,MATCH(MCQMC2024Data!D70,SessionList!A$1:A$36,0),1)</f>
        <v>Technical Session 1</v>
      </c>
      <c r="J70">
        <f>INDEX(SubmFolderNb!A$1:A$136,MATCH(MCQMC2024Data!B70,SubmFolderNb!F$1:F$136,0),1)</f>
        <v>55</v>
      </c>
      <c r="K70" s="11">
        <f t="shared" si="2"/>
        <v>24</v>
      </c>
      <c r="L70" s="11" t="str">
        <f>INDEX(SessionList!H$1:H$36,MATCH(MCQMC2024Data!D70,SessionList!A$1:A$36,0))</f>
        <v>Monday, August 19, 2024 -- Morning</v>
      </c>
      <c r="M70" s="11" t="str">
        <f>INDEX(SessionList!I$1:I$36,MATCH(MCQMC2024Data!D70,SessionList!A$1:A$36,0))</f>
        <v>STC 0060</v>
      </c>
      <c r="N70" s="10"/>
      <c r="O70" s="10"/>
      <c r="P70" s="11"/>
      <c r="Q70" s="11"/>
      <c r="R70" s="11"/>
      <c r="S70" s="11"/>
      <c r="T70" s="10"/>
      <c r="U70" s="10"/>
      <c r="V70" s="10"/>
      <c r="W70" s="11"/>
      <c r="X70" s="9"/>
    </row>
    <row r="71" spans="1:24" ht="32" x14ac:dyDescent="0.2">
      <c r="A71" s="21" t="s">
        <v>164</v>
      </c>
      <c r="B71" s="21" t="s">
        <v>165</v>
      </c>
      <c r="C71" s="21" t="s">
        <v>691</v>
      </c>
      <c r="D71" s="9" t="s">
        <v>58</v>
      </c>
      <c r="E71" s="21" t="s">
        <v>692</v>
      </c>
      <c r="F71" s="47">
        <f>INDEX(OrderSpeakerSpec!A$1:A$94,MATCH(B71,OrderSpeakerSpec!C$1:C$94,0),1)</f>
        <v>1</v>
      </c>
      <c r="G71" s="9">
        <v>1</v>
      </c>
      <c r="H71" s="10">
        <f>MATCH(D71,schedule!E$2:E$37,0)</f>
        <v>21</v>
      </c>
      <c r="I71" t="str">
        <f>INDEX(SessionList!B$1:B$36,MATCH(MCQMC2024Data!D71,SessionList!A$1:A$36,0),1)</f>
        <v>Function recovery and discretization problems - Part 2</v>
      </c>
      <c r="J71">
        <f>INDEX(SubmFolderNb!A$1:A$136,MATCH(MCQMC2024Data!B71,SubmFolderNb!F$1:F$136,0),1)</f>
        <v>62</v>
      </c>
      <c r="K71" s="11">
        <f t="shared" si="2"/>
        <v>281</v>
      </c>
      <c r="L71" s="11" t="str">
        <f>INDEX(SessionList!H$1:H$36,MATCH(MCQMC2024Data!D71,SessionList!A$1:A$36,0))</f>
        <v>Wednesday, August 21, 2024 -- Afternoon</v>
      </c>
      <c r="M71" s="11" t="str">
        <f>INDEX(SessionList!I$1:I$36,MATCH(MCQMC2024Data!D71,SessionList!A$1:A$36,0))</f>
        <v>STC 0020</v>
      </c>
      <c r="N71" s="11"/>
      <c r="O71" s="11"/>
      <c r="P71" s="11"/>
      <c r="Q71" s="11"/>
      <c r="R71" s="11"/>
      <c r="S71" s="11"/>
      <c r="T71" s="10"/>
      <c r="U71" s="10"/>
      <c r="V71" s="10"/>
      <c r="W71" s="10"/>
      <c r="X71" s="9"/>
    </row>
    <row r="72" spans="1:24" ht="32" x14ac:dyDescent="0.2">
      <c r="A72" s="21" t="s">
        <v>108</v>
      </c>
      <c r="B72" s="21" t="s">
        <v>168</v>
      </c>
      <c r="C72" s="21" t="s">
        <v>752</v>
      </c>
      <c r="D72" s="9" t="s">
        <v>58</v>
      </c>
      <c r="E72" s="21" t="s">
        <v>753</v>
      </c>
      <c r="F72" s="47">
        <f>INDEX(OrderSpeakerSpec!A$1:A$94,MATCH(B72,OrderSpeakerSpec!C$1:C$94,0),1)</f>
        <v>2</v>
      </c>
      <c r="G72" s="9">
        <v>1</v>
      </c>
      <c r="H72" s="10">
        <f>MATCH(D72,schedule!E$2:E$37,0)</f>
        <v>21</v>
      </c>
      <c r="I72" t="str">
        <f>INDEX(SessionList!B$1:B$36,MATCH(MCQMC2024Data!D72,SessionList!A$1:A$36,0),1)</f>
        <v>Function recovery and discretization problems - Part 2</v>
      </c>
      <c r="J72">
        <f>INDEX(SubmFolderNb!A$1:A$136,MATCH(MCQMC2024Data!B72,SubmFolderNb!F$1:F$136,0),1)</f>
        <v>82</v>
      </c>
      <c r="K72" s="11">
        <f t="shared" si="2"/>
        <v>291</v>
      </c>
      <c r="L72" s="11" t="str">
        <f>INDEX(SessionList!H$1:H$36,MATCH(MCQMC2024Data!D72,SessionList!A$1:A$36,0))</f>
        <v>Wednesday, August 21, 2024 -- Afternoon</v>
      </c>
      <c r="M72" s="11" t="str">
        <f>INDEX(SessionList!I$1:I$36,MATCH(MCQMC2024Data!D72,SessionList!A$1:A$36,0))</f>
        <v>STC 0020</v>
      </c>
      <c r="N72" s="11"/>
      <c r="O72" s="11"/>
      <c r="P72" s="11"/>
      <c r="Q72" s="11"/>
      <c r="R72" s="11"/>
      <c r="S72" s="11"/>
      <c r="T72" s="10"/>
      <c r="U72" s="10"/>
      <c r="V72" s="10"/>
      <c r="W72" s="11"/>
      <c r="X72" s="9"/>
    </row>
    <row r="73" spans="1:24" ht="32" x14ac:dyDescent="0.2">
      <c r="A73" s="21" t="s">
        <v>171</v>
      </c>
      <c r="B73" s="21" t="s">
        <v>172</v>
      </c>
      <c r="C73" s="21" t="s">
        <v>874</v>
      </c>
      <c r="D73" s="9" t="s">
        <v>58</v>
      </c>
      <c r="E73" s="21" t="s">
        <v>875</v>
      </c>
      <c r="F73" s="47">
        <f>INDEX(OrderSpeakerSpec!A$1:A$94,MATCH(B73,OrderSpeakerSpec!C$1:C$94,0),1)</f>
        <v>3</v>
      </c>
      <c r="G73" s="4">
        <v>1</v>
      </c>
      <c r="H73" s="10">
        <f>MATCH(D73,schedule!E$2:E$37,0)</f>
        <v>21</v>
      </c>
      <c r="I73" t="str">
        <f>INDEX(SessionList!B$1:B$36,MATCH(MCQMC2024Data!D73,SessionList!A$1:A$36,0),1)</f>
        <v>Function recovery and discretization problems - Part 2</v>
      </c>
      <c r="J73">
        <f>INDEX(SubmFolderNb!A$1:A$136,MATCH(MCQMC2024Data!B73,SubmFolderNb!F$1:F$136,0),1)</f>
        <v>126</v>
      </c>
      <c r="K73" s="11">
        <f t="shared" si="2"/>
        <v>301</v>
      </c>
      <c r="L73" s="11" t="str">
        <f>INDEX(SessionList!H$1:H$36,MATCH(MCQMC2024Data!D73,SessionList!A$1:A$36,0))</f>
        <v>Wednesday, August 21, 2024 -- Afternoon</v>
      </c>
      <c r="M73" s="11" t="str">
        <f>INDEX(SessionList!I$1:I$36,MATCH(MCQMC2024Data!D73,SessionList!A$1:A$36,0))</f>
        <v>STC 0020</v>
      </c>
      <c r="N73" s="11"/>
      <c r="O73" s="11"/>
      <c r="P73" s="11"/>
      <c r="Q73" s="11"/>
      <c r="R73" s="11"/>
      <c r="S73" s="11"/>
      <c r="T73" s="10"/>
      <c r="U73" s="10"/>
      <c r="V73" s="10"/>
      <c r="W73" s="10"/>
      <c r="X73" s="9"/>
    </row>
    <row r="74" spans="1:24" ht="32" x14ac:dyDescent="0.2">
      <c r="A74" s="21" t="s">
        <v>177</v>
      </c>
      <c r="B74" s="21" t="s">
        <v>178</v>
      </c>
      <c r="C74" s="21" t="s">
        <v>740</v>
      </c>
      <c r="D74" s="9" t="s">
        <v>59</v>
      </c>
      <c r="E74" s="21" t="s">
        <v>741</v>
      </c>
      <c r="F74" s="47">
        <f>INDEX(OrderSpeakerSpec!A$1:A$94,MATCH(B74,OrderSpeakerSpec!C$1:C$94,0),1)</f>
        <v>1</v>
      </c>
      <c r="G74" s="9">
        <v>1</v>
      </c>
      <c r="H74" s="10">
        <f>MATCH(D74,schedule!E$2:E$37,0)</f>
        <v>22</v>
      </c>
      <c r="I74" t="str">
        <f>INDEX(SessionList!B$1:B$36,MATCH(MCQMC2024Data!D74,SessionList!A$1:A$36,0),1)</f>
        <v>Universality in QMC and related algorithms</v>
      </c>
      <c r="J74">
        <f>INDEX(SubmFolderNb!A$1:A$136,MATCH(MCQMC2024Data!B74,SubmFolderNb!F$1:F$136,0),1)</f>
        <v>78</v>
      </c>
      <c r="K74" s="11">
        <f t="shared" si="2"/>
        <v>282</v>
      </c>
      <c r="L74" s="11" t="str">
        <f>INDEX(SessionList!H$1:H$36,MATCH(MCQMC2024Data!D74,SessionList!A$1:A$36,0))</f>
        <v>Wednesday, August 21, 2024 -- Afternoon</v>
      </c>
      <c r="M74" s="11" t="str">
        <f>INDEX(SessionList!I$1:I$36,MATCH(MCQMC2024Data!D74,SessionList!A$1:A$36,0))</f>
        <v>STC 0040</v>
      </c>
      <c r="N74" s="11"/>
      <c r="O74" s="11"/>
      <c r="P74" s="11"/>
      <c r="Q74" s="11"/>
      <c r="R74" s="11"/>
      <c r="S74" s="11"/>
      <c r="T74" s="10"/>
      <c r="U74" s="10"/>
      <c r="V74" s="10"/>
      <c r="W74" s="10"/>
      <c r="X74" s="9"/>
    </row>
    <row r="75" spans="1:24" ht="32" x14ac:dyDescent="0.2">
      <c r="A75" s="21" t="s">
        <v>185</v>
      </c>
      <c r="B75" s="21" t="s">
        <v>186</v>
      </c>
      <c r="C75" s="21" t="s">
        <v>748</v>
      </c>
      <c r="D75" s="9" t="s">
        <v>59</v>
      </c>
      <c r="E75" s="21" t="s">
        <v>749</v>
      </c>
      <c r="F75" s="47">
        <f>INDEX(OrderSpeakerSpec!A$1:A$94,MATCH(B75,OrderSpeakerSpec!C$1:C$94,0),1)</f>
        <v>3</v>
      </c>
      <c r="G75" s="9">
        <v>1</v>
      </c>
      <c r="H75" s="10">
        <f>MATCH(D75,schedule!E$2:E$37,0)</f>
        <v>22</v>
      </c>
      <c r="I75" t="str">
        <f>INDEX(SessionList!B$1:B$36,MATCH(MCQMC2024Data!D75,SessionList!A$1:A$36,0),1)</f>
        <v>Universality in QMC and related algorithms</v>
      </c>
      <c r="J75">
        <f>INDEX(SubmFolderNb!A$1:A$136,MATCH(MCQMC2024Data!B75,SubmFolderNb!F$1:F$136,0),1)</f>
        <v>81</v>
      </c>
      <c r="K75" s="11">
        <f t="shared" si="2"/>
        <v>302</v>
      </c>
      <c r="L75" s="11" t="str">
        <f>INDEX(SessionList!H$1:H$36,MATCH(MCQMC2024Data!D75,SessionList!A$1:A$36,0))</f>
        <v>Wednesday, August 21, 2024 -- Afternoon</v>
      </c>
      <c r="M75" s="11" t="str">
        <f>INDEX(SessionList!I$1:I$36,MATCH(MCQMC2024Data!D75,SessionList!A$1:A$36,0))</f>
        <v>STC 0040</v>
      </c>
      <c r="N75" s="11"/>
      <c r="O75" s="11"/>
      <c r="P75" s="11"/>
      <c r="Q75" s="11"/>
      <c r="R75" s="11"/>
      <c r="S75" s="11"/>
      <c r="T75" s="10"/>
      <c r="U75" s="10"/>
      <c r="V75" s="10"/>
      <c r="W75" s="10"/>
      <c r="X75" s="9"/>
    </row>
    <row r="76" spans="1:24" ht="32" x14ac:dyDescent="0.2">
      <c r="A76" s="21" t="s">
        <v>189</v>
      </c>
      <c r="B76" s="21" t="s">
        <v>190</v>
      </c>
      <c r="C76" s="21" t="s">
        <v>978</v>
      </c>
      <c r="D76" s="9" t="s">
        <v>59</v>
      </c>
      <c r="E76" s="52" t="s">
        <v>977</v>
      </c>
      <c r="F76" s="47">
        <f>INDEX(OrderSpeakerSpec!A$1:A$94,MATCH(B76,OrderSpeakerSpec!C$1:C$94,0),1)</f>
        <v>4</v>
      </c>
      <c r="G76" s="9">
        <v>1</v>
      </c>
      <c r="H76" s="10">
        <f>MATCH(D76,schedule!E$2:E$37,0)</f>
        <v>22</v>
      </c>
      <c r="I76" t="str">
        <f>INDEX(SessionList!B$1:B$36,MATCH(MCQMC2024Data!D76,SessionList!A$1:A$36,0),1)</f>
        <v>Universality in QMC and related algorithms</v>
      </c>
      <c r="J76">
        <f>INDEX(SubmFolderNb!A$1:A$136,MATCH(MCQMC2024Data!B76,SubmFolderNb!F$1:F$136,0),1)</f>
        <v>96</v>
      </c>
      <c r="K76" s="11">
        <f t="shared" si="2"/>
        <v>312</v>
      </c>
      <c r="L76" s="11" t="str">
        <f>INDEX(SessionList!H$1:H$36,MATCH(MCQMC2024Data!D76,SessionList!A$1:A$36,0))</f>
        <v>Wednesday, August 21, 2024 -- Afternoon</v>
      </c>
      <c r="M76" s="11" t="str">
        <f>INDEX(SessionList!I$1:I$36,MATCH(MCQMC2024Data!D76,SessionList!A$1:A$36,0))</f>
        <v>STC 0040</v>
      </c>
      <c r="N76" s="68"/>
      <c r="O76" s="68"/>
      <c r="P76" s="68"/>
      <c r="Q76" s="68"/>
      <c r="R76" s="11"/>
      <c r="S76" s="11"/>
      <c r="T76" s="10"/>
      <c r="U76" s="10"/>
      <c r="V76" s="10"/>
      <c r="W76" s="10"/>
      <c r="X76" s="9"/>
    </row>
    <row r="77" spans="1:24" ht="32" x14ac:dyDescent="0.2">
      <c r="A77" s="21" t="s">
        <v>702</v>
      </c>
      <c r="B77" s="21" t="s">
        <v>182</v>
      </c>
      <c r="C77" s="21" t="s">
        <v>845</v>
      </c>
      <c r="D77" s="9" t="s">
        <v>59</v>
      </c>
      <c r="E77" s="21" t="s">
        <v>846</v>
      </c>
      <c r="F77" s="47">
        <f>INDEX(OrderSpeakerSpec!A$1:A$94,MATCH(B77,OrderSpeakerSpec!C$1:C$94,0),1)</f>
        <v>2</v>
      </c>
      <c r="G77" s="9">
        <v>1</v>
      </c>
      <c r="H77" s="10">
        <f>MATCH(D77,schedule!E$2:E$37,0)</f>
        <v>22</v>
      </c>
      <c r="I77" t="str">
        <f>INDEX(SessionList!B$1:B$36,MATCH(MCQMC2024Data!D77,SessionList!A$1:A$36,0),1)</f>
        <v>Universality in QMC and related algorithms</v>
      </c>
      <c r="J77">
        <f>INDEX(SubmFolderNb!A$1:A$136,MATCH(MCQMC2024Data!B77,SubmFolderNb!F$1:F$136,0),1)</f>
        <v>115</v>
      </c>
      <c r="K77" s="11">
        <f t="shared" si="2"/>
        <v>292</v>
      </c>
      <c r="L77" s="11" t="str">
        <f>INDEX(SessionList!H$1:H$36,MATCH(MCQMC2024Data!D77,SessionList!A$1:A$36,0))</f>
        <v>Wednesday, August 21, 2024 -- Afternoon</v>
      </c>
      <c r="M77" s="11" t="str">
        <f>INDEX(SessionList!I$1:I$36,MATCH(MCQMC2024Data!D77,SessionList!A$1:A$36,0))</f>
        <v>STC 0040</v>
      </c>
      <c r="N77" s="71"/>
      <c r="O77" s="71"/>
      <c r="P77" s="71"/>
      <c r="Q77" s="71"/>
      <c r="R77" s="68"/>
      <c r="S77" s="68"/>
      <c r="T77" s="66"/>
      <c r="U77" s="66"/>
      <c r="V77" s="66"/>
      <c r="W77" s="10"/>
      <c r="X77" s="9"/>
    </row>
    <row r="78" spans="1:24" ht="32" x14ac:dyDescent="0.2">
      <c r="A78" s="21" t="s">
        <v>470</v>
      </c>
      <c r="B78" s="21" t="s">
        <v>471</v>
      </c>
      <c r="C78" s="21" t="s">
        <v>474</v>
      </c>
      <c r="D78" s="9" t="s">
        <v>60</v>
      </c>
      <c r="E78" s="21" t="s">
        <v>475</v>
      </c>
      <c r="F78" s="10">
        <v>1</v>
      </c>
      <c r="G78" s="9">
        <v>0</v>
      </c>
      <c r="H78" s="10">
        <f>MATCH(D78,schedule!E$2:E$37,0)</f>
        <v>23</v>
      </c>
      <c r="I78" t="str">
        <f>INDEX(SessionList!B$1:B$36,MATCH(MCQMC2024Data!D78,SessionList!A$1:A$36,0),1)</f>
        <v>Technical Session 8</v>
      </c>
      <c r="J78">
        <f>INDEX(SubmFolderNb!A$1:A$136,MATCH(MCQMC2024Data!B78,SubmFolderNb!F$1:F$136,0),1)</f>
        <v>9</v>
      </c>
      <c r="K78" s="11">
        <f t="shared" si="2"/>
        <v>283</v>
      </c>
      <c r="L78" s="11" t="str">
        <f>INDEX(SessionList!H$1:H$36,MATCH(MCQMC2024Data!D78,SessionList!A$1:A$36,0))</f>
        <v>Wednesday, August 21, 2024 -- Afternoon</v>
      </c>
      <c r="M78" s="11" t="str">
        <f>INDEX(SessionList!I$1:I$36,MATCH(MCQMC2024Data!D78,SessionList!A$1:A$36,0))</f>
        <v>STC 0050</v>
      </c>
      <c r="N78" s="69"/>
      <c r="O78" s="69"/>
      <c r="P78" s="69"/>
      <c r="Q78" s="69"/>
      <c r="R78" s="71"/>
      <c r="S78" s="71"/>
      <c r="T78" s="70"/>
      <c r="U78" s="70"/>
      <c r="V78" s="70"/>
      <c r="W78" s="11"/>
      <c r="X78" s="9"/>
    </row>
    <row r="79" spans="1:24" ht="32" x14ac:dyDescent="0.2">
      <c r="A79" s="21" t="s">
        <v>661</v>
      </c>
      <c r="B79" s="21" t="s">
        <v>662</v>
      </c>
      <c r="C79" s="21" t="s">
        <v>665</v>
      </c>
      <c r="D79" s="9" t="s">
        <v>60</v>
      </c>
      <c r="E79" s="21" t="s">
        <v>666</v>
      </c>
      <c r="F79" s="10">
        <v>2</v>
      </c>
      <c r="G79" s="9">
        <v>0</v>
      </c>
      <c r="H79" s="10">
        <f>MATCH(D79,schedule!E$2:E$37,0)</f>
        <v>23</v>
      </c>
      <c r="I79" t="str">
        <f>INDEX(SessionList!B$1:B$36,MATCH(MCQMC2024Data!D79,SessionList!A$1:A$36,0),1)</f>
        <v>Technical Session 8</v>
      </c>
      <c r="J79">
        <f>INDEX(SubmFolderNb!A$1:A$136,MATCH(MCQMC2024Data!B79,SubmFolderNb!F$1:F$136,0),1)</f>
        <v>54</v>
      </c>
      <c r="K79" s="11">
        <f t="shared" si="2"/>
        <v>293</v>
      </c>
      <c r="L79" s="11" t="str">
        <f>INDEX(SessionList!H$1:H$36,MATCH(MCQMC2024Data!D79,SessionList!A$1:A$36,0))</f>
        <v>Wednesday, August 21, 2024 -- Afternoon</v>
      </c>
      <c r="M79" s="11" t="str">
        <f>INDEX(SessionList!I$1:I$36,MATCH(MCQMC2024Data!D79,SessionList!A$1:A$36,0))</f>
        <v>STC 0050</v>
      </c>
      <c r="N79" s="11"/>
      <c r="O79" s="11"/>
      <c r="P79" s="11"/>
      <c r="Q79" s="11"/>
      <c r="R79" s="69"/>
      <c r="S79" s="69"/>
      <c r="T79" s="67"/>
      <c r="U79" s="67"/>
      <c r="V79" s="67"/>
      <c r="W79" s="10"/>
      <c r="X79" s="9"/>
    </row>
    <row r="80" spans="1:24" ht="32" x14ac:dyDescent="0.2">
      <c r="A80" s="21" t="s">
        <v>575</v>
      </c>
      <c r="B80" s="21" t="s">
        <v>576</v>
      </c>
      <c r="C80" s="21" t="s">
        <v>578</v>
      </c>
      <c r="D80" s="9" t="s">
        <v>60</v>
      </c>
      <c r="E80" s="21" t="s">
        <v>579</v>
      </c>
      <c r="F80" s="10">
        <v>3</v>
      </c>
      <c r="G80" s="9">
        <v>0</v>
      </c>
      <c r="H80" s="10">
        <f>MATCH(D80,schedule!E$2:E$37,0)</f>
        <v>23</v>
      </c>
      <c r="I80" t="str">
        <f>INDEX(SessionList!B$1:B$36,MATCH(MCQMC2024Data!D80,SessionList!A$1:A$36,0),1)</f>
        <v>Technical Session 8</v>
      </c>
      <c r="J80">
        <f>INDEX(SubmFolderNb!A$1:A$136,MATCH(MCQMC2024Data!B80,SubmFolderNb!F$1:F$136,0),1)</f>
        <v>34</v>
      </c>
      <c r="K80" s="11">
        <f t="shared" si="2"/>
        <v>303</v>
      </c>
      <c r="L80" s="11" t="str">
        <f>INDEX(SessionList!H$1:H$36,MATCH(MCQMC2024Data!D80,SessionList!A$1:A$36,0))</f>
        <v>Wednesday, August 21, 2024 -- Afternoon</v>
      </c>
      <c r="M80" s="11" t="str">
        <f>INDEX(SessionList!I$1:I$36,MATCH(MCQMC2024Data!D80,SessionList!A$1:A$36,0))</f>
        <v>STC 0050</v>
      </c>
      <c r="N80" s="11"/>
      <c r="O80" s="11"/>
      <c r="P80" s="11"/>
      <c r="Q80" s="11"/>
      <c r="R80" s="11"/>
      <c r="S80" s="11"/>
      <c r="T80" s="10"/>
      <c r="U80" s="10"/>
      <c r="V80" s="10"/>
      <c r="W80" s="10"/>
      <c r="X80" s="9"/>
    </row>
    <row r="81" spans="1:24" ht="32" x14ac:dyDescent="0.2">
      <c r="A81" s="42" t="s">
        <v>910</v>
      </c>
      <c r="B81" s="43" t="s">
        <v>911</v>
      </c>
      <c r="C81" s="44" t="s">
        <v>914</v>
      </c>
      <c r="D81" s="9" t="s">
        <v>40</v>
      </c>
      <c r="E81" s="44" t="s">
        <v>933</v>
      </c>
      <c r="F81" s="10">
        <v>3</v>
      </c>
      <c r="G81" s="33">
        <v>0</v>
      </c>
      <c r="H81" s="10">
        <f>MATCH(D81,schedule!E$2:E$37,0)</f>
        <v>32</v>
      </c>
      <c r="I81" t="str">
        <f>INDEX(SessionList!B$1:B$36,MATCH(MCQMC2024Data!D81,SessionList!A$1:A$36,0),1)</f>
        <v>Technical Session 11</v>
      </c>
      <c r="J81">
        <f>INDEX(SubmFolderNb!A$1:A$136,MATCH(MCQMC2024Data!B81,SubmFolderNb!F$1:F$136,0),1)</f>
        <v>906</v>
      </c>
      <c r="K81" s="11">
        <f t="shared" si="2"/>
        <v>412</v>
      </c>
      <c r="L81" s="11" t="str">
        <f>INDEX(SessionList!H$1:H$36,MATCH(MCQMC2024Data!D81,SessionList!A$1:A$36,0))</f>
        <v>Thursday, August 22, 2024 -- Afternoon</v>
      </c>
      <c r="M81" s="11" t="str">
        <f>INDEX(SessionList!I$1:I$36,MATCH(MCQMC2024Data!D81,SessionList!A$1:A$36,0))</f>
        <v>STC 0060</v>
      </c>
      <c r="N81" s="11"/>
      <c r="O81" s="11"/>
      <c r="P81" s="11"/>
      <c r="Q81" s="11"/>
      <c r="R81" s="11"/>
      <c r="S81" s="11"/>
      <c r="T81" s="10"/>
      <c r="U81" s="10"/>
      <c r="V81" s="10"/>
      <c r="W81" s="10"/>
      <c r="X81" s="9"/>
    </row>
    <row r="82" spans="1:24" ht="32" x14ac:dyDescent="0.2">
      <c r="A82" s="21" t="s">
        <v>538</v>
      </c>
      <c r="B82" s="21" t="s">
        <v>540</v>
      </c>
      <c r="C82" s="21" t="s">
        <v>543</v>
      </c>
      <c r="D82" s="9" t="s">
        <v>61</v>
      </c>
      <c r="E82" s="21" t="s">
        <v>544</v>
      </c>
      <c r="F82" s="10">
        <v>3</v>
      </c>
      <c r="G82" s="9">
        <v>0</v>
      </c>
      <c r="H82" s="10">
        <f>MATCH(D82,schedule!E$2:E$37,0)</f>
        <v>24</v>
      </c>
      <c r="I82" t="str">
        <f>INDEX(SessionList!B$1:B$36,MATCH(MCQMC2024Data!D82,SessionList!A$1:A$36,0),1)</f>
        <v>Technical Session 9</v>
      </c>
      <c r="J82">
        <f>INDEX(SubmFolderNb!A$1:A$136,MATCH(MCQMC2024Data!B82,SubmFolderNb!F$1:F$136,0),1)</f>
        <v>25</v>
      </c>
      <c r="K82" s="11">
        <f t="shared" si="2"/>
        <v>304</v>
      </c>
      <c r="L82" s="11" t="str">
        <f>INDEX(SessionList!H$1:H$36,MATCH(MCQMC2024Data!D82,SessionList!A$1:A$36,0))</f>
        <v>Wednesday, August 21, 2024 -- Afternoon</v>
      </c>
      <c r="M82" s="11" t="str">
        <f>INDEX(SessionList!I$1:I$36,MATCH(MCQMC2024Data!D82,SessionList!A$1:A$36,0))</f>
        <v>STC 0060</v>
      </c>
      <c r="N82" s="10"/>
      <c r="O82" s="10"/>
      <c r="P82" s="11"/>
      <c r="Q82" s="11"/>
      <c r="R82" s="11"/>
      <c r="S82" s="11"/>
      <c r="T82" s="10"/>
      <c r="U82" s="10"/>
      <c r="V82" s="10"/>
      <c r="W82" s="10"/>
      <c r="X82" s="9"/>
    </row>
    <row r="83" spans="1:24" ht="32" x14ac:dyDescent="0.2">
      <c r="A83" s="21" t="s">
        <v>678</v>
      </c>
      <c r="B83" s="21" t="s">
        <v>679</v>
      </c>
      <c r="C83" s="21" t="s">
        <v>682</v>
      </c>
      <c r="D83" s="9" t="s">
        <v>61</v>
      </c>
      <c r="E83" s="21" t="s">
        <v>683</v>
      </c>
      <c r="F83" s="10">
        <v>2</v>
      </c>
      <c r="G83" s="9">
        <v>0</v>
      </c>
      <c r="H83" s="10">
        <f>MATCH(D83,schedule!E$2:E$37,0)</f>
        <v>24</v>
      </c>
      <c r="I83" t="str">
        <f>INDEX(SessionList!B$1:B$36,MATCH(MCQMC2024Data!D83,SessionList!A$1:A$36,0),1)</f>
        <v>Technical Session 9</v>
      </c>
      <c r="J83">
        <f>INDEX(SubmFolderNb!A$1:A$136,MATCH(MCQMC2024Data!B83,SubmFolderNb!F$1:F$136,0),1)</f>
        <v>58</v>
      </c>
      <c r="K83" s="11">
        <f t="shared" si="2"/>
        <v>294</v>
      </c>
      <c r="L83" s="11" t="str">
        <f>INDEX(SessionList!H$1:H$36,MATCH(MCQMC2024Data!D83,SessionList!A$1:A$36,0))</f>
        <v>Wednesday, August 21, 2024 -- Afternoon</v>
      </c>
      <c r="M83" s="11" t="str">
        <f>INDEX(SessionList!I$1:I$36,MATCH(MCQMC2024Data!D83,SessionList!A$1:A$36,0))</f>
        <v>STC 0060</v>
      </c>
      <c r="N83" s="10"/>
      <c r="O83" s="10"/>
      <c r="P83" s="11"/>
      <c r="Q83" s="11"/>
      <c r="R83" s="11"/>
      <c r="S83" s="11"/>
      <c r="T83" s="10"/>
      <c r="U83" s="10"/>
      <c r="V83" s="10"/>
      <c r="W83" s="17"/>
      <c r="X83" s="9"/>
    </row>
    <row r="84" spans="1:24" ht="32" x14ac:dyDescent="0.2">
      <c r="A84" s="36" t="s">
        <v>73</v>
      </c>
      <c r="B84" s="37" t="s">
        <v>894</v>
      </c>
      <c r="C84" s="40" t="s">
        <v>897</v>
      </c>
      <c r="D84" s="9" t="s">
        <v>61</v>
      </c>
      <c r="E84" s="35" t="s">
        <v>929</v>
      </c>
      <c r="F84" s="10">
        <v>1</v>
      </c>
      <c r="G84" s="4">
        <v>0</v>
      </c>
      <c r="H84" s="10">
        <f>MATCH(D84,schedule!E$2:E$37,0)</f>
        <v>24</v>
      </c>
      <c r="I84" t="str">
        <f>INDEX(SessionList!B$1:B$36,MATCH(MCQMC2024Data!D84,SessionList!A$1:A$36,0),1)</f>
        <v>Technical Session 9</v>
      </c>
      <c r="J84">
        <f>INDEX(SubmFolderNb!A$1:A$136,MATCH(MCQMC2024Data!B84,SubmFolderNb!F$1:F$136,0),1)</f>
        <v>902</v>
      </c>
      <c r="K84" s="11">
        <f t="shared" si="2"/>
        <v>284</v>
      </c>
      <c r="L84" s="11" t="str">
        <f>INDEX(SessionList!H$1:H$36,MATCH(MCQMC2024Data!D84,SessionList!A$1:A$36,0))</f>
        <v>Wednesday, August 21, 2024 -- Afternoon</v>
      </c>
      <c r="M84" s="11" t="str">
        <f>INDEX(SessionList!I$1:I$36,MATCH(MCQMC2024Data!D84,SessionList!A$1:A$36,0))</f>
        <v>STC 0060</v>
      </c>
      <c r="N84" s="11"/>
      <c r="O84" s="11"/>
      <c r="P84" s="11"/>
      <c r="Q84" s="11"/>
      <c r="R84" s="11"/>
      <c r="S84" s="11"/>
      <c r="T84" s="10"/>
      <c r="U84" s="10"/>
      <c r="V84" s="10"/>
      <c r="W84" s="10"/>
      <c r="X84" s="9"/>
    </row>
    <row r="85" spans="1:24" x14ac:dyDescent="0.2">
      <c r="A85" s="21" t="s">
        <v>315</v>
      </c>
      <c r="B85" s="21" t="s">
        <v>316</v>
      </c>
      <c r="C85" s="21" t="s">
        <v>709</v>
      </c>
      <c r="D85" s="9" t="s">
        <v>37</v>
      </c>
      <c r="E85" s="21" t="s">
        <v>710</v>
      </c>
      <c r="F85" s="47">
        <f>INDEX(OrderSpeakerSpec!A$1:A$94,MATCH(B85,OrderSpeakerSpec!C$1:C$94,0),1)</f>
        <v>1</v>
      </c>
      <c r="G85" s="9">
        <v>1</v>
      </c>
      <c r="H85" s="10">
        <f>MATCH(D85,schedule!E$2:E$37,0)</f>
        <v>25</v>
      </c>
      <c r="I85" t="str">
        <f>INDEX(SessionList!B$1:B$36,MATCH(MCQMC2024Data!D85,SessionList!A$1:A$36,0),1)</f>
        <v>Multilevel methods for SDEs and SPDEs</v>
      </c>
      <c r="J85">
        <f>INDEX(SubmFolderNb!A$1:A$136,MATCH(MCQMC2024Data!B85,SubmFolderNb!F$1:F$136,0),1)</f>
        <v>67</v>
      </c>
      <c r="K85" s="11">
        <f t="shared" si="2"/>
        <v>335</v>
      </c>
      <c r="L85" s="11" t="str">
        <f>INDEX(SessionList!H$1:H$36,MATCH(MCQMC2024Data!D85,SessionList!A$1:A$36,0))</f>
        <v>Thursday, August 22, 2024 -- Morning</v>
      </c>
      <c r="M85" s="11" t="str">
        <f>INDEX(SessionList!I$1:I$36,MATCH(MCQMC2024Data!D85,SessionList!A$1:A$36,0))</f>
        <v>STC 0020</v>
      </c>
      <c r="N85" s="10"/>
      <c r="O85" s="10"/>
      <c r="P85" s="10"/>
      <c r="Q85" s="11"/>
      <c r="R85" s="11"/>
      <c r="S85" s="11"/>
      <c r="T85" s="10"/>
      <c r="U85" s="10"/>
      <c r="V85" s="10"/>
      <c r="W85" s="10"/>
      <c r="X85" s="9"/>
    </row>
    <row r="86" spans="1:24" x14ac:dyDescent="0.2">
      <c r="A86" s="21" t="s">
        <v>731</v>
      </c>
      <c r="B86" s="21" t="s">
        <v>359</v>
      </c>
      <c r="C86" s="21" t="s">
        <v>732</v>
      </c>
      <c r="D86" s="9" t="s">
        <v>37</v>
      </c>
      <c r="E86" s="21" t="s">
        <v>733</v>
      </c>
      <c r="F86" s="47">
        <f>INDEX(OrderSpeakerSpec!A$1:A$94,MATCH(B86,OrderSpeakerSpec!C$1:C$94,0),1)</f>
        <v>2</v>
      </c>
      <c r="G86" s="9">
        <v>1</v>
      </c>
      <c r="H86" s="10">
        <f>MATCH(D86,schedule!E$2:E$37,0)</f>
        <v>25</v>
      </c>
      <c r="I86" t="str">
        <f>INDEX(SessionList!B$1:B$36,MATCH(MCQMC2024Data!D86,SessionList!A$1:A$36,0),1)</f>
        <v>Multilevel methods for SDEs and SPDEs</v>
      </c>
      <c r="J86">
        <f>INDEX(SubmFolderNb!A$1:A$136,MATCH(MCQMC2024Data!B86,SubmFolderNb!F$1:F$136,0),1)</f>
        <v>75</v>
      </c>
      <c r="K86" s="11">
        <f t="shared" si="2"/>
        <v>345</v>
      </c>
      <c r="L86" s="11" t="str">
        <f>INDEX(SessionList!H$1:H$36,MATCH(MCQMC2024Data!D86,SessionList!A$1:A$36,0))</f>
        <v>Thursday, August 22, 2024 -- Morning</v>
      </c>
      <c r="M86" s="11" t="str">
        <f>INDEX(SessionList!I$1:I$36,MATCH(MCQMC2024Data!D86,SessionList!A$1:A$36,0))</f>
        <v>STC 0020</v>
      </c>
      <c r="N86" s="11"/>
      <c r="O86" s="11"/>
      <c r="P86" s="11"/>
      <c r="Q86" s="11"/>
      <c r="R86" s="10"/>
      <c r="S86" s="10"/>
      <c r="T86" s="10"/>
      <c r="U86" s="10"/>
      <c r="V86" s="10"/>
      <c r="W86" s="11"/>
      <c r="X86" s="9"/>
    </row>
    <row r="87" spans="1:24" x14ac:dyDescent="0.2">
      <c r="A87" s="21" t="s">
        <v>177</v>
      </c>
      <c r="B87" s="21" t="s">
        <v>760</v>
      </c>
      <c r="C87" s="21" t="s">
        <v>762</v>
      </c>
      <c r="D87" s="18" t="s">
        <v>37</v>
      </c>
      <c r="E87" s="21" t="s">
        <v>763</v>
      </c>
      <c r="F87" s="47">
        <f>INDEX(OrderSpeakerSpec!A$1:A$94,MATCH(B87,OrderSpeakerSpec!C$1:C$94,0),1)</f>
        <v>4</v>
      </c>
      <c r="G87" s="9">
        <v>1</v>
      </c>
      <c r="H87" s="10">
        <f>MATCH(D87,schedule!E$2:E$37,0)</f>
        <v>25</v>
      </c>
      <c r="I87" t="str">
        <f>INDEX(SessionList!B$1:B$36,MATCH(MCQMC2024Data!D87,SessionList!A$1:A$36,0),1)</f>
        <v>Multilevel methods for SDEs and SPDEs</v>
      </c>
      <c r="J87">
        <f>INDEX(SubmFolderNb!A$1:A$136,MATCH(MCQMC2024Data!B87,SubmFolderNb!F$1:F$136,0),1)</f>
        <v>86</v>
      </c>
      <c r="K87" s="11">
        <f t="shared" si="2"/>
        <v>365</v>
      </c>
      <c r="L87" s="11" t="str">
        <f>INDEX(SessionList!H$1:H$36,MATCH(MCQMC2024Data!D87,SessionList!A$1:A$36,0))</f>
        <v>Thursday, August 22, 2024 -- Morning</v>
      </c>
      <c r="M87" s="11" t="str">
        <f>INDEX(SessionList!I$1:I$36,MATCH(MCQMC2024Data!D87,SessionList!A$1:A$36,0))</f>
        <v>STC 0020</v>
      </c>
      <c r="N87" s="11"/>
      <c r="O87" s="11"/>
      <c r="P87" s="11"/>
      <c r="Q87" s="11"/>
      <c r="R87" s="11"/>
      <c r="S87" s="11"/>
      <c r="T87" s="10"/>
      <c r="U87" s="10"/>
      <c r="V87" s="10"/>
      <c r="W87" s="10"/>
      <c r="X87" s="9"/>
    </row>
    <row r="88" spans="1:24" x14ac:dyDescent="0.2">
      <c r="A88" s="21" t="s">
        <v>361</v>
      </c>
      <c r="B88" s="21" t="s">
        <v>372</v>
      </c>
      <c r="C88" s="21" t="s">
        <v>769</v>
      </c>
      <c r="D88" s="18" t="s">
        <v>37</v>
      </c>
      <c r="E88" s="21" t="s">
        <v>770</v>
      </c>
      <c r="F88" s="47">
        <f>INDEX(OrderSpeakerSpec!A$1:A$94,MATCH(B88,OrderSpeakerSpec!C$1:C$94,0),1)</f>
        <v>3</v>
      </c>
      <c r="G88" s="9">
        <v>1</v>
      </c>
      <c r="H88" s="10">
        <f>MATCH(D88,schedule!E$2:E$37,0)</f>
        <v>25</v>
      </c>
      <c r="I88" t="str">
        <f>INDEX(SessionList!B$1:B$36,MATCH(MCQMC2024Data!D88,SessionList!A$1:A$36,0),1)</f>
        <v>Multilevel methods for SDEs and SPDEs</v>
      </c>
      <c r="J88">
        <f>INDEX(SubmFolderNb!A$1:A$136,MATCH(MCQMC2024Data!B88,SubmFolderNb!F$1:F$136,0),1)</f>
        <v>88</v>
      </c>
      <c r="K88" s="11">
        <f t="shared" si="2"/>
        <v>355</v>
      </c>
      <c r="L88" s="11" t="str">
        <f>INDEX(SessionList!H$1:H$36,MATCH(MCQMC2024Data!D88,SessionList!A$1:A$36,0))</f>
        <v>Thursday, August 22, 2024 -- Morning</v>
      </c>
      <c r="M88" s="11" t="str">
        <f>INDEX(SessionList!I$1:I$36,MATCH(MCQMC2024Data!D88,SessionList!A$1:A$36,0))</f>
        <v>STC 0020</v>
      </c>
      <c r="N88" s="11"/>
      <c r="O88" s="11"/>
      <c r="P88" s="11"/>
      <c r="Q88" s="11"/>
      <c r="R88" s="11"/>
      <c r="S88" s="11"/>
      <c r="T88" s="10"/>
      <c r="U88" s="10"/>
      <c r="V88" s="10"/>
      <c r="W88" s="10"/>
      <c r="X88" s="9"/>
    </row>
    <row r="89" spans="1:24" x14ac:dyDescent="0.2">
      <c r="A89" s="21" t="s">
        <v>285</v>
      </c>
      <c r="B89" s="21" t="s">
        <v>286</v>
      </c>
      <c r="C89" s="21" t="s">
        <v>686</v>
      </c>
      <c r="D89" s="9" t="s">
        <v>38</v>
      </c>
      <c r="E89" s="21" t="s">
        <v>687</v>
      </c>
      <c r="F89" s="47">
        <f>INDEX(OrderSpeakerSpec!A$1:A$94,MATCH(B89,OrderSpeakerSpec!C$1:C$94,0),1)</f>
        <v>1</v>
      </c>
      <c r="G89" s="9">
        <v>1</v>
      </c>
      <c r="H89" s="10">
        <f>MATCH(D89,schedule!E$2:E$37,0)</f>
        <v>26</v>
      </c>
      <c r="I89" t="str">
        <f>INDEX(SessionList!B$1:B$36,MATCH(MCQMC2024Data!D89,SessionList!A$1:A$36,0),1)</f>
        <v>Recent Advances in Monte Carlo Methods for Forward and Inverse Problems for Stochastic Reaction Networks - Part 1</v>
      </c>
      <c r="J89">
        <f>INDEX(SubmFolderNb!A$1:A$136,MATCH(MCQMC2024Data!B89,SubmFolderNb!F$1:F$136,0),1)</f>
        <v>60</v>
      </c>
      <c r="K89" s="11">
        <f t="shared" si="2"/>
        <v>336</v>
      </c>
      <c r="L89" s="11" t="str">
        <f>INDEX(SessionList!H$1:H$36,MATCH(MCQMC2024Data!D89,SessionList!A$1:A$36,0))</f>
        <v>Thursday, August 22, 2024 -- Morning</v>
      </c>
      <c r="M89" s="11" t="str">
        <f>INDEX(SessionList!I$1:I$36,MATCH(MCQMC2024Data!D89,SessionList!A$1:A$36,0))</f>
        <v>STC 0040</v>
      </c>
      <c r="N89" s="11"/>
      <c r="O89" s="11"/>
      <c r="P89" s="11"/>
      <c r="Q89" s="11"/>
      <c r="R89" s="11"/>
      <c r="S89" s="11"/>
      <c r="T89" s="10"/>
      <c r="U89" s="10"/>
      <c r="V89" s="10"/>
      <c r="W89" s="10"/>
      <c r="X89" s="9"/>
    </row>
    <row r="90" spans="1:24" x14ac:dyDescent="0.2">
      <c r="A90" s="21" t="s">
        <v>282</v>
      </c>
      <c r="B90" s="21" t="s">
        <v>283</v>
      </c>
      <c r="C90" s="21" t="s">
        <v>688</v>
      </c>
      <c r="D90" s="9" t="s">
        <v>38</v>
      </c>
      <c r="E90" s="21" t="s">
        <v>689</v>
      </c>
      <c r="F90" s="47">
        <f>INDEX(OrderSpeakerSpec!A$1:A$94,MATCH(B90,OrderSpeakerSpec!C$1:C$94,0),1)</f>
        <v>2</v>
      </c>
      <c r="G90" s="9">
        <v>1</v>
      </c>
      <c r="H90" s="10">
        <f>MATCH(D90,schedule!E$2:E$37,0)</f>
        <v>26</v>
      </c>
      <c r="I90" t="str">
        <f>INDEX(SessionList!B$1:B$36,MATCH(MCQMC2024Data!D90,SessionList!A$1:A$36,0),1)</f>
        <v>Recent Advances in Monte Carlo Methods for Forward and Inverse Problems for Stochastic Reaction Networks - Part 1</v>
      </c>
      <c r="J90">
        <f>INDEX(SubmFolderNb!A$1:A$136,MATCH(MCQMC2024Data!B90,SubmFolderNb!F$1:F$136,0),1)</f>
        <v>61</v>
      </c>
      <c r="K90" s="11">
        <f t="shared" si="2"/>
        <v>346</v>
      </c>
      <c r="L90" s="11" t="str">
        <f>INDEX(SessionList!H$1:H$36,MATCH(MCQMC2024Data!D90,SessionList!A$1:A$36,0))</f>
        <v>Thursday, August 22, 2024 -- Morning</v>
      </c>
      <c r="M90" s="11" t="str">
        <f>INDEX(SessionList!I$1:I$36,MATCH(MCQMC2024Data!D90,SessionList!A$1:A$36,0))</f>
        <v>STC 0040</v>
      </c>
      <c r="N90" s="11"/>
      <c r="O90" s="11"/>
      <c r="P90" s="11"/>
      <c r="Q90" s="11"/>
      <c r="R90" s="11"/>
      <c r="S90" s="11"/>
      <c r="T90" s="10"/>
      <c r="U90" s="10"/>
      <c r="V90" s="10"/>
      <c r="W90" s="10"/>
      <c r="X90" s="9"/>
    </row>
    <row r="91" spans="1:24" x14ac:dyDescent="0.2">
      <c r="A91" s="21" t="s">
        <v>289</v>
      </c>
      <c r="B91" s="21" t="s">
        <v>694</v>
      </c>
      <c r="C91" s="21" t="s">
        <v>696</v>
      </c>
      <c r="D91" s="18" t="s">
        <v>38</v>
      </c>
      <c r="E91" s="21" t="s">
        <v>697</v>
      </c>
      <c r="F91" s="47">
        <f>INDEX(OrderSpeakerSpec!A$1:A$94,MATCH(B91,OrderSpeakerSpec!C$1:C$94,0),1)</f>
        <v>3</v>
      </c>
      <c r="G91" s="9">
        <v>1</v>
      </c>
      <c r="H91" s="10">
        <f>MATCH(D91,schedule!E$2:E$37,0)</f>
        <v>26</v>
      </c>
      <c r="I91" t="str">
        <f>INDEX(SessionList!B$1:B$36,MATCH(MCQMC2024Data!D91,SessionList!A$1:A$36,0),1)</f>
        <v>Recent Advances in Monte Carlo Methods for Forward and Inverse Problems for Stochastic Reaction Networks - Part 1</v>
      </c>
      <c r="J91">
        <f>INDEX(SubmFolderNb!A$1:A$136,MATCH(MCQMC2024Data!B91,SubmFolderNb!F$1:F$136,0),1)</f>
        <v>63</v>
      </c>
      <c r="K91" s="11">
        <f t="shared" si="2"/>
        <v>356</v>
      </c>
      <c r="L91" s="11" t="str">
        <f>INDEX(SessionList!H$1:H$36,MATCH(MCQMC2024Data!D91,SessionList!A$1:A$36,0))</f>
        <v>Thursday, August 22, 2024 -- Morning</v>
      </c>
      <c r="M91" s="11" t="str">
        <f>INDEX(SessionList!I$1:I$36,MATCH(MCQMC2024Data!D91,SessionList!A$1:A$36,0))</f>
        <v>STC 0040</v>
      </c>
      <c r="N91" s="11"/>
      <c r="O91" s="11"/>
      <c r="P91" s="11"/>
      <c r="Q91" s="11"/>
      <c r="R91" s="11"/>
      <c r="S91" s="11"/>
      <c r="T91" s="10"/>
      <c r="U91" s="10"/>
      <c r="V91" s="10"/>
      <c r="W91" s="11"/>
      <c r="X91" s="9"/>
    </row>
    <row r="92" spans="1:24" x14ac:dyDescent="0.2">
      <c r="A92" s="21" t="s">
        <v>92</v>
      </c>
      <c r="B92" s="21" t="s">
        <v>93</v>
      </c>
      <c r="C92" s="21" t="s">
        <v>568</v>
      </c>
      <c r="D92" s="9" t="s">
        <v>39</v>
      </c>
      <c r="E92" s="21" t="s">
        <v>569</v>
      </c>
      <c r="F92" s="47">
        <f>INDEX(OrderSpeakerSpec!A$1:A$94,MATCH(B92,OrderSpeakerSpec!C$1:C$94,0),1)</f>
        <v>3</v>
      </c>
      <c r="G92" s="9">
        <v>1</v>
      </c>
      <c r="H92" s="10">
        <f>MATCH(D92,schedule!E$2:E$37,0)</f>
        <v>27</v>
      </c>
      <c r="I92" t="str">
        <f>INDEX(SessionList!B$1:B$36,MATCH(MCQMC2024Data!D92,SessionList!A$1:A$36,0),1)</f>
        <v>Kernel approximation and cubature - Part 1 of 2</v>
      </c>
      <c r="J92">
        <f>INDEX(SubmFolderNb!A$1:A$136,MATCH(MCQMC2024Data!B92,SubmFolderNb!F$1:F$136,0),1)</f>
        <v>31</v>
      </c>
      <c r="K92" s="11">
        <f t="shared" si="2"/>
        <v>357</v>
      </c>
      <c r="L92" s="11" t="str">
        <f>INDEX(SessionList!H$1:H$36,MATCH(MCQMC2024Data!D92,SessionList!A$1:A$36,0))</f>
        <v>Thursday, August 22, 2024 -- Morning</v>
      </c>
      <c r="M92" s="11" t="str">
        <f>INDEX(SessionList!I$1:I$36,MATCH(MCQMC2024Data!D92,SessionList!A$1:A$36,0))</f>
        <v>STC 0050</v>
      </c>
      <c r="N92" s="11"/>
      <c r="O92" s="11"/>
      <c r="P92" s="11"/>
      <c r="Q92" s="11"/>
      <c r="R92" s="11"/>
      <c r="S92" s="11"/>
      <c r="T92" s="10"/>
      <c r="U92" s="10"/>
      <c r="V92" s="10"/>
      <c r="W92" s="10"/>
      <c r="X92" s="9"/>
    </row>
    <row r="93" spans="1:24" x14ac:dyDescent="0.2">
      <c r="A93" s="21" t="s">
        <v>226</v>
      </c>
      <c r="B93" s="21" t="s">
        <v>227</v>
      </c>
      <c r="C93" s="21" t="s">
        <v>726</v>
      </c>
      <c r="D93" s="9" t="s">
        <v>39</v>
      </c>
      <c r="E93" s="21" t="s">
        <v>727</v>
      </c>
      <c r="F93" s="47">
        <f>INDEX(OrderSpeakerSpec!A$1:A$94,MATCH(B93,OrderSpeakerSpec!C$1:C$94,0),1)</f>
        <v>1</v>
      </c>
      <c r="G93" s="9">
        <v>1</v>
      </c>
      <c r="H93" s="10">
        <f>MATCH(D93,schedule!E$2:E$37,0)</f>
        <v>27</v>
      </c>
      <c r="I93" t="str">
        <f>INDEX(SessionList!B$1:B$36,MATCH(MCQMC2024Data!D93,SessionList!A$1:A$36,0),1)</f>
        <v>Kernel approximation and cubature - Part 1 of 2</v>
      </c>
      <c r="J93">
        <f>INDEX(SubmFolderNb!A$1:A$136,MATCH(MCQMC2024Data!B93,SubmFolderNb!F$1:F$136,0),1)</f>
        <v>73</v>
      </c>
      <c r="K93" s="11">
        <f t="shared" si="2"/>
        <v>337</v>
      </c>
      <c r="L93" s="11" t="str">
        <f>INDEX(SessionList!H$1:H$36,MATCH(MCQMC2024Data!D93,SessionList!A$1:A$36,0))</f>
        <v>Thursday, August 22, 2024 -- Morning</v>
      </c>
      <c r="M93" s="11" t="str">
        <f>INDEX(SessionList!I$1:I$36,MATCH(MCQMC2024Data!D93,SessionList!A$1:A$36,0))</f>
        <v>STC 0050</v>
      </c>
      <c r="N93" s="11"/>
      <c r="O93" s="11"/>
      <c r="P93" s="11"/>
      <c r="Q93" s="11"/>
      <c r="R93" s="11"/>
      <c r="S93" s="11"/>
      <c r="T93" s="10"/>
      <c r="U93" s="10"/>
      <c r="V93" s="10"/>
      <c r="W93" s="11"/>
      <c r="X93" s="9"/>
    </row>
    <row r="94" spans="1:24" x14ac:dyDescent="0.2">
      <c r="A94" s="21" t="s">
        <v>222</v>
      </c>
      <c r="B94" s="21" t="s">
        <v>223</v>
      </c>
      <c r="C94" s="21" t="s">
        <v>734</v>
      </c>
      <c r="D94" s="9" t="s">
        <v>39</v>
      </c>
      <c r="E94" s="21" t="s">
        <v>735</v>
      </c>
      <c r="F94" s="47">
        <f>INDEX(OrderSpeakerSpec!A$1:A$94,MATCH(B94,OrderSpeakerSpec!C$1:C$94,0),1)</f>
        <v>4</v>
      </c>
      <c r="G94" s="9">
        <v>1</v>
      </c>
      <c r="H94" s="10">
        <f>MATCH(D94,schedule!E$2:E$37,0)</f>
        <v>27</v>
      </c>
      <c r="I94" t="str">
        <f>INDEX(SessionList!B$1:B$36,MATCH(MCQMC2024Data!D94,SessionList!A$1:A$36,0),1)</f>
        <v>Kernel approximation and cubature - Part 1 of 2</v>
      </c>
      <c r="J94">
        <f>INDEX(SubmFolderNb!A$1:A$136,MATCH(MCQMC2024Data!B94,SubmFolderNb!F$1:F$136,0),1)</f>
        <v>76</v>
      </c>
      <c r="K94" s="11">
        <f t="shared" si="2"/>
        <v>367</v>
      </c>
      <c r="L94" s="11" t="str">
        <f>INDEX(SessionList!H$1:H$36,MATCH(MCQMC2024Data!D94,SessionList!A$1:A$36,0))</f>
        <v>Thursday, August 22, 2024 -- Morning</v>
      </c>
      <c r="M94" s="11" t="str">
        <f>INDEX(SessionList!I$1:I$36,MATCH(MCQMC2024Data!D94,SessionList!A$1:A$36,0))</f>
        <v>STC 0050</v>
      </c>
      <c r="N94" s="11"/>
      <c r="O94" s="11"/>
      <c r="P94" s="11"/>
      <c r="Q94" s="11"/>
      <c r="R94" s="11"/>
      <c r="S94" s="11"/>
      <c r="T94" s="10"/>
      <c r="U94" s="10"/>
      <c r="V94" s="10"/>
      <c r="W94" s="10"/>
      <c r="X94" s="9"/>
    </row>
    <row r="95" spans="1:24" x14ac:dyDescent="0.2">
      <c r="A95" s="21" t="s">
        <v>230</v>
      </c>
      <c r="B95" s="21" t="s">
        <v>231</v>
      </c>
      <c r="C95" s="21" t="s">
        <v>870</v>
      </c>
      <c r="D95" s="9" t="s">
        <v>39</v>
      </c>
      <c r="E95" s="21" t="s">
        <v>871</v>
      </c>
      <c r="F95" s="47">
        <f>INDEX(OrderSpeakerSpec!A$1:A$94,MATCH(B95,OrderSpeakerSpec!C$1:C$94,0),1)</f>
        <v>2</v>
      </c>
      <c r="G95" s="4">
        <v>1</v>
      </c>
      <c r="H95" s="10">
        <f>MATCH(D95,schedule!E$2:E$37,0)</f>
        <v>27</v>
      </c>
      <c r="I95" t="str">
        <f>INDEX(SessionList!B$1:B$36,MATCH(MCQMC2024Data!D95,SessionList!A$1:A$36,0),1)</f>
        <v>Kernel approximation and cubature - Part 1 of 2</v>
      </c>
      <c r="J95">
        <f>INDEX(SubmFolderNb!A$1:A$136,MATCH(MCQMC2024Data!B95,SubmFolderNb!F$1:F$136,0),1)</f>
        <v>125</v>
      </c>
      <c r="K95" s="11">
        <f t="shared" si="2"/>
        <v>347</v>
      </c>
      <c r="L95" s="11" t="str">
        <f>INDEX(SessionList!H$1:H$36,MATCH(MCQMC2024Data!D95,SessionList!A$1:A$36,0))</f>
        <v>Thursday, August 22, 2024 -- Morning</v>
      </c>
      <c r="M95" s="11" t="str">
        <f>INDEX(SessionList!I$1:I$36,MATCH(MCQMC2024Data!D95,SessionList!A$1:A$36,0))</f>
        <v>STC 0050</v>
      </c>
      <c r="N95" s="11"/>
      <c r="O95" s="11"/>
      <c r="P95" s="11"/>
      <c r="Q95" s="11"/>
      <c r="R95" s="11"/>
      <c r="S95" s="11"/>
      <c r="T95" s="10"/>
      <c r="U95" s="10"/>
      <c r="V95" s="10"/>
      <c r="W95" s="10"/>
      <c r="X95" s="9"/>
    </row>
    <row r="96" spans="1:24" x14ac:dyDescent="0.2">
      <c r="A96" s="21" t="s">
        <v>434</v>
      </c>
      <c r="B96" s="21" t="s">
        <v>435</v>
      </c>
      <c r="C96" s="21" t="s">
        <v>438</v>
      </c>
      <c r="D96" s="9" t="s">
        <v>427</v>
      </c>
      <c r="E96" s="21" t="s">
        <v>439</v>
      </c>
      <c r="F96" s="10">
        <v>1</v>
      </c>
      <c r="G96" s="9">
        <v>0</v>
      </c>
      <c r="H96" s="10">
        <f>MATCH(D96,schedule!E$2:E$37,0)</f>
        <v>28</v>
      </c>
      <c r="I96" t="str">
        <f>INDEX(SessionList!B$1:B$36,MATCH(MCQMC2024Data!D96,SessionList!A$1:A$36,0),1)</f>
        <v>Technical Session 10</v>
      </c>
      <c r="J96">
        <f>INDEX(SubmFolderNb!A$1:A$136,MATCH(MCQMC2024Data!B96,SubmFolderNb!F$1:F$136,0),1)</f>
        <v>2</v>
      </c>
      <c r="K96" s="11">
        <f t="shared" si="2"/>
        <v>338</v>
      </c>
      <c r="L96" s="11" t="str">
        <f>INDEX(SessionList!H$1:H$36,MATCH(MCQMC2024Data!D96,SessionList!A$1:A$36,0))</f>
        <v>Thursday, August 22, 2024 -- Morning</v>
      </c>
      <c r="M96" s="11" t="str">
        <f>INDEX(SessionList!I$1:I$36,MATCH(MCQMC2024Data!D96,SessionList!A$1:A$36,0))</f>
        <v>STC 0060</v>
      </c>
      <c r="N96" s="11"/>
      <c r="O96" s="11"/>
      <c r="P96" s="11"/>
      <c r="Q96" s="11"/>
      <c r="R96" s="11"/>
      <c r="S96" s="11"/>
      <c r="T96" s="10"/>
      <c r="U96" s="10"/>
      <c r="V96" s="10"/>
      <c r="W96" s="11"/>
      <c r="X96" s="9"/>
    </row>
    <row r="97" spans="1:24" ht="32" x14ac:dyDescent="0.2">
      <c r="A97" s="21" t="s">
        <v>464</v>
      </c>
      <c r="B97" s="21" t="s">
        <v>465</v>
      </c>
      <c r="C97" s="27" t="s">
        <v>468</v>
      </c>
      <c r="D97" s="9" t="s">
        <v>40</v>
      </c>
      <c r="E97" s="27" t="s">
        <v>469</v>
      </c>
      <c r="F97" s="10">
        <v>2</v>
      </c>
      <c r="G97" s="9">
        <v>0</v>
      </c>
      <c r="H97" s="10">
        <f>MATCH(D97,schedule!E$2:E$37,0)</f>
        <v>32</v>
      </c>
      <c r="I97" t="str">
        <f>INDEX(SessionList!B$1:B$36,MATCH(MCQMC2024Data!D97,SessionList!A$1:A$36,0),1)</f>
        <v>Technical Session 11</v>
      </c>
      <c r="J97">
        <f>INDEX(SubmFolderNb!A$1:A$136,MATCH(MCQMC2024Data!B97,SubmFolderNb!F$1:F$136,0),1)</f>
        <v>8</v>
      </c>
      <c r="K97" s="11">
        <f t="shared" ref="K97:K126" si="3">F97*10+H97+INT((H97-1)/4)*50</f>
        <v>402</v>
      </c>
      <c r="L97" s="11" t="str">
        <f>INDEX(SessionList!H$1:H$36,MATCH(MCQMC2024Data!D97,SessionList!A$1:A$36,0))</f>
        <v>Thursday, August 22, 2024 -- Afternoon</v>
      </c>
      <c r="M97" s="11" t="str">
        <f>INDEX(SessionList!I$1:I$36,MATCH(MCQMC2024Data!D97,SessionList!A$1:A$36,0))</f>
        <v>STC 0060</v>
      </c>
      <c r="N97" s="11"/>
      <c r="O97" s="11"/>
      <c r="P97" s="11"/>
      <c r="Q97" s="11"/>
      <c r="R97" s="11"/>
      <c r="S97" s="11"/>
      <c r="T97" s="10"/>
      <c r="U97" s="10"/>
      <c r="V97" s="10"/>
      <c r="W97" s="10"/>
      <c r="X97" s="9"/>
    </row>
    <row r="98" spans="1:24" ht="32" x14ac:dyDescent="0.2">
      <c r="A98" s="21" t="s">
        <v>501</v>
      </c>
      <c r="B98" s="21" t="s">
        <v>502</v>
      </c>
      <c r="C98" s="21" t="s">
        <v>505</v>
      </c>
      <c r="D98" s="9" t="s">
        <v>61</v>
      </c>
      <c r="E98" s="21" t="s">
        <v>506</v>
      </c>
      <c r="F98" s="10">
        <v>4</v>
      </c>
      <c r="G98" s="9">
        <v>0</v>
      </c>
      <c r="H98" s="10">
        <f>MATCH(D98,schedule!E$2:E$37,0)</f>
        <v>24</v>
      </c>
      <c r="I98" t="str">
        <f>INDEX(SessionList!B$1:B$36,MATCH(MCQMC2024Data!D98,SessionList!A$1:A$36,0),1)</f>
        <v>Technical Session 9</v>
      </c>
      <c r="J98">
        <f>INDEX(SubmFolderNb!A$1:A$136,MATCH(MCQMC2024Data!B98,SubmFolderNb!F$1:F$136,0),1)</f>
        <v>16</v>
      </c>
      <c r="K98" s="11">
        <f t="shared" si="3"/>
        <v>314</v>
      </c>
      <c r="L98" s="11" t="str">
        <f>INDEX(SessionList!H$1:H$36,MATCH(MCQMC2024Data!D98,SessionList!A$1:A$36,0))</f>
        <v>Wednesday, August 21, 2024 -- Afternoon</v>
      </c>
      <c r="M98" s="11" t="str">
        <f>INDEX(SessionList!I$1:I$36,MATCH(MCQMC2024Data!D98,SessionList!A$1:A$36,0))</f>
        <v>STC 0060</v>
      </c>
      <c r="N98" s="11"/>
      <c r="O98" s="11"/>
      <c r="P98" s="11"/>
      <c r="Q98" s="11"/>
      <c r="R98" s="11"/>
      <c r="S98" s="11"/>
      <c r="T98" s="10"/>
      <c r="U98" s="10"/>
      <c r="V98" s="10"/>
      <c r="W98" s="11"/>
      <c r="X98" s="9"/>
    </row>
    <row r="99" spans="1:24" x14ac:dyDescent="0.2">
      <c r="A99" s="21" t="s">
        <v>545</v>
      </c>
      <c r="B99" s="21" t="s">
        <v>546</v>
      </c>
      <c r="C99" s="21" t="s">
        <v>1012</v>
      </c>
      <c r="D99" s="9" t="s">
        <v>57</v>
      </c>
      <c r="E99" s="21" t="s">
        <v>550</v>
      </c>
      <c r="F99" s="10">
        <v>4</v>
      </c>
      <c r="G99" s="9">
        <v>0</v>
      </c>
      <c r="H99" s="10">
        <f>MATCH(D99,schedule!E$2:E$37,0)</f>
        <v>16</v>
      </c>
      <c r="I99" t="str">
        <f>INDEX(SessionList!B$1:B$36,MATCH(MCQMC2024Data!D99,SessionList!A$1:A$36,0),1)</f>
        <v>Technical Session 5</v>
      </c>
      <c r="J99">
        <f>INDEX(SubmFolderNb!A$1:A$136,MATCH(MCQMC2024Data!B99,SubmFolderNb!F$1:F$136,0),1)</f>
        <v>26</v>
      </c>
      <c r="K99" s="11">
        <f t="shared" si="3"/>
        <v>206</v>
      </c>
      <c r="L99" s="11" t="str">
        <f>INDEX(SessionList!H$1:H$36,MATCH(MCQMC2024Data!D99,SessionList!A$1:A$36,0))</f>
        <v>Tuesday, August 20, 2024 -- Afternoon</v>
      </c>
      <c r="M99" s="11" t="str">
        <f>INDEX(SessionList!I$1:I$36,MATCH(MCQMC2024Data!D99,SessionList!A$1:A$36,0))</f>
        <v>STC 0060</v>
      </c>
      <c r="N99" s="11"/>
      <c r="O99" s="11"/>
      <c r="P99" s="11"/>
      <c r="Q99" s="11"/>
      <c r="R99" s="11"/>
      <c r="S99" s="11"/>
      <c r="T99" s="10"/>
      <c r="U99" s="10"/>
      <c r="V99" s="10"/>
      <c r="W99" s="10"/>
      <c r="X99" s="9"/>
    </row>
    <row r="100" spans="1:24" ht="32" x14ac:dyDescent="0.2">
      <c r="A100" s="21" t="s">
        <v>368</v>
      </c>
      <c r="B100" s="21" t="s">
        <v>369</v>
      </c>
      <c r="C100" s="21" t="s">
        <v>552</v>
      </c>
      <c r="D100" s="9" t="s">
        <v>62</v>
      </c>
      <c r="E100" s="21" t="s">
        <v>553</v>
      </c>
      <c r="F100" s="47">
        <f>INDEX(OrderSpeakerSpec!A$1:A$94,MATCH(B100,OrderSpeakerSpec!C$1:C$94,0),1)</f>
        <v>2</v>
      </c>
      <c r="G100" s="9">
        <v>1</v>
      </c>
      <c r="H100" s="10">
        <f>MATCH(D100,schedule!E$2:E$37,0)</f>
        <v>29</v>
      </c>
      <c r="I100" t="str">
        <f>INDEX(SessionList!B$1:B$36,MATCH(MCQMC2024Data!D100,SessionList!A$1:A$36,0),1)</f>
        <v>Multilevel methods for function approximation</v>
      </c>
      <c r="J100">
        <f>INDEX(SubmFolderNb!A$1:A$136,MATCH(MCQMC2024Data!B100,SubmFolderNb!F$1:F$136,0),1)</f>
        <v>27</v>
      </c>
      <c r="K100" s="11">
        <f t="shared" si="3"/>
        <v>399</v>
      </c>
      <c r="L100" s="11" t="str">
        <f>INDEX(SessionList!H$1:H$36,MATCH(MCQMC2024Data!D100,SessionList!A$1:A$36,0))</f>
        <v>Thursday, August 22, 2024 -- Afternoon</v>
      </c>
      <c r="M100" s="11" t="str">
        <f>INDEX(SessionList!I$1:I$36,MATCH(MCQMC2024Data!D100,SessionList!A$1:A$36,0))</f>
        <v>STC 0020</v>
      </c>
      <c r="N100" s="10"/>
      <c r="O100" s="10"/>
      <c r="P100" s="11"/>
      <c r="Q100" s="11"/>
      <c r="R100" s="11"/>
      <c r="S100" s="11"/>
      <c r="T100" s="10"/>
      <c r="U100" s="10"/>
      <c r="V100" s="10"/>
      <c r="W100" s="10"/>
      <c r="X100" s="9"/>
    </row>
    <row r="101" spans="1:24" ht="32" x14ac:dyDescent="0.2">
      <c r="A101" s="21" t="s">
        <v>76</v>
      </c>
      <c r="B101" s="21" t="s">
        <v>354</v>
      </c>
      <c r="C101" s="21" t="s">
        <v>573</v>
      </c>
      <c r="D101" s="9" t="s">
        <v>62</v>
      </c>
      <c r="E101" s="21" t="s">
        <v>574</v>
      </c>
      <c r="F101" s="47">
        <f>INDEX(OrderSpeakerSpec!A$1:A$94,MATCH(B101,OrderSpeakerSpec!C$1:C$94,0),1)</f>
        <v>3</v>
      </c>
      <c r="G101" s="9">
        <v>1</v>
      </c>
      <c r="H101" s="10">
        <f>MATCH(D101,schedule!E$2:E$37,0)</f>
        <v>29</v>
      </c>
      <c r="I101" t="str">
        <f>INDEX(SessionList!B$1:B$36,MATCH(MCQMC2024Data!D101,SessionList!A$1:A$36,0),1)</f>
        <v>Multilevel methods for function approximation</v>
      </c>
      <c r="J101">
        <f>INDEX(SubmFolderNb!A$1:A$136,MATCH(MCQMC2024Data!B101,SubmFolderNb!F$1:F$136,0),1)</f>
        <v>33</v>
      </c>
      <c r="K101" s="11">
        <f t="shared" si="3"/>
        <v>409</v>
      </c>
      <c r="L101" s="11" t="str">
        <f>INDEX(SessionList!H$1:H$36,MATCH(MCQMC2024Data!D101,SessionList!A$1:A$36,0))</f>
        <v>Thursday, August 22, 2024 -- Afternoon</v>
      </c>
      <c r="M101" s="11" t="str">
        <f>INDEX(SessionList!I$1:I$36,MATCH(MCQMC2024Data!D101,SessionList!A$1:A$36,0))</f>
        <v>STC 0020</v>
      </c>
      <c r="N101" s="11"/>
      <c r="O101" s="11"/>
      <c r="P101" s="11"/>
      <c r="Q101" s="11"/>
      <c r="R101" s="11"/>
      <c r="S101" s="11"/>
      <c r="T101" s="10"/>
      <c r="U101" s="10"/>
      <c r="V101" s="10"/>
      <c r="W101" s="10"/>
      <c r="X101" s="9"/>
    </row>
    <row r="102" spans="1:24" ht="32" x14ac:dyDescent="0.2">
      <c r="A102" s="21" t="s">
        <v>336</v>
      </c>
      <c r="B102" s="21" t="s">
        <v>365</v>
      </c>
      <c r="C102" s="21" t="s">
        <v>847</v>
      </c>
      <c r="D102" s="9" t="s">
        <v>62</v>
      </c>
      <c r="E102" s="21" t="s">
        <v>848</v>
      </c>
      <c r="F102" s="47">
        <f>INDEX(OrderSpeakerSpec!A$1:A$94,MATCH(B102,OrderSpeakerSpec!C$1:C$94,0),1)</f>
        <v>1</v>
      </c>
      <c r="G102" s="9">
        <v>1</v>
      </c>
      <c r="H102" s="10">
        <f>MATCH(D102,schedule!E$2:E$37,0)</f>
        <v>29</v>
      </c>
      <c r="I102" t="str">
        <f>INDEX(SessionList!B$1:B$36,MATCH(MCQMC2024Data!D102,SessionList!A$1:A$36,0),1)</f>
        <v>Multilevel methods for function approximation</v>
      </c>
      <c r="J102">
        <f>INDEX(SubmFolderNb!A$1:A$136,MATCH(MCQMC2024Data!B102,SubmFolderNb!F$1:F$136,0),1)</f>
        <v>116</v>
      </c>
      <c r="K102" s="11">
        <f t="shared" si="3"/>
        <v>389</v>
      </c>
      <c r="L102" s="11" t="str">
        <f>INDEX(SessionList!H$1:H$36,MATCH(MCQMC2024Data!D102,SessionList!A$1:A$36,0))</f>
        <v>Thursday, August 22, 2024 -- Afternoon</v>
      </c>
      <c r="M102" s="11" t="str">
        <f>INDEX(SessionList!I$1:I$36,MATCH(MCQMC2024Data!D102,SessionList!A$1:A$36,0))</f>
        <v>STC 0020</v>
      </c>
      <c r="N102" s="10"/>
      <c r="O102" s="10"/>
      <c r="P102" s="11"/>
      <c r="Q102" s="11"/>
      <c r="R102" s="11"/>
      <c r="S102" s="11"/>
      <c r="T102" s="10"/>
      <c r="U102" s="10"/>
      <c r="V102" s="10"/>
      <c r="W102" s="11"/>
      <c r="X102" s="9"/>
    </row>
    <row r="103" spans="1:24" ht="32" x14ac:dyDescent="0.2">
      <c r="A103" s="57" t="s">
        <v>296</v>
      </c>
      <c r="B103" s="21" t="s">
        <v>297</v>
      </c>
      <c r="C103" s="21" t="s">
        <v>674</v>
      </c>
      <c r="D103" s="9" t="s">
        <v>63</v>
      </c>
      <c r="E103" s="21" t="s">
        <v>675</v>
      </c>
      <c r="F103" s="47">
        <f>INDEX(OrderSpeakerSpec!A$1:A$94,MATCH(B103,OrderSpeakerSpec!C$1:C$94,0),1)</f>
        <v>3</v>
      </c>
      <c r="G103" s="9">
        <v>1</v>
      </c>
      <c r="H103" s="10">
        <f>MATCH(D103,schedule!E$2:E$37,0)</f>
        <v>30</v>
      </c>
      <c r="I103" t="str">
        <f>INDEX(SessionList!B$1:B$36,MATCH(MCQMC2024Data!D103,SessionList!A$1:A$36,0),1)</f>
        <v>Recent Advances in Monte Carlo Methods for Forward and Inverse Problems for Stochastic Reaction Networks - Part 2</v>
      </c>
      <c r="J103">
        <f>INDEX(SubmFolderNb!A$1:A$136,MATCH(MCQMC2024Data!B103,SubmFolderNb!F$1:F$136,0),1)</f>
        <v>56</v>
      </c>
      <c r="K103" s="11">
        <f t="shared" si="3"/>
        <v>410</v>
      </c>
      <c r="L103" s="11" t="str">
        <f>INDEX(SessionList!H$1:H$36,MATCH(MCQMC2024Data!D103,SessionList!A$1:A$36,0))</f>
        <v>Thursday, August 22, 2024 -- Afternoon</v>
      </c>
      <c r="M103" s="11" t="str">
        <f>INDEX(SessionList!I$1:I$36,MATCH(MCQMC2024Data!D103,SessionList!A$1:A$36,0))</f>
        <v>STC 0040</v>
      </c>
      <c r="N103" s="11"/>
      <c r="O103" s="11"/>
      <c r="P103" s="11"/>
      <c r="Q103" s="11"/>
      <c r="R103" s="11"/>
      <c r="S103" s="11"/>
      <c r="T103" s="10"/>
      <c r="U103" s="10"/>
      <c r="V103" s="10"/>
      <c r="W103" s="10"/>
      <c r="X103" s="9"/>
    </row>
    <row r="104" spans="1:24" ht="32" x14ac:dyDescent="0.2">
      <c r="A104" s="21" t="s">
        <v>293</v>
      </c>
      <c r="B104" s="21" t="s">
        <v>294</v>
      </c>
      <c r="C104" s="21" t="s">
        <v>721</v>
      </c>
      <c r="D104" s="9" t="s">
        <v>63</v>
      </c>
      <c r="E104" s="21" t="s">
        <v>722</v>
      </c>
      <c r="F104" s="47">
        <f>INDEX(OrderSpeakerSpec!A$1:A$94,MATCH(B104,OrderSpeakerSpec!C$1:C$94,0),1)</f>
        <v>1</v>
      </c>
      <c r="G104" s="9">
        <v>1</v>
      </c>
      <c r="H104" s="10">
        <f>MATCH(D104,schedule!E$2:E$37,0)</f>
        <v>30</v>
      </c>
      <c r="I104" t="str">
        <f>INDEX(SessionList!B$1:B$36,MATCH(MCQMC2024Data!D104,SessionList!A$1:A$36,0),1)</f>
        <v>Recent Advances in Monte Carlo Methods for Forward and Inverse Problems for Stochastic Reaction Networks - Part 2</v>
      </c>
      <c r="J104">
        <f>INDEX(SubmFolderNb!A$1:A$136,MATCH(MCQMC2024Data!B104,SubmFolderNb!F$1:F$136,0),1)</f>
        <v>71</v>
      </c>
      <c r="K104" s="11">
        <f t="shared" si="3"/>
        <v>390</v>
      </c>
      <c r="L104" s="11" t="str">
        <f>INDEX(SessionList!H$1:H$36,MATCH(MCQMC2024Data!D104,SessionList!A$1:A$36,0))</f>
        <v>Thursday, August 22, 2024 -- Afternoon</v>
      </c>
      <c r="M104" s="11" t="str">
        <f>INDEX(SessionList!I$1:I$36,MATCH(MCQMC2024Data!D104,SessionList!A$1:A$36,0))</f>
        <v>STC 0040</v>
      </c>
      <c r="N104" s="10"/>
      <c r="O104" s="10"/>
      <c r="P104" s="11"/>
      <c r="Q104" s="11"/>
      <c r="R104" s="11"/>
      <c r="S104" s="11"/>
      <c r="T104" s="10"/>
      <c r="U104" s="10"/>
      <c r="V104" s="10"/>
      <c r="W104" s="10"/>
      <c r="X104" s="9"/>
    </row>
    <row r="105" spans="1:24" ht="32" x14ac:dyDescent="0.2">
      <c r="A105" s="21" t="s">
        <v>262</v>
      </c>
      <c r="B105" s="21" t="s">
        <v>263</v>
      </c>
      <c r="C105" s="21" t="s">
        <v>764</v>
      </c>
      <c r="D105" s="9" t="s">
        <v>63</v>
      </c>
      <c r="E105" s="21" t="s">
        <v>765</v>
      </c>
      <c r="F105" s="47">
        <f>INDEX(OrderSpeakerSpec!A$1:A$94,MATCH(B105,OrderSpeakerSpec!C$1:C$94,0),1)</f>
        <v>2</v>
      </c>
      <c r="G105" s="9">
        <v>1</v>
      </c>
      <c r="H105" s="10">
        <f>MATCH(D105,schedule!E$2:E$37,0)</f>
        <v>30</v>
      </c>
      <c r="I105" t="str">
        <f>INDEX(SessionList!B$1:B$36,MATCH(MCQMC2024Data!D105,SessionList!A$1:A$36,0),1)</f>
        <v>Recent Advances in Monte Carlo Methods for Forward and Inverse Problems for Stochastic Reaction Networks - Part 2</v>
      </c>
      <c r="J105">
        <f>INDEX(SubmFolderNb!A$1:A$136,MATCH(MCQMC2024Data!B105,SubmFolderNb!F$1:F$136,0),1)</f>
        <v>85</v>
      </c>
      <c r="K105" s="11">
        <f t="shared" si="3"/>
        <v>400</v>
      </c>
      <c r="L105" s="11" t="str">
        <f>INDEX(SessionList!H$1:H$36,MATCH(MCQMC2024Data!D105,SessionList!A$1:A$36,0))</f>
        <v>Thursday, August 22, 2024 -- Afternoon</v>
      </c>
      <c r="M105" s="11" t="str">
        <f>INDEX(SessionList!I$1:I$36,MATCH(MCQMC2024Data!D105,SessionList!A$1:A$36,0))</f>
        <v>STC 0040</v>
      </c>
      <c r="N105" s="10"/>
      <c r="O105" s="10"/>
      <c r="P105" s="11"/>
      <c r="Q105" s="11"/>
      <c r="R105" s="11"/>
      <c r="S105" s="11"/>
      <c r="T105" s="10"/>
      <c r="U105" s="10"/>
      <c r="V105" s="10"/>
      <c r="W105" s="11"/>
      <c r="X105" s="9"/>
    </row>
    <row r="106" spans="1:24" ht="32" x14ac:dyDescent="0.2">
      <c r="A106" s="21" t="s">
        <v>241</v>
      </c>
      <c r="B106" s="21" t="s">
        <v>242</v>
      </c>
      <c r="C106" s="21" t="s">
        <v>586</v>
      </c>
      <c r="D106" s="9" t="s">
        <v>64</v>
      </c>
      <c r="E106" s="21" t="s">
        <v>587</v>
      </c>
      <c r="F106" s="47">
        <f>INDEX(OrderSpeakerSpec!A$1:A$94,MATCH(B106,OrderSpeakerSpec!C$1:C$94,0),1)</f>
        <v>3</v>
      </c>
      <c r="G106" s="9">
        <v>1</v>
      </c>
      <c r="H106" s="10">
        <f>MATCH(D106,schedule!E$2:E$37,0)</f>
        <v>31</v>
      </c>
      <c r="I106" t="str">
        <f>INDEX(SessionList!B$1:B$36,MATCH(MCQMC2024Data!D106,SessionList!A$1:A$36,0),1)</f>
        <v>Kernel approximation and cubature - Part 2 of 2</v>
      </c>
      <c r="J106">
        <f>INDEX(SubmFolderNb!A$1:A$136,MATCH(MCQMC2024Data!B106,SubmFolderNb!F$1:F$136,0),1)</f>
        <v>36</v>
      </c>
      <c r="K106" s="11">
        <f t="shared" si="3"/>
        <v>411</v>
      </c>
      <c r="L106" s="11" t="str">
        <f>INDEX(SessionList!H$1:H$36,MATCH(MCQMC2024Data!D106,SessionList!A$1:A$36,0))</f>
        <v>Thursday, August 22, 2024 -- Afternoon</v>
      </c>
      <c r="M106" s="11" t="str">
        <f>INDEX(SessionList!I$1:I$36,MATCH(MCQMC2024Data!D106,SessionList!A$1:A$36,0))</f>
        <v>STC 0050</v>
      </c>
      <c r="N106" s="11"/>
      <c r="O106" s="11"/>
      <c r="P106" s="11"/>
      <c r="Q106" s="11"/>
      <c r="R106" s="11"/>
      <c r="S106" s="11"/>
      <c r="T106" s="10"/>
      <c r="U106" s="10"/>
      <c r="V106" s="10"/>
      <c r="W106" s="10"/>
      <c r="X106" s="9"/>
    </row>
    <row r="107" spans="1:24" ht="32" x14ac:dyDescent="0.2">
      <c r="A107" s="21" t="s">
        <v>245</v>
      </c>
      <c r="B107" s="21" t="s">
        <v>246</v>
      </c>
      <c r="C107" s="21" t="s">
        <v>723</v>
      </c>
      <c r="D107" s="9" t="s">
        <v>64</v>
      </c>
      <c r="E107" s="21" t="s">
        <v>724</v>
      </c>
      <c r="F107" s="47">
        <f>INDEX(OrderSpeakerSpec!A$1:A$94,MATCH(B107,OrderSpeakerSpec!C$1:C$94,0),1)</f>
        <v>4</v>
      </c>
      <c r="G107" s="9">
        <v>1</v>
      </c>
      <c r="H107" s="10">
        <f>MATCH(D107,schedule!E$2:E$37,0)</f>
        <v>31</v>
      </c>
      <c r="I107" t="str">
        <f>INDEX(SessionList!B$1:B$36,MATCH(MCQMC2024Data!D107,SessionList!A$1:A$36,0),1)</f>
        <v>Kernel approximation and cubature - Part 2 of 2</v>
      </c>
      <c r="J107">
        <f>INDEX(SubmFolderNb!A$1:A$136,MATCH(MCQMC2024Data!B107,SubmFolderNb!F$1:F$136,0),1)</f>
        <v>72</v>
      </c>
      <c r="K107" s="11">
        <f t="shared" si="3"/>
        <v>421</v>
      </c>
      <c r="L107" s="11" t="str">
        <f>INDEX(SessionList!H$1:H$36,MATCH(MCQMC2024Data!D107,SessionList!A$1:A$36,0))</f>
        <v>Thursday, August 22, 2024 -- Afternoon</v>
      </c>
      <c r="M107" s="11" t="str">
        <f>INDEX(SessionList!I$1:I$36,MATCH(MCQMC2024Data!D107,SessionList!A$1:A$36,0))</f>
        <v>STC 0050</v>
      </c>
      <c r="N107" s="68"/>
      <c r="O107" s="68"/>
      <c r="P107" s="68"/>
      <c r="Q107" s="68"/>
      <c r="R107" s="11"/>
      <c r="S107" s="11"/>
      <c r="T107" s="10"/>
      <c r="U107" s="10"/>
      <c r="V107" s="10"/>
      <c r="W107" s="10"/>
      <c r="X107" s="4"/>
    </row>
    <row r="108" spans="1:24" ht="32" x14ac:dyDescent="0.2">
      <c r="A108" s="21" t="s">
        <v>238</v>
      </c>
      <c r="B108" s="21" t="s">
        <v>239</v>
      </c>
      <c r="C108" s="21" t="s">
        <v>796</v>
      </c>
      <c r="D108" s="9" t="s">
        <v>64</v>
      </c>
      <c r="E108" s="21" t="s">
        <v>797</v>
      </c>
      <c r="F108" s="47">
        <f>INDEX(OrderSpeakerSpec!A$1:A$94,MATCH(B108,OrderSpeakerSpec!C$1:C$94,0),1)</f>
        <v>2</v>
      </c>
      <c r="G108" s="9">
        <v>1</v>
      </c>
      <c r="H108" s="10">
        <f>MATCH(D108,schedule!E$2:E$37,0)</f>
        <v>31</v>
      </c>
      <c r="I108" t="str">
        <f>INDEX(SessionList!B$1:B$36,MATCH(MCQMC2024Data!D108,SessionList!A$1:A$36,0),1)</f>
        <v>Kernel approximation and cubature - Part 2 of 2</v>
      </c>
      <c r="J108">
        <f>INDEX(SubmFolderNb!A$1:A$136,MATCH(MCQMC2024Data!B108,SubmFolderNb!F$1:F$136,0),1)</f>
        <v>97</v>
      </c>
      <c r="K108" s="11">
        <f t="shared" si="3"/>
        <v>401</v>
      </c>
      <c r="L108" s="11" t="str">
        <f>INDEX(SessionList!H$1:H$36,MATCH(MCQMC2024Data!D108,SessionList!A$1:A$36,0))</f>
        <v>Thursday, August 22, 2024 -- Afternoon</v>
      </c>
      <c r="M108" s="11" t="str">
        <f>INDEX(SessionList!I$1:I$36,MATCH(MCQMC2024Data!D108,SessionList!A$1:A$36,0))</f>
        <v>STC 0050</v>
      </c>
      <c r="N108" s="69"/>
      <c r="O108" s="69"/>
      <c r="P108" s="69"/>
      <c r="Q108" s="69"/>
      <c r="R108" s="68"/>
      <c r="S108" s="68"/>
      <c r="T108" s="66"/>
      <c r="U108" s="66"/>
      <c r="V108" s="66"/>
      <c r="W108" s="11"/>
      <c r="X108" s="4"/>
    </row>
    <row r="109" spans="1:24" ht="32" x14ac:dyDescent="0.2">
      <c r="A109" s="37" t="s">
        <v>235</v>
      </c>
      <c r="B109" s="37" t="s">
        <v>236</v>
      </c>
      <c r="C109" s="37" t="s">
        <v>974</v>
      </c>
      <c r="D109" s="9" t="s">
        <v>64</v>
      </c>
      <c r="E109" s="27" t="s">
        <v>975</v>
      </c>
      <c r="F109" s="47">
        <f>INDEX(OrderSpeakerSpec!A$1:A$94,MATCH(B109,OrderSpeakerSpec!C$1:C$94,0),1)</f>
        <v>1</v>
      </c>
      <c r="G109" s="9">
        <v>1</v>
      </c>
      <c r="H109" s="10">
        <f>MATCH(D109,schedule!E$2:E$37,0)</f>
        <v>31</v>
      </c>
      <c r="I109" t="str">
        <f>INDEX(SessionList!B$1:B$36,MATCH(MCQMC2024Data!D109,SessionList!A$1:A$36,0),1)</f>
        <v>Kernel approximation and cubature - Part 2 of 2</v>
      </c>
      <c r="J109">
        <v>134</v>
      </c>
      <c r="K109" s="11">
        <f t="shared" si="3"/>
        <v>391</v>
      </c>
      <c r="L109" s="11" t="str">
        <f>INDEX(SessionList!H$1:H$36,MATCH(MCQMC2024Data!D109,SessionList!A$1:A$36,0))</f>
        <v>Thursday, August 22, 2024 -- Afternoon</v>
      </c>
      <c r="M109" s="11" t="str">
        <f>INDEX(SessionList!I$1:I$36,MATCH(MCQMC2024Data!D109,SessionList!A$1:A$36,0))</f>
        <v>STC 0050</v>
      </c>
      <c r="N109" s="16"/>
      <c r="O109" s="16"/>
      <c r="P109" s="16"/>
      <c r="Q109" s="16"/>
      <c r="R109" s="69"/>
      <c r="S109" s="69"/>
      <c r="T109" s="67"/>
      <c r="U109" s="67"/>
      <c r="V109" s="67"/>
      <c r="W109" s="11"/>
      <c r="X109" s="4"/>
    </row>
    <row r="110" spans="1:24" ht="32" x14ac:dyDescent="0.2">
      <c r="A110" s="21" t="s">
        <v>74</v>
      </c>
      <c r="B110" s="21" t="s">
        <v>478</v>
      </c>
      <c r="C110" s="21" t="s">
        <v>481</v>
      </c>
      <c r="D110" s="9" t="s">
        <v>36</v>
      </c>
      <c r="E110" s="21" t="s">
        <v>482</v>
      </c>
      <c r="F110" s="10">
        <v>1</v>
      </c>
      <c r="G110" s="9">
        <v>0</v>
      </c>
      <c r="H110" s="10">
        <f>MATCH(D110,schedule!E$2:E$37,0)</f>
        <v>20</v>
      </c>
      <c r="I110" t="str">
        <f>INDEX(SessionList!B$1:B$36,MATCH(MCQMC2024Data!D110,SessionList!A$1:A$36,0),1)</f>
        <v>Technical Session 7</v>
      </c>
      <c r="J110">
        <f>INDEX(SubmFolderNb!A$1:A$136,MATCH(MCQMC2024Data!B110,SubmFolderNb!F$1:F$136,0),1)</f>
        <v>11</v>
      </c>
      <c r="K110" s="11">
        <f t="shared" si="3"/>
        <v>230</v>
      </c>
      <c r="L110" s="11" t="str">
        <f>INDEX(SessionList!H$1:H$36,MATCH(MCQMC2024Data!D110,SessionList!A$1:A$36,0))</f>
        <v>Wednesday, August 21, 2024 -- Morning</v>
      </c>
      <c r="M110" s="11" t="str">
        <f>INDEX(SessionList!I$1:I$36,MATCH(MCQMC2024Data!D110,SessionList!A$1:A$36,0))</f>
        <v>STC 0060</v>
      </c>
      <c r="N110" s="11"/>
      <c r="O110" s="11"/>
      <c r="P110" s="11"/>
      <c r="Q110" s="11"/>
      <c r="R110" s="16"/>
      <c r="S110" s="16"/>
      <c r="T110" s="15"/>
      <c r="U110" s="15"/>
      <c r="V110" s="15"/>
      <c r="W110" s="11"/>
      <c r="X110" s="4"/>
    </row>
    <row r="111" spans="1:24" x14ac:dyDescent="0.2">
      <c r="A111" s="24" t="s">
        <v>519</v>
      </c>
      <c r="B111" s="24" t="s">
        <v>520</v>
      </c>
      <c r="C111" s="24" t="s">
        <v>522</v>
      </c>
      <c r="D111" s="9" t="s">
        <v>427</v>
      </c>
      <c r="E111" s="24" t="s">
        <v>523</v>
      </c>
      <c r="F111" s="10">
        <v>2</v>
      </c>
      <c r="G111" s="9">
        <v>0</v>
      </c>
      <c r="H111" s="10">
        <f>MATCH(D111,schedule!E$2:E$37,0)</f>
        <v>28</v>
      </c>
      <c r="I111" t="str">
        <f>INDEX(SessionList!B$1:B$36,MATCH(MCQMC2024Data!D111,SessionList!A$1:A$36,0),1)</f>
        <v>Technical Session 10</v>
      </c>
      <c r="J111">
        <f>INDEX(SubmFolderNb!A$1:A$136,MATCH(MCQMC2024Data!B111,SubmFolderNb!F$1:F$136,0),1)</f>
        <v>19</v>
      </c>
      <c r="K111" s="11">
        <f t="shared" si="3"/>
        <v>348</v>
      </c>
      <c r="L111" s="11" t="str">
        <f>INDEX(SessionList!H$1:H$36,MATCH(MCQMC2024Data!D111,SessionList!A$1:A$36,0))</f>
        <v>Thursday, August 22, 2024 -- Morning</v>
      </c>
      <c r="M111" s="11" t="str">
        <f>INDEX(SessionList!I$1:I$36,MATCH(MCQMC2024Data!D111,SessionList!A$1:A$36,0))</f>
        <v>STC 0060</v>
      </c>
      <c r="N111" s="11"/>
      <c r="O111" s="11"/>
      <c r="P111" s="11"/>
      <c r="Q111" s="11"/>
      <c r="R111" s="11"/>
      <c r="S111" s="11"/>
      <c r="T111" s="10"/>
      <c r="U111" s="10"/>
      <c r="V111" s="10"/>
      <c r="W111" s="10"/>
      <c r="X111" s="4"/>
    </row>
    <row r="112" spans="1:24" x14ac:dyDescent="0.2">
      <c r="A112" s="24" t="s">
        <v>602</v>
      </c>
      <c r="B112" s="24" t="s">
        <v>603</v>
      </c>
      <c r="C112" s="24" t="s">
        <v>606</v>
      </c>
      <c r="D112" s="9" t="s">
        <v>427</v>
      </c>
      <c r="E112" s="24" t="s">
        <v>607</v>
      </c>
      <c r="F112" s="10">
        <v>3</v>
      </c>
      <c r="G112" s="9">
        <v>0</v>
      </c>
      <c r="H112" s="10">
        <f>MATCH(D112,schedule!E$2:E$37,0)</f>
        <v>28</v>
      </c>
      <c r="I112" t="str">
        <f>INDEX(SessionList!B$1:B$36,MATCH(MCQMC2024Data!D112,SessionList!A$1:A$36,0),1)</f>
        <v>Technical Session 10</v>
      </c>
      <c r="J112">
        <f>INDEX(SubmFolderNb!A$1:A$136,MATCH(MCQMC2024Data!B112,SubmFolderNb!F$1:F$136,0),1)</f>
        <v>40</v>
      </c>
      <c r="K112" s="11">
        <f t="shared" si="3"/>
        <v>358</v>
      </c>
      <c r="L112" s="11" t="str">
        <f>INDEX(SessionList!H$1:H$36,MATCH(MCQMC2024Data!D112,SessionList!A$1:A$36,0))</f>
        <v>Thursday, August 22, 2024 -- Morning</v>
      </c>
      <c r="M112" s="11" t="str">
        <f>INDEX(SessionList!I$1:I$36,MATCH(MCQMC2024Data!D112,SessionList!A$1:A$36,0))</f>
        <v>STC 0060</v>
      </c>
      <c r="R112" s="11"/>
      <c r="S112" s="11"/>
      <c r="T112" s="10"/>
      <c r="U112" s="10"/>
      <c r="V112" s="10"/>
      <c r="W112" s="10"/>
      <c r="X112" s="4"/>
    </row>
    <row r="113" spans="1:24" x14ac:dyDescent="0.2">
      <c r="A113" s="21" t="s">
        <v>879</v>
      </c>
      <c r="B113" s="21" t="s">
        <v>880</v>
      </c>
      <c r="C113" s="21" t="s">
        <v>883</v>
      </c>
      <c r="D113" s="9" t="s">
        <v>427</v>
      </c>
      <c r="E113" s="21" t="s">
        <v>884</v>
      </c>
      <c r="F113" s="10">
        <v>4</v>
      </c>
      <c r="G113" s="4">
        <v>0</v>
      </c>
      <c r="H113" s="10">
        <f>MATCH(D113,schedule!E$2:E$37,0)</f>
        <v>28</v>
      </c>
      <c r="I113" t="str">
        <f>INDEX(SessionList!B$1:B$36,MATCH(MCQMC2024Data!D113,SessionList!A$1:A$36,0),1)</f>
        <v>Technical Session 10</v>
      </c>
      <c r="J113">
        <f>INDEX(SubmFolderNb!A$1:A$136,MATCH(MCQMC2024Data!B113,SubmFolderNb!F$1:F$136,0),1)</f>
        <v>128</v>
      </c>
      <c r="K113" s="11">
        <f t="shared" si="3"/>
        <v>368</v>
      </c>
      <c r="L113" s="11" t="str">
        <f>INDEX(SessionList!H$1:H$36,MATCH(MCQMC2024Data!D113,SessionList!A$1:A$36,0))</f>
        <v>Thursday, August 22, 2024 -- Morning</v>
      </c>
      <c r="M113" s="11" t="str">
        <f>INDEX(SessionList!I$1:I$36,MATCH(MCQMC2024Data!D113,SessionList!A$1:A$36,0))</f>
        <v>STC 0060</v>
      </c>
      <c r="W113" s="17"/>
      <c r="X113" s="4"/>
    </row>
    <row r="114" spans="1:24" x14ac:dyDescent="0.2">
      <c r="A114" s="21" t="s">
        <v>76</v>
      </c>
      <c r="B114" s="21" t="s">
        <v>77</v>
      </c>
      <c r="C114" s="21" t="s">
        <v>744</v>
      </c>
      <c r="D114" s="9" t="s">
        <v>4</v>
      </c>
      <c r="E114" s="21" t="s">
        <v>745</v>
      </c>
      <c r="F114" s="47">
        <f>INDEX(OrderSpeakerSpec!A$1:A$94,MATCH(B114,OrderSpeakerSpec!C$1:C$94,0),1)</f>
        <v>1</v>
      </c>
      <c r="G114" s="9">
        <v>1</v>
      </c>
      <c r="H114" s="10">
        <f>MATCH(D114,schedule!E$2:E$37,0)</f>
        <v>33</v>
      </c>
      <c r="I114" t="str">
        <f>INDEX(SessionList!B$1:B$36,MATCH(MCQMC2024Data!D114,SessionList!A$1:A$36,0),1)</f>
        <v>MCMC: Convergence and Robustness</v>
      </c>
      <c r="J114">
        <f>INDEX(SubmFolderNb!A$1:A$136,MATCH(MCQMC2024Data!B114,SubmFolderNb!F$1:F$136,0),1)</f>
        <v>79</v>
      </c>
      <c r="K114" s="11">
        <f t="shared" si="3"/>
        <v>443</v>
      </c>
      <c r="L114" s="11" t="str">
        <f>INDEX(SessionList!H$1:H$36,MATCH(MCQMC2024Data!D114,SessionList!A$1:A$36,0))</f>
        <v>Friday, August 23, 2024 -- Morning</v>
      </c>
      <c r="M114" s="11" t="str">
        <f>INDEX(SessionList!I$1:I$36,MATCH(MCQMC2024Data!D114,SessionList!A$1:A$36,0))</f>
        <v>STC 0020</v>
      </c>
      <c r="W114" s="17"/>
      <c r="X114" s="4"/>
    </row>
    <row r="115" spans="1:24" x14ac:dyDescent="0.2">
      <c r="A115" s="21" t="s">
        <v>84</v>
      </c>
      <c r="B115" s="21" t="s">
        <v>84</v>
      </c>
      <c r="C115" s="21" t="s">
        <v>822</v>
      </c>
      <c r="D115" s="9" t="s">
        <v>4</v>
      </c>
      <c r="E115" s="21" t="s">
        <v>823</v>
      </c>
      <c r="F115" s="47">
        <f>INDEX(OrderSpeakerSpec!A$1:A$94,MATCH(B115,OrderSpeakerSpec!C$1:C$94,0),1)</f>
        <v>3</v>
      </c>
      <c r="G115" s="9">
        <v>1</v>
      </c>
      <c r="H115" s="10">
        <f>MATCH(D115,schedule!E$2:E$37,0)</f>
        <v>33</v>
      </c>
      <c r="I115" t="str">
        <f>INDEX(SessionList!B$1:B$36,MATCH(MCQMC2024Data!D115,SessionList!A$1:A$36,0),1)</f>
        <v>MCMC: Convergence and Robustness</v>
      </c>
      <c r="J115">
        <f>INDEX(SubmFolderNb!A$1:A$136,MATCH(MCQMC2024Data!B115,SubmFolderNb!F$1:F$136,0),1)</f>
        <v>108</v>
      </c>
      <c r="K115" s="11">
        <f t="shared" si="3"/>
        <v>463</v>
      </c>
      <c r="L115" s="11" t="str">
        <f>INDEX(SessionList!H$1:H$36,MATCH(MCQMC2024Data!D115,SessionList!A$1:A$36,0))</f>
        <v>Friday, August 23, 2024 -- Morning</v>
      </c>
      <c r="M115" s="11" t="str">
        <f>INDEX(SessionList!I$1:I$36,MATCH(MCQMC2024Data!D115,SessionList!A$1:A$36,0))</f>
        <v>STC 0020</v>
      </c>
      <c r="W115" s="11"/>
      <c r="X115" s="4"/>
    </row>
    <row r="116" spans="1:24" x14ac:dyDescent="0.2">
      <c r="A116" s="21" t="s">
        <v>580</v>
      </c>
      <c r="B116" s="21" t="s">
        <v>581</v>
      </c>
      <c r="C116" s="21" t="s">
        <v>584</v>
      </c>
      <c r="D116" s="9" t="s">
        <v>4</v>
      </c>
      <c r="E116" s="21" t="s">
        <v>585</v>
      </c>
      <c r="F116" s="47">
        <f>INDEX(OrderSpeakerSpec!A$1:A$94,MATCH(B116,OrderSpeakerSpec!C$1:C$94,0),1)</f>
        <v>2</v>
      </c>
      <c r="G116" s="4">
        <v>1</v>
      </c>
      <c r="H116" s="10">
        <f>MATCH(D116,schedule!E$2:E$37,0)</f>
        <v>33</v>
      </c>
      <c r="I116" t="str">
        <f>INDEX(SessionList!B$1:B$36,MATCH(MCQMC2024Data!D116,SessionList!A$1:A$36,0),1)</f>
        <v>MCMC: Convergence and Robustness</v>
      </c>
      <c r="J116">
        <f>INDEX(SubmFolderNb!A$1:A$136,MATCH(MCQMC2024Data!B116,SubmFolderNb!F$1:F$136,0),1)</f>
        <v>35</v>
      </c>
      <c r="K116" s="11">
        <f t="shared" si="3"/>
        <v>453</v>
      </c>
      <c r="L116" s="11" t="str">
        <f>INDEX(SessionList!H$1:H$36,MATCH(MCQMC2024Data!D116,SessionList!A$1:A$36,0))</f>
        <v>Friday, August 23, 2024 -- Morning</v>
      </c>
      <c r="M116" s="11" t="str">
        <f>INDEX(SessionList!I$1:I$36,MATCH(MCQMC2024Data!D116,SessionList!A$1:A$36,0))</f>
        <v>STC 0020</v>
      </c>
      <c r="W116" s="11"/>
      <c r="X116" s="4"/>
    </row>
    <row r="117" spans="1:24" x14ac:dyDescent="0.2">
      <c r="A117" s="26" t="s">
        <v>301</v>
      </c>
      <c r="B117" s="26" t="s">
        <v>302</v>
      </c>
      <c r="C117" s="26" t="s">
        <v>775</v>
      </c>
      <c r="D117" s="9" t="s">
        <v>41</v>
      </c>
      <c r="E117" s="26" t="s">
        <v>776</v>
      </c>
      <c r="F117" s="47">
        <f>INDEX(OrderSpeakerSpec!A$1:A$94,MATCH(B117,OrderSpeakerSpec!C$1:C$94,0),1)</f>
        <v>1</v>
      </c>
      <c r="G117" s="9">
        <v>1</v>
      </c>
      <c r="H117" s="10">
        <f>MATCH(D117,schedule!E$2:E$37,0)</f>
        <v>34</v>
      </c>
      <c r="I117" t="str">
        <f>INDEX(SessionList!B$1:B$36,MATCH(MCQMC2024Data!D117,SessionList!A$1:A$36,0),1)</f>
        <v>Continuous-time dynamics in Monte Carlo and beyond</v>
      </c>
      <c r="J117">
        <f>INDEX(SubmFolderNb!A$1:A$136,MATCH(MCQMC2024Data!B117,SubmFolderNb!F$1:F$136,0),1)</f>
        <v>91</v>
      </c>
      <c r="K117" s="11">
        <f t="shared" si="3"/>
        <v>444</v>
      </c>
      <c r="L117" s="11" t="str">
        <f>INDEX(SessionList!H$1:H$36,MATCH(MCQMC2024Data!D117,SessionList!A$1:A$36,0))</f>
        <v>Friday, August 23, 2024 -- Morning</v>
      </c>
      <c r="M117" s="11" t="str">
        <f>INDEX(SessionList!I$1:I$36,MATCH(MCQMC2024Data!D117,SessionList!A$1:A$36,0))</f>
        <v>STC 0040</v>
      </c>
      <c r="N117" s="4"/>
      <c r="O117" s="4"/>
      <c r="P117" s="4"/>
      <c r="Q117" s="4"/>
      <c r="W117" s="11"/>
      <c r="X117" s="4"/>
    </row>
    <row r="118" spans="1:24" x14ac:dyDescent="0.2">
      <c r="A118" s="26" t="s">
        <v>307</v>
      </c>
      <c r="B118" s="26" t="s">
        <v>308</v>
      </c>
      <c r="C118" s="26" t="s">
        <v>785</v>
      </c>
      <c r="D118" s="9" t="s">
        <v>41</v>
      </c>
      <c r="E118" s="26" t="s">
        <v>786</v>
      </c>
      <c r="F118" s="47">
        <f>INDEX(OrderSpeakerSpec!A$1:A$94,MATCH(B118,OrderSpeakerSpec!C$1:C$94,0),1)</f>
        <v>3</v>
      </c>
      <c r="G118" s="9">
        <v>1</v>
      </c>
      <c r="H118" s="10">
        <f>MATCH(D118,schedule!E$2:E$37,0)</f>
        <v>34</v>
      </c>
      <c r="I118" t="str">
        <f>INDEX(SessionList!B$1:B$36,MATCH(MCQMC2024Data!D118,SessionList!A$1:A$36,0),1)</f>
        <v>Continuous-time dynamics in Monte Carlo and beyond</v>
      </c>
      <c r="J118">
        <f>INDEX(SubmFolderNb!A$1:A$136,MATCH(MCQMC2024Data!B118,SubmFolderNb!F$1:F$136,0),1)</f>
        <v>94</v>
      </c>
      <c r="K118" s="11">
        <f t="shared" si="3"/>
        <v>464</v>
      </c>
      <c r="L118" s="11" t="str">
        <f>INDEX(SessionList!H$1:H$36,MATCH(MCQMC2024Data!D118,SessionList!A$1:A$36,0))</f>
        <v>Friday, August 23, 2024 -- Morning</v>
      </c>
      <c r="M118" s="11" t="str">
        <f>INDEX(SessionList!I$1:I$36,MATCH(MCQMC2024Data!D118,SessionList!A$1:A$36,0))</f>
        <v>STC 0040</v>
      </c>
      <c r="N118" s="4"/>
      <c r="O118" s="4"/>
      <c r="P118" s="4"/>
      <c r="Q118" s="4"/>
      <c r="R118" s="4"/>
      <c r="S118" s="4"/>
      <c r="W118" s="10"/>
      <c r="X118" s="4"/>
    </row>
    <row r="119" spans="1:24" x14ac:dyDescent="0.2">
      <c r="A119" s="4" t="s">
        <v>1017</v>
      </c>
      <c r="B119" s="4" t="s">
        <v>1018</v>
      </c>
      <c r="C119" s="35" t="s">
        <v>1019</v>
      </c>
      <c r="D119" s="9" t="s">
        <v>41</v>
      </c>
      <c r="E119" s="26" t="s">
        <v>1020</v>
      </c>
      <c r="F119" s="47">
        <f>INDEX(OrderSpeakerSpec!A$1:A$94,MATCH(B119,OrderSpeakerSpec!C$1:C$94,0),1)</f>
        <v>2</v>
      </c>
      <c r="G119" s="9">
        <v>1</v>
      </c>
      <c r="H119" s="10">
        <f>MATCH(D119,schedule!E$2:E$37,0)</f>
        <v>34</v>
      </c>
      <c r="I119" t="str">
        <f>INDEX(SessionList!B$1:B$36,MATCH(MCQMC2024Data!D119,SessionList!A$1:A$36,0),1)</f>
        <v>Continuous-time dynamics in Monte Carlo and beyond</v>
      </c>
      <c r="J119">
        <f>INDEX(SubmFolderNb!A$1:A$136,MATCH(MCQMC2024Data!B119,SubmFolderNb!F$1:F$136,0),1)</f>
        <v>133</v>
      </c>
      <c r="K119" s="11">
        <f t="shared" si="3"/>
        <v>454</v>
      </c>
      <c r="L119" s="11" t="str">
        <f>INDEX(SessionList!H$1:H$36,MATCH(MCQMC2024Data!D119,SessionList!A$1:A$36,0))</f>
        <v>Friday, August 23, 2024 -- Morning</v>
      </c>
      <c r="M119" s="11" t="str">
        <f>INDEX(SessionList!I$1:I$36,MATCH(MCQMC2024Data!D119,SessionList!A$1:A$36,0))</f>
        <v>STC 0040</v>
      </c>
      <c r="N119" s="4"/>
      <c r="O119" s="4"/>
      <c r="P119" s="4"/>
      <c r="Q119" s="4"/>
      <c r="R119" s="4"/>
      <c r="S119" s="4"/>
      <c r="T119" s="33"/>
      <c r="U119" s="4"/>
      <c r="V119" s="4"/>
      <c r="W119" s="4"/>
    </row>
    <row r="120" spans="1:24" x14ac:dyDescent="0.2">
      <c r="A120" s="26" t="s">
        <v>241</v>
      </c>
      <c r="B120" s="26" t="s">
        <v>780</v>
      </c>
      <c r="C120" s="26" t="s">
        <v>782</v>
      </c>
      <c r="D120" s="18" t="s">
        <v>42</v>
      </c>
      <c r="E120" s="26" t="s">
        <v>783</v>
      </c>
      <c r="F120" s="47">
        <f>INDEX(OrderSpeakerSpec!A$1:A$94,MATCH(B120,OrderSpeakerSpec!C$1:C$94,0),1)</f>
        <v>2</v>
      </c>
      <c r="G120" s="9">
        <v>1</v>
      </c>
      <c r="H120" s="10">
        <f>MATCH(D120,schedule!E$2:E$37,0)</f>
        <v>35</v>
      </c>
      <c r="I120" t="str">
        <f>INDEX(SessionList!B$1:B$36,MATCH(MCQMC2024Data!D120,SessionList!A$1:A$36,0),1)</f>
        <v>Function spaces and algorithms for high-dimensional problems</v>
      </c>
      <c r="J120">
        <f>INDEX(SubmFolderNb!A$1:A$136,MATCH(MCQMC2024Data!B120,SubmFolderNb!F$1:F$136,0),1)</f>
        <v>93</v>
      </c>
      <c r="K120" s="11">
        <f t="shared" si="3"/>
        <v>455</v>
      </c>
      <c r="L120" s="11" t="str">
        <f>INDEX(SessionList!H$1:H$36,MATCH(MCQMC2024Data!D120,SessionList!A$1:A$36,0))</f>
        <v>Friday, August 23, 2024 -- Morning</v>
      </c>
      <c r="M120" s="11" t="str">
        <f>INDEX(SessionList!I$1:I$36,MATCH(MCQMC2024Data!D120,SessionList!A$1:A$36,0))</f>
        <v>STC 0050</v>
      </c>
      <c r="N120" s="4"/>
      <c r="O120" s="4"/>
      <c r="P120" s="4"/>
      <c r="Q120" s="4"/>
      <c r="R120" s="4"/>
      <c r="S120" s="4"/>
      <c r="T120" s="33"/>
      <c r="U120" s="4"/>
      <c r="V120" s="4"/>
      <c r="W120" s="4"/>
    </row>
    <row r="121" spans="1:24" x14ac:dyDescent="0.2">
      <c r="A121" s="21" t="s">
        <v>76</v>
      </c>
      <c r="B121" s="21" t="s">
        <v>416</v>
      </c>
      <c r="C121" s="21" t="s">
        <v>813</v>
      </c>
      <c r="D121" s="9" t="s">
        <v>42</v>
      </c>
      <c r="E121" s="21" t="s">
        <v>814</v>
      </c>
      <c r="F121" s="47">
        <f>INDEX(OrderSpeakerSpec!A$1:A$94,MATCH(B121,OrderSpeakerSpec!C$1:C$94,0),1)</f>
        <v>1</v>
      </c>
      <c r="G121" s="25">
        <v>1</v>
      </c>
      <c r="H121" s="10">
        <f>MATCH(D121,schedule!E$2:E$37,0)</f>
        <v>35</v>
      </c>
      <c r="I121" t="str">
        <f>INDEX(SessionList!B$1:B$36,MATCH(MCQMC2024Data!D121,SessionList!A$1:A$36,0),1)</f>
        <v>Function spaces and algorithms for high-dimensional problems</v>
      </c>
      <c r="J121">
        <f>INDEX(SubmFolderNb!A$1:A$136,MATCH(MCQMC2024Data!B121,SubmFolderNb!F$1:F$136,0),1)</f>
        <v>104</v>
      </c>
      <c r="K121" s="11">
        <f t="shared" si="3"/>
        <v>445</v>
      </c>
      <c r="L121" s="11" t="str">
        <f>INDEX(SessionList!H$1:H$36,MATCH(MCQMC2024Data!D121,SessionList!A$1:A$36,0))</f>
        <v>Friday, August 23, 2024 -- Morning</v>
      </c>
      <c r="M121" s="11" t="str">
        <f>INDEX(SessionList!I$1:I$36,MATCH(MCQMC2024Data!D121,SessionList!A$1:A$36,0))</f>
        <v>STC 0050</v>
      </c>
      <c r="N121" s="4"/>
      <c r="O121" s="4"/>
      <c r="P121" s="4"/>
      <c r="Q121" s="4"/>
      <c r="R121" s="4"/>
      <c r="S121" s="4"/>
      <c r="T121" s="33"/>
      <c r="U121" s="4"/>
      <c r="V121" s="4"/>
      <c r="W121" s="4"/>
    </row>
    <row r="122" spans="1:24" x14ac:dyDescent="0.2">
      <c r="A122" s="26" t="s">
        <v>422</v>
      </c>
      <c r="B122" s="26" t="s">
        <v>423</v>
      </c>
      <c r="C122" s="26" t="s">
        <v>831</v>
      </c>
      <c r="D122" s="9" t="s">
        <v>42</v>
      </c>
      <c r="E122" s="26" t="s">
        <v>832</v>
      </c>
      <c r="F122" s="47">
        <f>INDEX(OrderSpeakerSpec!A$1:A$94,MATCH(B122,OrderSpeakerSpec!C$1:C$94,0),1)</f>
        <v>3</v>
      </c>
      <c r="G122" s="19">
        <v>1</v>
      </c>
      <c r="H122" s="10">
        <f>MATCH(D122,schedule!E$2:E$37,0)</f>
        <v>35</v>
      </c>
      <c r="I122" t="str">
        <f>INDEX(SessionList!B$1:B$36,MATCH(MCQMC2024Data!D122,SessionList!A$1:A$36,0),1)</f>
        <v>Function spaces and algorithms for high-dimensional problems</v>
      </c>
      <c r="J122">
        <f>INDEX(SubmFolderNb!A$1:A$136,MATCH(MCQMC2024Data!B122,SubmFolderNb!F$1:F$136,0),1)</f>
        <v>111</v>
      </c>
      <c r="K122" s="11">
        <f t="shared" si="3"/>
        <v>465</v>
      </c>
      <c r="L122" s="11" t="str">
        <f>INDEX(SessionList!H$1:H$36,MATCH(MCQMC2024Data!D122,SessionList!A$1:A$36,0))</f>
        <v>Friday, August 23, 2024 -- Morning</v>
      </c>
      <c r="M122" s="11" t="str">
        <f>INDEX(SessionList!I$1:I$36,MATCH(MCQMC2024Data!D122,SessionList!A$1:A$36,0))</f>
        <v>STC 0050</v>
      </c>
      <c r="N122" s="11"/>
      <c r="O122" s="11"/>
      <c r="P122" s="11"/>
      <c r="Q122" s="11"/>
      <c r="R122" s="4"/>
      <c r="S122" s="4"/>
      <c r="T122" s="34"/>
      <c r="U122" s="4"/>
      <c r="V122" s="4"/>
      <c r="W122" s="4"/>
    </row>
    <row r="123" spans="1:24" x14ac:dyDescent="0.2">
      <c r="A123" s="26" t="s">
        <v>440</v>
      </c>
      <c r="B123" s="26" t="s">
        <v>442</v>
      </c>
      <c r="C123" s="26" t="s">
        <v>445</v>
      </c>
      <c r="D123" s="9" t="s">
        <v>43</v>
      </c>
      <c r="E123" s="26" t="s">
        <v>446</v>
      </c>
      <c r="F123" s="10">
        <v>1</v>
      </c>
      <c r="G123" s="19">
        <v>0</v>
      </c>
      <c r="H123" s="10">
        <f>MATCH(D123,schedule!E$2:E$37,0)</f>
        <v>36</v>
      </c>
      <c r="I123" t="str">
        <f>INDEX(SessionList!B$1:B$36,MATCH(MCQMC2024Data!D123,SessionList!A$1:A$36,0),1)</f>
        <v>Technical Session 12</v>
      </c>
      <c r="J123">
        <f>INDEX(SubmFolderNb!A$1:A$136,MATCH(MCQMC2024Data!B123,SubmFolderNb!F$1:F$136,0),1)</f>
        <v>4</v>
      </c>
      <c r="K123" s="11">
        <f t="shared" si="3"/>
        <v>446</v>
      </c>
      <c r="L123" s="11" t="str">
        <f>INDEX(SessionList!H$1:H$36,MATCH(MCQMC2024Data!D123,SessionList!A$1:A$36,0))</f>
        <v>Friday, August 23, 2024 -- Morning</v>
      </c>
      <c r="M123" s="11" t="str">
        <f>INDEX(SessionList!I$1:I$36,MATCH(MCQMC2024Data!D123,SessionList!A$1:A$36,0))</f>
        <v>STC 0060</v>
      </c>
      <c r="T123" s="10"/>
      <c r="U123" s="10"/>
      <c r="V123" s="10"/>
      <c r="W123" s="11"/>
    </row>
    <row r="124" spans="1:24" x14ac:dyDescent="0.2">
      <c r="A124" s="56" t="s">
        <v>458</v>
      </c>
      <c r="B124" s="26" t="s">
        <v>459</v>
      </c>
      <c r="C124" s="26" t="s">
        <v>462</v>
      </c>
      <c r="D124" s="9" t="s">
        <v>52</v>
      </c>
      <c r="E124" s="26" t="s">
        <v>463</v>
      </c>
      <c r="F124" s="47">
        <f>INDEX(OrderSpeakerSpec!A$1:A$94,MATCH(B124,OrderSpeakerSpec!C$1:C$94,0),1)</f>
        <v>3</v>
      </c>
      <c r="G124" s="19">
        <v>1</v>
      </c>
      <c r="H124" s="10">
        <f>MATCH(D124,schedule!E$2:E$37,0)</f>
        <v>8</v>
      </c>
      <c r="I124" t="str">
        <f>INDEX(SessionList!B$1:B$36,MATCH(MCQMC2024Data!D124,SessionList!A$1:A$36,0),1)</f>
        <v>Variance reduction techniques for rare events</v>
      </c>
      <c r="J124">
        <f>INDEX(SubmFolderNb!A$1:A$136,MATCH(MCQMC2024Data!B124,SubmFolderNb!F$1:F$136,0),1)</f>
        <v>7</v>
      </c>
      <c r="K124" s="11">
        <f t="shared" si="3"/>
        <v>88</v>
      </c>
      <c r="L124" s="11" t="str">
        <f>INDEX(SessionList!H$1:H$36,MATCH(MCQMC2024Data!D124,SessionList!A$1:A$36,0))</f>
        <v>Monday, August 19, 2024 -- Afternoon</v>
      </c>
      <c r="M124" s="11" t="str">
        <f>INDEX(SessionList!I$1:I$36,MATCH(MCQMC2024Data!D124,SessionList!A$1:A$36,0))</f>
        <v>STC 0060</v>
      </c>
    </row>
    <row r="125" spans="1:24" x14ac:dyDescent="0.2">
      <c r="A125" s="26" t="s">
        <v>561</v>
      </c>
      <c r="B125" s="26" t="s">
        <v>562</v>
      </c>
      <c r="C125" s="26" t="s">
        <v>566</v>
      </c>
      <c r="D125" s="9" t="s">
        <v>43</v>
      </c>
      <c r="E125" s="26" t="s">
        <v>567</v>
      </c>
      <c r="F125" s="10">
        <v>2</v>
      </c>
      <c r="G125" s="19">
        <v>0</v>
      </c>
      <c r="H125" s="10">
        <f>MATCH(D125,schedule!E$2:E$37,0)</f>
        <v>36</v>
      </c>
      <c r="I125" t="str">
        <f>INDEX(SessionList!B$1:B$36,MATCH(MCQMC2024Data!D125,SessionList!A$1:A$36,0),1)</f>
        <v>Technical Session 12</v>
      </c>
      <c r="J125">
        <f>INDEX(SubmFolderNb!A$1:A$136,MATCH(MCQMC2024Data!B125,SubmFolderNb!F$1:F$136,0),1)</f>
        <v>30</v>
      </c>
      <c r="K125" s="11">
        <f t="shared" si="3"/>
        <v>456</v>
      </c>
      <c r="L125" s="11" t="str">
        <f>INDEX(SessionList!H$1:H$36,MATCH(MCQMC2024Data!D125,SessionList!A$1:A$36,0))</f>
        <v>Friday, August 23, 2024 -- Morning</v>
      </c>
      <c r="M125" s="11" t="str">
        <f>INDEX(SessionList!I$1:I$36,MATCH(MCQMC2024Data!D125,SessionList!A$1:A$36,0))</f>
        <v>STC 0060</v>
      </c>
    </row>
    <row r="126" spans="1:24" x14ac:dyDescent="0.2">
      <c r="A126" s="26" t="s">
        <v>613</v>
      </c>
      <c r="B126" s="26" t="s">
        <v>614</v>
      </c>
      <c r="C126" s="26" t="s">
        <v>616</v>
      </c>
      <c r="D126" s="9" t="s">
        <v>43</v>
      </c>
      <c r="E126" s="26" t="s">
        <v>617</v>
      </c>
      <c r="F126" s="10">
        <v>3</v>
      </c>
      <c r="G126" s="19">
        <v>0</v>
      </c>
      <c r="H126" s="10">
        <f>MATCH(D126,schedule!E$2:E$37,0)</f>
        <v>36</v>
      </c>
      <c r="I126" t="str">
        <f>INDEX(SessionList!B$1:B$36,MATCH(MCQMC2024Data!D126,SessionList!A$1:A$36,0),1)</f>
        <v>Technical Session 12</v>
      </c>
      <c r="J126">
        <f>INDEX(SubmFolderNb!A$1:A$136,MATCH(MCQMC2024Data!B126,SubmFolderNb!F$1:F$136,0),1)</f>
        <v>42</v>
      </c>
      <c r="K126" s="11">
        <f t="shared" si="3"/>
        <v>466</v>
      </c>
      <c r="L126" s="11" t="str">
        <f>INDEX(SessionList!H$1:H$36,MATCH(MCQMC2024Data!D126,SessionList!A$1:A$36,0))</f>
        <v>Friday, August 23, 2024 -- Morning</v>
      </c>
      <c r="M126" s="11" t="str">
        <f>INDEX(SessionList!I$1:I$36,MATCH(MCQMC2024Data!D126,SessionList!A$1:A$36,0))</f>
        <v>STC 0060</v>
      </c>
    </row>
  </sheetData>
  <sortState xmlns:xlrd2="http://schemas.microsoft.com/office/spreadsheetml/2017/richdata2" ref="A2:H126">
    <sortCondition ref="H1:H126"/>
  </sortState>
  <mergeCells count="18">
    <mergeCell ref="T108:T109"/>
    <mergeCell ref="U108:U109"/>
    <mergeCell ref="V108:V109"/>
    <mergeCell ref="N107:N108"/>
    <mergeCell ref="O107:O108"/>
    <mergeCell ref="P107:P108"/>
    <mergeCell ref="T77:T79"/>
    <mergeCell ref="U77:U79"/>
    <mergeCell ref="V77:V79"/>
    <mergeCell ref="N76:N78"/>
    <mergeCell ref="O76:O78"/>
    <mergeCell ref="P76:P78"/>
    <mergeCell ref="Q76:Q78"/>
    <mergeCell ref="R77:R79"/>
    <mergeCell ref="S77:S79"/>
    <mergeCell ref="Q107:Q108"/>
    <mergeCell ref="R108:R109"/>
    <mergeCell ref="S108:S109"/>
  </mergeCells>
  <hyperlinks>
    <hyperlink ref="E1" r:id="rId1" xr:uid="{F1106EBE-19BB-394E-9208-7668593AEB13}"/>
    <hyperlink ref="E22" r:id="rId2" xr:uid="{451B3088-A155-224F-95A3-37F226A33257}"/>
    <hyperlink ref="E76" r:id="rId3" xr:uid="{7DE07B7B-981B-8A4A-B598-7584B05CC26A}"/>
    <hyperlink ref="E55" r:id="rId4" xr:uid="{039ECEF8-567D-0E4E-A430-2301BA147407}"/>
  </hyperlinks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285B3-9567-DF40-AC85-850026D03BF4}">
  <dimension ref="A1:F18"/>
  <sheetViews>
    <sheetView workbookViewId="0">
      <selection activeCell="A7" sqref="A7:F18"/>
    </sheetView>
  </sheetViews>
  <sheetFormatPr baseColWidth="10" defaultRowHeight="16" x14ac:dyDescent="0.2"/>
  <sheetData>
    <row r="1" spans="1:6" x14ac:dyDescent="0.2">
      <c r="A1" t="s">
        <v>1013</v>
      </c>
    </row>
    <row r="3" spans="1:6" x14ac:dyDescent="0.2">
      <c r="A3" t="s">
        <v>1015</v>
      </c>
    </row>
    <row r="4" spans="1:6" x14ac:dyDescent="0.2">
      <c r="A4" s="3" t="s">
        <v>1014</v>
      </c>
    </row>
    <row r="6" spans="1:6" x14ac:dyDescent="0.2">
      <c r="A6" t="s">
        <v>1042</v>
      </c>
    </row>
    <row r="7" spans="1:6" x14ac:dyDescent="0.2">
      <c r="A7" s="65" t="s">
        <v>992</v>
      </c>
      <c r="B7" s="65"/>
      <c r="C7" s="65" t="s">
        <v>1002</v>
      </c>
      <c r="D7" s="65"/>
      <c r="E7" s="65"/>
      <c r="F7" s="65"/>
    </row>
    <row r="8" spans="1:6" x14ac:dyDescent="0.2">
      <c r="A8" s="65" t="s">
        <v>995</v>
      </c>
      <c r="B8" s="65"/>
      <c r="C8" s="65" t="s">
        <v>73</v>
      </c>
      <c r="D8" s="65"/>
      <c r="E8" s="65"/>
      <c r="F8" s="65"/>
    </row>
    <row r="9" spans="1:6" x14ac:dyDescent="0.2">
      <c r="A9" s="65" t="s">
        <v>993</v>
      </c>
      <c r="B9" s="65"/>
      <c r="C9" s="65" t="s">
        <v>994</v>
      </c>
      <c r="D9" s="65"/>
      <c r="E9" s="65"/>
      <c r="F9" s="65"/>
    </row>
    <row r="10" spans="1:6" x14ac:dyDescent="0.2">
      <c r="A10" s="65" t="s">
        <v>996</v>
      </c>
      <c r="B10" s="65"/>
      <c r="C10" s="65" t="s">
        <v>149</v>
      </c>
      <c r="D10" s="65"/>
      <c r="E10" s="65"/>
      <c r="F10" s="65" t="s">
        <v>1007</v>
      </c>
    </row>
    <row r="11" spans="1:6" x14ac:dyDescent="0.2">
      <c r="A11" s="65" t="s">
        <v>997</v>
      </c>
      <c r="B11" s="65"/>
      <c r="C11" s="65" t="s">
        <v>988</v>
      </c>
      <c r="D11" s="65"/>
      <c r="E11" s="65"/>
      <c r="F11" s="65"/>
    </row>
    <row r="12" spans="1:6" x14ac:dyDescent="0.2">
      <c r="A12" s="65" t="s">
        <v>998</v>
      </c>
      <c r="B12" s="65"/>
      <c r="C12" s="65" t="s">
        <v>739</v>
      </c>
      <c r="D12" s="65"/>
      <c r="E12" s="65"/>
      <c r="F12" s="65"/>
    </row>
    <row r="13" spans="1:6" x14ac:dyDescent="0.2">
      <c r="A13" s="65" t="s">
        <v>999</v>
      </c>
      <c r="B13" s="65"/>
      <c r="C13" s="65" t="s">
        <v>177</v>
      </c>
      <c r="D13" s="65"/>
      <c r="E13" s="65"/>
      <c r="F13" s="65"/>
    </row>
    <row r="14" spans="1:6" x14ac:dyDescent="0.2">
      <c r="A14" s="65" t="s">
        <v>1000</v>
      </c>
      <c r="B14" s="65"/>
      <c r="C14" s="65" t="s">
        <v>319</v>
      </c>
      <c r="D14" s="65"/>
      <c r="E14" s="65"/>
      <c r="F14" s="65"/>
    </row>
    <row r="15" spans="1:6" x14ac:dyDescent="0.2">
      <c r="A15" s="65" t="s">
        <v>1001</v>
      </c>
      <c r="B15" s="65"/>
      <c r="C15" s="65" t="s">
        <v>988</v>
      </c>
      <c r="D15" s="65"/>
      <c r="E15" s="65"/>
      <c r="F15" s="65"/>
    </row>
    <row r="16" spans="1:6" x14ac:dyDescent="0.2">
      <c r="A16" s="65" t="s">
        <v>1003</v>
      </c>
      <c r="B16" s="65"/>
      <c r="C16" s="65" t="s">
        <v>447</v>
      </c>
      <c r="D16" s="65"/>
      <c r="E16" s="65"/>
      <c r="F16" s="65"/>
    </row>
    <row r="17" spans="1:6" x14ac:dyDescent="0.2">
      <c r="A17" s="65" t="s">
        <v>1004</v>
      </c>
      <c r="B17" s="65"/>
      <c r="C17" s="65" t="s">
        <v>447</v>
      </c>
      <c r="D17" s="65"/>
      <c r="E17" s="65"/>
      <c r="F17" s="65" t="s">
        <v>1007</v>
      </c>
    </row>
    <row r="18" spans="1:6" x14ac:dyDescent="0.2">
      <c r="A18" s="65" t="s">
        <v>1005</v>
      </c>
      <c r="B18" s="65"/>
      <c r="C18" s="65" t="s">
        <v>402</v>
      </c>
      <c r="D18" s="65"/>
      <c r="E18" s="65"/>
      <c r="F18" s="65"/>
    </row>
  </sheetData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FFD16-9466-EB4C-B78D-081DF5B84F21}">
  <dimension ref="A1:M126"/>
  <sheetViews>
    <sheetView workbookViewId="0">
      <selection activeCell="G7" sqref="G7"/>
    </sheetView>
  </sheetViews>
  <sheetFormatPr baseColWidth="10" defaultRowHeight="16" x14ac:dyDescent="0.2"/>
  <sheetData>
    <row r="1" spans="1:13" x14ac:dyDescent="0.2">
      <c r="A1" t="s">
        <v>526</v>
      </c>
      <c r="B1" t="s">
        <v>527</v>
      </c>
      <c r="C1" t="s">
        <v>529</v>
      </c>
      <c r="D1" t="s">
        <v>2</v>
      </c>
      <c r="E1" t="s">
        <v>530</v>
      </c>
      <c r="F1">
        <v>1</v>
      </c>
      <c r="G1">
        <v>1</v>
      </c>
      <c r="H1">
        <v>1</v>
      </c>
      <c r="I1" t="s">
        <v>121</v>
      </c>
      <c r="J1">
        <v>21</v>
      </c>
      <c r="K1">
        <v>11</v>
      </c>
      <c r="L1" t="s">
        <v>5</v>
      </c>
      <c r="M1" t="s">
        <v>981</v>
      </c>
    </row>
    <row r="2" spans="1:13" x14ac:dyDescent="0.2">
      <c r="A2" t="s">
        <v>111</v>
      </c>
      <c r="B2" t="s">
        <v>112</v>
      </c>
      <c r="C2" t="s">
        <v>922</v>
      </c>
      <c r="D2" t="s">
        <v>2</v>
      </c>
      <c r="E2" t="s">
        <v>923</v>
      </c>
      <c r="F2">
        <v>2</v>
      </c>
      <c r="G2">
        <v>1</v>
      </c>
      <c r="H2">
        <v>1</v>
      </c>
      <c r="I2" t="s">
        <v>121</v>
      </c>
      <c r="J2">
        <v>130</v>
      </c>
      <c r="K2">
        <v>21</v>
      </c>
      <c r="L2" t="s">
        <v>5</v>
      </c>
      <c r="M2" t="s">
        <v>981</v>
      </c>
    </row>
    <row r="3" spans="1:13" x14ac:dyDescent="0.2">
      <c r="A3" t="s">
        <v>115</v>
      </c>
      <c r="B3" t="s">
        <v>116</v>
      </c>
      <c r="C3" t="s">
        <v>600</v>
      </c>
      <c r="D3" t="s">
        <v>2</v>
      </c>
      <c r="E3" t="s">
        <v>601</v>
      </c>
      <c r="F3">
        <v>3</v>
      </c>
      <c r="G3">
        <v>1</v>
      </c>
      <c r="H3">
        <v>1</v>
      </c>
      <c r="I3" t="s">
        <v>121</v>
      </c>
      <c r="J3">
        <v>39</v>
      </c>
      <c r="K3">
        <v>31</v>
      </c>
      <c r="L3" t="s">
        <v>5</v>
      </c>
      <c r="M3" t="s">
        <v>981</v>
      </c>
    </row>
    <row r="4" spans="1:13" x14ac:dyDescent="0.2">
      <c r="A4" t="s">
        <v>248</v>
      </c>
      <c r="B4" t="s">
        <v>249</v>
      </c>
      <c r="C4" t="s">
        <v>816</v>
      </c>
      <c r="D4" t="s">
        <v>28</v>
      </c>
      <c r="E4" t="s">
        <v>817</v>
      </c>
      <c r="F4">
        <v>1</v>
      </c>
      <c r="G4">
        <v>1</v>
      </c>
      <c r="H4">
        <v>2</v>
      </c>
      <c r="I4" t="s">
        <v>261</v>
      </c>
      <c r="J4">
        <v>105</v>
      </c>
      <c r="K4">
        <v>12</v>
      </c>
      <c r="L4" t="s">
        <v>5</v>
      </c>
      <c r="M4" t="s">
        <v>982</v>
      </c>
    </row>
    <row r="5" spans="1:13" x14ac:dyDescent="0.2">
      <c r="A5" t="s">
        <v>251</v>
      </c>
      <c r="B5" t="s">
        <v>252</v>
      </c>
      <c r="C5" t="s">
        <v>773</v>
      </c>
      <c r="D5" s="58" t="s">
        <v>28</v>
      </c>
      <c r="E5" t="s">
        <v>774</v>
      </c>
      <c r="F5" s="58">
        <v>2</v>
      </c>
      <c r="G5">
        <v>1</v>
      </c>
      <c r="H5">
        <v>2</v>
      </c>
      <c r="I5" t="s">
        <v>261</v>
      </c>
      <c r="J5">
        <v>90</v>
      </c>
      <c r="K5">
        <v>22</v>
      </c>
      <c r="L5" t="s">
        <v>5</v>
      </c>
      <c r="M5" t="s">
        <v>982</v>
      </c>
    </row>
    <row r="6" spans="1:13" x14ac:dyDescent="0.2">
      <c r="A6" t="s">
        <v>336</v>
      </c>
      <c r="B6" t="s">
        <v>337</v>
      </c>
      <c r="C6" t="s">
        <v>798</v>
      </c>
      <c r="D6" t="s">
        <v>28</v>
      </c>
      <c r="E6" t="s">
        <v>799</v>
      </c>
      <c r="F6">
        <v>3</v>
      </c>
      <c r="G6">
        <v>1</v>
      </c>
      <c r="H6">
        <v>2</v>
      </c>
      <c r="I6" t="s">
        <v>261</v>
      </c>
      <c r="J6">
        <v>98</v>
      </c>
      <c r="K6">
        <v>32</v>
      </c>
      <c r="L6" t="s">
        <v>5</v>
      </c>
      <c r="M6" t="s">
        <v>982</v>
      </c>
    </row>
    <row r="7" spans="1:13" x14ac:dyDescent="0.2">
      <c r="A7" t="s">
        <v>259</v>
      </c>
      <c r="B7" t="s">
        <v>260</v>
      </c>
      <c r="C7" t="s">
        <v>807</v>
      </c>
      <c r="D7" t="s">
        <v>28</v>
      </c>
      <c r="E7" t="s">
        <v>808</v>
      </c>
      <c r="F7">
        <v>4</v>
      </c>
      <c r="G7">
        <v>1</v>
      </c>
      <c r="H7">
        <v>2</v>
      </c>
      <c r="I7" t="s">
        <v>261</v>
      </c>
      <c r="J7">
        <v>102</v>
      </c>
      <c r="K7">
        <v>42</v>
      </c>
      <c r="L7" t="s">
        <v>5</v>
      </c>
      <c r="M7" t="s">
        <v>982</v>
      </c>
    </row>
    <row r="8" spans="1:13" x14ac:dyDescent="0.2">
      <c r="A8" t="s">
        <v>197</v>
      </c>
      <c r="B8" t="s">
        <v>198</v>
      </c>
      <c r="C8" t="s">
        <v>849</v>
      </c>
      <c r="D8" t="s">
        <v>29</v>
      </c>
      <c r="E8" t="s">
        <v>850</v>
      </c>
      <c r="F8">
        <v>1</v>
      </c>
      <c r="G8">
        <v>1</v>
      </c>
      <c r="H8">
        <v>3</v>
      </c>
      <c r="I8" t="s">
        <v>208</v>
      </c>
      <c r="J8">
        <v>117</v>
      </c>
      <c r="K8">
        <v>13</v>
      </c>
      <c r="L8" t="s">
        <v>5</v>
      </c>
      <c r="M8" t="s">
        <v>983</v>
      </c>
    </row>
    <row r="9" spans="1:13" x14ac:dyDescent="0.2">
      <c r="A9" t="s">
        <v>76</v>
      </c>
      <c r="B9" t="s">
        <v>201</v>
      </c>
      <c r="C9" t="s">
        <v>824</v>
      </c>
      <c r="D9" t="s">
        <v>29</v>
      </c>
      <c r="E9" t="s">
        <v>825</v>
      </c>
      <c r="F9">
        <v>2</v>
      </c>
      <c r="G9">
        <v>1</v>
      </c>
      <c r="H9">
        <v>3</v>
      </c>
      <c r="I9" t="s">
        <v>208</v>
      </c>
      <c r="J9">
        <v>109</v>
      </c>
      <c r="K9">
        <v>23</v>
      </c>
      <c r="L9" t="s">
        <v>5</v>
      </c>
      <c r="M9" t="s">
        <v>983</v>
      </c>
    </row>
    <row r="10" spans="1:13" x14ac:dyDescent="0.2">
      <c r="A10" t="s">
        <v>204</v>
      </c>
      <c r="B10" t="s">
        <v>205</v>
      </c>
      <c r="C10" t="s">
        <v>887</v>
      </c>
      <c r="D10" t="s">
        <v>29</v>
      </c>
      <c r="E10" t="s">
        <v>888</v>
      </c>
      <c r="F10">
        <v>3</v>
      </c>
      <c r="G10">
        <v>1</v>
      </c>
      <c r="H10">
        <v>3</v>
      </c>
      <c r="I10" t="s">
        <v>208</v>
      </c>
      <c r="J10">
        <v>129</v>
      </c>
      <c r="K10">
        <v>33</v>
      </c>
      <c r="L10" t="s">
        <v>5</v>
      </c>
      <c r="M10" t="s">
        <v>983</v>
      </c>
    </row>
    <row r="11" spans="1:13" x14ac:dyDescent="0.2">
      <c r="A11" t="s">
        <v>483</v>
      </c>
      <c r="B11" t="s">
        <v>484</v>
      </c>
      <c r="C11" t="s">
        <v>487</v>
      </c>
      <c r="D11" t="s">
        <v>30</v>
      </c>
      <c r="E11" t="s">
        <v>488</v>
      </c>
      <c r="F11">
        <v>1</v>
      </c>
      <c r="G11">
        <v>0</v>
      </c>
      <c r="H11">
        <v>4</v>
      </c>
      <c r="I11" t="s">
        <v>939</v>
      </c>
      <c r="J11">
        <v>13</v>
      </c>
      <c r="K11">
        <v>14</v>
      </c>
      <c r="L11" t="s">
        <v>5</v>
      </c>
      <c r="M11" t="s">
        <v>984</v>
      </c>
    </row>
    <row r="12" spans="1:13" x14ac:dyDescent="0.2">
      <c r="A12" t="s">
        <v>667</v>
      </c>
      <c r="B12" t="s">
        <v>973</v>
      </c>
      <c r="C12" t="s">
        <v>671</v>
      </c>
      <c r="D12" t="s">
        <v>30</v>
      </c>
      <c r="E12" t="s">
        <v>672</v>
      </c>
      <c r="F12">
        <v>2</v>
      </c>
      <c r="G12">
        <v>0</v>
      </c>
      <c r="H12">
        <v>4</v>
      </c>
      <c r="I12" t="s">
        <v>939</v>
      </c>
      <c r="J12">
        <v>55</v>
      </c>
      <c r="K12">
        <v>24</v>
      </c>
      <c r="L12" t="s">
        <v>5</v>
      </c>
      <c r="M12" t="s">
        <v>984</v>
      </c>
    </row>
    <row r="13" spans="1:13" x14ac:dyDescent="0.2">
      <c r="A13" t="s">
        <v>495</v>
      </c>
      <c r="B13" t="s">
        <v>496</v>
      </c>
      <c r="C13" t="s">
        <v>499</v>
      </c>
      <c r="D13" t="s">
        <v>30</v>
      </c>
      <c r="E13" t="s">
        <v>500</v>
      </c>
      <c r="F13">
        <v>3</v>
      </c>
      <c r="G13">
        <v>0</v>
      </c>
      <c r="H13">
        <v>4</v>
      </c>
      <c r="I13" t="s">
        <v>939</v>
      </c>
      <c r="J13">
        <v>15</v>
      </c>
      <c r="K13">
        <v>34</v>
      </c>
      <c r="L13" t="s">
        <v>5</v>
      </c>
      <c r="M13" t="s">
        <v>984</v>
      </c>
    </row>
    <row r="14" spans="1:13" x14ac:dyDescent="0.2">
      <c r="A14" t="s">
        <v>126</v>
      </c>
      <c r="B14" t="s">
        <v>127</v>
      </c>
      <c r="C14" t="s">
        <v>699</v>
      </c>
      <c r="D14" t="s">
        <v>9</v>
      </c>
      <c r="E14" t="s">
        <v>700</v>
      </c>
      <c r="F14">
        <v>1</v>
      </c>
      <c r="G14">
        <v>1</v>
      </c>
      <c r="H14">
        <v>5</v>
      </c>
      <c r="I14" t="s">
        <v>136</v>
      </c>
      <c r="J14">
        <v>64</v>
      </c>
      <c r="K14">
        <v>65</v>
      </c>
      <c r="L14" t="s">
        <v>13</v>
      </c>
      <c r="M14" t="s">
        <v>981</v>
      </c>
    </row>
    <row r="15" spans="1:13" x14ac:dyDescent="0.2">
      <c r="A15" t="s">
        <v>826</v>
      </c>
      <c r="B15" t="s">
        <v>130</v>
      </c>
      <c r="C15" t="s">
        <v>828</v>
      </c>
      <c r="D15" t="s">
        <v>9</v>
      </c>
      <c r="E15" t="s">
        <v>829</v>
      </c>
      <c r="F15">
        <v>2</v>
      </c>
      <c r="G15">
        <v>1</v>
      </c>
      <c r="H15">
        <v>5</v>
      </c>
      <c r="I15" t="s">
        <v>136</v>
      </c>
      <c r="J15">
        <v>110</v>
      </c>
      <c r="K15">
        <v>75</v>
      </c>
      <c r="L15" t="s">
        <v>13</v>
      </c>
      <c r="M15" t="s">
        <v>981</v>
      </c>
    </row>
    <row r="16" spans="1:13" x14ac:dyDescent="0.2">
      <c r="A16" t="s">
        <v>133</v>
      </c>
      <c r="B16" t="s">
        <v>134</v>
      </c>
      <c r="C16" t="s">
        <v>684</v>
      </c>
      <c r="D16" t="s">
        <v>9</v>
      </c>
      <c r="E16" t="s">
        <v>685</v>
      </c>
      <c r="F16">
        <v>3</v>
      </c>
      <c r="G16">
        <v>1</v>
      </c>
      <c r="H16">
        <v>5</v>
      </c>
      <c r="I16" t="s">
        <v>136</v>
      </c>
      <c r="J16">
        <v>59</v>
      </c>
      <c r="K16">
        <v>85</v>
      </c>
      <c r="L16" t="s">
        <v>13</v>
      </c>
      <c r="M16" t="s">
        <v>981</v>
      </c>
    </row>
    <row r="17" spans="1:13" x14ac:dyDescent="0.2">
      <c r="A17" t="s">
        <v>447</v>
      </c>
      <c r="B17" t="s">
        <v>448</v>
      </c>
      <c r="C17" t="s">
        <v>951</v>
      </c>
      <c r="D17" t="s">
        <v>8</v>
      </c>
      <c r="E17" t="s">
        <v>952</v>
      </c>
      <c r="F17">
        <v>1</v>
      </c>
      <c r="G17">
        <v>0</v>
      </c>
      <c r="H17">
        <v>6</v>
      </c>
      <c r="I17" t="s">
        <v>940</v>
      </c>
      <c r="J17">
        <v>5</v>
      </c>
      <c r="K17">
        <v>66</v>
      </c>
      <c r="L17" t="s">
        <v>13</v>
      </c>
      <c r="M17" t="s">
        <v>982</v>
      </c>
    </row>
    <row r="18" spans="1:13" x14ac:dyDescent="0.2">
      <c r="A18" t="s">
        <v>507</v>
      </c>
      <c r="B18" t="s">
        <v>508</v>
      </c>
      <c r="C18" t="s">
        <v>511</v>
      </c>
      <c r="D18" t="s">
        <v>8</v>
      </c>
      <c r="E18" t="s">
        <v>512</v>
      </c>
      <c r="F18">
        <v>2</v>
      </c>
      <c r="G18">
        <v>0</v>
      </c>
      <c r="H18">
        <v>6</v>
      </c>
      <c r="I18" t="s">
        <v>940</v>
      </c>
      <c r="J18">
        <v>17</v>
      </c>
      <c r="K18">
        <v>76</v>
      </c>
      <c r="L18" t="s">
        <v>13</v>
      </c>
      <c r="M18" t="s">
        <v>982</v>
      </c>
    </row>
    <row r="19" spans="1:13" x14ac:dyDescent="0.2">
      <c r="A19" t="s">
        <v>556</v>
      </c>
      <c r="B19" t="s">
        <v>557</v>
      </c>
      <c r="C19" t="s">
        <v>559</v>
      </c>
      <c r="D19" t="s">
        <v>8</v>
      </c>
      <c r="E19" t="s">
        <v>560</v>
      </c>
      <c r="F19">
        <v>3</v>
      </c>
      <c r="G19">
        <v>0</v>
      </c>
      <c r="H19">
        <v>6</v>
      </c>
      <c r="I19" t="s">
        <v>940</v>
      </c>
      <c r="J19">
        <v>29</v>
      </c>
      <c r="K19">
        <v>86</v>
      </c>
      <c r="L19" t="s">
        <v>13</v>
      </c>
      <c r="M19" t="s">
        <v>982</v>
      </c>
    </row>
    <row r="20" spans="1:13" x14ac:dyDescent="0.2">
      <c r="A20" t="s">
        <v>648</v>
      </c>
      <c r="B20" t="s">
        <v>649</v>
      </c>
      <c r="C20" t="s">
        <v>653</v>
      </c>
      <c r="D20" t="s">
        <v>8</v>
      </c>
      <c r="E20" t="s">
        <v>654</v>
      </c>
      <c r="F20">
        <v>4</v>
      </c>
      <c r="G20">
        <v>0</v>
      </c>
      <c r="H20">
        <v>6</v>
      </c>
      <c r="I20" t="s">
        <v>940</v>
      </c>
      <c r="J20">
        <v>51</v>
      </c>
      <c r="K20">
        <v>96</v>
      </c>
      <c r="L20" t="s">
        <v>13</v>
      </c>
      <c r="M20" t="s">
        <v>982</v>
      </c>
    </row>
    <row r="21" spans="1:13" x14ac:dyDescent="0.2">
      <c r="A21" t="s">
        <v>194</v>
      </c>
      <c r="B21" t="s">
        <v>195</v>
      </c>
      <c r="C21" t="s">
        <v>703</v>
      </c>
      <c r="D21" t="s">
        <v>53</v>
      </c>
      <c r="E21" t="s">
        <v>704</v>
      </c>
      <c r="F21">
        <v>1</v>
      </c>
      <c r="G21">
        <v>1</v>
      </c>
      <c r="H21">
        <v>7</v>
      </c>
      <c r="I21" t="s">
        <v>217</v>
      </c>
      <c r="J21">
        <v>65</v>
      </c>
      <c r="K21">
        <v>67</v>
      </c>
      <c r="L21" t="s">
        <v>13</v>
      </c>
      <c r="M21" t="s">
        <v>983</v>
      </c>
    </row>
    <row r="22" spans="1:13" x14ac:dyDescent="0.2">
      <c r="A22" t="s">
        <v>209</v>
      </c>
      <c r="B22" t="s">
        <v>210</v>
      </c>
      <c r="C22" t="s">
        <v>842</v>
      </c>
      <c r="D22" t="s">
        <v>53</v>
      </c>
      <c r="E22" t="s">
        <v>843</v>
      </c>
      <c r="F22">
        <v>2</v>
      </c>
      <c r="G22">
        <v>1</v>
      </c>
      <c r="H22">
        <v>7</v>
      </c>
      <c r="I22" t="s">
        <v>217</v>
      </c>
      <c r="J22">
        <v>114</v>
      </c>
      <c r="K22">
        <v>77</v>
      </c>
      <c r="L22" t="s">
        <v>13</v>
      </c>
      <c r="M22" t="s">
        <v>983</v>
      </c>
    </row>
    <row r="23" spans="1:13" x14ac:dyDescent="0.2">
      <c r="A23" t="s">
        <v>213</v>
      </c>
      <c r="B23" t="s">
        <v>214</v>
      </c>
      <c r="C23" t="s">
        <v>937</v>
      </c>
      <c r="D23" t="s">
        <v>53</v>
      </c>
      <c r="E23" t="s">
        <v>938</v>
      </c>
      <c r="F23">
        <v>3</v>
      </c>
      <c r="G23">
        <v>1</v>
      </c>
      <c r="H23">
        <v>7</v>
      </c>
      <c r="I23" t="s">
        <v>217</v>
      </c>
      <c r="J23">
        <v>132</v>
      </c>
      <c r="K23">
        <v>87</v>
      </c>
      <c r="L23" t="s">
        <v>13</v>
      </c>
      <c r="M23" t="s">
        <v>983</v>
      </c>
    </row>
    <row r="24" spans="1:13" x14ac:dyDescent="0.2">
      <c r="A24" t="s">
        <v>345</v>
      </c>
      <c r="B24" t="s">
        <v>346</v>
      </c>
      <c r="C24" t="s">
        <v>800</v>
      </c>
      <c r="D24" t="s">
        <v>52</v>
      </c>
      <c r="E24" t="s">
        <v>801</v>
      </c>
      <c r="F24">
        <v>1</v>
      </c>
      <c r="G24">
        <v>1</v>
      </c>
      <c r="H24">
        <v>8</v>
      </c>
      <c r="I24" t="s">
        <v>352</v>
      </c>
      <c r="J24">
        <v>99</v>
      </c>
      <c r="K24">
        <v>68</v>
      </c>
      <c r="L24" t="s">
        <v>13</v>
      </c>
      <c r="M24" t="s">
        <v>984</v>
      </c>
    </row>
    <row r="25" spans="1:13" x14ac:dyDescent="0.2">
      <c r="A25" t="s">
        <v>342</v>
      </c>
      <c r="B25" t="s">
        <v>343</v>
      </c>
      <c r="C25" t="s">
        <v>802</v>
      </c>
      <c r="D25" t="s">
        <v>52</v>
      </c>
      <c r="E25" t="s">
        <v>803</v>
      </c>
      <c r="F25">
        <v>2</v>
      </c>
      <c r="G25">
        <v>1</v>
      </c>
      <c r="H25">
        <v>8</v>
      </c>
      <c r="I25" t="s">
        <v>352</v>
      </c>
      <c r="J25">
        <v>100</v>
      </c>
      <c r="K25">
        <v>78</v>
      </c>
      <c r="L25" t="s">
        <v>13</v>
      </c>
      <c r="M25" t="s">
        <v>984</v>
      </c>
    </row>
    <row r="26" spans="1:13" x14ac:dyDescent="0.2">
      <c r="A26" t="s">
        <v>458</v>
      </c>
      <c r="B26" t="s">
        <v>459</v>
      </c>
      <c r="C26" t="s">
        <v>462</v>
      </c>
      <c r="D26" t="s">
        <v>52</v>
      </c>
      <c r="E26" t="s">
        <v>463</v>
      </c>
      <c r="F26">
        <v>3</v>
      </c>
      <c r="G26">
        <v>1</v>
      </c>
      <c r="H26">
        <v>8</v>
      </c>
      <c r="I26" t="s">
        <v>352</v>
      </c>
      <c r="J26">
        <v>7</v>
      </c>
      <c r="K26">
        <v>88</v>
      </c>
      <c r="L26" t="s">
        <v>13</v>
      </c>
      <c r="M26" t="s">
        <v>984</v>
      </c>
    </row>
    <row r="27" spans="1:13" x14ac:dyDescent="0.2">
      <c r="A27" t="s">
        <v>122</v>
      </c>
      <c r="B27" t="s">
        <v>123</v>
      </c>
      <c r="C27" t="s">
        <v>818</v>
      </c>
      <c r="D27" t="s">
        <v>31</v>
      </c>
      <c r="E27" t="s">
        <v>819</v>
      </c>
      <c r="F27">
        <v>1</v>
      </c>
      <c r="G27">
        <v>1</v>
      </c>
      <c r="H27">
        <v>9</v>
      </c>
      <c r="I27" t="s">
        <v>971</v>
      </c>
      <c r="J27">
        <v>106</v>
      </c>
      <c r="K27">
        <v>119</v>
      </c>
      <c r="L27" t="s">
        <v>66</v>
      </c>
      <c r="M27" t="s">
        <v>981</v>
      </c>
    </row>
    <row r="28" spans="1:13" x14ac:dyDescent="0.2">
      <c r="A28" t="s">
        <v>137</v>
      </c>
      <c r="B28" t="s">
        <v>138</v>
      </c>
      <c r="C28" t="s">
        <v>758</v>
      </c>
      <c r="D28" t="s">
        <v>31</v>
      </c>
      <c r="E28" t="s">
        <v>759</v>
      </c>
      <c r="F28">
        <v>2</v>
      </c>
      <c r="G28">
        <v>1</v>
      </c>
      <c r="H28">
        <v>9</v>
      </c>
      <c r="I28" t="s">
        <v>971</v>
      </c>
      <c r="J28">
        <v>84</v>
      </c>
      <c r="K28">
        <v>129</v>
      </c>
      <c r="L28" t="s">
        <v>66</v>
      </c>
      <c r="M28" t="s">
        <v>981</v>
      </c>
    </row>
    <row r="29" spans="1:13" x14ac:dyDescent="0.2">
      <c r="A29" t="s">
        <v>652</v>
      </c>
      <c r="B29" t="s">
        <v>142</v>
      </c>
      <c r="C29" t="s">
        <v>719</v>
      </c>
      <c r="D29" t="s">
        <v>31</v>
      </c>
      <c r="E29" t="s">
        <v>720</v>
      </c>
      <c r="F29">
        <v>3</v>
      </c>
      <c r="G29">
        <v>1</v>
      </c>
      <c r="H29">
        <v>9</v>
      </c>
      <c r="I29" t="s">
        <v>971</v>
      </c>
      <c r="J29">
        <v>70</v>
      </c>
      <c r="K29">
        <v>139</v>
      </c>
      <c r="L29" t="s">
        <v>66</v>
      </c>
      <c r="M29" t="s">
        <v>981</v>
      </c>
    </row>
    <row r="30" spans="1:13" x14ac:dyDescent="0.2">
      <c r="A30" t="s">
        <v>144</v>
      </c>
      <c r="B30" t="s">
        <v>145</v>
      </c>
      <c r="C30" t="s">
        <v>859</v>
      </c>
      <c r="D30" t="s">
        <v>31</v>
      </c>
      <c r="E30" t="s">
        <v>860</v>
      </c>
      <c r="F30">
        <v>4</v>
      </c>
      <c r="G30">
        <v>1</v>
      </c>
      <c r="H30">
        <v>9</v>
      </c>
      <c r="I30" t="s">
        <v>971</v>
      </c>
      <c r="J30">
        <v>121</v>
      </c>
      <c r="K30">
        <v>149</v>
      </c>
      <c r="L30" t="s">
        <v>66</v>
      </c>
      <c r="M30" t="s">
        <v>981</v>
      </c>
    </row>
    <row r="31" spans="1:13" x14ac:dyDescent="0.2">
      <c r="A31" t="s">
        <v>322</v>
      </c>
      <c r="B31" t="s">
        <v>323</v>
      </c>
      <c r="C31" t="s">
        <v>716</v>
      </c>
      <c r="D31" t="s">
        <v>32</v>
      </c>
      <c r="E31" t="s">
        <v>717</v>
      </c>
      <c r="F31">
        <v>1</v>
      </c>
      <c r="G31">
        <v>1</v>
      </c>
      <c r="H31">
        <v>10</v>
      </c>
      <c r="I31" t="s">
        <v>332</v>
      </c>
      <c r="J31">
        <v>69</v>
      </c>
      <c r="K31">
        <v>120</v>
      </c>
      <c r="L31" t="s">
        <v>66</v>
      </c>
      <c r="M31" t="s">
        <v>982</v>
      </c>
    </row>
    <row r="32" spans="1:13" x14ac:dyDescent="0.2">
      <c r="A32" t="s">
        <v>326</v>
      </c>
      <c r="B32" t="s">
        <v>327</v>
      </c>
      <c r="C32" t="s">
        <v>861</v>
      </c>
      <c r="D32" t="s">
        <v>32</v>
      </c>
      <c r="E32" t="s">
        <v>862</v>
      </c>
      <c r="F32">
        <v>2</v>
      </c>
      <c r="G32">
        <v>1</v>
      </c>
      <c r="H32">
        <v>10</v>
      </c>
      <c r="I32" t="s">
        <v>332</v>
      </c>
      <c r="J32">
        <v>122</v>
      </c>
      <c r="K32">
        <v>130</v>
      </c>
      <c r="L32" t="s">
        <v>66</v>
      </c>
      <c r="M32" t="s">
        <v>982</v>
      </c>
    </row>
    <row r="33" spans="1:13" x14ac:dyDescent="0.2">
      <c r="A33" t="s">
        <v>329</v>
      </c>
      <c r="B33" t="s">
        <v>330</v>
      </c>
      <c r="C33" t="s">
        <v>531</v>
      </c>
      <c r="D33" t="s">
        <v>32</v>
      </c>
      <c r="E33" t="s">
        <v>532</v>
      </c>
      <c r="F33">
        <v>3</v>
      </c>
      <c r="G33">
        <v>1</v>
      </c>
      <c r="H33">
        <v>10</v>
      </c>
      <c r="I33" t="s">
        <v>332</v>
      </c>
      <c r="J33">
        <v>22</v>
      </c>
      <c r="K33">
        <v>140</v>
      </c>
      <c r="L33" t="s">
        <v>66</v>
      </c>
      <c r="M33" t="s">
        <v>982</v>
      </c>
    </row>
    <row r="34" spans="1:13" x14ac:dyDescent="0.2">
      <c r="A34" t="s">
        <v>218</v>
      </c>
      <c r="B34" t="s">
        <v>219</v>
      </c>
      <c r="C34" t="s">
        <v>746</v>
      </c>
      <c r="D34" t="s">
        <v>32</v>
      </c>
      <c r="E34" t="s">
        <v>747</v>
      </c>
      <c r="F34">
        <v>4</v>
      </c>
      <c r="G34">
        <v>1</v>
      </c>
      <c r="H34">
        <v>10</v>
      </c>
      <c r="I34" t="s">
        <v>332</v>
      </c>
      <c r="J34">
        <v>80</v>
      </c>
      <c r="K34">
        <v>150</v>
      </c>
      <c r="L34" t="s">
        <v>66</v>
      </c>
      <c r="M34" t="s">
        <v>982</v>
      </c>
    </row>
    <row r="35" spans="1:13" x14ac:dyDescent="0.2">
      <c r="A35" t="s">
        <v>76</v>
      </c>
      <c r="B35" t="s">
        <v>266</v>
      </c>
      <c r="C35" t="s">
        <v>755</v>
      </c>
      <c r="D35" t="s">
        <v>33</v>
      </c>
      <c r="E35" t="s">
        <v>756</v>
      </c>
      <c r="F35">
        <v>1</v>
      </c>
      <c r="G35">
        <v>1</v>
      </c>
      <c r="H35">
        <v>11</v>
      </c>
      <c r="I35" t="s">
        <v>281</v>
      </c>
      <c r="J35">
        <v>83</v>
      </c>
      <c r="K35">
        <v>121</v>
      </c>
      <c r="L35" t="s">
        <v>66</v>
      </c>
      <c r="M35" t="s">
        <v>983</v>
      </c>
    </row>
    <row r="36" spans="1:13" x14ac:dyDescent="0.2">
      <c r="A36" t="s">
        <v>269</v>
      </c>
      <c r="B36" t="s">
        <v>270</v>
      </c>
      <c r="C36" t="s">
        <v>778</v>
      </c>
      <c r="D36" t="s">
        <v>33</v>
      </c>
      <c r="E36" t="s">
        <v>779</v>
      </c>
      <c r="F36">
        <v>2</v>
      </c>
      <c r="G36">
        <v>1</v>
      </c>
      <c r="H36">
        <v>11</v>
      </c>
      <c r="I36" t="s">
        <v>281</v>
      </c>
      <c r="J36">
        <v>92</v>
      </c>
      <c r="K36">
        <v>131</v>
      </c>
      <c r="L36" t="s">
        <v>66</v>
      </c>
      <c r="M36" t="s">
        <v>983</v>
      </c>
    </row>
    <row r="37" spans="1:13" x14ac:dyDescent="0.2">
      <c r="A37" t="s">
        <v>273</v>
      </c>
      <c r="B37" t="s">
        <v>274</v>
      </c>
      <c r="C37" t="s">
        <v>767</v>
      </c>
      <c r="D37" t="s">
        <v>33</v>
      </c>
      <c r="E37" t="s">
        <v>768</v>
      </c>
      <c r="F37">
        <v>3</v>
      </c>
      <c r="G37">
        <v>1</v>
      </c>
      <c r="H37">
        <v>11</v>
      </c>
      <c r="I37" t="s">
        <v>281</v>
      </c>
      <c r="J37">
        <v>87</v>
      </c>
      <c r="K37">
        <v>141</v>
      </c>
      <c r="L37" t="s">
        <v>66</v>
      </c>
      <c r="M37" t="s">
        <v>983</v>
      </c>
    </row>
    <row r="38" spans="1:13" x14ac:dyDescent="0.2">
      <c r="A38" t="s">
        <v>277</v>
      </c>
      <c r="B38" t="s">
        <v>278</v>
      </c>
      <c r="C38" t="s">
        <v>1011</v>
      </c>
      <c r="D38" t="s">
        <v>33</v>
      </c>
      <c r="E38" t="s">
        <v>737</v>
      </c>
      <c r="F38">
        <v>4</v>
      </c>
      <c r="G38">
        <v>1</v>
      </c>
      <c r="H38">
        <v>11</v>
      </c>
      <c r="I38" t="s">
        <v>281</v>
      </c>
      <c r="J38">
        <v>77</v>
      </c>
      <c r="K38">
        <v>151</v>
      </c>
      <c r="L38" t="s">
        <v>66</v>
      </c>
      <c r="M38" t="s">
        <v>983</v>
      </c>
    </row>
    <row r="39" spans="1:13" x14ac:dyDescent="0.2">
      <c r="A39" t="s">
        <v>594</v>
      </c>
      <c r="B39" t="s">
        <v>349</v>
      </c>
      <c r="C39" t="s">
        <v>597</v>
      </c>
      <c r="D39" t="s">
        <v>7</v>
      </c>
      <c r="E39" t="s">
        <v>598</v>
      </c>
      <c r="F39">
        <v>1</v>
      </c>
      <c r="G39">
        <v>0</v>
      </c>
      <c r="H39">
        <v>12</v>
      </c>
      <c r="I39" t="s">
        <v>941</v>
      </c>
      <c r="J39">
        <v>38</v>
      </c>
      <c r="K39">
        <v>122</v>
      </c>
      <c r="L39" t="s">
        <v>66</v>
      </c>
      <c r="M39" t="s">
        <v>984</v>
      </c>
    </row>
    <row r="40" spans="1:13" x14ac:dyDescent="0.2">
      <c r="A40" t="s">
        <v>428</v>
      </c>
      <c r="B40" t="s">
        <v>429</v>
      </c>
      <c r="C40" t="s">
        <v>432</v>
      </c>
      <c r="D40" t="s">
        <v>7</v>
      </c>
      <c r="E40" t="s">
        <v>433</v>
      </c>
      <c r="F40" s="51">
        <v>2</v>
      </c>
      <c r="G40">
        <v>0</v>
      </c>
      <c r="H40">
        <v>12</v>
      </c>
      <c r="I40" t="s">
        <v>941</v>
      </c>
      <c r="J40">
        <v>1</v>
      </c>
      <c r="K40">
        <v>132</v>
      </c>
      <c r="L40" t="s">
        <v>66</v>
      </c>
      <c r="M40" t="s">
        <v>984</v>
      </c>
    </row>
    <row r="41" spans="1:13" x14ac:dyDescent="0.2">
      <c r="A41" t="s">
        <v>173</v>
      </c>
      <c r="B41" t="s">
        <v>174</v>
      </c>
      <c r="C41" t="s">
        <v>476</v>
      </c>
      <c r="D41" t="s">
        <v>7</v>
      </c>
      <c r="E41" t="s">
        <v>477</v>
      </c>
      <c r="F41">
        <v>3</v>
      </c>
      <c r="G41">
        <v>0</v>
      </c>
      <c r="H41">
        <v>12</v>
      </c>
      <c r="I41" t="s">
        <v>941</v>
      </c>
      <c r="J41">
        <v>10</v>
      </c>
      <c r="K41">
        <v>142</v>
      </c>
      <c r="L41" t="s">
        <v>66</v>
      </c>
      <c r="M41" t="s">
        <v>984</v>
      </c>
    </row>
    <row r="42" spans="1:13" x14ac:dyDescent="0.2">
      <c r="A42" t="s">
        <v>906</v>
      </c>
      <c r="B42" t="s">
        <v>907</v>
      </c>
      <c r="C42" t="s">
        <v>909</v>
      </c>
      <c r="D42" t="s">
        <v>7</v>
      </c>
      <c r="E42" s="32" t="s">
        <v>932</v>
      </c>
      <c r="F42">
        <v>4</v>
      </c>
      <c r="G42">
        <v>0</v>
      </c>
      <c r="H42">
        <v>12</v>
      </c>
      <c r="I42" t="s">
        <v>941</v>
      </c>
      <c r="J42">
        <v>905</v>
      </c>
      <c r="K42">
        <v>152</v>
      </c>
      <c r="L42" t="s">
        <v>66</v>
      </c>
      <c r="M42" t="s">
        <v>984</v>
      </c>
    </row>
    <row r="43" spans="1:13" x14ac:dyDescent="0.2">
      <c r="A43" t="s">
        <v>74</v>
      </c>
      <c r="B43" t="s">
        <v>898</v>
      </c>
      <c r="C43" t="s">
        <v>901</v>
      </c>
      <c r="D43" t="s">
        <v>54</v>
      </c>
      <c r="E43" t="s">
        <v>930</v>
      </c>
      <c r="F43">
        <v>1</v>
      </c>
      <c r="G43">
        <v>0</v>
      </c>
      <c r="H43">
        <v>13</v>
      </c>
      <c r="I43" t="s">
        <v>942</v>
      </c>
      <c r="J43">
        <v>903</v>
      </c>
      <c r="K43">
        <v>173</v>
      </c>
      <c r="L43" t="s">
        <v>67</v>
      </c>
      <c r="M43" t="s">
        <v>981</v>
      </c>
    </row>
    <row r="44" spans="1:13" x14ac:dyDescent="0.2">
      <c r="A44" t="s">
        <v>902</v>
      </c>
      <c r="B44" t="s">
        <v>75</v>
      </c>
      <c r="C44" t="s">
        <v>905</v>
      </c>
      <c r="D44" t="s">
        <v>54</v>
      </c>
      <c r="E44" t="s">
        <v>931</v>
      </c>
      <c r="F44">
        <v>2</v>
      </c>
      <c r="G44">
        <v>0</v>
      </c>
      <c r="H44">
        <v>13</v>
      </c>
      <c r="I44" t="s">
        <v>942</v>
      </c>
      <c r="J44">
        <v>904</v>
      </c>
      <c r="K44">
        <v>183</v>
      </c>
      <c r="L44" t="s">
        <v>67</v>
      </c>
      <c r="M44" t="s">
        <v>981</v>
      </c>
    </row>
    <row r="45" spans="1:13" x14ac:dyDescent="0.2">
      <c r="A45" t="s">
        <v>918</v>
      </c>
      <c r="B45" t="s">
        <v>919</v>
      </c>
      <c r="C45" t="s">
        <v>920</v>
      </c>
      <c r="D45" t="s">
        <v>54</v>
      </c>
      <c r="E45" t="s">
        <v>921</v>
      </c>
      <c r="F45">
        <v>3</v>
      </c>
      <c r="G45">
        <v>0</v>
      </c>
      <c r="H45">
        <v>13</v>
      </c>
      <c r="I45" t="s">
        <v>942</v>
      </c>
      <c r="J45">
        <v>131</v>
      </c>
      <c r="K45">
        <v>193</v>
      </c>
      <c r="L45" t="s">
        <v>67</v>
      </c>
      <c r="M45" t="s">
        <v>981</v>
      </c>
    </row>
    <row r="46" spans="1:13" x14ac:dyDescent="0.2">
      <c r="A46" t="s">
        <v>241</v>
      </c>
      <c r="B46" t="s">
        <v>333</v>
      </c>
      <c r="C46" t="s">
        <v>771</v>
      </c>
      <c r="D46" t="s">
        <v>55</v>
      </c>
      <c r="E46" t="s">
        <v>772</v>
      </c>
      <c r="F46">
        <v>1</v>
      </c>
      <c r="G46">
        <v>1</v>
      </c>
      <c r="H46">
        <v>14</v>
      </c>
      <c r="I46" t="s">
        <v>341</v>
      </c>
      <c r="J46">
        <v>89</v>
      </c>
      <c r="K46">
        <v>174</v>
      </c>
      <c r="L46" t="s">
        <v>67</v>
      </c>
      <c r="M46" t="s">
        <v>982</v>
      </c>
    </row>
    <row r="47" spans="1:13" x14ac:dyDescent="0.2">
      <c r="A47" t="s">
        <v>255</v>
      </c>
      <c r="B47" t="s">
        <v>256</v>
      </c>
      <c r="C47" t="s">
        <v>804</v>
      </c>
      <c r="D47" t="s">
        <v>55</v>
      </c>
      <c r="E47" t="s">
        <v>805</v>
      </c>
      <c r="F47">
        <v>2</v>
      </c>
      <c r="G47">
        <v>1</v>
      </c>
      <c r="H47">
        <v>14</v>
      </c>
      <c r="I47" t="s">
        <v>341</v>
      </c>
      <c r="J47">
        <v>101</v>
      </c>
      <c r="K47">
        <v>184</v>
      </c>
      <c r="L47" t="s">
        <v>67</v>
      </c>
      <c r="M47" t="s">
        <v>982</v>
      </c>
    </row>
    <row r="48" spans="1:13" x14ac:dyDescent="0.2">
      <c r="A48" t="s">
        <v>319</v>
      </c>
      <c r="B48" t="s">
        <v>320</v>
      </c>
      <c r="C48" t="s">
        <v>820</v>
      </c>
      <c r="D48" t="s">
        <v>55</v>
      </c>
      <c r="E48" t="s">
        <v>821</v>
      </c>
      <c r="F48">
        <v>3</v>
      </c>
      <c r="G48">
        <v>1</v>
      </c>
      <c r="H48">
        <v>14</v>
      </c>
      <c r="I48" t="s">
        <v>341</v>
      </c>
      <c r="J48">
        <v>107</v>
      </c>
      <c r="K48">
        <v>194</v>
      </c>
      <c r="L48" t="s">
        <v>67</v>
      </c>
      <c r="M48" t="s">
        <v>982</v>
      </c>
    </row>
    <row r="49" spans="1:13" x14ac:dyDescent="0.2">
      <c r="A49" t="s">
        <v>618</v>
      </c>
      <c r="B49" t="s">
        <v>97</v>
      </c>
      <c r="C49" t="s">
        <v>619</v>
      </c>
      <c r="D49" t="s">
        <v>3</v>
      </c>
      <c r="E49" t="s">
        <v>620</v>
      </c>
      <c r="F49">
        <v>1</v>
      </c>
      <c r="G49">
        <v>1</v>
      </c>
      <c r="H49">
        <v>15</v>
      </c>
      <c r="I49" t="s">
        <v>107</v>
      </c>
      <c r="J49">
        <v>43</v>
      </c>
      <c r="K49">
        <v>175</v>
      </c>
      <c r="L49" t="s">
        <v>67</v>
      </c>
      <c r="M49" t="s">
        <v>983</v>
      </c>
    </row>
    <row r="50" spans="1:13" x14ac:dyDescent="0.2">
      <c r="A50" t="s">
        <v>100</v>
      </c>
      <c r="B50" t="s">
        <v>101</v>
      </c>
      <c r="C50" t="s">
        <v>856</v>
      </c>
      <c r="D50" t="s">
        <v>3</v>
      </c>
      <c r="E50" t="s">
        <v>857</v>
      </c>
      <c r="F50" s="51">
        <v>2</v>
      </c>
      <c r="G50">
        <v>1</v>
      </c>
      <c r="H50">
        <v>15</v>
      </c>
      <c r="I50" t="s">
        <v>107</v>
      </c>
      <c r="J50">
        <v>120</v>
      </c>
      <c r="K50">
        <v>185</v>
      </c>
      <c r="L50" t="s">
        <v>67</v>
      </c>
      <c r="M50" t="s">
        <v>983</v>
      </c>
    </row>
    <row r="51" spans="1:13" x14ac:dyDescent="0.2">
      <c r="A51" t="s">
        <v>104</v>
      </c>
      <c r="B51" t="s">
        <v>105</v>
      </c>
      <c r="C51" t="s">
        <v>835</v>
      </c>
      <c r="D51" t="s">
        <v>3</v>
      </c>
      <c r="E51" t="s">
        <v>836</v>
      </c>
      <c r="F51">
        <v>3</v>
      </c>
      <c r="G51">
        <v>1</v>
      </c>
      <c r="H51">
        <v>15</v>
      </c>
      <c r="I51" t="s">
        <v>107</v>
      </c>
      <c r="J51">
        <v>112</v>
      </c>
      <c r="K51">
        <v>195</v>
      </c>
      <c r="L51" t="s">
        <v>67</v>
      </c>
      <c r="M51" t="s">
        <v>983</v>
      </c>
    </row>
    <row r="52" spans="1:13" x14ac:dyDescent="0.2">
      <c r="A52" t="s">
        <v>513</v>
      </c>
      <c r="B52" t="s">
        <v>514</v>
      </c>
      <c r="C52" t="s">
        <v>517</v>
      </c>
      <c r="D52" t="s">
        <v>57</v>
      </c>
      <c r="E52" t="s">
        <v>518</v>
      </c>
      <c r="F52">
        <v>1</v>
      </c>
      <c r="G52">
        <v>0</v>
      </c>
      <c r="H52">
        <v>16</v>
      </c>
      <c r="I52" t="s">
        <v>943</v>
      </c>
      <c r="J52">
        <v>18</v>
      </c>
      <c r="K52">
        <v>176</v>
      </c>
      <c r="L52" t="s">
        <v>67</v>
      </c>
      <c r="M52" t="s">
        <v>984</v>
      </c>
    </row>
    <row r="53" spans="1:13" x14ac:dyDescent="0.2">
      <c r="A53" t="s">
        <v>608</v>
      </c>
      <c r="B53" t="s">
        <v>609</v>
      </c>
      <c r="C53" t="s">
        <v>611</v>
      </c>
      <c r="D53" t="s">
        <v>57</v>
      </c>
      <c r="E53" t="s">
        <v>612</v>
      </c>
      <c r="F53">
        <v>2</v>
      </c>
      <c r="G53">
        <v>0</v>
      </c>
      <c r="H53">
        <v>16</v>
      </c>
      <c r="I53" t="s">
        <v>943</v>
      </c>
      <c r="J53">
        <v>41</v>
      </c>
      <c r="K53">
        <v>186</v>
      </c>
      <c r="L53" t="s">
        <v>67</v>
      </c>
      <c r="M53" t="s">
        <v>984</v>
      </c>
    </row>
    <row r="54" spans="1:13" x14ac:dyDescent="0.2">
      <c r="A54" t="s">
        <v>621</v>
      </c>
      <c r="B54" t="s">
        <v>622</v>
      </c>
      <c r="C54" t="s">
        <v>1025</v>
      </c>
      <c r="D54" t="s">
        <v>57</v>
      </c>
      <c r="E54" s="32" t="s">
        <v>1026</v>
      </c>
      <c r="F54">
        <v>3</v>
      </c>
      <c r="G54">
        <v>0</v>
      </c>
      <c r="H54">
        <v>16</v>
      </c>
      <c r="I54" t="s">
        <v>943</v>
      </c>
      <c r="J54">
        <v>44</v>
      </c>
      <c r="K54">
        <v>196</v>
      </c>
      <c r="L54" t="s">
        <v>67</v>
      </c>
      <c r="M54" t="s">
        <v>984</v>
      </c>
    </row>
    <row r="55" spans="1:13" x14ac:dyDescent="0.2">
      <c r="A55" t="s">
        <v>545</v>
      </c>
      <c r="B55" t="s">
        <v>546</v>
      </c>
      <c r="C55" t="s">
        <v>1012</v>
      </c>
      <c r="D55" t="s">
        <v>57</v>
      </c>
      <c r="E55" t="s">
        <v>550</v>
      </c>
      <c r="F55">
        <v>4</v>
      </c>
      <c r="G55">
        <v>0</v>
      </c>
      <c r="H55">
        <v>16</v>
      </c>
      <c r="I55" t="s">
        <v>943</v>
      </c>
      <c r="J55">
        <v>26</v>
      </c>
      <c r="K55">
        <v>206</v>
      </c>
      <c r="L55" t="s">
        <v>67</v>
      </c>
      <c r="M55" t="s">
        <v>984</v>
      </c>
    </row>
    <row r="56" spans="1:13" x14ac:dyDescent="0.2">
      <c r="A56" t="s">
        <v>149</v>
      </c>
      <c r="B56" t="s">
        <v>150</v>
      </c>
      <c r="C56" t="s">
        <v>676</v>
      </c>
      <c r="D56" t="s">
        <v>34</v>
      </c>
      <c r="E56" t="s">
        <v>677</v>
      </c>
      <c r="F56">
        <v>1</v>
      </c>
      <c r="G56">
        <v>1</v>
      </c>
      <c r="H56">
        <v>17</v>
      </c>
      <c r="I56" t="s">
        <v>953</v>
      </c>
      <c r="J56">
        <v>57</v>
      </c>
      <c r="K56">
        <v>227</v>
      </c>
      <c r="L56" t="s">
        <v>69</v>
      </c>
      <c r="M56" t="s">
        <v>981</v>
      </c>
    </row>
    <row r="57" spans="1:13" x14ac:dyDescent="0.2">
      <c r="A57" t="s">
        <v>153</v>
      </c>
      <c r="B57" t="s">
        <v>154</v>
      </c>
      <c r="C57" t="s">
        <v>729</v>
      </c>
      <c r="D57" t="s">
        <v>34</v>
      </c>
      <c r="E57" t="s">
        <v>730</v>
      </c>
      <c r="F57">
        <v>2</v>
      </c>
      <c r="G57">
        <v>1</v>
      </c>
      <c r="H57">
        <v>17</v>
      </c>
      <c r="I57" t="s">
        <v>953</v>
      </c>
      <c r="J57">
        <v>74</v>
      </c>
      <c r="K57">
        <v>237</v>
      </c>
      <c r="L57" t="s">
        <v>69</v>
      </c>
      <c r="M57" t="s">
        <v>981</v>
      </c>
    </row>
    <row r="58" spans="1:13" x14ac:dyDescent="0.2">
      <c r="A58" t="s">
        <v>157</v>
      </c>
      <c r="B58" t="s">
        <v>158</v>
      </c>
      <c r="C58" t="s">
        <v>570</v>
      </c>
      <c r="D58" t="s">
        <v>34</v>
      </c>
      <c r="E58" t="s">
        <v>571</v>
      </c>
      <c r="F58">
        <v>3</v>
      </c>
      <c r="G58">
        <v>1</v>
      </c>
      <c r="H58">
        <v>17</v>
      </c>
      <c r="I58" t="s">
        <v>953</v>
      </c>
      <c r="J58">
        <v>32</v>
      </c>
      <c r="K58">
        <v>247</v>
      </c>
      <c r="L58" t="s">
        <v>69</v>
      </c>
      <c r="M58" t="s">
        <v>981</v>
      </c>
    </row>
    <row r="59" spans="1:13" x14ac:dyDescent="0.2">
      <c r="A59" t="s">
        <v>160</v>
      </c>
      <c r="B59" t="s">
        <v>161</v>
      </c>
      <c r="C59" t="s">
        <v>707</v>
      </c>
      <c r="D59" t="s">
        <v>34</v>
      </c>
      <c r="E59" t="s">
        <v>708</v>
      </c>
      <c r="F59">
        <v>4</v>
      </c>
      <c r="G59">
        <v>1</v>
      </c>
      <c r="H59">
        <v>17</v>
      </c>
      <c r="I59" t="s">
        <v>953</v>
      </c>
      <c r="J59">
        <v>66</v>
      </c>
      <c r="K59">
        <v>257</v>
      </c>
      <c r="L59" t="s">
        <v>69</v>
      </c>
      <c r="M59" t="s">
        <v>981</v>
      </c>
    </row>
    <row r="60" spans="1:13" x14ac:dyDescent="0.2">
      <c r="A60" t="s">
        <v>627</v>
      </c>
      <c r="B60" t="s">
        <v>628</v>
      </c>
      <c r="C60" t="s">
        <v>631</v>
      </c>
      <c r="D60" t="s">
        <v>35</v>
      </c>
      <c r="E60" t="s">
        <v>632</v>
      </c>
      <c r="F60">
        <v>1</v>
      </c>
      <c r="G60">
        <v>0</v>
      </c>
      <c r="H60">
        <v>18</v>
      </c>
      <c r="I60" t="s">
        <v>944</v>
      </c>
      <c r="J60">
        <v>45</v>
      </c>
      <c r="K60">
        <v>228</v>
      </c>
      <c r="L60" t="s">
        <v>69</v>
      </c>
      <c r="M60" t="s">
        <v>982</v>
      </c>
    </row>
    <row r="61" spans="1:13" x14ac:dyDescent="0.2">
      <c r="A61" t="s">
        <v>638</v>
      </c>
      <c r="B61" t="s">
        <v>639</v>
      </c>
      <c r="C61" t="s">
        <v>641</v>
      </c>
      <c r="D61" t="s">
        <v>35</v>
      </c>
      <c r="E61" t="s">
        <v>642</v>
      </c>
      <c r="F61">
        <v>2</v>
      </c>
      <c r="G61">
        <v>0</v>
      </c>
      <c r="H61">
        <v>18</v>
      </c>
      <c r="I61" t="s">
        <v>944</v>
      </c>
      <c r="J61">
        <v>49</v>
      </c>
      <c r="K61">
        <v>238</v>
      </c>
      <c r="L61" t="s">
        <v>69</v>
      </c>
      <c r="M61" t="s">
        <v>982</v>
      </c>
    </row>
    <row r="62" spans="1:13" x14ac:dyDescent="0.2">
      <c r="A62" t="s">
        <v>655</v>
      </c>
      <c r="B62" t="s">
        <v>656</v>
      </c>
      <c r="C62" t="s">
        <v>659</v>
      </c>
      <c r="D62" t="s">
        <v>35</v>
      </c>
      <c r="E62" t="s">
        <v>660</v>
      </c>
      <c r="F62">
        <v>3</v>
      </c>
      <c r="G62">
        <v>0</v>
      </c>
      <c r="H62">
        <v>18</v>
      </c>
      <c r="I62" t="s">
        <v>944</v>
      </c>
      <c r="J62">
        <v>52</v>
      </c>
      <c r="K62">
        <v>248</v>
      </c>
      <c r="L62" t="s">
        <v>69</v>
      </c>
      <c r="M62" t="s">
        <v>982</v>
      </c>
    </row>
    <row r="63" spans="1:13" x14ac:dyDescent="0.2">
      <c r="A63" t="s">
        <v>76</v>
      </c>
      <c r="B63" t="s">
        <v>373</v>
      </c>
      <c r="C63" t="s">
        <v>854</v>
      </c>
      <c r="D63" t="s">
        <v>56</v>
      </c>
      <c r="E63" t="s">
        <v>855</v>
      </c>
      <c r="F63" s="51">
        <v>1</v>
      </c>
      <c r="G63">
        <v>1</v>
      </c>
      <c r="H63">
        <v>19</v>
      </c>
      <c r="I63" t="s">
        <v>385</v>
      </c>
      <c r="J63">
        <v>119</v>
      </c>
      <c r="K63">
        <v>229</v>
      </c>
      <c r="L63" t="s">
        <v>69</v>
      </c>
      <c r="M63" t="s">
        <v>983</v>
      </c>
    </row>
    <row r="64" spans="1:13" x14ac:dyDescent="0.2">
      <c r="A64" t="s">
        <v>305</v>
      </c>
      <c r="B64" t="s">
        <v>376</v>
      </c>
      <c r="C64" t="s">
        <v>810</v>
      </c>
      <c r="D64" t="s">
        <v>56</v>
      </c>
      <c r="E64" t="s">
        <v>811</v>
      </c>
      <c r="F64">
        <v>2</v>
      </c>
      <c r="G64">
        <v>1</v>
      </c>
      <c r="H64">
        <v>19</v>
      </c>
      <c r="I64" t="s">
        <v>385</v>
      </c>
      <c r="J64">
        <v>103</v>
      </c>
      <c r="K64">
        <v>239</v>
      </c>
      <c r="L64" t="s">
        <v>69</v>
      </c>
      <c r="M64" t="s">
        <v>983</v>
      </c>
    </row>
    <row r="65" spans="1:13" x14ac:dyDescent="0.2">
      <c r="A65" t="s">
        <v>711</v>
      </c>
      <c r="B65" t="s">
        <v>712</v>
      </c>
      <c r="C65" t="s">
        <v>714</v>
      </c>
      <c r="D65" t="s">
        <v>56</v>
      </c>
      <c r="E65" t="s">
        <v>715</v>
      </c>
      <c r="F65">
        <v>3</v>
      </c>
      <c r="G65">
        <v>1</v>
      </c>
      <c r="H65">
        <v>19</v>
      </c>
      <c r="I65" t="s">
        <v>385</v>
      </c>
      <c r="J65">
        <v>68</v>
      </c>
      <c r="K65">
        <v>249</v>
      </c>
      <c r="L65" t="s">
        <v>69</v>
      </c>
      <c r="M65" t="s">
        <v>983</v>
      </c>
    </row>
    <row r="66" spans="1:13" x14ac:dyDescent="0.2">
      <c r="A66" t="s">
        <v>381</v>
      </c>
      <c r="B66" t="s">
        <v>382</v>
      </c>
      <c r="C66" t="s">
        <v>524</v>
      </c>
      <c r="D66" t="s">
        <v>56</v>
      </c>
      <c r="E66" t="s">
        <v>525</v>
      </c>
      <c r="F66">
        <v>4</v>
      </c>
      <c r="G66">
        <v>1</v>
      </c>
      <c r="H66">
        <v>19</v>
      </c>
      <c r="I66" t="s">
        <v>385</v>
      </c>
      <c r="J66">
        <v>20</v>
      </c>
      <c r="K66">
        <v>259</v>
      </c>
      <c r="L66" t="s">
        <v>69</v>
      </c>
      <c r="M66" t="s">
        <v>983</v>
      </c>
    </row>
    <row r="67" spans="1:13" x14ac:dyDescent="0.2">
      <c r="A67" t="s">
        <v>74</v>
      </c>
      <c r="B67" t="s">
        <v>478</v>
      </c>
      <c r="C67" t="s">
        <v>481</v>
      </c>
      <c r="D67" t="s">
        <v>36</v>
      </c>
      <c r="E67" t="s">
        <v>482</v>
      </c>
      <c r="F67">
        <v>1</v>
      </c>
      <c r="G67">
        <v>0</v>
      </c>
      <c r="H67">
        <v>20</v>
      </c>
      <c r="I67" t="s">
        <v>945</v>
      </c>
      <c r="J67">
        <v>11</v>
      </c>
      <c r="K67">
        <v>230</v>
      </c>
      <c r="L67" t="s">
        <v>69</v>
      </c>
      <c r="M67" t="s">
        <v>984</v>
      </c>
    </row>
    <row r="68" spans="1:13" x14ac:dyDescent="0.2">
      <c r="A68" t="s">
        <v>533</v>
      </c>
      <c r="B68" t="s">
        <v>534</v>
      </c>
      <c r="C68" t="s">
        <v>536</v>
      </c>
      <c r="D68" t="s">
        <v>36</v>
      </c>
      <c r="E68" t="s">
        <v>537</v>
      </c>
      <c r="F68">
        <v>2</v>
      </c>
      <c r="G68">
        <v>0</v>
      </c>
      <c r="H68">
        <v>20</v>
      </c>
      <c r="I68" t="s">
        <v>945</v>
      </c>
      <c r="J68">
        <v>23</v>
      </c>
      <c r="K68">
        <v>240</v>
      </c>
      <c r="L68" t="s">
        <v>69</v>
      </c>
      <c r="M68" t="s">
        <v>984</v>
      </c>
    </row>
    <row r="69" spans="1:13" x14ac:dyDescent="0.2">
      <c r="A69" t="s">
        <v>588</v>
      </c>
      <c r="B69" t="s">
        <v>589</v>
      </c>
      <c r="C69" t="s">
        <v>592</v>
      </c>
      <c r="D69" t="s">
        <v>36</v>
      </c>
      <c r="E69" t="s">
        <v>593</v>
      </c>
      <c r="F69">
        <v>3</v>
      </c>
      <c r="G69">
        <v>0</v>
      </c>
      <c r="H69">
        <v>20</v>
      </c>
      <c r="I69" t="s">
        <v>945</v>
      </c>
      <c r="J69">
        <v>37</v>
      </c>
      <c r="K69">
        <v>250</v>
      </c>
      <c r="L69" t="s">
        <v>69</v>
      </c>
      <c r="M69" t="s">
        <v>984</v>
      </c>
    </row>
    <row r="70" spans="1:13" x14ac:dyDescent="0.2">
      <c r="A70" t="s">
        <v>452</v>
      </c>
      <c r="B70" t="s">
        <v>453</v>
      </c>
      <c r="C70" t="s">
        <v>456</v>
      </c>
      <c r="D70" t="s">
        <v>36</v>
      </c>
      <c r="E70" t="s">
        <v>457</v>
      </c>
      <c r="F70">
        <v>4</v>
      </c>
      <c r="G70">
        <v>0</v>
      </c>
      <c r="H70">
        <v>20</v>
      </c>
      <c r="I70" t="s">
        <v>945</v>
      </c>
      <c r="J70">
        <v>6</v>
      </c>
      <c r="K70">
        <v>260</v>
      </c>
      <c r="L70" t="s">
        <v>69</v>
      </c>
      <c r="M70" t="s">
        <v>984</v>
      </c>
    </row>
    <row r="71" spans="1:13" x14ac:dyDescent="0.2">
      <c r="A71" t="s">
        <v>164</v>
      </c>
      <c r="B71" t="s">
        <v>165</v>
      </c>
      <c r="C71" t="s">
        <v>691</v>
      </c>
      <c r="D71" t="s">
        <v>58</v>
      </c>
      <c r="E71" t="s">
        <v>692</v>
      </c>
      <c r="F71" s="51">
        <v>1</v>
      </c>
      <c r="G71">
        <v>1</v>
      </c>
      <c r="H71">
        <v>21</v>
      </c>
      <c r="I71" t="s">
        <v>954</v>
      </c>
      <c r="J71">
        <v>62</v>
      </c>
      <c r="K71">
        <v>281</v>
      </c>
      <c r="L71" t="s">
        <v>68</v>
      </c>
      <c r="M71" t="s">
        <v>981</v>
      </c>
    </row>
    <row r="72" spans="1:13" x14ac:dyDescent="0.2">
      <c r="A72" t="s">
        <v>108</v>
      </c>
      <c r="B72" t="s">
        <v>168</v>
      </c>
      <c r="C72" t="s">
        <v>752</v>
      </c>
      <c r="D72" t="s">
        <v>58</v>
      </c>
      <c r="E72" t="s">
        <v>753</v>
      </c>
      <c r="F72">
        <v>2</v>
      </c>
      <c r="G72">
        <v>1</v>
      </c>
      <c r="H72">
        <v>21</v>
      </c>
      <c r="I72" t="s">
        <v>954</v>
      </c>
      <c r="J72">
        <v>82</v>
      </c>
      <c r="K72">
        <v>291</v>
      </c>
      <c r="L72" t="s">
        <v>68</v>
      </c>
      <c r="M72" t="s">
        <v>981</v>
      </c>
    </row>
    <row r="73" spans="1:13" x14ac:dyDescent="0.2">
      <c r="A73" t="s">
        <v>171</v>
      </c>
      <c r="B73" t="s">
        <v>172</v>
      </c>
      <c r="C73" t="s">
        <v>874</v>
      </c>
      <c r="D73" t="s">
        <v>58</v>
      </c>
      <c r="E73" t="s">
        <v>875</v>
      </c>
      <c r="F73">
        <v>3</v>
      </c>
      <c r="G73">
        <v>1</v>
      </c>
      <c r="H73">
        <v>21</v>
      </c>
      <c r="I73" t="s">
        <v>954</v>
      </c>
      <c r="J73">
        <v>126</v>
      </c>
      <c r="K73">
        <v>301</v>
      </c>
      <c r="L73" t="s">
        <v>68</v>
      </c>
      <c r="M73" t="s">
        <v>981</v>
      </c>
    </row>
    <row r="74" spans="1:13" x14ac:dyDescent="0.2">
      <c r="A74" t="s">
        <v>177</v>
      </c>
      <c r="B74" t="s">
        <v>178</v>
      </c>
      <c r="C74" t="s">
        <v>740</v>
      </c>
      <c r="D74" t="s">
        <v>59</v>
      </c>
      <c r="E74" t="s">
        <v>741</v>
      </c>
      <c r="F74">
        <v>1</v>
      </c>
      <c r="G74">
        <v>1</v>
      </c>
      <c r="H74">
        <v>22</v>
      </c>
      <c r="I74" t="s">
        <v>193</v>
      </c>
      <c r="J74">
        <v>78</v>
      </c>
      <c r="K74">
        <v>282</v>
      </c>
      <c r="L74" t="s">
        <v>68</v>
      </c>
      <c r="M74" t="s">
        <v>982</v>
      </c>
    </row>
    <row r="75" spans="1:13" x14ac:dyDescent="0.2">
      <c r="A75" t="s">
        <v>702</v>
      </c>
      <c r="B75" t="s">
        <v>182</v>
      </c>
      <c r="C75" t="s">
        <v>845</v>
      </c>
      <c r="D75" t="s">
        <v>59</v>
      </c>
      <c r="E75" t="s">
        <v>846</v>
      </c>
      <c r="F75">
        <v>2</v>
      </c>
      <c r="G75">
        <v>1</v>
      </c>
      <c r="H75">
        <v>22</v>
      </c>
      <c r="I75" t="s">
        <v>193</v>
      </c>
      <c r="J75">
        <v>115</v>
      </c>
      <c r="K75">
        <v>292</v>
      </c>
      <c r="L75" t="s">
        <v>68</v>
      </c>
      <c r="M75" t="s">
        <v>982</v>
      </c>
    </row>
    <row r="76" spans="1:13" x14ac:dyDescent="0.2">
      <c r="A76" t="s">
        <v>185</v>
      </c>
      <c r="B76" t="s">
        <v>186</v>
      </c>
      <c r="C76" t="s">
        <v>748</v>
      </c>
      <c r="D76" t="s">
        <v>59</v>
      </c>
      <c r="E76" t="s">
        <v>749</v>
      </c>
      <c r="F76">
        <v>3</v>
      </c>
      <c r="G76">
        <v>1</v>
      </c>
      <c r="H76">
        <v>22</v>
      </c>
      <c r="I76" t="s">
        <v>193</v>
      </c>
      <c r="J76">
        <v>81</v>
      </c>
      <c r="K76">
        <v>302</v>
      </c>
      <c r="L76" t="s">
        <v>68</v>
      </c>
      <c r="M76" t="s">
        <v>982</v>
      </c>
    </row>
    <row r="77" spans="1:13" x14ac:dyDescent="0.2">
      <c r="A77" t="s">
        <v>189</v>
      </c>
      <c r="B77" t="s">
        <v>190</v>
      </c>
      <c r="C77" t="s">
        <v>978</v>
      </c>
      <c r="D77" t="s">
        <v>59</v>
      </c>
      <c r="E77" t="s">
        <v>977</v>
      </c>
      <c r="F77">
        <v>4</v>
      </c>
      <c r="G77">
        <v>1</v>
      </c>
      <c r="H77">
        <v>22</v>
      </c>
      <c r="I77" t="s">
        <v>193</v>
      </c>
      <c r="J77">
        <v>96</v>
      </c>
      <c r="K77">
        <v>312</v>
      </c>
      <c r="L77" t="s">
        <v>68</v>
      </c>
      <c r="M77" t="s">
        <v>982</v>
      </c>
    </row>
    <row r="78" spans="1:13" x14ac:dyDescent="0.2">
      <c r="A78" t="s">
        <v>470</v>
      </c>
      <c r="B78" t="s">
        <v>471</v>
      </c>
      <c r="C78" t="s">
        <v>474</v>
      </c>
      <c r="D78" t="s">
        <v>60</v>
      </c>
      <c r="E78" t="s">
        <v>475</v>
      </c>
      <c r="F78">
        <v>1</v>
      </c>
      <c r="G78">
        <v>0</v>
      </c>
      <c r="H78">
        <v>23</v>
      </c>
      <c r="I78" t="s">
        <v>946</v>
      </c>
      <c r="J78">
        <v>9</v>
      </c>
      <c r="K78">
        <v>283</v>
      </c>
      <c r="L78" t="s">
        <v>68</v>
      </c>
      <c r="M78" t="s">
        <v>983</v>
      </c>
    </row>
    <row r="79" spans="1:13" x14ac:dyDescent="0.2">
      <c r="A79" t="s">
        <v>661</v>
      </c>
      <c r="B79" t="s">
        <v>662</v>
      </c>
      <c r="C79" t="s">
        <v>665</v>
      </c>
      <c r="D79" t="s">
        <v>60</v>
      </c>
      <c r="E79" t="s">
        <v>666</v>
      </c>
      <c r="F79">
        <v>2</v>
      </c>
      <c r="G79">
        <v>0</v>
      </c>
      <c r="H79">
        <v>23</v>
      </c>
      <c r="I79" t="s">
        <v>946</v>
      </c>
      <c r="J79">
        <v>54</v>
      </c>
      <c r="K79">
        <v>293</v>
      </c>
      <c r="L79" t="s">
        <v>68</v>
      </c>
      <c r="M79" t="s">
        <v>983</v>
      </c>
    </row>
    <row r="80" spans="1:13" x14ac:dyDescent="0.2">
      <c r="A80" t="s">
        <v>575</v>
      </c>
      <c r="B80" t="s">
        <v>576</v>
      </c>
      <c r="C80" t="s">
        <v>578</v>
      </c>
      <c r="D80" t="s">
        <v>60</v>
      </c>
      <c r="E80" t="s">
        <v>579</v>
      </c>
      <c r="F80">
        <v>3</v>
      </c>
      <c r="G80">
        <v>0</v>
      </c>
      <c r="H80">
        <v>23</v>
      </c>
      <c r="I80" t="s">
        <v>946</v>
      </c>
      <c r="J80">
        <v>34</v>
      </c>
      <c r="K80">
        <v>303</v>
      </c>
      <c r="L80" t="s">
        <v>68</v>
      </c>
      <c r="M80" t="s">
        <v>983</v>
      </c>
    </row>
    <row r="81" spans="1:13" x14ac:dyDescent="0.2">
      <c r="A81" t="s">
        <v>73</v>
      </c>
      <c r="B81" t="s">
        <v>894</v>
      </c>
      <c r="C81" t="s">
        <v>897</v>
      </c>
      <c r="D81" t="s">
        <v>61</v>
      </c>
      <c r="E81" t="s">
        <v>929</v>
      </c>
      <c r="F81">
        <v>1</v>
      </c>
      <c r="G81">
        <v>0</v>
      </c>
      <c r="H81">
        <v>24</v>
      </c>
      <c r="I81" t="s">
        <v>947</v>
      </c>
      <c r="J81">
        <v>902</v>
      </c>
      <c r="K81">
        <v>284</v>
      </c>
      <c r="L81" t="s">
        <v>68</v>
      </c>
      <c r="M81" t="s">
        <v>984</v>
      </c>
    </row>
    <row r="82" spans="1:13" x14ac:dyDescent="0.2">
      <c r="A82" t="s">
        <v>678</v>
      </c>
      <c r="B82" t="s">
        <v>679</v>
      </c>
      <c r="C82" t="s">
        <v>682</v>
      </c>
      <c r="D82" t="s">
        <v>61</v>
      </c>
      <c r="E82" t="s">
        <v>683</v>
      </c>
      <c r="F82">
        <v>2</v>
      </c>
      <c r="G82">
        <v>0</v>
      </c>
      <c r="H82">
        <v>24</v>
      </c>
      <c r="I82" t="s">
        <v>947</v>
      </c>
      <c r="J82">
        <v>58</v>
      </c>
      <c r="K82">
        <v>294</v>
      </c>
      <c r="L82" t="s">
        <v>68</v>
      </c>
      <c r="M82" t="s">
        <v>984</v>
      </c>
    </row>
    <row r="83" spans="1:13" x14ac:dyDescent="0.2">
      <c r="A83" t="s">
        <v>538</v>
      </c>
      <c r="B83" t="s">
        <v>540</v>
      </c>
      <c r="C83" t="s">
        <v>543</v>
      </c>
      <c r="D83" t="s">
        <v>61</v>
      </c>
      <c r="E83" t="s">
        <v>544</v>
      </c>
      <c r="F83" s="51">
        <v>3</v>
      </c>
      <c r="G83">
        <v>0</v>
      </c>
      <c r="H83">
        <v>24</v>
      </c>
      <c r="I83" t="s">
        <v>947</v>
      </c>
      <c r="J83">
        <v>25</v>
      </c>
      <c r="K83">
        <v>304</v>
      </c>
      <c r="L83" t="s">
        <v>68</v>
      </c>
      <c r="M83" t="s">
        <v>984</v>
      </c>
    </row>
    <row r="84" spans="1:13" x14ac:dyDescent="0.2">
      <c r="A84" t="s">
        <v>501</v>
      </c>
      <c r="B84" t="s">
        <v>502</v>
      </c>
      <c r="C84" t="s">
        <v>505</v>
      </c>
      <c r="D84" t="s">
        <v>61</v>
      </c>
      <c r="E84" t="s">
        <v>506</v>
      </c>
      <c r="F84">
        <v>4</v>
      </c>
      <c r="G84">
        <v>0</v>
      </c>
      <c r="H84">
        <v>24</v>
      </c>
      <c r="I84" t="s">
        <v>947</v>
      </c>
      <c r="J84">
        <v>16</v>
      </c>
      <c r="K84">
        <v>314</v>
      </c>
      <c r="L84" t="s">
        <v>68</v>
      </c>
      <c r="M84" t="s">
        <v>984</v>
      </c>
    </row>
    <row r="85" spans="1:13" x14ac:dyDescent="0.2">
      <c r="A85" t="s">
        <v>315</v>
      </c>
      <c r="B85" t="s">
        <v>316</v>
      </c>
      <c r="C85" t="s">
        <v>709</v>
      </c>
      <c r="D85" t="s">
        <v>37</v>
      </c>
      <c r="E85" t="s">
        <v>710</v>
      </c>
      <c r="F85">
        <v>1</v>
      </c>
      <c r="G85">
        <v>1</v>
      </c>
      <c r="H85">
        <v>25</v>
      </c>
      <c r="I85" t="s">
        <v>364</v>
      </c>
      <c r="J85">
        <v>67</v>
      </c>
      <c r="K85">
        <v>335</v>
      </c>
      <c r="L85" t="s">
        <v>70</v>
      </c>
      <c r="M85" t="s">
        <v>981</v>
      </c>
    </row>
    <row r="86" spans="1:13" x14ac:dyDescent="0.2">
      <c r="A86" t="s">
        <v>731</v>
      </c>
      <c r="B86" t="s">
        <v>359</v>
      </c>
      <c r="C86" t="s">
        <v>732</v>
      </c>
      <c r="D86" t="s">
        <v>37</v>
      </c>
      <c r="E86" t="s">
        <v>733</v>
      </c>
      <c r="F86">
        <v>2</v>
      </c>
      <c r="G86">
        <v>1</v>
      </c>
      <c r="H86">
        <v>25</v>
      </c>
      <c r="I86" t="s">
        <v>364</v>
      </c>
      <c r="J86">
        <v>75</v>
      </c>
      <c r="K86">
        <v>345</v>
      </c>
      <c r="L86" t="s">
        <v>70</v>
      </c>
      <c r="M86" t="s">
        <v>981</v>
      </c>
    </row>
    <row r="87" spans="1:13" x14ac:dyDescent="0.2">
      <c r="A87" t="s">
        <v>361</v>
      </c>
      <c r="B87" t="s">
        <v>372</v>
      </c>
      <c r="C87" t="s">
        <v>769</v>
      </c>
      <c r="D87" t="s">
        <v>37</v>
      </c>
      <c r="E87" t="s">
        <v>770</v>
      </c>
      <c r="F87">
        <v>3</v>
      </c>
      <c r="G87">
        <v>1</v>
      </c>
      <c r="H87">
        <v>25</v>
      </c>
      <c r="I87" t="s">
        <v>364</v>
      </c>
      <c r="J87">
        <v>88</v>
      </c>
      <c r="K87">
        <v>355</v>
      </c>
      <c r="L87" t="s">
        <v>70</v>
      </c>
      <c r="M87" t="s">
        <v>981</v>
      </c>
    </row>
    <row r="88" spans="1:13" x14ac:dyDescent="0.2">
      <c r="A88" t="s">
        <v>177</v>
      </c>
      <c r="B88" t="s">
        <v>760</v>
      </c>
      <c r="C88" t="s">
        <v>762</v>
      </c>
      <c r="D88" t="s">
        <v>37</v>
      </c>
      <c r="E88" t="s">
        <v>763</v>
      </c>
      <c r="F88">
        <v>4</v>
      </c>
      <c r="G88">
        <v>1</v>
      </c>
      <c r="H88">
        <v>25</v>
      </c>
      <c r="I88" t="s">
        <v>364</v>
      </c>
      <c r="J88">
        <v>86</v>
      </c>
      <c r="K88">
        <v>365</v>
      </c>
      <c r="L88" t="s">
        <v>70</v>
      </c>
      <c r="M88" t="s">
        <v>981</v>
      </c>
    </row>
    <row r="89" spans="1:13" x14ac:dyDescent="0.2">
      <c r="A89" t="s">
        <v>285</v>
      </c>
      <c r="B89" t="s">
        <v>286</v>
      </c>
      <c r="C89" t="s">
        <v>686</v>
      </c>
      <c r="D89" t="s">
        <v>38</v>
      </c>
      <c r="E89" t="s">
        <v>687</v>
      </c>
      <c r="F89">
        <v>1</v>
      </c>
      <c r="G89">
        <v>1</v>
      </c>
      <c r="H89">
        <v>26</v>
      </c>
      <c r="I89" t="s">
        <v>292</v>
      </c>
      <c r="J89">
        <v>60</v>
      </c>
      <c r="K89">
        <v>336</v>
      </c>
      <c r="L89" t="s">
        <v>70</v>
      </c>
      <c r="M89" t="s">
        <v>982</v>
      </c>
    </row>
    <row r="90" spans="1:13" x14ac:dyDescent="0.2">
      <c r="A90" t="s">
        <v>282</v>
      </c>
      <c r="B90" t="s">
        <v>283</v>
      </c>
      <c r="C90" t="s">
        <v>688</v>
      </c>
      <c r="D90" t="s">
        <v>38</v>
      </c>
      <c r="E90" t="s">
        <v>689</v>
      </c>
      <c r="F90">
        <v>2</v>
      </c>
      <c r="G90">
        <v>1</v>
      </c>
      <c r="H90">
        <v>26</v>
      </c>
      <c r="I90" t="s">
        <v>292</v>
      </c>
      <c r="J90">
        <v>61</v>
      </c>
      <c r="K90">
        <v>346</v>
      </c>
      <c r="L90" t="s">
        <v>70</v>
      </c>
      <c r="M90" t="s">
        <v>982</v>
      </c>
    </row>
    <row r="91" spans="1:13" x14ac:dyDescent="0.2">
      <c r="A91" t="s">
        <v>289</v>
      </c>
      <c r="B91" t="s">
        <v>694</v>
      </c>
      <c r="C91" t="s">
        <v>696</v>
      </c>
      <c r="D91" t="s">
        <v>38</v>
      </c>
      <c r="E91" t="s">
        <v>697</v>
      </c>
      <c r="F91">
        <v>3</v>
      </c>
      <c r="G91">
        <v>1</v>
      </c>
      <c r="H91">
        <v>26</v>
      </c>
      <c r="I91" t="s">
        <v>292</v>
      </c>
      <c r="J91">
        <v>63</v>
      </c>
      <c r="K91">
        <v>356</v>
      </c>
      <c r="L91" t="s">
        <v>70</v>
      </c>
      <c r="M91" t="s">
        <v>982</v>
      </c>
    </row>
    <row r="92" spans="1:13" x14ac:dyDescent="0.2">
      <c r="A92" t="s">
        <v>226</v>
      </c>
      <c r="B92" t="s">
        <v>227</v>
      </c>
      <c r="C92" t="s">
        <v>726</v>
      </c>
      <c r="D92" t="s">
        <v>39</v>
      </c>
      <c r="E92" t="s">
        <v>727</v>
      </c>
      <c r="F92">
        <v>1</v>
      </c>
      <c r="G92">
        <v>1</v>
      </c>
      <c r="H92">
        <v>27</v>
      </c>
      <c r="I92" t="s">
        <v>234</v>
      </c>
      <c r="J92">
        <v>73</v>
      </c>
      <c r="K92">
        <v>337</v>
      </c>
      <c r="L92" t="s">
        <v>70</v>
      </c>
      <c r="M92" t="s">
        <v>983</v>
      </c>
    </row>
    <row r="93" spans="1:13" x14ac:dyDescent="0.2">
      <c r="A93" t="s">
        <v>230</v>
      </c>
      <c r="B93" t="s">
        <v>231</v>
      </c>
      <c r="C93" t="s">
        <v>870</v>
      </c>
      <c r="D93" t="s">
        <v>39</v>
      </c>
      <c r="E93" t="s">
        <v>871</v>
      </c>
      <c r="F93">
        <v>2</v>
      </c>
      <c r="G93">
        <v>1</v>
      </c>
      <c r="H93">
        <v>27</v>
      </c>
      <c r="I93" t="s">
        <v>234</v>
      </c>
      <c r="J93">
        <v>125</v>
      </c>
      <c r="K93">
        <v>347</v>
      </c>
      <c r="L93" t="s">
        <v>70</v>
      </c>
      <c r="M93" t="s">
        <v>983</v>
      </c>
    </row>
    <row r="94" spans="1:13" x14ac:dyDescent="0.2">
      <c r="A94" t="s">
        <v>92</v>
      </c>
      <c r="B94" t="s">
        <v>93</v>
      </c>
      <c r="C94" t="s">
        <v>568</v>
      </c>
      <c r="D94" t="s">
        <v>39</v>
      </c>
      <c r="E94" t="s">
        <v>569</v>
      </c>
      <c r="F94">
        <v>3</v>
      </c>
      <c r="G94">
        <v>1</v>
      </c>
      <c r="H94">
        <v>27</v>
      </c>
      <c r="I94" t="s">
        <v>234</v>
      </c>
      <c r="J94">
        <v>31</v>
      </c>
      <c r="K94">
        <v>357</v>
      </c>
      <c r="L94" t="s">
        <v>70</v>
      </c>
      <c r="M94" t="s">
        <v>983</v>
      </c>
    </row>
    <row r="95" spans="1:13" x14ac:dyDescent="0.2">
      <c r="A95" t="s">
        <v>222</v>
      </c>
      <c r="B95" t="s">
        <v>223</v>
      </c>
      <c r="C95" t="s">
        <v>734</v>
      </c>
      <c r="D95" t="s">
        <v>39</v>
      </c>
      <c r="E95" t="s">
        <v>735</v>
      </c>
      <c r="F95">
        <v>4</v>
      </c>
      <c r="G95">
        <v>1</v>
      </c>
      <c r="H95">
        <v>27</v>
      </c>
      <c r="I95" t="s">
        <v>234</v>
      </c>
      <c r="J95">
        <v>76</v>
      </c>
      <c r="K95">
        <v>367</v>
      </c>
      <c r="L95" t="s">
        <v>70</v>
      </c>
      <c r="M95" t="s">
        <v>983</v>
      </c>
    </row>
    <row r="96" spans="1:13" x14ac:dyDescent="0.2">
      <c r="A96" t="s">
        <v>434</v>
      </c>
      <c r="B96" t="s">
        <v>435</v>
      </c>
      <c r="C96" t="s">
        <v>438</v>
      </c>
      <c r="D96" t="s">
        <v>427</v>
      </c>
      <c r="E96" t="s">
        <v>439</v>
      </c>
      <c r="F96">
        <v>1</v>
      </c>
      <c r="G96">
        <v>0</v>
      </c>
      <c r="H96">
        <v>28</v>
      </c>
      <c r="I96" t="s">
        <v>948</v>
      </c>
      <c r="J96">
        <v>2</v>
      </c>
      <c r="K96">
        <v>338</v>
      </c>
      <c r="L96" t="s">
        <v>70</v>
      </c>
      <c r="M96" t="s">
        <v>984</v>
      </c>
    </row>
    <row r="97" spans="1:13" x14ac:dyDescent="0.2">
      <c r="A97" t="s">
        <v>519</v>
      </c>
      <c r="B97" t="s">
        <v>520</v>
      </c>
      <c r="C97" t="s">
        <v>522</v>
      </c>
      <c r="D97" t="s">
        <v>427</v>
      </c>
      <c r="E97" t="s">
        <v>523</v>
      </c>
      <c r="F97">
        <v>2</v>
      </c>
      <c r="G97">
        <v>0</v>
      </c>
      <c r="H97">
        <v>28</v>
      </c>
      <c r="I97" t="s">
        <v>948</v>
      </c>
      <c r="J97">
        <v>19</v>
      </c>
      <c r="K97">
        <v>348</v>
      </c>
      <c r="L97" t="s">
        <v>70</v>
      </c>
      <c r="M97" t="s">
        <v>984</v>
      </c>
    </row>
    <row r="98" spans="1:13" x14ac:dyDescent="0.2">
      <c r="A98" t="s">
        <v>602</v>
      </c>
      <c r="B98" t="s">
        <v>603</v>
      </c>
      <c r="C98" t="s">
        <v>606</v>
      </c>
      <c r="D98" t="s">
        <v>427</v>
      </c>
      <c r="E98" t="s">
        <v>607</v>
      </c>
      <c r="F98">
        <v>3</v>
      </c>
      <c r="G98">
        <v>0</v>
      </c>
      <c r="H98">
        <v>28</v>
      </c>
      <c r="I98" t="s">
        <v>948</v>
      </c>
      <c r="J98">
        <v>40</v>
      </c>
      <c r="K98">
        <v>358</v>
      </c>
      <c r="L98" t="s">
        <v>70</v>
      </c>
      <c r="M98" t="s">
        <v>984</v>
      </c>
    </row>
    <row r="99" spans="1:13" x14ac:dyDescent="0.2">
      <c r="A99" t="s">
        <v>879</v>
      </c>
      <c r="B99" t="s">
        <v>880</v>
      </c>
      <c r="C99" t="s">
        <v>883</v>
      </c>
      <c r="D99" t="s">
        <v>427</v>
      </c>
      <c r="E99" t="s">
        <v>884</v>
      </c>
      <c r="F99">
        <v>4</v>
      </c>
      <c r="G99">
        <v>0</v>
      </c>
      <c r="H99">
        <v>28</v>
      </c>
      <c r="I99" t="s">
        <v>948</v>
      </c>
      <c r="J99">
        <v>128</v>
      </c>
      <c r="K99">
        <v>368</v>
      </c>
      <c r="L99" t="s">
        <v>70</v>
      </c>
      <c r="M99" t="s">
        <v>984</v>
      </c>
    </row>
    <row r="100" spans="1:13" x14ac:dyDescent="0.2">
      <c r="A100" t="s">
        <v>336</v>
      </c>
      <c r="B100" t="s">
        <v>365</v>
      </c>
      <c r="C100" t="s">
        <v>847</v>
      </c>
      <c r="D100" t="s">
        <v>62</v>
      </c>
      <c r="E100" t="s">
        <v>848</v>
      </c>
      <c r="F100">
        <v>1</v>
      </c>
      <c r="G100">
        <v>1</v>
      </c>
      <c r="H100">
        <v>29</v>
      </c>
      <c r="I100" t="s">
        <v>371</v>
      </c>
      <c r="J100">
        <v>116</v>
      </c>
      <c r="K100">
        <v>389</v>
      </c>
      <c r="L100" t="s">
        <v>71</v>
      </c>
      <c r="M100" t="s">
        <v>981</v>
      </c>
    </row>
    <row r="101" spans="1:13" x14ac:dyDescent="0.2">
      <c r="A101" t="s">
        <v>368</v>
      </c>
      <c r="B101" t="s">
        <v>369</v>
      </c>
      <c r="C101" t="s">
        <v>552</v>
      </c>
      <c r="D101" t="s">
        <v>62</v>
      </c>
      <c r="E101" t="s">
        <v>553</v>
      </c>
      <c r="F101">
        <v>2</v>
      </c>
      <c r="G101">
        <v>1</v>
      </c>
      <c r="H101">
        <v>29</v>
      </c>
      <c r="I101" t="s">
        <v>371</v>
      </c>
      <c r="J101">
        <v>27</v>
      </c>
      <c r="K101">
        <v>399</v>
      </c>
      <c r="L101" t="s">
        <v>71</v>
      </c>
      <c r="M101" t="s">
        <v>981</v>
      </c>
    </row>
    <row r="102" spans="1:13" x14ac:dyDescent="0.2">
      <c r="A102" t="s">
        <v>76</v>
      </c>
      <c r="B102" t="s">
        <v>354</v>
      </c>
      <c r="C102" t="s">
        <v>573</v>
      </c>
      <c r="D102" t="s">
        <v>62</v>
      </c>
      <c r="E102" t="s">
        <v>574</v>
      </c>
      <c r="F102">
        <v>3</v>
      </c>
      <c r="G102">
        <v>1</v>
      </c>
      <c r="H102">
        <v>29</v>
      </c>
      <c r="I102" t="s">
        <v>371</v>
      </c>
      <c r="J102">
        <v>33</v>
      </c>
      <c r="K102">
        <v>409</v>
      </c>
      <c r="L102" t="s">
        <v>71</v>
      </c>
      <c r="M102" t="s">
        <v>981</v>
      </c>
    </row>
    <row r="103" spans="1:13" x14ac:dyDescent="0.2">
      <c r="A103" t="s">
        <v>293</v>
      </c>
      <c r="B103" t="s">
        <v>294</v>
      </c>
      <c r="C103" t="s">
        <v>721</v>
      </c>
      <c r="D103" t="s">
        <v>63</v>
      </c>
      <c r="E103" t="s">
        <v>722</v>
      </c>
      <c r="F103" s="51">
        <v>1</v>
      </c>
      <c r="G103">
        <v>1</v>
      </c>
      <c r="H103">
        <v>30</v>
      </c>
      <c r="I103" t="s">
        <v>300</v>
      </c>
      <c r="J103">
        <v>71</v>
      </c>
      <c r="K103">
        <v>390</v>
      </c>
      <c r="L103" t="s">
        <v>71</v>
      </c>
      <c r="M103" t="s">
        <v>982</v>
      </c>
    </row>
    <row r="104" spans="1:13" x14ac:dyDescent="0.2">
      <c r="A104" t="s">
        <v>262</v>
      </c>
      <c r="B104" t="s">
        <v>263</v>
      </c>
      <c r="C104" t="s">
        <v>764</v>
      </c>
      <c r="D104" t="s">
        <v>63</v>
      </c>
      <c r="E104" t="s">
        <v>765</v>
      </c>
      <c r="F104">
        <v>2</v>
      </c>
      <c r="G104">
        <v>1</v>
      </c>
      <c r="H104">
        <v>30</v>
      </c>
      <c r="I104" t="s">
        <v>300</v>
      </c>
      <c r="J104">
        <v>85</v>
      </c>
      <c r="K104">
        <v>400</v>
      </c>
      <c r="L104" t="s">
        <v>71</v>
      </c>
      <c r="M104" t="s">
        <v>982</v>
      </c>
    </row>
    <row r="105" spans="1:13" x14ac:dyDescent="0.2">
      <c r="A105" t="s">
        <v>296</v>
      </c>
      <c r="B105" t="s">
        <v>297</v>
      </c>
      <c r="C105" t="s">
        <v>674</v>
      </c>
      <c r="D105" t="s">
        <v>63</v>
      </c>
      <c r="E105" t="s">
        <v>675</v>
      </c>
      <c r="F105">
        <v>3</v>
      </c>
      <c r="G105">
        <v>1</v>
      </c>
      <c r="H105">
        <v>30</v>
      </c>
      <c r="I105" t="s">
        <v>300</v>
      </c>
      <c r="J105">
        <v>56</v>
      </c>
      <c r="K105">
        <v>410</v>
      </c>
      <c r="L105" t="s">
        <v>71</v>
      </c>
      <c r="M105" t="s">
        <v>982</v>
      </c>
    </row>
    <row r="106" spans="1:13" x14ac:dyDescent="0.2">
      <c r="A106" t="s">
        <v>235</v>
      </c>
      <c r="B106" t="s">
        <v>236</v>
      </c>
      <c r="C106" t="s">
        <v>974</v>
      </c>
      <c r="D106" t="s">
        <v>64</v>
      </c>
      <c r="E106" t="s">
        <v>975</v>
      </c>
      <c r="F106">
        <v>1</v>
      </c>
      <c r="G106">
        <v>1</v>
      </c>
      <c r="H106">
        <v>31</v>
      </c>
      <c r="I106" t="s">
        <v>972</v>
      </c>
      <c r="J106">
        <v>134</v>
      </c>
      <c r="K106">
        <v>391</v>
      </c>
      <c r="L106" t="s">
        <v>71</v>
      </c>
      <c r="M106" t="s">
        <v>983</v>
      </c>
    </row>
    <row r="107" spans="1:13" x14ac:dyDescent="0.2">
      <c r="A107" t="s">
        <v>238</v>
      </c>
      <c r="B107" t="s">
        <v>239</v>
      </c>
      <c r="C107" t="s">
        <v>796</v>
      </c>
      <c r="D107" t="s">
        <v>64</v>
      </c>
      <c r="E107" t="s">
        <v>797</v>
      </c>
      <c r="F107">
        <v>2</v>
      </c>
      <c r="G107">
        <v>1</v>
      </c>
      <c r="H107">
        <v>31</v>
      </c>
      <c r="I107" t="s">
        <v>972</v>
      </c>
      <c r="J107">
        <v>97</v>
      </c>
      <c r="K107">
        <v>401</v>
      </c>
      <c r="L107" t="s">
        <v>71</v>
      </c>
      <c r="M107" t="s">
        <v>983</v>
      </c>
    </row>
    <row r="108" spans="1:13" x14ac:dyDescent="0.2">
      <c r="A108" t="s">
        <v>241</v>
      </c>
      <c r="B108" t="s">
        <v>242</v>
      </c>
      <c r="C108" t="s">
        <v>586</v>
      </c>
      <c r="D108" t="s">
        <v>64</v>
      </c>
      <c r="E108" t="s">
        <v>587</v>
      </c>
      <c r="F108">
        <v>3</v>
      </c>
      <c r="G108">
        <v>1</v>
      </c>
      <c r="H108">
        <v>31</v>
      </c>
      <c r="I108" t="s">
        <v>972</v>
      </c>
      <c r="J108">
        <v>36</v>
      </c>
      <c r="K108">
        <v>411</v>
      </c>
      <c r="L108" t="s">
        <v>71</v>
      </c>
      <c r="M108" t="s">
        <v>983</v>
      </c>
    </row>
    <row r="109" spans="1:13" x14ac:dyDescent="0.2">
      <c r="A109" t="s">
        <v>245</v>
      </c>
      <c r="B109" t="s">
        <v>246</v>
      </c>
      <c r="C109" t="s">
        <v>723</v>
      </c>
      <c r="D109" t="s">
        <v>64</v>
      </c>
      <c r="E109" t="s">
        <v>724</v>
      </c>
      <c r="F109">
        <v>4</v>
      </c>
      <c r="G109">
        <v>1</v>
      </c>
      <c r="H109">
        <v>31</v>
      </c>
      <c r="I109" t="s">
        <v>972</v>
      </c>
      <c r="J109">
        <v>72</v>
      </c>
      <c r="K109">
        <v>421</v>
      </c>
      <c r="L109" t="s">
        <v>71</v>
      </c>
      <c r="M109" t="s">
        <v>983</v>
      </c>
    </row>
    <row r="110" spans="1:13" x14ac:dyDescent="0.2">
      <c r="A110" t="s">
        <v>643</v>
      </c>
      <c r="B110" t="s">
        <v>644</v>
      </c>
      <c r="C110" t="s">
        <v>646</v>
      </c>
      <c r="D110" t="s">
        <v>40</v>
      </c>
      <c r="E110" t="s">
        <v>647</v>
      </c>
      <c r="F110">
        <v>1</v>
      </c>
      <c r="G110">
        <v>0</v>
      </c>
      <c r="H110">
        <v>32</v>
      </c>
      <c r="I110" t="s">
        <v>949</v>
      </c>
      <c r="J110">
        <v>50</v>
      </c>
      <c r="K110">
        <v>392</v>
      </c>
      <c r="L110" t="s">
        <v>71</v>
      </c>
      <c r="M110" t="s">
        <v>984</v>
      </c>
    </row>
    <row r="111" spans="1:13" x14ac:dyDescent="0.2">
      <c r="A111" t="s">
        <v>464</v>
      </c>
      <c r="B111" t="s">
        <v>465</v>
      </c>
      <c r="C111" t="s">
        <v>468</v>
      </c>
      <c r="D111" t="s">
        <v>40</v>
      </c>
      <c r="E111" t="s">
        <v>469</v>
      </c>
      <c r="F111" s="51">
        <v>2</v>
      </c>
      <c r="G111">
        <v>0</v>
      </c>
      <c r="H111">
        <v>32</v>
      </c>
      <c r="I111" t="s">
        <v>949</v>
      </c>
      <c r="J111">
        <v>8</v>
      </c>
      <c r="K111">
        <v>402</v>
      </c>
      <c r="L111" t="s">
        <v>71</v>
      </c>
      <c r="M111" t="s">
        <v>984</v>
      </c>
    </row>
    <row r="112" spans="1:13" x14ac:dyDescent="0.2">
      <c r="A112" t="s">
        <v>910</v>
      </c>
      <c r="B112" t="s">
        <v>911</v>
      </c>
      <c r="C112" t="s">
        <v>914</v>
      </c>
      <c r="D112" t="s">
        <v>40</v>
      </c>
      <c r="E112" t="s">
        <v>933</v>
      </c>
      <c r="F112">
        <v>3</v>
      </c>
      <c r="G112">
        <v>0</v>
      </c>
      <c r="H112">
        <v>32</v>
      </c>
      <c r="I112" t="s">
        <v>949</v>
      </c>
      <c r="J112">
        <v>906</v>
      </c>
      <c r="K112">
        <v>412</v>
      </c>
      <c r="L112" t="s">
        <v>71</v>
      </c>
      <c r="M112" t="s">
        <v>984</v>
      </c>
    </row>
    <row r="113" spans="1:13" x14ac:dyDescent="0.2">
      <c r="A113" t="s">
        <v>76</v>
      </c>
      <c r="B113" t="s">
        <v>77</v>
      </c>
      <c r="C113" t="s">
        <v>744</v>
      </c>
      <c r="D113" t="s">
        <v>4</v>
      </c>
      <c r="E113" t="s">
        <v>745</v>
      </c>
      <c r="F113">
        <v>1</v>
      </c>
      <c r="G113">
        <v>1</v>
      </c>
      <c r="H113">
        <v>33</v>
      </c>
      <c r="I113" t="s">
        <v>91</v>
      </c>
      <c r="J113">
        <v>79</v>
      </c>
      <c r="K113">
        <v>443</v>
      </c>
      <c r="L113" t="s">
        <v>72</v>
      </c>
      <c r="M113" t="s">
        <v>981</v>
      </c>
    </row>
    <row r="114" spans="1:13" x14ac:dyDescent="0.2">
      <c r="A114" t="s">
        <v>580</v>
      </c>
      <c r="B114" t="s">
        <v>581</v>
      </c>
      <c r="C114" t="s">
        <v>584</v>
      </c>
      <c r="D114" t="s">
        <v>4</v>
      </c>
      <c r="E114" t="s">
        <v>585</v>
      </c>
      <c r="F114">
        <v>2</v>
      </c>
      <c r="G114">
        <v>1</v>
      </c>
      <c r="H114">
        <v>33</v>
      </c>
      <c r="I114" t="s">
        <v>91</v>
      </c>
      <c r="J114">
        <v>35</v>
      </c>
      <c r="K114">
        <v>453</v>
      </c>
      <c r="L114" t="s">
        <v>72</v>
      </c>
      <c r="M114" t="s">
        <v>981</v>
      </c>
    </row>
    <row r="115" spans="1:13" x14ac:dyDescent="0.2">
      <c r="A115" t="s">
        <v>84</v>
      </c>
      <c r="B115" t="s">
        <v>84</v>
      </c>
      <c r="C115" t="s">
        <v>822</v>
      </c>
      <c r="D115" t="s">
        <v>4</v>
      </c>
      <c r="E115" t="s">
        <v>823</v>
      </c>
      <c r="F115">
        <v>3</v>
      </c>
      <c r="G115">
        <v>1</v>
      </c>
      <c r="H115">
        <v>33</v>
      </c>
      <c r="I115" t="s">
        <v>91</v>
      </c>
      <c r="J115">
        <v>108</v>
      </c>
      <c r="K115">
        <v>463</v>
      </c>
      <c r="L115" t="s">
        <v>72</v>
      </c>
      <c r="M115" t="s">
        <v>981</v>
      </c>
    </row>
    <row r="116" spans="1:13" x14ac:dyDescent="0.2">
      <c r="A116" t="s">
        <v>633</v>
      </c>
      <c r="B116" t="s">
        <v>634</v>
      </c>
      <c r="C116" t="s">
        <v>636</v>
      </c>
      <c r="D116" t="s">
        <v>4</v>
      </c>
      <c r="E116" t="s">
        <v>637</v>
      </c>
      <c r="F116">
        <v>4</v>
      </c>
      <c r="G116">
        <v>1</v>
      </c>
      <c r="H116">
        <v>33</v>
      </c>
      <c r="I116" t="s">
        <v>91</v>
      </c>
      <c r="J116">
        <v>46</v>
      </c>
      <c r="K116">
        <v>473</v>
      </c>
      <c r="L116" t="s">
        <v>72</v>
      </c>
      <c r="M116" t="s">
        <v>981</v>
      </c>
    </row>
    <row r="117" spans="1:13" x14ac:dyDescent="0.2">
      <c r="A117" t="s">
        <v>301</v>
      </c>
      <c r="B117" t="s">
        <v>302</v>
      </c>
      <c r="C117" t="s">
        <v>775</v>
      </c>
      <c r="D117" t="s">
        <v>41</v>
      </c>
      <c r="E117" t="s">
        <v>776</v>
      </c>
      <c r="F117">
        <v>1</v>
      </c>
      <c r="G117">
        <v>1</v>
      </c>
      <c r="H117">
        <v>34</v>
      </c>
      <c r="I117" t="s">
        <v>314</v>
      </c>
      <c r="J117">
        <v>91</v>
      </c>
      <c r="K117">
        <v>444</v>
      </c>
      <c r="L117" t="s">
        <v>72</v>
      </c>
      <c r="M117" t="s">
        <v>982</v>
      </c>
    </row>
    <row r="118" spans="1:13" x14ac:dyDescent="0.2">
      <c r="A118" t="s">
        <v>1017</v>
      </c>
      <c r="B118" t="s">
        <v>1018</v>
      </c>
      <c r="C118" t="s">
        <v>1019</v>
      </c>
      <c r="D118" t="s">
        <v>41</v>
      </c>
      <c r="E118" t="s">
        <v>1020</v>
      </c>
      <c r="F118">
        <v>2</v>
      </c>
      <c r="G118">
        <v>1</v>
      </c>
      <c r="H118">
        <v>34</v>
      </c>
      <c r="I118" t="s">
        <v>314</v>
      </c>
      <c r="J118">
        <v>133</v>
      </c>
      <c r="K118">
        <v>454</v>
      </c>
      <c r="L118" t="s">
        <v>72</v>
      </c>
      <c r="M118" t="s">
        <v>982</v>
      </c>
    </row>
    <row r="119" spans="1:13" x14ac:dyDescent="0.2">
      <c r="A119" t="s">
        <v>307</v>
      </c>
      <c r="B119" t="s">
        <v>308</v>
      </c>
      <c r="C119" t="s">
        <v>785</v>
      </c>
      <c r="D119" t="s">
        <v>41</v>
      </c>
      <c r="E119" t="s">
        <v>786</v>
      </c>
      <c r="F119">
        <v>3</v>
      </c>
      <c r="G119">
        <v>1</v>
      </c>
      <c r="H119">
        <v>34</v>
      </c>
      <c r="I119" t="s">
        <v>314</v>
      </c>
      <c r="J119">
        <v>94</v>
      </c>
      <c r="K119">
        <v>464</v>
      </c>
      <c r="L119" t="s">
        <v>72</v>
      </c>
      <c r="M119" t="s">
        <v>982</v>
      </c>
    </row>
    <row r="120" spans="1:13" x14ac:dyDescent="0.2">
      <c r="A120" t="s">
        <v>889</v>
      </c>
      <c r="B120" t="s">
        <v>890</v>
      </c>
      <c r="C120" t="s">
        <v>893</v>
      </c>
      <c r="D120" t="s">
        <v>41</v>
      </c>
      <c r="E120" t="s">
        <v>979</v>
      </c>
      <c r="F120">
        <v>4</v>
      </c>
      <c r="G120">
        <v>1</v>
      </c>
      <c r="H120">
        <v>34</v>
      </c>
      <c r="I120" t="s">
        <v>314</v>
      </c>
      <c r="J120">
        <v>901</v>
      </c>
      <c r="K120">
        <v>474</v>
      </c>
      <c r="L120" t="s">
        <v>72</v>
      </c>
      <c r="M120" t="s">
        <v>982</v>
      </c>
    </row>
    <row r="121" spans="1:13" x14ac:dyDescent="0.2">
      <c r="A121" t="s">
        <v>76</v>
      </c>
      <c r="B121" t="s">
        <v>416</v>
      </c>
      <c r="C121" t="s">
        <v>813</v>
      </c>
      <c r="D121" t="s">
        <v>42</v>
      </c>
      <c r="E121" t="s">
        <v>814</v>
      </c>
      <c r="F121">
        <v>1</v>
      </c>
      <c r="G121">
        <v>1</v>
      </c>
      <c r="H121">
        <v>35</v>
      </c>
      <c r="I121" t="s">
        <v>424</v>
      </c>
      <c r="J121">
        <v>104</v>
      </c>
      <c r="K121">
        <v>445</v>
      </c>
      <c r="L121" t="s">
        <v>72</v>
      </c>
      <c r="M121" t="s">
        <v>983</v>
      </c>
    </row>
    <row r="122" spans="1:13" x14ac:dyDescent="0.2">
      <c r="A122" t="s">
        <v>241</v>
      </c>
      <c r="B122" t="s">
        <v>780</v>
      </c>
      <c r="C122" t="s">
        <v>782</v>
      </c>
      <c r="D122" t="s">
        <v>42</v>
      </c>
      <c r="E122" t="s">
        <v>783</v>
      </c>
      <c r="F122">
        <v>2</v>
      </c>
      <c r="G122">
        <v>1</v>
      </c>
      <c r="H122">
        <v>35</v>
      </c>
      <c r="I122" t="s">
        <v>424</v>
      </c>
      <c r="J122">
        <v>93</v>
      </c>
      <c r="K122">
        <v>455</v>
      </c>
      <c r="L122" t="s">
        <v>72</v>
      </c>
      <c r="M122" t="s">
        <v>983</v>
      </c>
    </row>
    <row r="123" spans="1:13" x14ac:dyDescent="0.2">
      <c r="A123" t="s">
        <v>422</v>
      </c>
      <c r="B123" t="s">
        <v>423</v>
      </c>
      <c r="C123" t="s">
        <v>831</v>
      </c>
      <c r="D123" t="s">
        <v>42</v>
      </c>
      <c r="E123" t="s">
        <v>832</v>
      </c>
      <c r="F123">
        <v>3</v>
      </c>
      <c r="G123">
        <v>1</v>
      </c>
      <c r="H123">
        <v>35</v>
      </c>
      <c r="I123" t="s">
        <v>424</v>
      </c>
      <c r="J123">
        <v>111</v>
      </c>
      <c r="K123">
        <v>465</v>
      </c>
      <c r="L123" t="s">
        <v>72</v>
      </c>
      <c r="M123" t="s">
        <v>983</v>
      </c>
    </row>
    <row r="124" spans="1:13" x14ac:dyDescent="0.2">
      <c r="A124" t="s">
        <v>440</v>
      </c>
      <c r="B124" t="s">
        <v>442</v>
      </c>
      <c r="C124" t="s">
        <v>445</v>
      </c>
      <c r="D124" t="s">
        <v>43</v>
      </c>
      <c r="E124" t="s">
        <v>446</v>
      </c>
      <c r="F124">
        <v>1</v>
      </c>
      <c r="G124">
        <v>0</v>
      </c>
      <c r="H124">
        <v>36</v>
      </c>
      <c r="I124" t="s">
        <v>950</v>
      </c>
      <c r="J124">
        <v>4</v>
      </c>
      <c r="K124">
        <v>446</v>
      </c>
      <c r="L124" t="s">
        <v>72</v>
      </c>
      <c r="M124" t="s">
        <v>984</v>
      </c>
    </row>
    <row r="125" spans="1:13" x14ac:dyDescent="0.2">
      <c r="A125" t="s">
        <v>561</v>
      </c>
      <c r="B125" t="s">
        <v>562</v>
      </c>
      <c r="C125" t="s">
        <v>566</v>
      </c>
      <c r="D125" t="s">
        <v>43</v>
      </c>
      <c r="E125" t="s">
        <v>567</v>
      </c>
      <c r="F125">
        <v>2</v>
      </c>
      <c r="G125">
        <v>0</v>
      </c>
      <c r="H125">
        <v>36</v>
      </c>
      <c r="I125" t="s">
        <v>950</v>
      </c>
      <c r="J125">
        <v>30</v>
      </c>
      <c r="K125">
        <v>456</v>
      </c>
      <c r="L125" t="s">
        <v>72</v>
      </c>
      <c r="M125" t="s">
        <v>984</v>
      </c>
    </row>
    <row r="126" spans="1:13" x14ac:dyDescent="0.2">
      <c r="A126" t="s">
        <v>613</v>
      </c>
      <c r="B126" t="s">
        <v>614</v>
      </c>
      <c r="C126" t="s">
        <v>616</v>
      </c>
      <c r="D126" t="s">
        <v>43</v>
      </c>
      <c r="E126" t="s">
        <v>617</v>
      </c>
      <c r="F126">
        <v>3</v>
      </c>
      <c r="G126">
        <v>0</v>
      </c>
      <c r="H126">
        <v>36</v>
      </c>
      <c r="I126" t="s">
        <v>950</v>
      </c>
      <c r="J126">
        <v>42</v>
      </c>
      <c r="K126">
        <v>466</v>
      </c>
      <c r="L126" t="s">
        <v>72</v>
      </c>
      <c r="M126" t="s">
        <v>984</v>
      </c>
    </row>
  </sheetData>
  <sortState xmlns:xlrd2="http://schemas.microsoft.com/office/spreadsheetml/2017/richdata2" ref="A1:M126">
    <sortCondition ref="H1:H126"/>
    <sortCondition ref="F1:F126"/>
  </sortState>
  <hyperlinks>
    <hyperlink ref="E42" r:id="rId1" display="https://uwaterloo.ca/statistics-and-actuarial-science/system/files/webform/mcqmc_2024_contributed_talk_abst/9811/KirkNathan.tex" xr:uid="{EF12C763-20F4-0448-A980-DCE0EF6785B5}"/>
    <hyperlink ref="E54" r:id="rId2" xr:uid="{96C706A7-C680-B342-9A99-0B8510A40865}"/>
  </hyperlinks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C959F-0B71-0C46-B023-C7DE16559248}">
  <dimension ref="A1:M126"/>
  <sheetViews>
    <sheetView topLeftCell="A37" workbookViewId="0">
      <selection activeCell="A53" sqref="A53"/>
    </sheetView>
  </sheetViews>
  <sheetFormatPr baseColWidth="10" defaultRowHeight="16" x14ac:dyDescent="0.2"/>
  <sheetData>
    <row r="1" spans="1:13" x14ac:dyDescent="0.2">
      <c r="A1" t="s">
        <v>526</v>
      </c>
      <c r="B1" t="s">
        <v>527</v>
      </c>
      <c r="C1" t="s">
        <v>529</v>
      </c>
      <c r="D1" t="s">
        <v>2</v>
      </c>
      <c r="E1" t="s">
        <v>530</v>
      </c>
      <c r="F1">
        <v>1</v>
      </c>
      <c r="G1">
        <v>1</v>
      </c>
      <c r="H1">
        <v>1</v>
      </c>
      <c r="I1" t="s">
        <v>121</v>
      </c>
      <c r="J1">
        <v>21</v>
      </c>
      <c r="K1">
        <v>11</v>
      </c>
      <c r="L1" t="s">
        <v>5</v>
      </c>
      <c r="M1" t="s">
        <v>981</v>
      </c>
    </row>
    <row r="2" spans="1:13" x14ac:dyDescent="0.2">
      <c r="A2" t="s">
        <v>248</v>
      </c>
      <c r="B2" t="s">
        <v>249</v>
      </c>
      <c r="C2" t="s">
        <v>816</v>
      </c>
      <c r="D2" t="s">
        <v>28</v>
      </c>
      <c r="E2" t="s">
        <v>817</v>
      </c>
      <c r="F2">
        <v>1</v>
      </c>
      <c r="G2">
        <v>1</v>
      </c>
      <c r="H2">
        <v>2</v>
      </c>
      <c r="I2" t="s">
        <v>261</v>
      </c>
      <c r="J2">
        <v>105</v>
      </c>
      <c r="K2">
        <v>12</v>
      </c>
      <c r="L2" t="s">
        <v>5</v>
      </c>
      <c r="M2" t="s">
        <v>982</v>
      </c>
    </row>
    <row r="3" spans="1:13" x14ac:dyDescent="0.2">
      <c r="A3" t="s">
        <v>197</v>
      </c>
      <c r="B3" t="s">
        <v>198</v>
      </c>
      <c r="C3" t="s">
        <v>849</v>
      </c>
      <c r="D3" t="s">
        <v>29</v>
      </c>
      <c r="E3" t="s">
        <v>850</v>
      </c>
      <c r="F3">
        <v>1</v>
      </c>
      <c r="G3">
        <v>1</v>
      </c>
      <c r="H3">
        <v>3</v>
      </c>
      <c r="I3" t="s">
        <v>208</v>
      </c>
      <c r="J3">
        <v>117</v>
      </c>
      <c r="K3">
        <v>13</v>
      </c>
      <c r="L3" t="s">
        <v>5</v>
      </c>
      <c r="M3" t="s">
        <v>983</v>
      </c>
    </row>
    <row r="4" spans="1:13" x14ac:dyDescent="0.2">
      <c r="A4" t="s">
        <v>483</v>
      </c>
      <c r="B4" t="s">
        <v>484</v>
      </c>
      <c r="C4" t="s">
        <v>487</v>
      </c>
      <c r="D4" t="s">
        <v>30</v>
      </c>
      <c r="E4" t="s">
        <v>488</v>
      </c>
      <c r="F4">
        <v>1</v>
      </c>
      <c r="G4">
        <v>0</v>
      </c>
      <c r="H4">
        <v>4</v>
      </c>
      <c r="I4" t="s">
        <v>939</v>
      </c>
      <c r="J4">
        <v>13</v>
      </c>
      <c r="K4">
        <v>14</v>
      </c>
      <c r="L4" t="s">
        <v>5</v>
      </c>
      <c r="M4" t="s">
        <v>984</v>
      </c>
    </row>
    <row r="5" spans="1:13" x14ac:dyDescent="0.2">
      <c r="A5" t="s">
        <v>111</v>
      </c>
      <c r="B5" t="s">
        <v>112</v>
      </c>
      <c r="C5" t="s">
        <v>922</v>
      </c>
      <c r="D5" t="s">
        <v>2</v>
      </c>
      <c r="E5" t="s">
        <v>923</v>
      </c>
      <c r="F5">
        <v>2</v>
      </c>
      <c r="G5">
        <v>1</v>
      </c>
      <c r="H5">
        <v>1</v>
      </c>
      <c r="I5" t="s">
        <v>121</v>
      </c>
      <c r="J5">
        <v>130</v>
      </c>
      <c r="K5">
        <v>21</v>
      </c>
      <c r="L5" t="s">
        <v>5</v>
      </c>
      <c r="M5" t="s">
        <v>981</v>
      </c>
    </row>
    <row r="6" spans="1:13" x14ac:dyDescent="0.2">
      <c r="A6" t="s">
        <v>251</v>
      </c>
      <c r="B6" t="s">
        <v>252</v>
      </c>
      <c r="C6" t="s">
        <v>773</v>
      </c>
      <c r="D6" t="s">
        <v>28</v>
      </c>
      <c r="E6" t="s">
        <v>774</v>
      </c>
      <c r="F6">
        <v>2</v>
      </c>
      <c r="G6">
        <v>1</v>
      </c>
      <c r="H6">
        <v>2</v>
      </c>
      <c r="I6" t="s">
        <v>261</v>
      </c>
      <c r="J6">
        <v>90</v>
      </c>
      <c r="K6">
        <v>22</v>
      </c>
      <c r="L6" t="s">
        <v>5</v>
      </c>
      <c r="M6" t="s">
        <v>982</v>
      </c>
    </row>
    <row r="7" spans="1:13" x14ac:dyDescent="0.2">
      <c r="A7" t="s">
        <v>76</v>
      </c>
      <c r="B7" t="s">
        <v>201</v>
      </c>
      <c r="C7" t="s">
        <v>824</v>
      </c>
      <c r="D7" t="s">
        <v>29</v>
      </c>
      <c r="E7" t="s">
        <v>825</v>
      </c>
      <c r="F7">
        <v>2</v>
      </c>
      <c r="G7">
        <v>1</v>
      </c>
      <c r="H7">
        <v>3</v>
      </c>
      <c r="I7" t="s">
        <v>208</v>
      </c>
      <c r="J7">
        <v>109</v>
      </c>
      <c r="K7">
        <v>23</v>
      </c>
      <c r="L7" t="s">
        <v>5</v>
      </c>
      <c r="M7" t="s">
        <v>983</v>
      </c>
    </row>
    <row r="8" spans="1:13" x14ac:dyDescent="0.2">
      <c r="A8" t="s">
        <v>667</v>
      </c>
      <c r="B8" t="s">
        <v>973</v>
      </c>
      <c r="C8" t="s">
        <v>671</v>
      </c>
      <c r="D8" t="s">
        <v>30</v>
      </c>
      <c r="E8" t="s">
        <v>672</v>
      </c>
      <c r="F8">
        <v>2</v>
      </c>
      <c r="G8">
        <v>0</v>
      </c>
      <c r="H8">
        <v>4</v>
      </c>
      <c r="I8" t="s">
        <v>939</v>
      </c>
      <c r="J8">
        <v>55</v>
      </c>
      <c r="K8">
        <v>24</v>
      </c>
      <c r="L8" t="s">
        <v>5</v>
      </c>
      <c r="M8" t="s">
        <v>984</v>
      </c>
    </row>
    <row r="9" spans="1:13" x14ac:dyDescent="0.2">
      <c r="A9" t="s">
        <v>115</v>
      </c>
      <c r="B9" t="s">
        <v>116</v>
      </c>
      <c r="C9" t="s">
        <v>600</v>
      </c>
      <c r="D9" t="s">
        <v>2</v>
      </c>
      <c r="E9" t="s">
        <v>601</v>
      </c>
      <c r="F9">
        <v>3</v>
      </c>
      <c r="G9">
        <v>1</v>
      </c>
      <c r="H9">
        <v>1</v>
      </c>
      <c r="I9" t="s">
        <v>121</v>
      </c>
      <c r="J9">
        <v>39</v>
      </c>
      <c r="K9">
        <v>31</v>
      </c>
      <c r="L9" t="s">
        <v>5</v>
      </c>
      <c r="M9" t="s">
        <v>981</v>
      </c>
    </row>
    <row r="10" spans="1:13" x14ac:dyDescent="0.2">
      <c r="A10" t="s">
        <v>336</v>
      </c>
      <c r="B10" t="s">
        <v>337</v>
      </c>
      <c r="C10" t="s">
        <v>798</v>
      </c>
      <c r="D10" t="s">
        <v>28</v>
      </c>
      <c r="E10" t="s">
        <v>799</v>
      </c>
      <c r="F10">
        <v>3</v>
      </c>
      <c r="G10">
        <v>1</v>
      </c>
      <c r="H10">
        <v>2</v>
      </c>
      <c r="I10" t="s">
        <v>261</v>
      </c>
      <c r="J10">
        <v>98</v>
      </c>
      <c r="K10">
        <v>32</v>
      </c>
      <c r="L10" t="s">
        <v>5</v>
      </c>
      <c r="M10" t="s">
        <v>982</v>
      </c>
    </row>
    <row r="11" spans="1:13" x14ac:dyDescent="0.2">
      <c r="A11" t="s">
        <v>204</v>
      </c>
      <c r="B11" t="s">
        <v>205</v>
      </c>
      <c r="C11" t="s">
        <v>887</v>
      </c>
      <c r="D11" t="s">
        <v>29</v>
      </c>
      <c r="E11" t="s">
        <v>888</v>
      </c>
      <c r="F11">
        <v>3</v>
      </c>
      <c r="G11">
        <v>1</v>
      </c>
      <c r="H11">
        <v>3</v>
      </c>
      <c r="I11" t="s">
        <v>208</v>
      </c>
      <c r="J11">
        <v>129</v>
      </c>
      <c r="K11">
        <v>33</v>
      </c>
      <c r="L11" t="s">
        <v>5</v>
      </c>
      <c r="M11" t="s">
        <v>983</v>
      </c>
    </row>
    <row r="12" spans="1:13" x14ac:dyDescent="0.2">
      <c r="A12" t="s">
        <v>495</v>
      </c>
      <c r="B12" t="s">
        <v>496</v>
      </c>
      <c r="C12" t="s">
        <v>499</v>
      </c>
      <c r="D12" t="s">
        <v>30</v>
      </c>
      <c r="E12" t="s">
        <v>500</v>
      </c>
      <c r="F12">
        <v>3</v>
      </c>
      <c r="G12">
        <v>0</v>
      </c>
      <c r="H12">
        <v>4</v>
      </c>
      <c r="I12" t="s">
        <v>939</v>
      </c>
      <c r="J12">
        <v>15</v>
      </c>
      <c r="K12">
        <v>34</v>
      </c>
      <c r="L12" t="s">
        <v>5</v>
      </c>
      <c r="M12" t="s">
        <v>984</v>
      </c>
    </row>
    <row r="13" spans="1:13" x14ac:dyDescent="0.2">
      <c r="A13" t="s">
        <v>259</v>
      </c>
      <c r="B13" t="s">
        <v>260</v>
      </c>
      <c r="C13" t="s">
        <v>807</v>
      </c>
      <c r="D13" t="s">
        <v>28</v>
      </c>
      <c r="E13" t="s">
        <v>808</v>
      </c>
      <c r="F13">
        <v>4</v>
      </c>
      <c r="G13">
        <v>1</v>
      </c>
      <c r="H13">
        <v>2</v>
      </c>
      <c r="I13" t="s">
        <v>261</v>
      </c>
      <c r="J13">
        <v>102</v>
      </c>
      <c r="K13">
        <v>42</v>
      </c>
      <c r="L13" t="s">
        <v>5</v>
      </c>
      <c r="M13" t="s">
        <v>982</v>
      </c>
    </row>
    <row r="14" spans="1:13" x14ac:dyDescent="0.2">
      <c r="A14" t="s">
        <v>126</v>
      </c>
      <c r="B14" t="s">
        <v>127</v>
      </c>
      <c r="C14" t="s">
        <v>699</v>
      </c>
      <c r="D14" t="s">
        <v>9</v>
      </c>
      <c r="E14" t="s">
        <v>700</v>
      </c>
      <c r="F14">
        <v>1</v>
      </c>
      <c r="G14">
        <v>1</v>
      </c>
      <c r="H14">
        <v>5</v>
      </c>
      <c r="I14" t="s">
        <v>136</v>
      </c>
      <c r="J14">
        <v>64</v>
      </c>
      <c r="K14">
        <v>65</v>
      </c>
      <c r="L14" t="s">
        <v>13</v>
      </c>
      <c r="M14" t="s">
        <v>981</v>
      </c>
    </row>
    <row r="15" spans="1:13" x14ac:dyDescent="0.2">
      <c r="A15" t="s">
        <v>447</v>
      </c>
      <c r="B15" t="s">
        <v>448</v>
      </c>
      <c r="C15" t="s">
        <v>951</v>
      </c>
      <c r="D15" t="s">
        <v>8</v>
      </c>
      <c r="E15" t="s">
        <v>952</v>
      </c>
      <c r="F15">
        <v>1</v>
      </c>
      <c r="G15">
        <v>0</v>
      </c>
      <c r="H15">
        <v>6</v>
      </c>
      <c r="I15" t="s">
        <v>940</v>
      </c>
      <c r="J15">
        <v>5</v>
      </c>
      <c r="K15">
        <v>66</v>
      </c>
      <c r="L15" t="s">
        <v>13</v>
      </c>
      <c r="M15" t="s">
        <v>982</v>
      </c>
    </row>
    <row r="16" spans="1:13" x14ac:dyDescent="0.2">
      <c r="A16" t="s">
        <v>194</v>
      </c>
      <c r="B16" t="s">
        <v>195</v>
      </c>
      <c r="C16" t="s">
        <v>703</v>
      </c>
      <c r="D16" t="s">
        <v>53</v>
      </c>
      <c r="E16" t="s">
        <v>704</v>
      </c>
      <c r="F16">
        <v>1</v>
      </c>
      <c r="G16">
        <v>1</v>
      </c>
      <c r="H16">
        <v>7</v>
      </c>
      <c r="I16" t="s">
        <v>217</v>
      </c>
      <c r="J16">
        <v>65</v>
      </c>
      <c r="K16">
        <v>67</v>
      </c>
      <c r="L16" t="s">
        <v>13</v>
      </c>
      <c r="M16" t="s">
        <v>983</v>
      </c>
    </row>
    <row r="17" spans="1:13" x14ac:dyDescent="0.2">
      <c r="A17" t="s">
        <v>345</v>
      </c>
      <c r="B17" t="s">
        <v>346</v>
      </c>
      <c r="C17" t="s">
        <v>800</v>
      </c>
      <c r="D17" t="s">
        <v>52</v>
      </c>
      <c r="E17" t="s">
        <v>801</v>
      </c>
      <c r="F17">
        <v>1</v>
      </c>
      <c r="G17">
        <v>1</v>
      </c>
      <c r="H17">
        <v>8</v>
      </c>
      <c r="I17" t="s">
        <v>352</v>
      </c>
      <c r="J17">
        <v>99</v>
      </c>
      <c r="K17">
        <v>68</v>
      </c>
      <c r="L17" t="s">
        <v>13</v>
      </c>
      <c r="M17" t="s">
        <v>984</v>
      </c>
    </row>
    <row r="18" spans="1:13" x14ac:dyDescent="0.2">
      <c r="A18" t="s">
        <v>826</v>
      </c>
      <c r="B18" t="s">
        <v>130</v>
      </c>
      <c r="C18" t="s">
        <v>828</v>
      </c>
      <c r="D18" t="s">
        <v>9</v>
      </c>
      <c r="E18" t="s">
        <v>829</v>
      </c>
      <c r="F18">
        <v>2</v>
      </c>
      <c r="G18">
        <v>1</v>
      </c>
      <c r="H18">
        <v>5</v>
      </c>
      <c r="I18" t="s">
        <v>136</v>
      </c>
      <c r="J18">
        <v>110</v>
      </c>
      <c r="K18">
        <v>75</v>
      </c>
      <c r="L18" t="s">
        <v>13</v>
      </c>
      <c r="M18" t="s">
        <v>981</v>
      </c>
    </row>
    <row r="19" spans="1:13" x14ac:dyDescent="0.2">
      <c r="A19" t="s">
        <v>507</v>
      </c>
      <c r="B19" t="s">
        <v>508</v>
      </c>
      <c r="C19" t="s">
        <v>511</v>
      </c>
      <c r="D19" t="s">
        <v>8</v>
      </c>
      <c r="E19" t="s">
        <v>512</v>
      </c>
      <c r="F19">
        <v>2</v>
      </c>
      <c r="G19">
        <v>0</v>
      </c>
      <c r="H19">
        <v>6</v>
      </c>
      <c r="I19" t="s">
        <v>940</v>
      </c>
      <c r="J19">
        <v>17</v>
      </c>
      <c r="K19">
        <v>76</v>
      </c>
      <c r="L19" t="s">
        <v>13</v>
      </c>
      <c r="M19" t="s">
        <v>982</v>
      </c>
    </row>
    <row r="20" spans="1:13" x14ac:dyDescent="0.2">
      <c r="A20" t="s">
        <v>209</v>
      </c>
      <c r="B20" t="s">
        <v>210</v>
      </c>
      <c r="C20" t="s">
        <v>842</v>
      </c>
      <c r="D20" t="s">
        <v>53</v>
      </c>
      <c r="E20" t="s">
        <v>843</v>
      </c>
      <c r="F20">
        <v>2</v>
      </c>
      <c r="G20">
        <v>1</v>
      </c>
      <c r="H20">
        <v>7</v>
      </c>
      <c r="I20" t="s">
        <v>217</v>
      </c>
      <c r="J20">
        <v>114</v>
      </c>
      <c r="K20">
        <v>77</v>
      </c>
      <c r="L20" t="s">
        <v>13</v>
      </c>
      <c r="M20" t="s">
        <v>983</v>
      </c>
    </row>
    <row r="21" spans="1:13" x14ac:dyDescent="0.2">
      <c r="A21" t="s">
        <v>342</v>
      </c>
      <c r="B21" t="s">
        <v>343</v>
      </c>
      <c r="C21" t="s">
        <v>802</v>
      </c>
      <c r="D21" t="s">
        <v>52</v>
      </c>
      <c r="E21" t="s">
        <v>803</v>
      </c>
      <c r="F21">
        <v>2</v>
      </c>
      <c r="G21">
        <v>1</v>
      </c>
      <c r="H21">
        <v>8</v>
      </c>
      <c r="I21" t="s">
        <v>352</v>
      </c>
      <c r="J21">
        <v>100</v>
      </c>
      <c r="K21">
        <v>78</v>
      </c>
      <c r="L21" t="s">
        <v>13</v>
      </c>
      <c r="M21" t="s">
        <v>984</v>
      </c>
    </row>
    <row r="22" spans="1:13" x14ac:dyDescent="0.2">
      <c r="A22" t="s">
        <v>133</v>
      </c>
      <c r="B22" t="s">
        <v>134</v>
      </c>
      <c r="C22" t="s">
        <v>684</v>
      </c>
      <c r="D22" t="s">
        <v>9</v>
      </c>
      <c r="E22" t="s">
        <v>685</v>
      </c>
      <c r="F22">
        <v>3</v>
      </c>
      <c r="G22">
        <v>1</v>
      </c>
      <c r="H22">
        <v>5</v>
      </c>
      <c r="I22" t="s">
        <v>136</v>
      </c>
      <c r="J22">
        <v>59</v>
      </c>
      <c r="K22">
        <v>85</v>
      </c>
      <c r="L22" t="s">
        <v>13</v>
      </c>
      <c r="M22" t="s">
        <v>981</v>
      </c>
    </row>
    <row r="23" spans="1:13" x14ac:dyDescent="0.2">
      <c r="A23" t="s">
        <v>556</v>
      </c>
      <c r="B23" t="s">
        <v>557</v>
      </c>
      <c r="C23" t="s">
        <v>559</v>
      </c>
      <c r="D23" t="s">
        <v>8</v>
      </c>
      <c r="E23" t="s">
        <v>560</v>
      </c>
      <c r="F23">
        <v>3</v>
      </c>
      <c r="G23">
        <v>0</v>
      </c>
      <c r="H23">
        <v>6</v>
      </c>
      <c r="I23" t="s">
        <v>940</v>
      </c>
      <c r="J23">
        <v>29</v>
      </c>
      <c r="K23">
        <v>86</v>
      </c>
      <c r="L23" t="s">
        <v>13</v>
      </c>
      <c r="M23" t="s">
        <v>982</v>
      </c>
    </row>
    <row r="24" spans="1:13" x14ac:dyDescent="0.2">
      <c r="A24" t="s">
        <v>213</v>
      </c>
      <c r="B24" t="s">
        <v>214</v>
      </c>
      <c r="C24" t="s">
        <v>937</v>
      </c>
      <c r="D24" t="s">
        <v>53</v>
      </c>
      <c r="E24" t="s">
        <v>938</v>
      </c>
      <c r="F24">
        <v>3</v>
      </c>
      <c r="G24">
        <v>1</v>
      </c>
      <c r="H24">
        <v>7</v>
      </c>
      <c r="I24" t="s">
        <v>217</v>
      </c>
      <c r="J24">
        <v>132</v>
      </c>
      <c r="K24">
        <v>87</v>
      </c>
      <c r="L24" t="s">
        <v>13</v>
      </c>
      <c r="M24" t="s">
        <v>983</v>
      </c>
    </row>
    <row r="25" spans="1:13" x14ac:dyDescent="0.2">
      <c r="A25" t="s">
        <v>458</v>
      </c>
      <c r="B25" t="s">
        <v>459</v>
      </c>
      <c r="C25" t="s">
        <v>462</v>
      </c>
      <c r="D25" t="s">
        <v>52</v>
      </c>
      <c r="E25" t="s">
        <v>463</v>
      </c>
      <c r="F25">
        <v>3</v>
      </c>
      <c r="G25">
        <v>1</v>
      </c>
      <c r="H25">
        <v>8</v>
      </c>
      <c r="I25" t="s">
        <v>352</v>
      </c>
      <c r="J25">
        <v>7</v>
      </c>
      <c r="K25">
        <v>88</v>
      </c>
      <c r="L25" t="s">
        <v>13</v>
      </c>
      <c r="M25" t="s">
        <v>984</v>
      </c>
    </row>
    <row r="26" spans="1:13" x14ac:dyDescent="0.2">
      <c r="A26" t="s">
        <v>648</v>
      </c>
      <c r="B26" t="s">
        <v>649</v>
      </c>
      <c r="C26" t="s">
        <v>653</v>
      </c>
      <c r="D26" t="s">
        <v>8</v>
      </c>
      <c r="E26" t="s">
        <v>654</v>
      </c>
      <c r="F26">
        <v>4</v>
      </c>
      <c r="G26">
        <v>0</v>
      </c>
      <c r="H26">
        <v>6</v>
      </c>
      <c r="I26" t="s">
        <v>940</v>
      </c>
      <c r="J26">
        <v>51</v>
      </c>
      <c r="K26">
        <v>96</v>
      </c>
      <c r="L26" t="s">
        <v>13</v>
      </c>
      <c r="M26" t="s">
        <v>982</v>
      </c>
    </row>
    <row r="27" spans="1:13" x14ac:dyDescent="0.2">
      <c r="A27" t="s">
        <v>122</v>
      </c>
      <c r="B27" t="s">
        <v>123</v>
      </c>
      <c r="C27" t="s">
        <v>818</v>
      </c>
      <c r="D27" t="s">
        <v>31</v>
      </c>
      <c r="E27" t="s">
        <v>819</v>
      </c>
      <c r="F27">
        <v>1</v>
      </c>
      <c r="G27">
        <v>1</v>
      </c>
      <c r="H27">
        <v>9</v>
      </c>
      <c r="I27" t="s">
        <v>971</v>
      </c>
      <c r="J27">
        <v>106</v>
      </c>
      <c r="K27">
        <v>119</v>
      </c>
      <c r="L27" t="s">
        <v>66</v>
      </c>
      <c r="M27" t="s">
        <v>981</v>
      </c>
    </row>
    <row r="28" spans="1:13" x14ac:dyDescent="0.2">
      <c r="A28" t="s">
        <v>322</v>
      </c>
      <c r="B28" t="s">
        <v>323</v>
      </c>
      <c r="C28" t="s">
        <v>716</v>
      </c>
      <c r="D28" t="s">
        <v>32</v>
      </c>
      <c r="E28" t="s">
        <v>717</v>
      </c>
      <c r="F28">
        <v>1</v>
      </c>
      <c r="G28">
        <v>1</v>
      </c>
      <c r="H28">
        <v>10</v>
      </c>
      <c r="I28" t="s">
        <v>332</v>
      </c>
      <c r="J28">
        <v>69</v>
      </c>
      <c r="K28">
        <v>120</v>
      </c>
      <c r="L28" t="s">
        <v>66</v>
      </c>
      <c r="M28" t="s">
        <v>982</v>
      </c>
    </row>
    <row r="29" spans="1:13" x14ac:dyDescent="0.2">
      <c r="A29" t="s">
        <v>76</v>
      </c>
      <c r="B29" t="s">
        <v>266</v>
      </c>
      <c r="C29" t="s">
        <v>755</v>
      </c>
      <c r="D29" t="s">
        <v>33</v>
      </c>
      <c r="E29" t="s">
        <v>756</v>
      </c>
      <c r="F29">
        <v>1</v>
      </c>
      <c r="G29">
        <v>1</v>
      </c>
      <c r="H29">
        <v>11</v>
      </c>
      <c r="I29" t="s">
        <v>281</v>
      </c>
      <c r="J29">
        <v>83</v>
      </c>
      <c r="K29">
        <v>121</v>
      </c>
      <c r="L29" t="s">
        <v>66</v>
      </c>
      <c r="M29" t="s">
        <v>983</v>
      </c>
    </row>
    <row r="30" spans="1:13" x14ac:dyDescent="0.2">
      <c r="A30" t="s">
        <v>594</v>
      </c>
      <c r="B30" t="s">
        <v>349</v>
      </c>
      <c r="C30" t="s">
        <v>597</v>
      </c>
      <c r="D30" t="s">
        <v>7</v>
      </c>
      <c r="E30" t="s">
        <v>598</v>
      </c>
      <c r="F30">
        <v>1</v>
      </c>
      <c r="G30">
        <v>0</v>
      </c>
      <c r="H30">
        <v>12</v>
      </c>
      <c r="I30" t="s">
        <v>941</v>
      </c>
      <c r="J30">
        <v>38</v>
      </c>
      <c r="K30">
        <v>122</v>
      </c>
      <c r="L30" t="s">
        <v>66</v>
      </c>
      <c r="M30" t="s">
        <v>984</v>
      </c>
    </row>
    <row r="31" spans="1:13" x14ac:dyDescent="0.2">
      <c r="A31" t="s">
        <v>137</v>
      </c>
      <c r="B31" t="s">
        <v>138</v>
      </c>
      <c r="C31" t="s">
        <v>758</v>
      </c>
      <c r="D31" t="s">
        <v>31</v>
      </c>
      <c r="E31" t="s">
        <v>759</v>
      </c>
      <c r="F31">
        <v>2</v>
      </c>
      <c r="G31">
        <v>1</v>
      </c>
      <c r="H31">
        <v>9</v>
      </c>
      <c r="I31" t="s">
        <v>971</v>
      </c>
      <c r="J31">
        <v>84</v>
      </c>
      <c r="K31">
        <v>129</v>
      </c>
      <c r="L31" t="s">
        <v>66</v>
      </c>
      <c r="M31" t="s">
        <v>981</v>
      </c>
    </row>
    <row r="32" spans="1:13" x14ac:dyDescent="0.2">
      <c r="A32" t="s">
        <v>326</v>
      </c>
      <c r="B32" t="s">
        <v>327</v>
      </c>
      <c r="C32" t="s">
        <v>861</v>
      </c>
      <c r="D32" t="s">
        <v>32</v>
      </c>
      <c r="E32" t="s">
        <v>862</v>
      </c>
      <c r="F32">
        <v>2</v>
      </c>
      <c r="G32">
        <v>1</v>
      </c>
      <c r="H32">
        <v>10</v>
      </c>
      <c r="I32" t="s">
        <v>332</v>
      </c>
      <c r="J32">
        <v>122</v>
      </c>
      <c r="K32">
        <v>130</v>
      </c>
      <c r="L32" t="s">
        <v>66</v>
      </c>
      <c r="M32" t="s">
        <v>982</v>
      </c>
    </row>
    <row r="33" spans="1:13" x14ac:dyDescent="0.2">
      <c r="A33" t="s">
        <v>269</v>
      </c>
      <c r="B33" t="s">
        <v>270</v>
      </c>
      <c r="C33" t="s">
        <v>778</v>
      </c>
      <c r="D33" t="s">
        <v>33</v>
      </c>
      <c r="E33" t="s">
        <v>779</v>
      </c>
      <c r="F33">
        <v>2</v>
      </c>
      <c r="G33">
        <v>1</v>
      </c>
      <c r="H33">
        <v>11</v>
      </c>
      <c r="I33" t="s">
        <v>281</v>
      </c>
      <c r="J33">
        <v>92</v>
      </c>
      <c r="K33">
        <v>131</v>
      </c>
      <c r="L33" t="s">
        <v>66</v>
      </c>
      <c r="M33" t="s">
        <v>983</v>
      </c>
    </row>
    <row r="34" spans="1:13" x14ac:dyDescent="0.2">
      <c r="A34" t="s">
        <v>428</v>
      </c>
      <c r="B34" t="s">
        <v>429</v>
      </c>
      <c r="C34" t="s">
        <v>432</v>
      </c>
      <c r="D34" t="s">
        <v>7</v>
      </c>
      <c r="E34" t="s">
        <v>433</v>
      </c>
      <c r="F34">
        <v>2</v>
      </c>
      <c r="G34">
        <v>0</v>
      </c>
      <c r="H34">
        <v>12</v>
      </c>
      <c r="I34" t="s">
        <v>941</v>
      </c>
      <c r="J34">
        <v>1</v>
      </c>
      <c r="K34">
        <v>132</v>
      </c>
      <c r="L34" t="s">
        <v>66</v>
      </c>
      <c r="M34" t="s">
        <v>984</v>
      </c>
    </row>
    <row r="35" spans="1:13" x14ac:dyDescent="0.2">
      <c r="A35" t="s">
        <v>652</v>
      </c>
      <c r="B35" t="s">
        <v>142</v>
      </c>
      <c r="C35" t="s">
        <v>719</v>
      </c>
      <c r="D35" t="s">
        <v>31</v>
      </c>
      <c r="E35" t="s">
        <v>720</v>
      </c>
      <c r="F35">
        <v>3</v>
      </c>
      <c r="G35">
        <v>1</v>
      </c>
      <c r="H35">
        <v>9</v>
      </c>
      <c r="I35" t="s">
        <v>971</v>
      </c>
      <c r="J35">
        <v>70</v>
      </c>
      <c r="K35">
        <v>139</v>
      </c>
      <c r="L35" t="s">
        <v>66</v>
      </c>
      <c r="M35" t="s">
        <v>981</v>
      </c>
    </row>
    <row r="36" spans="1:13" x14ac:dyDescent="0.2">
      <c r="A36" t="s">
        <v>329</v>
      </c>
      <c r="B36" t="s">
        <v>330</v>
      </c>
      <c r="C36" t="s">
        <v>531</v>
      </c>
      <c r="D36" t="s">
        <v>32</v>
      </c>
      <c r="E36" s="32" t="s">
        <v>532</v>
      </c>
      <c r="F36">
        <v>3</v>
      </c>
      <c r="G36">
        <v>1</v>
      </c>
      <c r="H36">
        <v>10</v>
      </c>
      <c r="I36" t="s">
        <v>332</v>
      </c>
      <c r="J36">
        <v>22</v>
      </c>
      <c r="K36">
        <v>140</v>
      </c>
      <c r="L36" t="s">
        <v>66</v>
      </c>
      <c r="M36" t="s">
        <v>982</v>
      </c>
    </row>
    <row r="37" spans="1:13" x14ac:dyDescent="0.2">
      <c r="A37" t="s">
        <v>273</v>
      </c>
      <c r="B37" t="s">
        <v>274</v>
      </c>
      <c r="C37" t="s">
        <v>767</v>
      </c>
      <c r="D37" t="s">
        <v>33</v>
      </c>
      <c r="E37" t="s">
        <v>768</v>
      </c>
      <c r="F37">
        <v>3</v>
      </c>
      <c r="G37">
        <v>1</v>
      </c>
      <c r="H37">
        <v>11</v>
      </c>
      <c r="I37" t="s">
        <v>281</v>
      </c>
      <c r="J37">
        <v>87</v>
      </c>
      <c r="K37">
        <v>141</v>
      </c>
      <c r="L37" t="s">
        <v>66</v>
      </c>
      <c r="M37" t="s">
        <v>983</v>
      </c>
    </row>
    <row r="38" spans="1:13" x14ac:dyDescent="0.2">
      <c r="A38" t="s">
        <v>173</v>
      </c>
      <c r="B38" t="s">
        <v>174</v>
      </c>
      <c r="C38" t="s">
        <v>476</v>
      </c>
      <c r="D38" t="s">
        <v>7</v>
      </c>
      <c r="E38" t="s">
        <v>477</v>
      </c>
      <c r="F38">
        <v>3</v>
      </c>
      <c r="G38">
        <v>0</v>
      </c>
      <c r="H38">
        <v>12</v>
      </c>
      <c r="I38" t="s">
        <v>941</v>
      </c>
      <c r="J38">
        <v>10</v>
      </c>
      <c r="K38">
        <v>142</v>
      </c>
      <c r="L38" t="s">
        <v>66</v>
      </c>
      <c r="M38" t="s">
        <v>984</v>
      </c>
    </row>
    <row r="39" spans="1:13" x14ac:dyDescent="0.2">
      <c r="A39" t="s">
        <v>144</v>
      </c>
      <c r="B39" t="s">
        <v>145</v>
      </c>
      <c r="C39" t="s">
        <v>859</v>
      </c>
      <c r="D39" t="s">
        <v>31</v>
      </c>
      <c r="E39" t="s">
        <v>860</v>
      </c>
      <c r="F39">
        <v>4</v>
      </c>
      <c r="G39">
        <v>1</v>
      </c>
      <c r="H39">
        <v>9</v>
      </c>
      <c r="I39" t="s">
        <v>971</v>
      </c>
      <c r="J39">
        <v>121</v>
      </c>
      <c r="K39">
        <v>149</v>
      </c>
      <c r="L39" t="s">
        <v>66</v>
      </c>
      <c r="M39" t="s">
        <v>981</v>
      </c>
    </row>
    <row r="40" spans="1:13" x14ac:dyDescent="0.2">
      <c r="A40" t="s">
        <v>218</v>
      </c>
      <c r="B40" t="s">
        <v>219</v>
      </c>
      <c r="C40" t="s">
        <v>746</v>
      </c>
      <c r="D40" t="s">
        <v>32</v>
      </c>
      <c r="E40" t="s">
        <v>747</v>
      </c>
      <c r="F40">
        <v>4</v>
      </c>
      <c r="G40">
        <v>1</v>
      </c>
      <c r="H40">
        <v>10</v>
      </c>
      <c r="I40" t="s">
        <v>332</v>
      </c>
      <c r="J40">
        <v>80</v>
      </c>
      <c r="K40">
        <v>150</v>
      </c>
      <c r="L40" t="s">
        <v>66</v>
      </c>
      <c r="M40" t="s">
        <v>982</v>
      </c>
    </row>
    <row r="41" spans="1:13" x14ac:dyDescent="0.2">
      <c r="A41" t="s">
        <v>277</v>
      </c>
      <c r="B41" t="s">
        <v>278</v>
      </c>
      <c r="C41" t="s">
        <v>1011</v>
      </c>
      <c r="D41" t="s">
        <v>33</v>
      </c>
      <c r="E41" t="s">
        <v>737</v>
      </c>
      <c r="F41">
        <v>4</v>
      </c>
      <c r="G41">
        <v>1</v>
      </c>
      <c r="H41">
        <v>11</v>
      </c>
      <c r="I41" t="s">
        <v>281</v>
      </c>
      <c r="J41">
        <v>77</v>
      </c>
      <c r="K41">
        <v>151</v>
      </c>
      <c r="L41" t="s">
        <v>66</v>
      </c>
      <c r="M41" t="s">
        <v>983</v>
      </c>
    </row>
    <row r="42" spans="1:13" x14ac:dyDescent="0.2">
      <c r="A42" t="s">
        <v>906</v>
      </c>
      <c r="B42" t="s">
        <v>907</v>
      </c>
      <c r="C42" t="s">
        <v>909</v>
      </c>
      <c r="D42" t="s">
        <v>7</v>
      </c>
      <c r="E42" t="s">
        <v>932</v>
      </c>
      <c r="F42">
        <v>4</v>
      </c>
      <c r="G42">
        <v>0</v>
      </c>
      <c r="H42">
        <v>12</v>
      </c>
      <c r="I42" t="s">
        <v>941</v>
      </c>
      <c r="J42">
        <v>905</v>
      </c>
      <c r="K42">
        <v>152</v>
      </c>
      <c r="L42" t="s">
        <v>66</v>
      </c>
      <c r="M42" t="s">
        <v>984</v>
      </c>
    </row>
    <row r="43" spans="1:13" x14ac:dyDescent="0.2">
      <c r="A43" t="s">
        <v>74</v>
      </c>
      <c r="B43" t="s">
        <v>898</v>
      </c>
      <c r="C43" t="s">
        <v>901</v>
      </c>
      <c r="D43" t="s">
        <v>54</v>
      </c>
      <c r="E43" t="s">
        <v>930</v>
      </c>
      <c r="F43">
        <v>1</v>
      </c>
      <c r="G43">
        <v>0</v>
      </c>
      <c r="H43">
        <v>13</v>
      </c>
      <c r="I43" t="s">
        <v>942</v>
      </c>
      <c r="J43">
        <v>903</v>
      </c>
      <c r="K43">
        <v>173</v>
      </c>
      <c r="L43" t="s">
        <v>67</v>
      </c>
      <c r="M43" t="s">
        <v>981</v>
      </c>
    </row>
    <row r="44" spans="1:13" x14ac:dyDescent="0.2">
      <c r="A44" t="s">
        <v>241</v>
      </c>
      <c r="B44" t="s">
        <v>333</v>
      </c>
      <c r="C44" t="s">
        <v>771</v>
      </c>
      <c r="D44" t="s">
        <v>55</v>
      </c>
      <c r="E44" t="s">
        <v>772</v>
      </c>
      <c r="F44">
        <v>1</v>
      </c>
      <c r="G44">
        <v>1</v>
      </c>
      <c r="H44">
        <v>14</v>
      </c>
      <c r="I44" t="s">
        <v>341</v>
      </c>
      <c r="J44">
        <v>89</v>
      </c>
      <c r="K44">
        <v>174</v>
      </c>
      <c r="L44" t="s">
        <v>67</v>
      </c>
      <c r="M44" t="s">
        <v>982</v>
      </c>
    </row>
    <row r="45" spans="1:13" x14ac:dyDescent="0.2">
      <c r="A45" t="s">
        <v>618</v>
      </c>
      <c r="B45" t="s">
        <v>97</v>
      </c>
      <c r="C45" t="s">
        <v>619</v>
      </c>
      <c r="D45" t="s">
        <v>3</v>
      </c>
      <c r="E45" t="s">
        <v>620</v>
      </c>
      <c r="F45">
        <v>1</v>
      </c>
      <c r="G45">
        <v>1</v>
      </c>
      <c r="H45">
        <v>15</v>
      </c>
      <c r="I45" t="s">
        <v>107</v>
      </c>
      <c r="J45">
        <v>43</v>
      </c>
      <c r="K45">
        <v>175</v>
      </c>
      <c r="L45" t="s">
        <v>67</v>
      </c>
      <c r="M45" t="s">
        <v>983</v>
      </c>
    </row>
    <row r="46" spans="1:13" x14ac:dyDescent="0.2">
      <c r="A46" t="s">
        <v>513</v>
      </c>
      <c r="B46" t="s">
        <v>514</v>
      </c>
      <c r="C46" t="s">
        <v>517</v>
      </c>
      <c r="D46" t="s">
        <v>57</v>
      </c>
      <c r="E46" t="s">
        <v>518</v>
      </c>
      <c r="F46">
        <v>1</v>
      </c>
      <c r="G46">
        <v>0</v>
      </c>
      <c r="H46">
        <v>16</v>
      </c>
      <c r="I46" t="s">
        <v>943</v>
      </c>
      <c r="J46">
        <v>18</v>
      </c>
      <c r="K46">
        <v>176</v>
      </c>
      <c r="L46" t="s">
        <v>67</v>
      </c>
      <c r="M46" t="s">
        <v>984</v>
      </c>
    </row>
    <row r="47" spans="1:13" x14ac:dyDescent="0.2">
      <c r="A47" t="s">
        <v>902</v>
      </c>
      <c r="B47" t="s">
        <v>75</v>
      </c>
      <c r="C47" t="s">
        <v>905</v>
      </c>
      <c r="D47" t="s">
        <v>54</v>
      </c>
      <c r="E47" t="s">
        <v>931</v>
      </c>
      <c r="F47">
        <v>2</v>
      </c>
      <c r="G47">
        <v>0</v>
      </c>
      <c r="H47">
        <v>13</v>
      </c>
      <c r="I47" t="s">
        <v>942</v>
      </c>
      <c r="J47">
        <v>904</v>
      </c>
      <c r="K47">
        <v>183</v>
      </c>
      <c r="L47" t="s">
        <v>67</v>
      </c>
      <c r="M47" t="s">
        <v>981</v>
      </c>
    </row>
    <row r="48" spans="1:13" x14ac:dyDescent="0.2">
      <c r="A48" t="s">
        <v>255</v>
      </c>
      <c r="B48" t="s">
        <v>256</v>
      </c>
      <c r="C48" t="s">
        <v>804</v>
      </c>
      <c r="D48" t="s">
        <v>55</v>
      </c>
      <c r="E48" t="s">
        <v>805</v>
      </c>
      <c r="F48">
        <v>2</v>
      </c>
      <c r="G48">
        <v>1</v>
      </c>
      <c r="H48">
        <v>14</v>
      </c>
      <c r="I48" t="s">
        <v>341</v>
      </c>
      <c r="J48">
        <v>101</v>
      </c>
      <c r="K48">
        <v>184</v>
      </c>
      <c r="L48" t="s">
        <v>67</v>
      </c>
      <c r="M48" t="s">
        <v>982</v>
      </c>
    </row>
    <row r="49" spans="1:13" x14ac:dyDescent="0.2">
      <c r="A49" t="s">
        <v>100</v>
      </c>
      <c r="B49" t="s">
        <v>101</v>
      </c>
      <c r="C49" t="s">
        <v>856</v>
      </c>
      <c r="D49" t="s">
        <v>3</v>
      </c>
      <c r="E49" t="s">
        <v>857</v>
      </c>
      <c r="F49">
        <v>2</v>
      </c>
      <c r="G49">
        <v>1</v>
      </c>
      <c r="H49">
        <v>15</v>
      </c>
      <c r="I49" t="s">
        <v>107</v>
      </c>
      <c r="J49">
        <v>120</v>
      </c>
      <c r="K49">
        <v>185</v>
      </c>
      <c r="L49" t="s">
        <v>67</v>
      </c>
      <c r="M49" t="s">
        <v>983</v>
      </c>
    </row>
    <row r="50" spans="1:13" x14ac:dyDescent="0.2">
      <c r="A50" t="s">
        <v>608</v>
      </c>
      <c r="B50" t="s">
        <v>609</v>
      </c>
      <c r="C50" t="s">
        <v>611</v>
      </c>
      <c r="D50" t="s">
        <v>57</v>
      </c>
      <c r="E50" t="s">
        <v>612</v>
      </c>
      <c r="F50">
        <v>2</v>
      </c>
      <c r="G50">
        <v>0</v>
      </c>
      <c r="H50">
        <v>16</v>
      </c>
      <c r="I50" t="s">
        <v>943</v>
      </c>
      <c r="J50">
        <v>41</v>
      </c>
      <c r="K50">
        <v>186</v>
      </c>
      <c r="L50" t="s">
        <v>67</v>
      </c>
      <c r="M50" t="s">
        <v>984</v>
      </c>
    </row>
    <row r="51" spans="1:13" x14ac:dyDescent="0.2">
      <c r="A51" t="s">
        <v>918</v>
      </c>
      <c r="B51" t="s">
        <v>919</v>
      </c>
      <c r="C51" t="s">
        <v>920</v>
      </c>
      <c r="D51" t="s">
        <v>54</v>
      </c>
      <c r="E51" t="s">
        <v>921</v>
      </c>
      <c r="F51">
        <v>3</v>
      </c>
      <c r="G51">
        <v>0</v>
      </c>
      <c r="H51">
        <v>13</v>
      </c>
      <c r="I51" t="s">
        <v>942</v>
      </c>
      <c r="J51">
        <v>131</v>
      </c>
      <c r="K51">
        <v>193</v>
      </c>
      <c r="L51" t="s">
        <v>67</v>
      </c>
      <c r="M51" t="s">
        <v>981</v>
      </c>
    </row>
    <row r="52" spans="1:13" x14ac:dyDescent="0.2">
      <c r="A52" t="s">
        <v>319</v>
      </c>
      <c r="B52" t="s">
        <v>320</v>
      </c>
      <c r="C52" t="s">
        <v>820</v>
      </c>
      <c r="D52" t="s">
        <v>55</v>
      </c>
      <c r="E52" t="s">
        <v>821</v>
      </c>
      <c r="F52">
        <v>3</v>
      </c>
      <c r="G52">
        <v>1</v>
      </c>
      <c r="H52">
        <v>14</v>
      </c>
      <c r="I52" t="s">
        <v>341</v>
      </c>
      <c r="J52">
        <v>107</v>
      </c>
      <c r="K52">
        <v>194</v>
      </c>
      <c r="L52" t="s">
        <v>67</v>
      </c>
      <c r="M52" t="s">
        <v>982</v>
      </c>
    </row>
    <row r="53" spans="1:13" x14ac:dyDescent="0.2">
      <c r="A53" t="s">
        <v>104</v>
      </c>
      <c r="B53" t="s">
        <v>105</v>
      </c>
      <c r="C53" t="s">
        <v>835</v>
      </c>
      <c r="D53" t="s">
        <v>3</v>
      </c>
      <c r="E53" t="s">
        <v>836</v>
      </c>
      <c r="F53">
        <v>3</v>
      </c>
      <c r="G53">
        <v>1</v>
      </c>
      <c r="H53">
        <v>15</v>
      </c>
      <c r="I53" t="s">
        <v>107</v>
      </c>
      <c r="J53">
        <v>112</v>
      </c>
      <c r="K53">
        <v>195</v>
      </c>
      <c r="L53" t="s">
        <v>67</v>
      </c>
      <c r="M53" t="s">
        <v>983</v>
      </c>
    </row>
    <row r="54" spans="1:13" x14ac:dyDescent="0.2">
      <c r="A54" t="s">
        <v>621</v>
      </c>
      <c r="B54" t="s">
        <v>622</v>
      </c>
      <c r="C54" t="s">
        <v>1025</v>
      </c>
      <c r="D54" t="s">
        <v>57</v>
      </c>
      <c r="E54" s="32" t="s">
        <v>1026</v>
      </c>
      <c r="F54">
        <v>3</v>
      </c>
      <c r="G54">
        <v>0</v>
      </c>
      <c r="H54">
        <v>16</v>
      </c>
      <c r="I54" t="s">
        <v>943</v>
      </c>
      <c r="J54">
        <v>44</v>
      </c>
      <c r="K54">
        <v>196</v>
      </c>
      <c r="L54" t="s">
        <v>67</v>
      </c>
      <c r="M54" t="s">
        <v>984</v>
      </c>
    </row>
    <row r="55" spans="1:13" x14ac:dyDescent="0.2">
      <c r="A55" t="s">
        <v>545</v>
      </c>
      <c r="B55" t="s">
        <v>546</v>
      </c>
      <c r="C55" t="s">
        <v>1012</v>
      </c>
      <c r="D55" t="s">
        <v>57</v>
      </c>
      <c r="E55" t="s">
        <v>550</v>
      </c>
      <c r="F55">
        <v>4</v>
      </c>
      <c r="G55">
        <v>0</v>
      </c>
      <c r="H55">
        <v>16</v>
      </c>
      <c r="I55" t="s">
        <v>943</v>
      </c>
      <c r="J55">
        <v>26</v>
      </c>
      <c r="K55">
        <v>206</v>
      </c>
      <c r="L55" t="s">
        <v>67</v>
      </c>
      <c r="M55" t="s">
        <v>984</v>
      </c>
    </row>
    <row r="56" spans="1:13" x14ac:dyDescent="0.2">
      <c r="A56" t="s">
        <v>149</v>
      </c>
      <c r="B56" t="s">
        <v>150</v>
      </c>
      <c r="C56" t="s">
        <v>676</v>
      </c>
      <c r="D56" t="s">
        <v>34</v>
      </c>
      <c r="E56" t="s">
        <v>677</v>
      </c>
      <c r="F56">
        <v>1</v>
      </c>
      <c r="G56">
        <v>1</v>
      </c>
      <c r="H56">
        <v>17</v>
      </c>
      <c r="I56" t="s">
        <v>953</v>
      </c>
      <c r="J56">
        <v>57</v>
      </c>
      <c r="K56">
        <v>227</v>
      </c>
      <c r="L56" t="s">
        <v>69</v>
      </c>
      <c r="M56" t="s">
        <v>981</v>
      </c>
    </row>
    <row r="57" spans="1:13" x14ac:dyDescent="0.2">
      <c r="A57" t="s">
        <v>627</v>
      </c>
      <c r="B57" t="s">
        <v>628</v>
      </c>
      <c r="C57" t="s">
        <v>631</v>
      </c>
      <c r="D57" t="s">
        <v>35</v>
      </c>
      <c r="E57" t="s">
        <v>632</v>
      </c>
      <c r="F57">
        <v>1</v>
      </c>
      <c r="G57">
        <v>0</v>
      </c>
      <c r="H57">
        <v>18</v>
      </c>
      <c r="I57" t="s">
        <v>944</v>
      </c>
      <c r="J57">
        <v>45</v>
      </c>
      <c r="K57">
        <v>228</v>
      </c>
      <c r="L57" t="s">
        <v>69</v>
      </c>
      <c r="M57" t="s">
        <v>982</v>
      </c>
    </row>
    <row r="58" spans="1:13" x14ac:dyDescent="0.2">
      <c r="A58" t="s">
        <v>76</v>
      </c>
      <c r="B58" t="s">
        <v>373</v>
      </c>
      <c r="C58" t="s">
        <v>854</v>
      </c>
      <c r="D58" t="s">
        <v>56</v>
      </c>
      <c r="E58" t="s">
        <v>855</v>
      </c>
      <c r="F58">
        <v>1</v>
      </c>
      <c r="G58">
        <v>1</v>
      </c>
      <c r="H58">
        <v>19</v>
      </c>
      <c r="I58" t="s">
        <v>385</v>
      </c>
      <c r="J58">
        <v>119</v>
      </c>
      <c r="K58">
        <v>229</v>
      </c>
      <c r="L58" t="s">
        <v>69</v>
      </c>
      <c r="M58" t="s">
        <v>983</v>
      </c>
    </row>
    <row r="59" spans="1:13" x14ac:dyDescent="0.2">
      <c r="A59" t="s">
        <v>74</v>
      </c>
      <c r="B59" t="s">
        <v>478</v>
      </c>
      <c r="C59" t="s">
        <v>481</v>
      </c>
      <c r="D59" t="s">
        <v>36</v>
      </c>
      <c r="E59" t="s">
        <v>482</v>
      </c>
      <c r="F59">
        <v>1</v>
      </c>
      <c r="G59">
        <v>0</v>
      </c>
      <c r="H59">
        <v>20</v>
      </c>
      <c r="I59" t="s">
        <v>945</v>
      </c>
      <c r="J59">
        <v>11</v>
      </c>
      <c r="K59">
        <v>230</v>
      </c>
      <c r="L59" t="s">
        <v>69</v>
      </c>
      <c r="M59" t="s">
        <v>984</v>
      </c>
    </row>
    <row r="60" spans="1:13" x14ac:dyDescent="0.2">
      <c r="A60" t="s">
        <v>153</v>
      </c>
      <c r="B60" t="s">
        <v>154</v>
      </c>
      <c r="C60" t="s">
        <v>729</v>
      </c>
      <c r="D60" t="s">
        <v>34</v>
      </c>
      <c r="E60" t="s">
        <v>730</v>
      </c>
      <c r="F60">
        <v>2</v>
      </c>
      <c r="G60">
        <v>1</v>
      </c>
      <c r="H60">
        <v>17</v>
      </c>
      <c r="I60" t="s">
        <v>953</v>
      </c>
      <c r="J60">
        <v>74</v>
      </c>
      <c r="K60">
        <v>237</v>
      </c>
      <c r="L60" t="s">
        <v>69</v>
      </c>
      <c r="M60" t="s">
        <v>981</v>
      </c>
    </row>
    <row r="61" spans="1:13" x14ac:dyDescent="0.2">
      <c r="A61" t="s">
        <v>638</v>
      </c>
      <c r="B61" t="s">
        <v>639</v>
      </c>
      <c r="C61" t="s">
        <v>641</v>
      </c>
      <c r="D61" t="s">
        <v>35</v>
      </c>
      <c r="E61" t="s">
        <v>642</v>
      </c>
      <c r="F61">
        <v>2</v>
      </c>
      <c r="G61">
        <v>0</v>
      </c>
      <c r="H61">
        <v>18</v>
      </c>
      <c r="I61" t="s">
        <v>944</v>
      </c>
      <c r="J61">
        <v>49</v>
      </c>
      <c r="K61">
        <v>238</v>
      </c>
      <c r="L61" t="s">
        <v>69</v>
      </c>
      <c r="M61" t="s">
        <v>982</v>
      </c>
    </row>
    <row r="62" spans="1:13" x14ac:dyDescent="0.2">
      <c r="A62" t="s">
        <v>305</v>
      </c>
      <c r="B62" t="s">
        <v>376</v>
      </c>
      <c r="C62" t="s">
        <v>810</v>
      </c>
      <c r="D62" t="s">
        <v>56</v>
      </c>
      <c r="E62" t="s">
        <v>811</v>
      </c>
      <c r="F62">
        <v>2</v>
      </c>
      <c r="G62">
        <v>1</v>
      </c>
      <c r="H62">
        <v>19</v>
      </c>
      <c r="I62" t="s">
        <v>385</v>
      </c>
      <c r="J62">
        <v>103</v>
      </c>
      <c r="K62">
        <v>239</v>
      </c>
      <c r="L62" t="s">
        <v>69</v>
      </c>
      <c r="M62" t="s">
        <v>983</v>
      </c>
    </row>
    <row r="63" spans="1:13" x14ac:dyDescent="0.2">
      <c r="A63" t="s">
        <v>533</v>
      </c>
      <c r="B63" t="s">
        <v>534</v>
      </c>
      <c r="C63" t="s">
        <v>536</v>
      </c>
      <c r="D63" t="s">
        <v>36</v>
      </c>
      <c r="E63" t="s">
        <v>537</v>
      </c>
      <c r="F63">
        <v>2</v>
      </c>
      <c r="G63">
        <v>0</v>
      </c>
      <c r="H63">
        <v>20</v>
      </c>
      <c r="I63" t="s">
        <v>945</v>
      </c>
      <c r="J63">
        <v>23</v>
      </c>
      <c r="K63">
        <v>240</v>
      </c>
      <c r="L63" t="s">
        <v>69</v>
      </c>
      <c r="M63" t="s">
        <v>984</v>
      </c>
    </row>
    <row r="64" spans="1:13" x14ac:dyDescent="0.2">
      <c r="A64" t="s">
        <v>157</v>
      </c>
      <c r="B64" t="s">
        <v>158</v>
      </c>
      <c r="C64" t="s">
        <v>570</v>
      </c>
      <c r="D64" t="s">
        <v>34</v>
      </c>
      <c r="E64" t="s">
        <v>571</v>
      </c>
      <c r="F64">
        <v>3</v>
      </c>
      <c r="G64">
        <v>1</v>
      </c>
      <c r="H64">
        <v>17</v>
      </c>
      <c r="I64" t="s">
        <v>953</v>
      </c>
      <c r="J64">
        <v>32</v>
      </c>
      <c r="K64">
        <v>247</v>
      </c>
      <c r="L64" t="s">
        <v>69</v>
      </c>
      <c r="M64" t="s">
        <v>981</v>
      </c>
    </row>
    <row r="65" spans="1:13" x14ac:dyDescent="0.2">
      <c r="A65" t="s">
        <v>655</v>
      </c>
      <c r="B65" t="s">
        <v>656</v>
      </c>
      <c r="C65" t="s">
        <v>659</v>
      </c>
      <c r="D65" t="s">
        <v>35</v>
      </c>
      <c r="E65" t="s">
        <v>660</v>
      </c>
      <c r="F65">
        <v>3</v>
      </c>
      <c r="G65">
        <v>0</v>
      </c>
      <c r="H65">
        <v>18</v>
      </c>
      <c r="I65" t="s">
        <v>944</v>
      </c>
      <c r="J65">
        <v>52</v>
      </c>
      <c r="K65">
        <v>248</v>
      </c>
      <c r="L65" t="s">
        <v>69</v>
      </c>
      <c r="M65" t="s">
        <v>982</v>
      </c>
    </row>
    <row r="66" spans="1:13" x14ac:dyDescent="0.2">
      <c r="A66" t="s">
        <v>711</v>
      </c>
      <c r="B66" t="s">
        <v>712</v>
      </c>
      <c r="C66" t="s">
        <v>714</v>
      </c>
      <c r="D66" t="s">
        <v>56</v>
      </c>
      <c r="E66" t="s">
        <v>715</v>
      </c>
      <c r="F66">
        <v>3</v>
      </c>
      <c r="G66">
        <v>1</v>
      </c>
      <c r="H66">
        <v>19</v>
      </c>
      <c r="I66" t="s">
        <v>385</v>
      </c>
      <c r="J66">
        <v>68</v>
      </c>
      <c r="K66">
        <v>249</v>
      </c>
      <c r="L66" t="s">
        <v>69</v>
      </c>
      <c r="M66" t="s">
        <v>983</v>
      </c>
    </row>
    <row r="67" spans="1:13" x14ac:dyDescent="0.2">
      <c r="A67" t="s">
        <v>588</v>
      </c>
      <c r="B67" t="s">
        <v>589</v>
      </c>
      <c r="C67" t="s">
        <v>592</v>
      </c>
      <c r="D67" t="s">
        <v>36</v>
      </c>
      <c r="E67" t="s">
        <v>593</v>
      </c>
      <c r="F67">
        <v>3</v>
      </c>
      <c r="G67">
        <v>0</v>
      </c>
      <c r="H67">
        <v>20</v>
      </c>
      <c r="I67" t="s">
        <v>945</v>
      </c>
      <c r="J67">
        <v>37</v>
      </c>
      <c r="K67">
        <v>250</v>
      </c>
      <c r="L67" t="s">
        <v>69</v>
      </c>
      <c r="M67" t="s">
        <v>984</v>
      </c>
    </row>
    <row r="68" spans="1:13" x14ac:dyDescent="0.2">
      <c r="A68" t="s">
        <v>160</v>
      </c>
      <c r="B68" t="s">
        <v>161</v>
      </c>
      <c r="C68" t="s">
        <v>707</v>
      </c>
      <c r="D68" t="s">
        <v>34</v>
      </c>
      <c r="E68" t="s">
        <v>708</v>
      </c>
      <c r="F68">
        <v>4</v>
      </c>
      <c r="G68">
        <v>1</v>
      </c>
      <c r="H68">
        <v>17</v>
      </c>
      <c r="I68" t="s">
        <v>953</v>
      </c>
      <c r="J68">
        <v>66</v>
      </c>
      <c r="K68">
        <v>257</v>
      </c>
      <c r="L68" t="s">
        <v>69</v>
      </c>
      <c r="M68" t="s">
        <v>981</v>
      </c>
    </row>
    <row r="69" spans="1:13" x14ac:dyDescent="0.2">
      <c r="A69" t="s">
        <v>381</v>
      </c>
      <c r="B69" t="s">
        <v>382</v>
      </c>
      <c r="C69" t="s">
        <v>524</v>
      </c>
      <c r="D69" t="s">
        <v>56</v>
      </c>
      <c r="E69" t="s">
        <v>525</v>
      </c>
      <c r="F69">
        <v>4</v>
      </c>
      <c r="G69">
        <v>1</v>
      </c>
      <c r="H69">
        <v>19</v>
      </c>
      <c r="I69" t="s">
        <v>385</v>
      </c>
      <c r="J69">
        <v>20</v>
      </c>
      <c r="K69">
        <v>259</v>
      </c>
      <c r="L69" t="s">
        <v>69</v>
      </c>
      <c r="M69" t="s">
        <v>983</v>
      </c>
    </row>
    <row r="70" spans="1:13" x14ac:dyDescent="0.2">
      <c r="A70" t="s">
        <v>452</v>
      </c>
      <c r="B70" t="s">
        <v>453</v>
      </c>
      <c r="C70" t="s">
        <v>456</v>
      </c>
      <c r="D70" t="s">
        <v>36</v>
      </c>
      <c r="E70" t="s">
        <v>457</v>
      </c>
      <c r="F70">
        <v>4</v>
      </c>
      <c r="G70">
        <v>0</v>
      </c>
      <c r="H70">
        <v>20</v>
      </c>
      <c r="I70" t="s">
        <v>945</v>
      </c>
      <c r="J70">
        <v>6</v>
      </c>
      <c r="K70">
        <v>260</v>
      </c>
      <c r="L70" t="s">
        <v>69</v>
      </c>
      <c r="M70" t="s">
        <v>984</v>
      </c>
    </row>
    <row r="71" spans="1:13" x14ac:dyDescent="0.2">
      <c r="A71" t="s">
        <v>164</v>
      </c>
      <c r="B71" t="s">
        <v>165</v>
      </c>
      <c r="C71" t="s">
        <v>691</v>
      </c>
      <c r="D71" t="s">
        <v>58</v>
      </c>
      <c r="E71" t="s">
        <v>692</v>
      </c>
      <c r="F71">
        <v>1</v>
      </c>
      <c r="G71">
        <v>1</v>
      </c>
      <c r="H71">
        <v>21</v>
      </c>
      <c r="I71" t="s">
        <v>954</v>
      </c>
      <c r="J71">
        <v>62</v>
      </c>
      <c r="K71">
        <v>281</v>
      </c>
      <c r="L71" t="s">
        <v>68</v>
      </c>
      <c r="M71" t="s">
        <v>981</v>
      </c>
    </row>
    <row r="72" spans="1:13" x14ac:dyDescent="0.2">
      <c r="A72" t="s">
        <v>177</v>
      </c>
      <c r="B72" t="s">
        <v>178</v>
      </c>
      <c r="C72" t="s">
        <v>740</v>
      </c>
      <c r="D72" t="s">
        <v>59</v>
      </c>
      <c r="E72" t="s">
        <v>741</v>
      </c>
      <c r="F72">
        <v>1</v>
      </c>
      <c r="G72">
        <v>1</v>
      </c>
      <c r="H72">
        <v>22</v>
      </c>
      <c r="I72" t="s">
        <v>193</v>
      </c>
      <c r="J72">
        <v>78</v>
      </c>
      <c r="K72">
        <v>282</v>
      </c>
      <c r="L72" t="s">
        <v>68</v>
      </c>
      <c r="M72" t="s">
        <v>982</v>
      </c>
    </row>
    <row r="73" spans="1:13" x14ac:dyDescent="0.2">
      <c r="A73" t="s">
        <v>470</v>
      </c>
      <c r="B73" t="s">
        <v>471</v>
      </c>
      <c r="C73" t="s">
        <v>474</v>
      </c>
      <c r="D73" t="s">
        <v>60</v>
      </c>
      <c r="E73" t="s">
        <v>475</v>
      </c>
      <c r="F73">
        <v>1</v>
      </c>
      <c r="G73">
        <v>0</v>
      </c>
      <c r="H73">
        <v>23</v>
      </c>
      <c r="I73" t="s">
        <v>946</v>
      </c>
      <c r="J73">
        <v>9</v>
      </c>
      <c r="K73">
        <v>283</v>
      </c>
      <c r="L73" t="s">
        <v>68</v>
      </c>
      <c r="M73" t="s">
        <v>983</v>
      </c>
    </row>
    <row r="74" spans="1:13" x14ac:dyDescent="0.2">
      <c r="A74" t="s">
        <v>73</v>
      </c>
      <c r="B74" t="s">
        <v>894</v>
      </c>
      <c r="C74" t="s">
        <v>897</v>
      </c>
      <c r="D74" t="s">
        <v>61</v>
      </c>
      <c r="E74" t="s">
        <v>929</v>
      </c>
      <c r="F74">
        <v>1</v>
      </c>
      <c r="G74">
        <v>0</v>
      </c>
      <c r="H74">
        <v>24</v>
      </c>
      <c r="I74" t="s">
        <v>947</v>
      </c>
      <c r="J74">
        <v>902</v>
      </c>
      <c r="K74">
        <v>284</v>
      </c>
      <c r="L74" t="s">
        <v>68</v>
      </c>
      <c r="M74" t="s">
        <v>984</v>
      </c>
    </row>
    <row r="75" spans="1:13" x14ac:dyDescent="0.2">
      <c r="A75" t="s">
        <v>108</v>
      </c>
      <c r="B75" t="s">
        <v>168</v>
      </c>
      <c r="C75" t="s">
        <v>752</v>
      </c>
      <c r="D75" t="s">
        <v>58</v>
      </c>
      <c r="E75" t="s">
        <v>753</v>
      </c>
      <c r="F75">
        <v>2</v>
      </c>
      <c r="G75">
        <v>1</v>
      </c>
      <c r="H75">
        <v>21</v>
      </c>
      <c r="I75" t="s">
        <v>954</v>
      </c>
      <c r="J75">
        <v>82</v>
      </c>
      <c r="K75">
        <v>291</v>
      </c>
      <c r="L75" t="s">
        <v>68</v>
      </c>
      <c r="M75" t="s">
        <v>981</v>
      </c>
    </row>
    <row r="76" spans="1:13" x14ac:dyDescent="0.2">
      <c r="A76" t="s">
        <v>702</v>
      </c>
      <c r="B76" t="s">
        <v>182</v>
      </c>
      <c r="C76" t="s">
        <v>845</v>
      </c>
      <c r="D76" t="s">
        <v>59</v>
      </c>
      <c r="E76" t="s">
        <v>846</v>
      </c>
      <c r="F76">
        <v>2</v>
      </c>
      <c r="G76">
        <v>1</v>
      </c>
      <c r="H76">
        <v>22</v>
      </c>
      <c r="I76" t="s">
        <v>193</v>
      </c>
      <c r="J76">
        <v>115</v>
      </c>
      <c r="K76">
        <v>292</v>
      </c>
      <c r="L76" t="s">
        <v>68</v>
      </c>
      <c r="M76" t="s">
        <v>982</v>
      </c>
    </row>
    <row r="77" spans="1:13" x14ac:dyDescent="0.2">
      <c r="A77" t="s">
        <v>661</v>
      </c>
      <c r="B77" t="s">
        <v>662</v>
      </c>
      <c r="C77" t="s">
        <v>665</v>
      </c>
      <c r="D77" t="s">
        <v>60</v>
      </c>
      <c r="E77" t="s">
        <v>666</v>
      </c>
      <c r="F77">
        <v>2</v>
      </c>
      <c r="G77">
        <v>0</v>
      </c>
      <c r="H77">
        <v>23</v>
      </c>
      <c r="I77" t="s">
        <v>946</v>
      </c>
      <c r="J77">
        <v>54</v>
      </c>
      <c r="K77">
        <v>293</v>
      </c>
      <c r="L77" t="s">
        <v>68</v>
      </c>
      <c r="M77" t="s">
        <v>983</v>
      </c>
    </row>
    <row r="78" spans="1:13" x14ac:dyDescent="0.2">
      <c r="A78" t="s">
        <v>678</v>
      </c>
      <c r="B78" t="s">
        <v>679</v>
      </c>
      <c r="C78" t="s">
        <v>682</v>
      </c>
      <c r="D78" t="s">
        <v>61</v>
      </c>
      <c r="E78" t="s">
        <v>683</v>
      </c>
      <c r="F78">
        <v>2</v>
      </c>
      <c r="G78">
        <v>0</v>
      </c>
      <c r="H78">
        <v>24</v>
      </c>
      <c r="I78" t="s">
        <v>947</v>
      </c>
      <c r="J78">
        <v>58</v>
      </c>
      <c r="K78">
        <v>294</v>
      </c>
      <c r="L78" t="s">
        <v>68</v>
      </c>
      <c r="M78" t="s">
        <v>984</v>
      </c>
    </row>
    <row r="79" spans="1:13" x14ac:dyDescent="0.2">
      <c r="A79" t="s">
        <v>171</v>
      </c>
      <c r="B79" t="s">
        <v>172</v>
      </c>
      <c r="C79" t="s">
        <v>874</v>
      </c>
      <c r="D79" t="s">
        <v>58</v>
      </c>
      <c r="E79" t="s">
        <v>875</v>
      </c>
      <c r="F79">
        <v>3</v>
      </c>
      <c r="G79">
        <v>1</v>
      </c>
      <c r="H79">
        <v>21</v>
      </c>
      <c r="I79" t="s">
        <v>954</v>
      </c>
      <c r="J79">
        <v>126</v>
      </c>
      <c r="K79">
        <v>301</v>
      </c>
      <c r="L79" t="s">
        <v>68</v>
      </c>
      <c r="M79" t="s">
        <v>981</v>
      </c>
    </row>
    <row r="80" spans="1:13" x14ac:dyDescent="0.2">
      <c r="A80" t="s">
        <v>185</v>
      </c>
      <c r="B80" t="s">
        <v>186</v>
      </c>
      <c r="C80" t="s">
        <v>748</v>
      </c>
      <c r="D80" t="s">
        <v>59</v>
      </c>
      <c r="E80" t="s">
        <v>749</v>
      </c>
      <c r="F80">
        <v>3</v>
      </c>
      <c r="G80">
        <v>1</v>
      </c>
      <c r="H80">
        <v>22</v>
      </c>
      <c r="I80" t="s">
        <v>193</v>
      </c>
      <c r="J80">
        <v>81</v>
      </c>
      <c r="K80">
        <v>302</v>
      </c>
      <c r="L80" t="s">
        <v>68</v>
      </c>
      <c r="M80" t="s">
        <v>982</v>
      </c>
    </row>
    <row r="81" spans="1:13" x14ac:dyDescent="0.2">
      <c r="A81" t="s">
        <v>575</v>
      </c>
      <c r="B81" t="s">
        <v>576</v>
      </c>
      <c r="C81" t="s">
        <v>578</v>
      </c>
      <c r="D81" t="s">
        <v>60</v>
      </c>
      <c r="E81" t="s">
        <v>579</v>
      </c>
      <c r="F81">
        <v>3</v>
      </c>
      <c r="G81">
        <v>0</v>
      </c>
      <c r="H81">
        <v>23</v>
      </c>
      <c r="I81" t="s">
        <v>946</v>
      </c>
      <c r="J81">
        <v>34</v>
      </c>
      <c r="K81">
        <v>303</v>
      </c>
      <c r="L81" t="s">
        <v>68</v>
      </c>
      <c r="M81" t="s">
        <v>983</v>
      </c>
    </row>
    <row r="82" spans="1:13" x14ac:dyDescent="0.2">
      <c r="A82" t="s">
        <v>538</v>
      </c>
      <c r="B82" t="s">
        <v>540</v>
      </c>
      <c r="C82" t="s">
        <v>543</v>
      </c>
      <c r="D82" t="s">
        <v>61</v>
      </c>
      <c r="E82" t="s">
        <v>544</v>
      </c>
      <c r="F82">
        <v>3</v>
      </c>
      <c r="G82">
        <v>0</v>
      </c>
      <c r="H82">
        <v>24</v>
      </c>
      <c r="I82" t="s">
        <v>947</v>
      </c>
      <c r="J82">
        <v>25</v>
      </c>
      <c r="K82">
        <v>304</v>
      </c>
      <c r="L82" t="s">
        <v>68</v>
      </c>
      <c r="M82" t="s">
        <v>984</v>
      </c>
    </row>
    <row r="83" spans="1:13" x14ac:dyDescent="0.2">
      <c r="A83" t="s">
        <v>189</v>
      </c>
      <c r="B83" t="s">
        <v>190</v>
      </c>
      <c r="C83" t="s">
        <v>978</v>
      </c>
      <c r="D83" t="s">
        <v>59</v>
      </c>
      <c r="E83" t="s">
        <v>977</v>
      </c>
      <c r="F83">
        <v>4</v>
      </c>
      <c r="G83">
        <v>1</v>
      </c>
      <c r="H83">
        <v>22</v>
      </c>
      <c r="I83" t="s">
        <v>193</v>
      </c>
      <c r="J83">
        <v>96</v>
      </c>
      <c r="K83">
        <v>312</v>
      </c>
      <c r="L83" t="s">
        <v>68</v>
      </c>
      <c r="M83" t="s">
        <v>982</v>
      </c>
    </row>
    <row r="84" spans="1:13" x14ac:dyDescent="0.2">
      <c r="A84" t="s">
        <v>501</v>
      </c>
      <c r="B84" t="s">
        <v>502</v>
      </c>
      <c r="C84" t="s">
        <v>505</v>
      </c>
      <c r="D84" t="s">
        <v>61</v>
      </c>
      <c r="E84" t="s">
        <v>506</v>
      </c>
      <c r="F84">
        <v>4</v>
      </c>
      <c r="G84">
        <v>0</v>
      </c>
      <c r="H84">
        <v>24</v>
      </c>
      <c r="I84" t="s">
        <v>947</v>
      </c>
      <c r="J84">
        <v>16</v>
      </c>
      <c r="K84">
        <v>314</v>
      </c>
      <c r="L84" t="s">
        <v>68</v>
      </c>
      <c r="M84" t="s">
        <v>984</v>
      </c>
    </row>
    <row r="85" spans="1:13" x14ac:dyDescent="0.2">
      <c r="A85" t="s">
        <v>315</v>
      </c>
      <c r="B85" t="s">
        <v>316</v>
      </c>
      <c r="C85" t="s">
        <v>709</v>
      </c>
      <c r="D85" t="s">
        <v>37</v>
      </c>
      <c r="E85" t="s">
        <v>710</v>
      </c>
      <c r="F85">
        <v>1</v>
      </c>
      <c r="G85">
        <v>1</v>
      </c>
      <c r="H85">
        <v>25</v>
      </c>
      <c r="I85" t="s">
        <v>364</v>
      </c>
      <c r="J85">
        <v>67</v>
      </c>
      <c r="K85">
        <v>335</v>
      </c>
      <c r="L85" t="s">
        <v>70</v>
      </c>
      <c r="M85" t="s">
        <v>981</v>
      </c>
    </row>
    <row r="86" spans="1:13" x14ac:dyDescent="0.2">
      <c r="A86" t="s">
        <v>285</v>
      </c>
      <c r="B86" t="s">
        <v>286</v>
      </c>
      <c r="C86" t="s">
        <v>686</v>
      </c>
      <c r="D86" t="s">
        <v>38</v>
      </c>
      <c r="E86" t="s">
        <v>687</v>
      </c>
      <c r="F86">
        <v>1</v>
      </c>
      <c r="G86">
        <v>1</v>
      </c>
      <c r="H86">
        <v>26</v>
      </c>
      <c r="I86" t="s">
        <v>292</v>
      </c>
      <c r="J86">
        <v>60</v>
      </c>
      <c r="K86">
        <v>336</v>
      </c>
      <c r="L86" t="s">
        <v>70</v>
      </c>
      <c r="M86" t="s">
        <v>982</v>
      </c>
    </row>
    <row r="87" spans="1:13" x14ac:dyDescent="0.2">
      <c r="A87" t="s">
        <v>226</v>
      </c>
      <c r="B87" t="s">
        <v>227</v>
      </c>
      <c r="C87" t="s">
        <v>726</v>
      </c>
      <c r="D87" t="s">
        <v>39</v>
      </c>
      <c r="E87" t="s">
        <v>727</v>
      </c>
      <c r="F87">
        <v>1</v>
      </c>
      <c r="G87">
        <v>1</v>
      </c>
      <c r="H87">
        <v>27</v>
      </c>
      <c r="I87" t="s">
        <v>234</v>
      </c>
      <c r="J87">
        <v>73</v>
      </c>
      <c r="K87">
        <v>337</v>
      </c>
      <c r="L87" t="s">
        <v>70</v>
      </c>
      <c r="M87" t="s">
        <v>983</v>
      </c>
    </row>
    <row r="88" spans="1:13" x14ac:dyDescent="0.2">
      <c r="A88" t="s">
        <v>434</v>
      </c>
      <c r="B88" t="s">
        <v>435</v>
      </c>
      <c r="C88" t="s">
        <v>438</v>
      </c>
      <c r="D88" t="s">
        <v>427</v>
      </c>
      <c r="E88" t="s">
        <v>439</v>
      </c>
      <c r="F88">
        <v>1</v>
      </c>
      <c r="G88">
        <v>0</v>
      </c>
      <c r="H88">
        <v>28</v>
      </c>
      <c r="I88" t="s">
        <v>948</v>
      </c>
      <c r="J88">
        <v>2</v>
      </c>
      <c r="K88">
        <v>338</v>
      </c>
      <c r="L88" t="s">
        <v>70</v>
      </c>
      <c r="M88" t="s">
        <v>984</v>
      </c>
    </row>
    <row r="89" spans="1:13" x14ac:dyDescent="0.2">
      <c r="A89" t="s">
        <v>731</v>
      </c>
      <c r="B89" t="s">
        <v>359</v>
      </c>
      <c r="C89" t="s">
        <v>732</v>
      </c>
      <c r="D89" t="s">
        <v>37</v>
      </c>
      <c r="E89" t="s">
        <v>733</v>
      </c>
      <c r="F89">
        <v>2</v>
      </c>
      <c r="G89">
        <v>1</v>
      </c>
      <c r="H89">
        <v>25</v>
      </c>
      <c r="I89" t="s">
        <v>364</v>
      </c>
      <c r="J89">
        <v>75</v>
      </c>
      <c r="K89">
        <v>345</v>
      </c>
      <c r="L89" t="s">
        <v>70</v>
      </c>
      <c r="M89" t="s">
        <v>981</v>
      </c>
    </row>
    <row r="90" spans="1:13" x14ac:dyDescent="0.2">
      <c r="A90" t="s">
        <v>282</v>
      </c>
      <c r="B90" t="s">
        <v>283</v>
      </c>
      <c r="C90" t="s">
        <v>688</v>
      </c>
      <c r="D90" t="s">
        <v>38</v>
      </c>
      <c r="E90" t="s">
        <v>689</v>
      </c>
      <c r="F90">
        <v>2</v>
      </c>
      <c r="G90">
        <v>1</v>
      </c>
      <c r="H90">
        <v>26</v>
      </c>
      <c r="I90" t="s">
        <v>292</v>
      </c>
      <c r="J90">
        <v>61</v>
      </c>
      <c r="K90">
        <v>346</v>
      </c>
      <c r="L90" t="s">
        <v>70</v>
      </c>
      <c r="M90" t="s">
        <v>982</v>
      </c>
    </row>
    <row r="91" spans="1:13" x14ac:dyDescent="0.2">
      <c r="A91" t="s">
        <v>230</v>
      </c>
      <c r="B91" t="s">
        <v>231</v>
      </c>
      <c r="C91" t="s">
        <v>870</v>
      </c>
      <c r="D91" t="s">
        <v>39</v>
      </c>
      <c r="E91" t="s">
        <v>871</v>
      </c>
      <c r="F91">
        <v>2</v>
      </c>
      <c r="G91">
        <v>1</v>
      </c>
      <c r="H91">
        <v>27</v>
      </c>
      <c r="I91" t="s">
        <v>234</v>
      </c>
      <c r="J91">
        <v>125</v>
      </c>
      <c r="K91">
        <v>347</v>
      </c>
      <c r="L91" t="s">
        <v>70</v>
      </c>
      <c r="M91" t="s">
        <v>983</v>
      </c>
    </row>
    <row r="92" spans="1:13" x14ac:dyDescent="0.2">
      <c r="A92" t="s">
        <v>519</v>
      </c>
      <c r="B92" t="s">
        <v>520</v>
      </c>
      <c r="C92" t="s">
        <v>522</v>
      </c>
      <c r="D92" t="s">
        <v>427</v>
      </c>
      <c r="E92" t="s">
        <v>523</v>
      </c>
      <c r="F92">
        <v>2</v>
      </c>
      <c r="G92">
        <v>0</v>
      </c>
      <c r="H92">
        <v>28</v>
      </c>
      <c r="I92" t="s">
        <v>948</v>
      </c>
      <c r="J92">
        <v>19</v>
      </c>
      <c r="K92">
        <v>348</v>
      </c>
      <c r="L92" t="s">
        <v>70</v>
      </c>
      <c r="M92" t="s">
        <v>984</v>
      </c>
    </row>
    <row r="93" spans="1:13" x14ac:dyDescent="0.2">
      <c r="A93" t="s">
        <v>361</v>
      </c>
      <c r="B93" t="s">
        <v>372</v>
      </c>
      <c r="C93" t="s">
        <v>769</v>
      </c>
      <c r="D93" t="s">
        <v>37</v>
      </c>
      <c r="E93" t="s">
        <v>770</v>
      </c>
      <c r="F93">
        <v>3</v>
      </c>
      <c r="G93">
        <v>1</v>
      </c>
      <c r="H93">
        <v>25</v>
      </c>
      <c r="I93" t="s">
        <v>364</v>
      </c>
      <c r="J93">
        <v>88</v>
      </c>
      <c r="K93">
        <v>355</v>
      </c>
      <c r="L93" t="s">
        <v>70</v>
      </c>
      <c r="M93" t="s">
        <v>981</v>
      </c>
    </row>
    <row r="94" spans="1:13" x14ac:dyDescent="0.2">
      <c r="A94" t="s">
        <v>289</v>
      </c>
      <c r="B94" t="s">
        <v>694</v>
      </c>
      <c r="C94" t="s">
        <v>696</v>
      </c>
      <c r="D94" t="s">
        <v>38</v>
      </c>
      <c r="E94" t="s">
        <v>697</v>
      </c>
      <c r="F94">
        <v>3</v>
      </c>
      <c r="G94">
        <v>1</v>
      </c>
      <c r="H94">
        <v>26</v>
      </c>
      <c r="I94" t="s">
        <v>292</v>
      </c>
      <c r="J94">
        <v>63</v>
      </c>
      <c r="K94">
        <v>356</v>
      </c>
      <c r="L94" t="s">
        <v>70</v>
      </c>
      <c r="M94" t="s">
        <v>982</v>
      </c>
    </row>
    <row r="95" spans="1:13" x14ac:dyDescent="0.2">
      <c r="A95" t="s">
        <v>92</v>
      </c>
      <c r="B95" t="s">
        <v>93</v>
      </c>
      <c r="C95" t="s">
        <v>568</v>
      </c>
      <c r="D95" t="s">
        <v>39</v>
      </c>
      <c r="E95" t="s">
        <v>569</v>
      </c>
      <c r="F95">
        <v>3</v>
      </c>
      <c r="G95">
        <v>1</v>
      </c>
      <c r="H95">
        <v>27</v>
      </c>
      <c r="I95" t="s">
        <v>234</v>
      </c>
      <c r="J95">
        <v>31</v>
      </c>
      <c r="K95">
        <v>357</v>
      </c>
      <c r="L95" t="s">
        <v>70</v>
      </c>
      <c r="M95" t="s">
        <v>983</v>
      </c>
    </row>
    <row r="96" spans="1:13" x14ac:dyDescent="0.2">
      <c r="A96" t="s">
        <v>602</v>
      </c>
      <c r="B96" t="s">
        <v>603</v>
      </c>
      <c r="C96" t="s">
        <v>606</v>
      </c>
      <c r="D96" t="s">
        <v>427</v>
      </c>
      <c r="E96" t="s">
        <v>607</v>
      </c>
      <c r="F96">
        <v>3</v>
      </c>
      <c r="G96">
        <v>0</v>
      </c>
      <c r="H96">
        <v>28</v>
      </c>
      <c r="I96" t="s">
        <v>948</v>
      </c>
      <c r="J96">
        <v>40</v>
      </c>
      <c r="K96">
        <v>358</v>
      </c>
      <c r="L96" t="s">
        <v>70</v>
      </c>
      <c r="M96" t="s">
        <v>984</v>
      </c>
    </row>
    <row r="97" spans="1:13" x14ac:dyDescent="0.2">
      <c r="A97" t="s">
        <v>177</v>
      </c>
      <c r="B97" t="s">
        <v>760</v>
      </c>
      <c r="C97" t="s">
        <v>762</v>
      </c>
      <c r="D97" t="s">
        <v>37</v>
      </c>
      <c r="E97" t="s">
        <v>763</v>
      </c>
      <c r="F97">
        <v>4</v>
      </c>
      <c r="G97">
        <v>1</v>
      </c>
      <c r="H97">
        <v>25</v>
      </c>
      <c r="I97" t="s">
        <v>364</v>
      </c>
      <c r="J97">
        <v>86</v>
      </c>
      <c r="K97">
        <v>365</v>
      </c>
      <c r="L97" t="s">
        <v>70</v>
      </c>
      <c r="M97" t="s">
        <v>981</v>
      </c>
    </row>
    <row r="98" spans="1:13" x14ac:dyDescent="0.2">
      <c r="A98" t="s">
        <v>222</v>
      </c>
      <c r="B98" t="s">
        <v>223</v>
      </c>
      <c r="C98" t="s">
        <v>734</v>
      </c>
      <c r="D98" t="s">
        <v>39</v>
      </c>
      <c r="E98" t="s">
        <v>735</v>
      </c>
      <c r="F98">
        <v>4</v>
      </c>
      <c r="G98">
        <v>1</v>
      </c>
      <c r="H98">
        <v>27</v>
      </c>
      <c r="I98" t="s">
        <v>234</v>
      </c>
      <c r="J98">
        <v>76</v>
      </c>
      <c r="K98">
        <v>367</v>
      </c>
      <c r="L98" t="s">
        <v>70</v>
      </c>
      <c r="M98" t="s">
        <v>983</v>
      </c>
    </row>
    <row r="99" spans="1:13" x14ac:dyDescent="0.2">
      <c r="A99" t="s">
        <v>879</v>
      </c>
      <c r="B99" t="s">
        <v>880</v>
      </c>
      <c r="C99" t="s">
        <v>883</v>
      </c>
      <c r="D99" t="s">
        <v>427</v>
      </c>
      <c r="E99" t="s">
        <v>884</v>
      </c>
      <c r="F99">
        <v>4</v>
      </c>
      <c r="G99">
        <v>0</v>
      </c>
      <c r="H99">
        <v>28</v>
      </c>
      <c r="I99" t="s">
        <v>948</v>
      </c>
      <c r="J99">
        <v>128</v>
      </c>
      <c r="K99">
        <v>368</v>
      </c>
      <c r="L99" t="s">
        <v>70</v>
      </c>
      <c r="M99" t="s">
        <v>984</v>
      </c>
    </row>
    <row r="100" spans="1:13" x14ac:dyDescent="0.2">
      <c r="A100" t="s">
        <v>336</v>
      </c>
      <c r="B100" t="s">
        <v>365</v>
      </c>
      <c r="C100" t="s">
        <v>847</v>
      </c>
      <c r="D100" t="s">
        <v>62</v>
      </c>
      <c r="E100" t="s">
        <v>848</v>
      </c>
      <c r="F100">
        <v>1</v>
      </c>
      <c r="G100">
        <v>1</v>
      </c>
      <c r="H100">
        <v>29</v>
      </c>
      <c r="I100" t="s">
        <v>371</v>
      </c>
      <c r="J100">
        <v>116</v>
      </c>
      <c r="K100">
        <v>389</v>
      </c>
      <c r="L100" t="s">
        <v>71</v>
      </c>
      <c r="M100" t="s">
        <v>981</v>
      </c>
    </row>
    <row r="101" spans="1:13" x14ac:dyDescent="0.2">
      <c r="A101" t="s">
        <v>293</v>
      </c>
      <c r="B101" t="s">
        <v>294</v>
      </c>
      <c r="C101" t="s">
        <v>721</v>
      </c>
      <c r="D101" t="s">
        <v>63</v>
      </c>
      <c r="E101" t="s">
        <v>722</v>
      </c>
      <c r="F101">
        <v>1</v>
      </c>
      <c r="G101">
        <v>1</v>
      </c>
      <c r="H101">
        <v>30</v>
      </c>
      <c r="I101" t="s">
        <v>300</v>
      </c>
      <c r="J101">
        <v>71</v>
      </c>
      <c r="K101">
        <v>390</v>
      </c>
      <c r="L101" t="s">
        <v>71</v>
      </c>
      <c r="M101" t="s">
        <v>982</v>
      </c>
    </row>
    <row r="102" spans="1:13" x14ac:dyDescent="0.2">
      <c r="A102" t="s">
        <v>235</v>
      </c>
      <c r="B102" t="s">
        <v>236</v>
      </c>
      <c r="C102" t="s">
        <v>974</v>
      </c>
      <c r="D102" t="s">
        <v>64</v>
      </c>
      <c r="E102" t="s">
        <v>975</v>
      </c>
      <c r="F102">
        <v>1</v>
      </c>
      <c r="G102">
        <v>1</v>
      </c>
      <c r="H102">
        <v>31</v>
      </c>
      <c r="I102" t="s">
        <v>972</v>
      </c>
      <c r="J102">
        <v>134</v>
      </c>
      <c r="K102">
        <v>391</v>
      </c>
      <c r="L102" t="s">
        <v>71</v>
      </c>
      <c r="M102" t="s">
        <v>983</v>
      </c>
    </row>
    <row r="103" spans="1:13" x14ac:dyDescent="0.2">
      <c r="A103" t="s">
        <v>643</v>
      </c>
      <c r="B103" t="s">
        <v>644</v>
      </c>
      <c r="C103" t="s">
        <v>646</v>
      </c>
      <c r="D103" t="s">
        <v>40</v>
      </c>
      <c r="E103" t="s">
        <v>647</v>
      </c>
      <c r="F103">
        <v>1</v>
      </c>
      <c r="G103">
        <v>0</v>
      </c>
      <c r="H103">
        <v>32</v>
      </c>
      <c r="I103" t="s">
        <v>949</v>
      </c>
      <c r="J103">
        <v>50</v>
      </c>
      <c r="K103">
        <v>392</v>
      </c>
      <c r="L103" t="s">
        <v>71</v>
      </c>
      <c r="M103" t="s">
        <v>984</v>
      </c>
    </row>
    <row r="104" spans="1:13" x14ac:dyDescent="0.2">
      <c r="A104" t="s">
        <v>368</v>
      </c>
      <c r="B104" t="s">
        <v>369</v>
      </c>
      <c r="C104" t="s">
        <v>552</v>
      </c>
      <c r="D104" t="s">
        <v>62</v>
      </c>
      <c r="E104" t="s">
        <v>553</v>
      </c>
      <c r="F104">
        <v>2</v>
      </c>
      <c r="G104">
        <v>1</v>
      </c>
      <c r="H104">
        <v>29</v>
      </c>
      <c r="I104" t="s">
        <v>371</v>
      </c>
      <c r="J104">
        <v>27</v>
      </c>
      <c r="K104">
        <v>399</v>
      </c>
      <c r="L104" t="s">
        <v>71</v>
      </c>
      <c r="M104" t="s">
        <v>981</v>
      </c>
    </row>
    <row r="105" spans="1:13" x14ac:dyDescent="0.2">
      <c r="A105" t="s">
        <v>262</v>
      </c>
      <c r="B105" t="s">
        <v>263</v>
      </c>
      <c r="C105" t="s">
        <v>764</v>
      </c>
      <c r="D105" t="s">
        <v>63</v>
      </c>
      <c r="E105" t="s">
        <v>765</v>
      </c>
      <c r="F105">
        <v>2</v>
      </c>
      <c r="G105">
        <v>1</v>
      </c>
      <c r="H105">
        <v>30</v>
      </c>
      <c r="I105" t="s">
        <v>300</v>
      </c>
      <c r="J105">
        <v>85</v>
      </c>
      <c r="K105">
        <v>400</v>
      </c>
      <c r="L105" t="s">
        <v>71</v>
      </c>
      <c r="M105" t="s">
        <v>982</v>
      </c>
    </row>
    <row r="106" spans="1:13" x14ac:dyDescent="0.2">
      <c r="A106" t="s">
        <v>238</v>
      </c>
      <c r="B106" t="s">
        <v>239</v>
      </c>
      <c r="C106" t="s">
        <v>796</v>
      </c>
      <c r="D106" t="s">
        <v>64</v>
      </c>
      <c r="E106" t="s">
        <v>797</v>
      </c>
      <c r="F106">
        <v>2</v>
      </c>
      <c r="G106">
        <v>1</v>
      </c>
      <c r="H106">
        <v>31</v>
      </c>
      <c r="I106" t="s">
        <v>972</v>
      </c>
      <c r="J106">
        <v>97</v>
      </c>
      <c r="K106">
        <v>401</v>
      </c>
      <c r="L106" t="s">
        <v>71</v>
      </c>
      <c r="M106" t="s">
        <v>983</v>
      </c>
    </row>
    <row r="107" spans="1:13" x14ac:dyDescent="0.2">
      <c r="A107" t="s">
        <v>464</v>
      </c>
      <c r="B107" t="s">
        <v>465</v>
      </c>
      <c r="C107" t="s">
        <v>468</v>
      </c>
      <c r="D107" t="s">
        <v>40</v>
      </c>
      <c r="E107" t="s">
        <v>469</v>
      </c>
      <c r="F107">
        <v>2</v>
      </c>
      <c r="G107">
        <v>0</v>
      </c>
      <c r="H107">
        <v>32</v>
      </c>
      <c r="I107" t="s">
        <v>949</v>
      </c>
      <c r="J107">
        <v>8</v>
      </c>
      <c r="K107">
        <v>402</v>
      </c>
      <c r="L107" t="s">
        <v>71</v>
      </c>
      <c r="M107" t="s">
        <v>984</v>
      </c>
    </row>
    <row r="108" spans="1:13" x14ac:dyDescent="0.2">
      <c r="A108" t="s">
        <v>76</v>
      </c>
      <c r="B108" t="s">
        <v>354</v>
      </c>
      <c r="C108" t="s">
        <v>573</v>
      </c>
      <c r="D108" t="s">
        <v>62</v>
      </c>
      <c r="E108" t="s">
        <v>574</v>
      </c>
      <c r="F108">
        <v>3</v>
      </c>
      <c r="G108">
        <v>1</v>
      </c>
      <c r="H108">
        <v>29</v>
      </c>
      <c r="I108" t="s">
        <v>371</v>
      </c>
      <c r="J108">
        <v>33</v>
      </c>
      <c r="K108">
        <v>409</v>
      </c>
      <c r="L108" t="s">
        <v>71</v>
      </c>
      <c r="M108" t="s">
        <v>981</v>
      </c>
    </row>
    <row r="109" spans="1:13" x14ac:dyDescent="0.2">
      <c r="A109" t="s">
        <v>296</v>
      </c>
      <c r="B109" t="s">
        <v>297</v>
      </c>
      <c r="C109" t="s">
        <v>674</v>
      </c>
      <c r="D109" t="s">
        <v>63</v>
      </c>
      <c r="E109" t="s">
        <v>675</v>
      </c>
      <c r="F109">
        <v>3</v>
      </c>
      <c r="G109">
        <v>1</v>
      </c>
      <c r="H109">
        <v>30</v>
      </c>
      <c r="I109" t="s">
        <v>300</v>
      </c>
      <c r="J109">
        <v>56</v>
      </c>
      <c r="K109">
        <v>410</v>
      </c>
      <c r="L109" t="s">
        <v>71</v>
      </c>
      <c r="M109" t="s">
        <v>982</v>
      </c>
    </row>
    <row r="110" spans="1:13" x14ac:dyDescent="0.2">
      <c r="A110" t="s">
        <v>241</v>
      </c>
      <c r="B110" t="s">
        <v>242</v>
      </c>
      <c r="C110" t="s">
        <v>586</v>
      </c>
      <c r="D110" t="s">
        <v>64</v>
      </c>
      <c r="E110" t="s">
        <v>587</v>
      </c>
      <c r="F110">
        <v>3</v>
      </c>
      <c r="G110">
        <v>1</v>
      </c>
      <c r="H110">
        <v>31</v>
      </c>
      <c r="I110" t="s">
        <v>972</v>
      </c>
      <c r="J110">
        <v>36</v>
      </c>
      <c r="K110">
        <v>411</v>
      </c>
      <c r="L110" t="s">
        <v>71</v>
      </c>
      <c r="M110" t="s">
        <v>983</v>
      </c>
    </row>
    <row r="111" spans="1:13" x14ac:dyDescent="0.2">
      <c r="A111" t="s">
        <v>910</v>
      </c>
      <c r="B111" t="s">
        <v>911</v>
      </c>
      <c r="C111" t="s">
        <v>914</v>
      </c>
      <c r="D111" t="s">
        <v>40</v>
      </c>
      <c r="E111" t="s">
        <v>933</v>
      </c>
      <c r="F111">
        <v>3</v>
      </c>
      <c r="G111">
        <v>0</v>
      </c>
      <c r="H111">
        <v>32</v>
      </c>
      <c r="I111" t="s">
        <v>949</v>
      </c>
      <c r="J111">
        <v>906</v>
      </c>
      <c r="K111">
        <v>412</v>
      </c>
      <c r="L111" t="s">
        <v>71</v>
      </c>
      <c r="M111" t="s">
        <v>984</v>
      </c>
    </row>
    <row r="112" spans="1:13" x14ac:dyDescent="0.2">
      <c r="A112" t="s">
        <v>245</v>
      </c>
      <c r="B112" t="s">
        <v>246</v>
      </c>
      <c r="C112" t="s">
        <v>723</v>
      </c>
      <c r="D112" t="s">
        <v>64</v>
      </c>
      <c r="E112" t="s">
        <v>724</v>
      </c>
      <c r="F112">
        <v>4</v>
      </c>
      <c r="G112">
        <v>1</v>
      </c>
      <c r="H112">
        <v>31</v>
      </c>
      <c r="I112" t="s">
        <v>972</v>
      </c>
      <c r="J112">
        <v>72</v>
      </c>
      <c r="K112">
        <v>421</v>
      </c>
      <c r="L112" t="s">
        <v>71</v>
      </c>
      <c r="M112" t="s">
        <v>983</v>
      </c>
    </row>
    <row r="113" spans="1:13" x14ac:dyDescent="0.2">
      <c r="A113" t="s">
        <v>76</v>
      </c>
      <c r="B113" t="s">
        <v>77</v>
      </c>
      <c r="C113" t="s">
        <v>744</v>
      </c>
      <c r="D113" t="s">
        <v>4</v>
      </c>
      <c r="E113" t="s">
        <v>745</v>
      </c>
      <c r="F113">
        <v>1</v>
      </c>
      <c r="G113">
        <v>1</v>
      </c>
      <c r="H113">
        <v>33</v>
      </c>
      <c r="I113" t="s">
        <v>91</v>
      </c>
      <c r="J113">
        <v>79</v>
      </c>
      <c r="K113">
        <v>443</v>
      </c>
      <c r="L113" t="s">
        <v>72</v>
      </c>
      <c r="M113" t="s">
        <v>981</v>
      </c>
    </row>
    <row r="114" spans="1:13" x14ac:dyDescent="0.2">
      <c r="A114" t="s">
        <v>301</v>
      </c>
      <c r="B114" t="s">
        <v>302</v>
      </c>
      <c r="C114" t="s">
        <v>775</v>
      </c>
      <c r="D114" t="s">
        <v>41</v>
      </c>
      <c r="E114" t="s">
        <v>776</v>
      </c>
      <c r="F114">
        <v>1</v>
      </c>
      <c r="G114">
        <v>1</v>
      </c>
      <c r="H114">
        <v>34</v>
      </c>
      <c r="I114" t="s">
        <v>314</v>
      </c>
      <c r="J114">
        <v>91</v>
      </c>
      <c r="K114">
        <v>444</v>
      </c>
      <c r="L114" t="s">
        <v>72</v>
      </c>
      <c r="M114" t="s">
        <v>982</v>
      </c>
    </row>
    <row r="115" spans="1:13" x14ac:dyDescent="0.2">
      <c r="A115" t="s">
        <v>76</v>
      </c>
      <c r="B115" t="s">
        <v>416</v>
      </c>
      <c r="C115" t="s">
        <v>813</v>
      </c>
      <c r="D115" t="s">
        <v>42</v>
      </c>
      <c r="E115" t="s">
        <v>814</v>
      </c>
      <c r="F115">
        <v>1</v>
      </c>
      <c r="G115">
        <v>1</v>
      </c>
      <c r="H115">
        <v>35</v>
      </c>
      <c r="I115" t="s">
        <v>424</v>
      </c>
      <c r="J115">
        <v>104</v>
      </c>
      <c r="K115">
        <v>445</v>
      </c>
      <c r="L115" t="s">
        <v>72</v>
      </c>
      <c r="M115" t="s">
        <v>983</v>
      </c>
    </row>
    <row r="116" spans="1:13" x14ac:dyDescent="0.2">
      <c r="A116" t="s">
        <v>440</v>
      </c>
      <c r="B116" t="s">
        <v>442</v>
      </c>
      <c r="C116" t="s">
        <v>445</v>
      </c>
      <c r="D116" t="s">
        <v>43</v>
      </c>
      <c r="E116" t="s">
        <v>446</v>
      </c>
      <c r="F116">
        <v>1</v>
      </c>
      <c r="G116">
        <v>0</v>
      </c>
      <c r="H116">
        <v>36</v>
      </c>
      <c r="I116" t="s">
        <v>950</v>
      </c>
      <c r="J116">
        <v>4</v>
      </c>
      <c r="K116">
        <v>446</v>
      </c>
      <c r="L116" t="s">
        <v>72</v>
      </c>
      <c r="M116" t="s">
        <v>984</v>
      </c>
    </row>
    <row r="117" spans="1:13" x14ac:dyDescent="0.2">
      <c r="A117" t="s">
        <v>580</v>
      </c>
      <c r="B117" t="s">
        <v>581</v>
      </c>
      <c r="C117" t="s">
        <v>584</v>
      </c>
      <c r="D117" t="s">
        <v>4</v>
      </c>
      <c r="E117" t="s">
        <v>585</v>
      </c>
      <c r="F117">
        <v>2</v>
      </c>
      <c r="G117">
        <v>1</v>
      </c>
      <c r="H117">
        <v>33</v>
      </c>
      <c r="I117" t="s">
        <v>91</v>
      </c>
      <c r="J117">
        <v>35</v>
      </c>
      <c r="K117">
        <v>453</v>
      </c>
      <c r="L117" t="s">
        <v>72</v>
      </c>
      <c r="M117" t="s">
        <v>981</v>
      </c>
    </row>
    <row r="118" spans="1:13" x14ac:dyDescent="0.2">
      <c r="A118" t="s">
        <v>1017</v>
      </c>
      <c r="B118" t="s">
        <v>1018</v>
      </c>
      <c r="C118" t="s">
        <v>1019</v>
      </c>
      <c r="D118" t="s">
        <v>41</v>
      </c>
      <c r="E118" t="s">
        <v>1020</v>
      </c>
      <c r="F118">
        <v>2</v>
      </c>
      <c r="G118">
        <v>1</v>
      </c>
      <c r="H118">
        <v>34</v>
      </c>
      <c r="I118" t="s">
        <v>314</v>
      </c>
      <c r="J118">
        <v>133</v>
      </c>
      <c r="K118">
        <v>454</v>
      </c>
      <c r="L118" t="s">
        <v>72</v>
      </c>
      <c r="M118" t="s">
        <v>982</v>
      </c>
    </row>
    <row r="119" spans="1:13" x14ac:dyDescent="0.2">
      <c r="A119" t="s">
        <v>241</v>
      </c>
      <c r="B119" t="s">
        <v>780</v>
      </c>
      <c r="C119" t="s">
        <v>782</v>
      </c>
      <c r="D119" t="s">
        <v>42</v>
      </c>
      <c r="E119" t="s">
        <v>783</v>
      </c>
      <c r="F119">
        <v>2</v>
      </c>
      <c r="G119">
        <v>1</v>
      </c>
      <c r="H119">
        <v>35</v>
      </c>
      <c r="I119" t="s">
        <v>424</v>
      </c>
      <c r="J119">
        <v>93</v>
      </c>
      <c r="K119">
        <v>455</v>
      </c>
      <c r="L119" t="s">
        <v>72</v>
      </c>
      <c r="M119" t="s">
        <v>983</v>
      </c>
    </row>
    <row r="120" spans="1:13" x14ac:dyDescent="0.2">
      <c r="A120" t="s">
        <v>561</v>
      </c>
      <c r="B120" t="s">
        <v>562</v>
      </c>
      <c r="C120" t="s">
        <v>566</v>
      </c>
      <c r="D120" t="s">
        <v>43</v>
      </c>
      <c r="E120" t="s">
        <v>567</v>
      </c>
      <c r="F120">
        <v>2</v>
      </c>
      <c r="G120">
        <v>0</v>
      </c>
      <c r="H120">
        <v>36</v>
      </c>
      <c r="I120" t="s">
        <v>950</v>
      </c>
      <c r="J120">
        <v>30</v>
      </c>
      <c r="K120">
        <v>456</v>
      </c>
      <c r="L120" t="s">
        <v>72</v>
      </c>
      <c r="M120" t="s">
        <v>984</v>
      </c>
    </row>
    <row r="121" spans="1:13" x14ac:dyDescent="0.2">
      <c r="A121" t="s">
        <v>84</v>
      </c>
      <c r="B121" t="s">
        <v>84</v>
      </c>
      <c r="C121" t="s">
        <v>822</v>
      </c>
      <c r="D121" t="s">
        <v>4</v>
      </c>
      <c r="E121" t="s">
        <v>823</v>
      </c>
      <c r="F121">
        <v>3</v>
      </c>
      <c r="G121">
        <v>1</v>
      </c>
      <c r="H121">
        <v>33</v>
      </c>
      <c r="I121" t="s">
        <v>91</v>
      </c>
      <c r="J121">
        <v>108</v>
      </c>
      <c r="K121">
        <v>463</v>
      </c>
      <c r="L121" t="s">
        <v>72</v>
      </c>
      <c r="M121" t="s">
        <v>981</v>
      </c>
    </row>
    <row r="122" spans="1:13" x14ac:dyDescent="0.2">
      <c r="A122" t="s">
        <v>307</v>
      </c>
      <c r="B122" t="s">
        <v>308</v>
      </c>
      <c r="C122" t="s">
        <v>785</v>
      </c>
      <c r="D122" t="s">
        <v>41</v>
      </c>
      <c r="E122" t="s">
        <v>786</v>
      </c>
      <c r="F122">
        <v>3</v>
      </c>
      <c r="G122">
        <v>1</v>
      </c>
      <c r="H122">
        <v>34</v>
      </c>
      <c r="I122" t="s">
        <v>314</v>
      </c>
      <c r="J122">
        <v>94</v>
      </c>
      <c r="K122">
        <v>464</v>
      </c>
      <c r="L122" t="s">
        <v>72</v>
      </c>
      <c r="M122" t="s">
        <v>982</v>
      </c>
    </row>
    <row r="123" spans="1:13" x14ac:dyDescent="0.2">
      <c r="A123" t="s">
        <v>422</v>
      </c>
      <c r="B123" t="s">
        <v>423</v>
      </c>
      <c r="C123" t="s">
        <v>831</v>
      </c>
      <c r="D123" t="s">
        <v>42</v>
      </c>
      <c r="E123" t="s">
        <v>832</v>
      </c>
      <c r="F123">
        <v>3</v>
      </c>
      <c r="G123">
        <v>1</v>
      </c>
      <c r="H123">
        <v>35</v>
      </c>
      <c r="I123" t="s">
        <v>424</v>
      </c>
      <c r="J123">
        <v>111</v>
      </c>
      <c r="K123">
        <v>465</v>
      </c>
      <c r="L123" t="s">
        <v>72</v>
      </c>
      <c r="M123" t="s">
        <v>983</v>
      </c>
    </row>
    <row r="124" spans="1:13" x14ac:dyDescent="0.2">
      <c r="A124" t="s">
        <v>613</v>
      </c>
      <c r="B124" t="s">
        <v>614</v>
      </c>
      <c r="C124" t="s">
        <v>616</v>
      </c>
      <c r="D124" t="s">
        <v>43</v>
      </c>
      <c r="E124" t="s">
        <v>617</v>
      </c>
      <c r="F124">
        <v>3</v>
      </c>
      <c r="G124">
        <v>0</v>
      </c>
      <c r="H124">
        <v>36</v>
      </c>
      <c r="I124" t="s">
        <v>950</v>
      </c>
      <c r="J124">
        <v>42</v>
      </c>
      <c r="K124">
        <v>466</v>
      </c>
      <c r="L124" t="s">
        <v>72</v>
      </c>
      <c r="M124" t="s">
        <v>984</v>
      </c>
    </row>
    <row r="125" spans="1:13" x14ac:dyDescent="0.2">
      <c r="A125" t="s">
        <v>633</v>
      </c>
      <c r="B125" t="s">
        <v>634</v>
      </c>
      <c r="C125" t="s">
        <v>636</v>
      </c>
      <c r="D125" t="s">
        <v>4</v>
      </c>
      <c r="E125" t="s">
        <v>637</v>
      </c>
      <c r="F125">
        <v>4</v>
      </c>
      <c r="G125">
        <v>1</v>
      </c>
      <c r="H125">
        <v>33</v>
      </c>
      <c r="I125" t="s">
        <v>91</v>
      </c>
      <c r="J125">
        <v>46</v>
      </c>
      <c r="K125">
        <v>473</v>
      </c>
      <c r="L125" t="s">
        <v>72</v>
      </c>
      <c r="M125" t="s">
        <v>981</v>
      </c>
    </row>
    <row r="126" spans="1:13" x14ac:dyDescent="0.2">
      <c r="A126" t="s">
        <v>889</v>
      </c>
      <c r="B126" t="s">
        <v>890</v>
      </c>
      <c r="C126" t="s">
        <v>893</v>
      </c>
      <c r="D126" t="s">
        <v>41</v>
      </c>
      <c r="E126" t="s">
        <v>979</v>
      </c>
      <c r="F126">
        <v>4</v>
      </c>
      <c r="G126">
        <v>1</v>
      </c>
      <c r="H126">
        <v>34</v>
      </c>
      <c r="I126" t="s">
        <v>314</v>
      </c>
      <c r="J126">
        <v>901</v>
      </c>
      <c r="K126">
        <v>474</v>
      </c>
      <c r="L126" t="s">
        <v>72</v>
      </c>
      <c r="M126" t="s">
        <v>982</v>
      </c>
    </row>
  </sheetData>
  <sortState xmlns:xlrd2="http://schemas.microsoft.com/office/spreadsheetml/2017/richdata2" ref="A1:M126">
    <sortCondition ref="K1:K126"/>
  </sortState>
  <hyperlinks>
    <hyperlink ref="E36" r:id="rId1" display="https://uwaterloo.ca/statistics-and-actuarial-science/system/files/webform/mcqmc_2024_contributed_talk_abst/9811/KirkNathan.tex" xr:uid="{4CAE6927-06B6-134A-BC9C-D81E9C88D32E}"/>
    <hyperlink ref="E54" r:id="rId2" xr:uid="{0A2C6AE9-78B1-1C48-8D21-39F0358803A4}"/>
  </hyperlinks>
  <pageMargins left="0.7" right="0.7" top="0.75" bottom="0.75" header="0.3" footer="0.3"/>
  <pageSetup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2D920-B222-B341-8376-9AB3D88CAC97}">
  <dimension ref="A1:T94"/>
  <sheetViews>
    <sheetView workbookViewId="0">
      <selection activeCell="T9" sqref="T9"/>
    </sheetView>
  </sheetViews>
  <sheetFormatPr baseColWidth="10" defaultRowHeight="16" x14ac:dyDescent="0.2"/>
  <sheetData>
    <row r="1" spans="1:20" x14ac:dyDescent="0.2">
      <c r="A1">
        <v>1</v>
      </c>
      <c r="B1" t="s">
        <v>76</v>
      </c>
      <c r="C1" t="s">
        <v>77</v>
      </c>
      <c r="D1" t="s">
        <v>78</v>
      </c>
      <c r="E1" t="s">
        <v>79</v>
      </c>
      <c r="S1" t="s">
        <v>4</v>
      </c>
      <c r="T1">
        <v>4</v>
      </c>
    </row>
    <row r="2" spans="1:20" x14ac:dyDescent="0.2">
      <c r="A2">
        <v>1</v>
      </c>
      <c r="B2" t="s">
        <v>96</v>
      </c>
      <c r="C2" t="s">
        <v>97</v>
      </c>
      <c r="D2" t="s">
        <v>98</v>
      </c>
      <c r="E2" t="s">
        <v>99</v>
      </c>
      <c r="S2" t="s">
        <v>3</v>
      </c>
      <c r="T2">
        <v>3</v>
      </c>
    </row>
    <row r="3" spans="1:20" x14ac:dyDescent="0.2">
      <c r="A3">
        <v>1</v>
      </c>
      <c r="B3" t="s">
        <v>526</v>
      </c>
      <c r="C3" t="s">
        <v>527</v>
      </c>
      <c r="E3" t="s">
        <v>110</v>
      </c>
      <c r="S3" t="s">
        <v>2</v>
      </c>
      <c r="T3">
        <v>4</v>
      </c>
    </row>
    <row r="4" spans="1:20" x14ac:dyDescent="0.2">
      <c r="A4">
        <v>1</v>
      </c>
      <c r="B4" t="s">
        <v>126</v>
      </c>
      <c r="C4" t="s">
        <v>127</v>
      </c>
      <c r="D4" t="s">
        <v>128</v>
      </c>
      <c r="E4" t="s">
        <v>109</v>
      </c>
      <c r="S4" t="s">
        <v>9</v>
      </c>
      <c r="T4">
        <v>3</v>
      </c>
    </row>
    <row r="5" spans="1:20" x14ac:dyDescent="0.2">
      <c r="A5">
        <v>1</v>
      </c>
      <c r="B5" t="s">
        <v>122</v>
      </c>
      <c r="C5" t="s">
        <v>123</v>
      </c>
      <c r="D5" t="s">
        <v>125</v>
      </c>
      <c r="E5" t="s">
        <v>124</v>
      </c>
      <c r="S5" t="s">
        <v>31</v>
      </c>
      <c r="T5">
        <v>4</v>
      </c>
    </row>
    <row r="6" spans="1:20" x14ac:dyDescent="0.2">
      <c r="A6">
        <v>1</v>
      </c>
      <c r="B6" t="s">
        <v>149</v>
      </c>
      <c r="C6" t="s">
        <v>150</v>
      </c>
      <c r="D6" t="s">
        <v>151</v>
      </c>
      <c r="E6" t="s">
        <v>152</v>
      </c>
      <c r="S6" t="s">
        <v>34</v>
      </c>
      <c r="T6">
        <v>4</v>
      </c>
    </row>
    <row r="7" spans="1:20" x14ac:dyDescent="0.2">
      <c r="A7">
        <v>1</v>
      </c>
      <c r="B7" t="s">
        <v>164</v>
      </c>
      <c r="C7" t="s">
        <v>165</v>
      </c>
      <c r="D7" t="s">
        <v>166</v>
      </c>
      <c r="E7" t="s">
        <v>167</v>
      </c>
      <c r="S7" t="s">
        <v>58</v>
      </c>
      <c r="T7">
        <v>3</v>
      </c>
    </row>
    <row r="8" spans="1:20" x14ac:dyDescent="0.2">
      <c r="A8">
        <v>1</v>
      </c>
      <c r="B8" t="s">
        <v>177</v>
      </c>
      <c r="C8" t="s">
        <v>178</v>
      </c>
      <c r="D8" t="s">
        <v>179</v>
      </c>
      <c r="E8" t="s">
        <v>180</v>
      </c>
      <c r="S8" t="s">
        <v>59</v>
      </c>
      <c r="T8">
        <v>4</v>
      </c>
    </row>
    <row r="9" spans="1:20" x14ac:dyDescent="0.2">
      <c r="A9">
        <v>1</v>
      </c>
      <c r="B9" t="s">
        <v>197</v>
      </c>
      <c r="C9" t="s">
        <v>198</v>
      </c>
      <c r="D9" t="s">
        <v>200</v>
      </c>
      <c r="E9" t="s">
        <v>199</v>
      </c>
      <c r="S9" t="s">
        <v>29</v>
      </c>
      <c r="T9">
        <v>3</v>
      </c>
    </row>
    <row r="10" spans="1:20" x14ac:dyDescent="0.2">
      <c r="A10">
        <v>1</v>
      </c>
      <c r="B10" t="s">
        <v>194</v>
      </c>
      <c r="C10" t="s">
        <v>195</v>
      </c>
      <c r="D10" t="s">
        <v>196</v>
      </c>
      <c r="E10" t="s">
        <v>184</v>
      </c>
      <c r="S10" t="s">
        <v>53</v>
      </c>
      <c r="T10">
        <v>3</v>
      </c>
    </row>
    <row r="11" spans="1:20" x14ac:dyDescent="0.2">
      <c r="A11">
        <v>1</v>
      </c>
      <c r="B11" t="s">
        <v>226</v>
      </c>
      <c r="C11" t="s">
        <v>227</v>
      </c>
      <c r="D11" t="s">
        <v>228</v>
      </c>
      <c r="E11" t="s">
        <v>229</v>
      </c>
      <c r="S11" t="s">
        <v>39</v>
      </c>
      <c r="T11">
        <v>4</v>
      </c>
    </row>
    <row r="12" spans="1:20" x14ac:dyDescent="0.2">
      <c r="A12">
        <v>1</v>
      </c>
      <c r="B12" t="s">
        <v>235</v>
      </c>
      <c r="C12" t="s">
        <v>236</v>
      </c>
      <c r="D12" t="s">
        <v>237</v>
      </c>
      <c r="E12" t="s">
        <v>192</v>
      </c>
      <c r="S12" t="s">
        <v>64</v>
      </c>
      <c r="T12">
        <v>4</v>
      </c>
    </row>
    <row r="13" spans="1:20" x14ac:dyDescent="0.2">
      <c r="A13">
        <v>1</v>
      </c>
      <c r="B13" t="s">
        <v>248</v>
      </c>
      <c r="C13" t="s">
        <v>249</v>
      </c>
      <c r="D13" t="s">
        <v>250</v>
      </c>
      <c r="E13" t="s">
        <v>175</v>
      </c>
      <c r="S13" t="s">
        <v>28</v>
      </c>
      <c r="T13">
        <v>4</v>
      </c>
    </row>
    <row r="14" spans="1:20" x14ac:dyDescent="0.2">
      <c r="A14">
        <v>1</v>
      </c>
      <c r="B14" t="s">
        <v>76</v>
      </c>
      <c r="C14" t="s">
        <v>266</v>
      </c>
      <c r="D14" t="s">
        <v>267</v>
      </c>
      <c r="E14" t="s">
        <v>268</v>
      </c>
      <c r="S14" t="s">
        <v>33</v>
      </c>
      <c r="T14">
        <v>4</v>
      </c>
    </row>
    <row r="15" spans="1:20" x14ac:dyDescent="0.2">
      <c r="A15">
        <v>1</v>
      </c>
      <c r="B15" t="s">
        <v>285</v>
      </c>
      <c r="C15" t="s">
        <v>286</v>
      </c>
      <c r="D15" t="s">
        <v>287</v>
      </c>
      <c r="E15" t="s">
        <v>288</v>
      </c>
      <c r="S15" t="s">
        <v>38</v>
      </c>
      <c r="T15">
        <v>3</v>
      </c>
    </row>
    <row r="16" spans="1:20" x14ac:dyDescent="0.2">
      <c r="A16">
        <v>1</v>
      </c>
      <c r="B16" t="s">
        <v>293</v>
      </c>
      <c r="C16" t="s">
        <v>294</v>
      </c>
      <c r="D16" t="s">
        <v>295</v>
      </c>
      <c r="E16" t="s">
        <v>288</v>
      </c>
      <c r="S16" t="s">
        <v>63</v>
      </c>
      <c r="T16">
        <v>3</v>
      </c>
    </row>
    <row r="17" spans="1:20" x14ac:dyDescent="0.2">
      <c r="A17">
        <v>1</v>
      </c>
      <c r="B17" t="s">
        <v>301</v>
      </c>
      <c r="C17" t="s">
        <v>302</v>
      </c>
      <c r="D17" t="s">
        <v>304</v>
      </c>
      <c r="E17" t="s">
        <v>303</v>
      </c>
      <c r="S17" t="s">
        <v>41</v>
      </c>
      <c r="T17">
        <v>4</v>
      </c>
    </row>
    <row r="18" spans="1:20" x14ac:dyDescent="0.2">
      <c r="A18">
        <v>1</v>
      </c>
      <c r="B18" t="s">
        <v>322</v>
      </c>
      <c r="C18" t="s">
        <v>323</v>
      </c>
      <c r="D18" t="s">
        <v>324</v>
      </c>
      <c r="E18" t="s">
        <v>325</v>
      </c>
      <c r="S18" t="s">
        <v>32</v>
      </c>
      <c r="T18">
        <v>4</v>
      </c>
    </row>
    <row r="19" spans="1:20" x14ac:dyDescent="0.2">
      <c r="A19">
        <v>1</v>
      </c>
      <c r="B19" t="s">
        <v>241</v>
      </c>
      <c r="C19" t="s">
        <v>333</v>
      </c>
      <c r="D19" t="s">
        <v>334</v>
      </c>
      <c r="E19" t="s">
        <v>335</v>
      </c>
      <c r="S19" t="s">
        <v>55</v>
      </c>
      <c r="T19">
        <v>3</v>
      </c>
    </row>
    <row r="20" spans="1:20" x14ac:dyDescent="0.2">
      <c r="A20">
        <v>1</v>
      </c>
      <c r="B20" t="s">
        <v>345</v>
      </c>
      <c r="C20" t="s">
        <v>346</v>
      </c>
      <c r="D20" t="s">
        <v>347</v>
      </c>
      <c r="E20" t="s">
        <v>348</v>
      </c>
      <c r="S20" t="s">
        <v>52</v>
      </c>
      <c r="T20">
        <v>3</v>
      </c>
    </row>
    <row r="21" spans="1:20" x14ac:dyDescent="0.2">
      <c r="A21">
        <v>1</v>
      </c>
      <c r="B21" t="s">
        <v>315</v>
      </c>
      <c r="C21" t="s">
        <v>316</v>
      </c>
      <c r="D21" t="s">
        <v>357</v>
      </c>
      <c r="E21" t="s">
        <v>110</v>
      </c>
      <c r="S21" t="s">
        <v>37</v>
      </c>
      <c r="T21">
        <v>4</v>
      </c>
    </row>
    <row r="22" spans="1:20" x14ac:dyDescent="0.2">
      <c r="A22">
        <v>1</v>
      </c>
      <c r="B22" t="s">
        <v>336</v>
      </c>
      <c r="C22" t="s">
        <v>365</v>
      </c>
      <c r="D22" t="s">
        <v>366</v>
      </c>
      <c r="E22" t="s">
        <v>367</v>
      </c>
      <c r="S22" t="s">
        <v>62</v>
      </c>
      <c r="T22">
        <v>3</v>
      </c>
    </row>
    <row r="23" spans="1:20" x14ac:dyDescent="0.2">
      <c r="A23">
        <v>1</v>
      </c>
      <c r="B23" t="s">
        <v>76</v>
      </c>
      <c r="C23" t="s">
        <v>373</v>
      </c>
      <c r="D23" t="s">
        <v>375</v>
      </c>
      <c r="E23" t="s">
        <v>374</v>
      </c>
      <c r="S23" t="s">
        <v>56</v>
      </c>
      <c r="T23">
        <v>4</v>
      </c>
    </row>
    <row r="24" spans="1:20" ht="20" x14ac:dyDescent="0.25">
      <c r="A24">
        <v>2</v>
      </c>
      <c r="B24" t="s">
        <v>580</v>
      </c>
      <c r="C24" s="21" t="s">
        <v>581</v>
      </c>
      <c r="D24" s="46" t="s">
        <v>583</v>
      </c>
      <c r="E24" s="46" t="s">
        <v>582</v>
      </c>
      <c r="S24" t="s">
        <v>42</v>
      </c>
      <c r="T24">
        <v>3</v>
      </c>
    </row>
    <row r="25" spans="1:20" x14ac:dyDescent="0.2">
      <c r="A25">
        <v>2</v>
      </c>
      <c r="B25" t="s">
        <v>100</v>
      </c>
      <c r="C25" t="s">
        <v>101</v>
      </c>
      <c r="D25" t="s">
        <v>102</v>
      </c>
      <c r="E25" t="s">
        <v>103</v>
      </c>
    </row>
    <row r="26" spans="1:20" x14ac:dyDescent="0.2">
      <c r="A26">
        <v>2</v>
      </c>
      <c r="B26" t="s">
        <v>111</v>
      </c>
      <c r="C26" t="s">
        <v>112</v>
      </c>
      <c r="D26" t="s">
        <v>113</v>
      </c>
      <c r="E26" t="s">
        <v>114</v>
      </c>
    </row>
    <row r="27" spans="1:20" x14ac:dyDescent="0.2">
      <c r="A27">
        <v>2</v>
      </c>
      <c r="B27" t="s">
        <v>129</v>
      </c>
      <c r="C27" t="s">
        <v>130</v>
      </c>
      <c r="D27" t="s">
        <v>131</v>
      </c>
      <c r="E27" t="s">
        <v>132</v>
      </c>
    </row>
    <row r="28" spans="1:20" x14ac:dyDescent="0.2">
      <c r="A28">
        <v>2</v>
      </c>
      <c r="B28" t="s">
        <v>137</v>
      </c>
      <c r="C28" t="s">
        <v>138</v>
      </c>
      <c r="D28" t="s">
        <v>139</v>
      </c>
      <c r="E28" t="s">
        <v>140</v>
      </c>
    </row>
    <row r="29" spans="1:20" x14ac:dyDescent="0.2">
      <c r="A29">
        <v>2</v>
      </c>
      <c r="B29" t="s">
        <v>153</v>
      </c>
      <c r="C29" t="s">
        <v>154</v>
      </c>
      <c r="D29" t="s">
        <v>155</v>
      </c>
      <c r="E29" t="s">
        <v>156</v>
      </c>
    </row>
    <row r="30" spans="1:20" x14ac:dyDescent="0.2">
      <c r="A30">
        <v>2</v>
      </c>
      <c r="B30" t="s">
        <v>108</v>
      </c>
      <c r="C30" t="s">
        <v>168</v>
      </c>
      <c r="D30" t="s">
        <v>169</v>
      </c>
      <c r="E30" t="s">
        <v>170</v>
      </c>
    </row>
    <row r="31" spans="1:20" x14ac:dyDescent="0.2">
      <c r="A31">
        <v>2</v>
      </c>
      <c r="B31" t="s">
        <v>181</v>
      </c>
      <c r="C31" t="s">
        <v>182</v>
      </c>
      <c r="D31" t="s">
        <v>183</v>
      </c>
      <c r="E31" t="s">
        <v>184</v>
      </c>
    </row>
    <row r="32" spans="1:20" x14ac:dyDescent="0.2">
      <c r="A32">
        <v>2</v>
      </c>
      <c r="B32" t="s">
        <v>76</v>
      </c>
      <c r="C32" t="s">
        <v>201</v>
      </c>
      <c r="D32" t="s">
        <v>202</v>
      </c>
      <c r="E32" t="s">
        <v>203</v>
      </c>
    </row>
    <row r="33" spans="1:5" x14ac:dyDescent="0.2">
      <c r="A33">
        <v>2</v>
      </c>
      <c r="B33" t="s">
        <v>209</v>
      </c>
      <c r="C33" t="s">
        <v>210</v>
      </c>
      <c r="D33" t="s">
        <v>211</v>
      </c>
      <c r="E33" t="s">
        <v>212</v>
      </c>
    </row>
    <row r="34" spans="1:5" x14ac:dyDescent="0.2">
      <c r="A34">
        <v>2</v>
      </c>
      <c r="B34" t="s">
        <v>230</v>
      </c>
      <c r="C34" t="s">
        <v>231</v>
      </c>
      <c r="D34" t="s">
        <v>232</v>
      </c>
      <c r="E34" t="s">
        <v>224</v>
      </c>
    </row>
    <row r="35" spans="1:5" x14ac:dyDescent="0.2">
      <c r="A35">
        <v>2</v>
      </c>
      <c r="B35" t="s">
        <v>238</v>
      </c>
      <c r="C35" t="s">
        <v>239</v>
      </c>
      <c r="D35" t="s">
        <v>240</v>
      </c>
      <c r="E35" t="s">
        <v>229</v>
      </c>
    </row>
    <row r="36" spans="1:5" x14ac:dyDescent="0.2">
      <c r="A36">
        <v>2</v>
      </c>
      <c r="B36" t="s">
        <v>251</v>
      </c>
      <c r="C36" t="s">
        <v>252</v>
      </c>
      <c r="D36" t="s">
        <v>253</v>
      </c>
      <c r="E36" t="s">
        <v>254</v>
      </c>
    </row>
    <row r="37" spans="1:5" x14ac:dyDescent="0.2">
      <c r="A37">
        <v>2</v>
      </c>
      <c r="B37" t="s">
        <v>269</v>
      </c>
      <c r="C37" t="s">
        <v>270</v>
      </c>
      <c r="D37" t="s">
        <v>271</v>
      </c>
      <c r="E37" t="s">
        <v>272</v>
      </c>
    </row>
    <row r="38" spans="1:5" x14ac:dyDescent="0.2">
      <c r="A38">
        <v>2</v>
      </c>
      <c r="B38" t="s">
        <v>282</v>
      </c>
      <c r="C38" t="s">
        <v>283</v>
      </c>
      <c r="D38" t="s">
        <v>284</v>
      </c>
      <c r="E38" t="s">
        <v>268</v>
      </c>
    </row>
    <row r="39" spans="1:5" x14ac:dyDescent="0.2">
      <c r="A39">
        <v>2</v>
      </c>
      <c r="B39" t="s">
        <v>262</v>
      </c>
      <c r="C39" t="s">
        <v>263</v>
      </c>
      <c r="D39" t="s">
        <v>265</v>
      </c>
      <c r="E39" t="s">
        <v>264</v>
      </c>
    </row>
    <row r="40" spans="1:5" x14ac:dyDescent="0.2">
      <c r="A40">
        <v>2</v>
      </c>
      <c r="B40" t="s">
        <v>1017</v>
      </c>
      <c r="C40" t="s">
        <v>1018</v>
      </c>
      <c r="D40" s="32" t="s">
        <v>1023</v>
      </c>
      <c r="E40" t="s">
        <v>1022</v>
      </c>
    </row>
    <row r="41" spans="1:5" x14ac:dyDescent="0.2">
      <c r="A41">
        <v>2</v>
      </c>
      <c r="B41" t="s">
        <v>326</v>
      </c>
      <c r="C41" t="s">
        <v>327</v>
      </c>
      <c r="D41" t="s">
        <v>328</v>
      </c>
      <c r="E41" t="s">
        <v>110</v>
      </c>
    </row>
    <row r="42" spans="1:5" x14ac:dyDescent="0.2">
      <c r="A42">
        <v>2</v>
      </c>
      <c r="B42" t="s">
        <v>255</v>
      </c>
      <c r="C42" s="61" t="s">
        <v>256</v>
      </c>
      <c r="D42" t="s">
        <v>257</v>
      </c>
      <c r="E42" t="s">
        <v>258</v>
      </c>
    </row>
    <row r="43" spans="1:5" x14ac:dyDescent="0.2">
      <c r="A43">
        <v>2</v>
      </c>
      <c r="B43" t="s">
        <v>342</v>
      </c>
      <c r="C43" t="s">
        <v>343</v>
      </c>
      <c r="D43" t="s">
        <v>344</v>
      </c>
      <c r="E43" t="s">
        <v>268</v>
      </c>
    </row>
    <row r="44" spans="1:5" x14ac:dyDescent="0.2">
      <c r="A44">
        <v>2</v>
      </c>
      <c r="B44" t="s">
        <v>358</v>
      </c>
      <c r="C44" t="s">
        <v>359</v>
      </c>
      <c r="D44" t="s">
        <v>360</v>
      </c>
      <c r="E44" t="s">
        <v>351</v>
      </c>
    </row>
    <row r="45" spans="1:5" x14ac:dyDescent="0.2">
      <c r="A45">
        <v>2</v>
      </c>
      <c r="B45" t="s">
        <v>368</v>
      </c>
      <c r="C45" t="s">
        <v>369</v>
      </c>
      <c r="D45" t="s">
        <v>370</v>
      </c>
      <c r="E45" t="s">
        <v>355</v>
      </c>
    </row>
    <row r="46" spans="1:5" x14ac:dyDescent="0.2">
      <c r="A46">
        <v>2</v>
      </c>
      <c r="B46" t="s">
        <v>305</v>
      </c>
      <c r="C46" t="s">
        <v>376</v>
      </c>
      <c r="D46" t="s">
        <v>377</v>
      </c>
      <c r="E46" t="s">
        <v>378</v>
      </c>
    </row>
    <row r="47" spans="1:5" x14ac:dyDescent="0.2">
      <c r="A47">
        <v>1</v>
      </c>
      <c r="B47" t="s">
        <v>76</v>
      </c>
      <c r="C47" t="s">
        <v>416</v>
      </c>
      <c r="D47" t="s">
        <v>418</v>
      </c>
      <c r="E47" t="s">
        <v>417</v>
      </c>
    </row>
    <row r="48" spans="1:5" x14ac:dyDescent="0.2">
      <c r="A48">
        <v>3</v>
      </c>
      <c r="B48" t="s">
        <v>83</v>
      </c>
      <c r="C48" t="s">
        <v>84</v>
      </c>
      <c r="D48" t="s">
        <v>85</v>
      </c>
      <c r="E48" t="s">
        <v>86</v>
      </c>
    </row>
    <row r="49" spans="1:5" x14ac:dyDescent="0.2">
      <c r="A49">
        <v>3</v>
      </c>
      <c r="B49" t="s">
        <v>104</v>
      </c>
      <c r="C49" t="s">
        <v>105</v>
      </c>
      <c r="D49" t="s">
        <v>106</v>
      </c>
      <c r="E49" t="s">
        <v>94</v>
      </c>
    </row>
    <row r="50" spans="1:5" x14ac:dyDescent="0.2">
      <c r="A50">
        <v>3</v>
      </c>
      <c r="B50" t="s">
        <v>115</v>
      </c>
      <c r="C50" t="s">
        <v>116</v>
      </c>
      <c r="D50" t="s">
        <v>117</v>
      </c>
      <c r="E50" t="s">
        <v>118</v>
      </c>
    </row>
    <row r="51" spans="1:5" x14ac:dyDescent="0.2">
      <c r="A51">
        <v>3</v>
      </c>
      <c r="B51" t="s">
        <v>133</v>
      </c>
      <c r="C51" t="s">
        <v>134</v>
      </c>
      <c r="D51" t="s">
        <v>135</v>
      </c>
      <c r="E51" t="s">
        <v>109</v>
      </c>
    </row>
    <row r="52" spans="1:5" x14ac:dyDescent="0.2">
      <c r="A52">
        <v>3</v>
      </c>
      <c r="B52" t="s">
        <v>141</v>
      </c>
      <c r="C52" t="s">
        <v>142</v>
      </c>
      <c r="E52" t="s">
        <v>143</v>
      </c>
    </row>
    <row r="53" spans="1:5" x14ac:dyDescent="0.2">
      <c r="A53">
        <v>3</v>
      </c>
      <c r="B53" t="s">
        <v>157</v>
      </c>
      <c r="C53" t="s">
        <v>158</v>
      </c>
      <c r="D53" t="s">
        <v>159</v>
      </c>
      <c r="E53" t="s">
        <v>109</v>
      </c>
    </row>
    <row r="54" spans="1:5" x14ac:dyDescent="0.2">
      <c r="A54">
        <v>3</v>
      </c>
      <c r="B54" t="s">
        <v>171</v>
      </c>
      <c r="C54" t="s">
        <v>172</v>
      </c>
    </row>
    <row r="55" spans="1:5" x14ac:dyDescent="0.2">
      <c r="A55">
        <v>3</v>
      </c>
      <c r="B55" t="s">
        <v>185</v>
      </c>
      <c r="C55" t="s">
        <v>186</v>
      </c>
      <c r="D55" t="s">
        <v>187</v>
      </c>
      <c r="E55" t="s">
        <v>188</v>
      </c>
    </row>
    <row r="56" spans="1:5" x14ac:dyDescent="0.2">
      <c r="A56">
        <v>3</v>
      </c>
      <c r="B56" t="s">
        <v>204</v>
      </c>
      <c r="C56" t="s">
        <v>205</v>
      </c>
      <c r="D56" t="s">
        <v>206</v>
      </c>
      <c r="E56" t="s">
        <v>207</v>
      </c>
    </row>
    <row r="57" spans="1:5" x14ac:dyDescent="0.2">
      <c r="A57">
        <v>3</v>
      </c>
      <c r="B57" t="s">
        <v>213</v>
      </c>
      <c r="C57" t="s">
        <v>214</v>
      </c>
      <c r="D57" t="s">
        <v>215</v>
      </c>
      <c r="E57" t="s">
        <v>216</v>
      </c>
    </row>
    <row r="58" spans="1:5" x14ac:dyDescent="0.2">
      <c r="A58">
        <v>3</v>
      </c>
      <c r="B58" t="s">
        <v>92</v>
      </c>
      <c r="C58" t="s">
        <v>93</v>
      </c>
      <c r="D58" t="s">
        <v>233</v>
      </c>
      <c r="E58" t="s">
        <v>94</v>
      </c>
    </row>
    <row r="59" spans="1:5" x14ac:dyDescent="0.2">
      <c r="A59">
        <v>3</v>
      </c>
      <c r="B59" t="s">
        <v>241</v>
      </c>
      <c r="C59" t="s">
        <v>242</v>
      </c>
      <c r="D59" t="s">
        <v>243</v>
      </c>
      <c r="E59" t="s">
        <v>244</v>
      </c>
    </row>
    <row r="60" spans="1:5" x14ac:dyDescent="0.2">
      <c r="A60">
        <v>3</v>
      </c>
      <c r="B60" t="s">
        <v>336</v>
      </c>
      <c r="C60" s="61" t="s">
        <v>337</v>
      </c>
      <c r="D60" t="s">
        <v>338</v>
      </c>
      <c r="E60" t="s">
        <v>258</v>
      </c>
    </row>
    <row r="61" spans="1:5" x14ac:dyDescent="0.2">
      <c r="A61">
        <v>3</v>
      </c>
      <c r="B61" t="s">
        <v>273</v>
      </c>
      <c r="C61" t="s">
        <v>274</v>
      </c>
      <c r="D61" t="s">
        <v>275</v>
      </c>
      <c r="E61" t="s">
        <v>276</v>
      </c>
    </row>
    <row r="62" spans="1:5" x14ac:dyDescent="0.2">
      <c r="A62">
        <v>3</v>
      </c>
      <c r="B62" t="s">
        <v>289</v>
      </c>
      <c r="C62" t="s">
        <v>694</v>
      </c>
      <c r="D62" t="s">
        <v>290</v>
      </c>
      <c r="E62" t="s">
        <v>291</v>
      </c>
    </row>
    <row r="63" spans="1:5" x14ac:dyDescent="0.2">
      <c r="A63">
        <v>3</v>
      </c>
      <c r="B63" t="s">
        <v>296</v>
      </c>
      <c r="C63" t="s">
        <v>297</v>
      </c>
      <c r="D63" t="s">
        <v>298</v>
      </c>
      <c r="E63" t="s">
        <v>299</v>
      </c>
    </row>
    <row r="64" spans="1:5" x14ac:dyDescent="0.2">
      <c r="A64">
        <v>3</v>
      </c>
      <c r="B64" t="s">
        <v>307</v>
      </c>
      <c r="C64" t="s">
        <v>308</v>
      </c>
      <c r="D64" t="s">
        <v>309</v>
      </c>
      <c r="E64" t="s">
        <v>291</v>
      </c>
    </row>
    <row r="65" spans="1:5" x14ac:dyDescent="0.2">
      <c r="A65">
        <v>3</v>
      </c>
      <c r="B65" t="s">
        <v>329</v>
      </c>
      <c r="C65" t="s">
        <v>330</v>
      </c>
      <c r="D65" t="s">
        <v>331</v>
      </c>
      <c r="E65" t="s">
        <v>192</v>
      </c>
    </row>
    <row r="66" spans="1:5" x14ac:dyDescent="0.2">
      <c r="A66" s="54">
        <v>3</v>
      </c>
      <c r="B66" s="54" t="s">
        <v>458</v>
      </c>
      <c r="C66" s="54" t="s">
        <v>459</v>
      </c>
    </row>
    <row r="67" spans="1:5" x14ac:dyDescent="0.2">
      <c r="A67">
        <v>3</v>
      </c>
      <c r="B67" t="s">
        <v>361</v>
      </c>
      <c r="C67" s="21" t="s">
        <v>372</v>
      </c>
      <c r="D67" t="s">
        <v>362</v>
      </c>
      <c r="E67" t="s">
        <v>325</v>
      </c>
    </row>
    <row r="68" spans="1:5" x14ac:dyDescent="0.2">
      <c r="A68">
        <v>3</v>
      </c>
      <c r="B68" t="s">
        <v>353</v>
      </c>
      <c r="C68" t="s">
        <v>354</v>
      </c>
      <c r="D68" t="s">
        <v>356</v>
      </c>
      <c r="E68" t="s">
        <v>355</v>
      </c>
    </row>
    <row r="69" spans="1:5" x14ac:dyDescent="0.2">
      <c r="A69">
        <v>3</v>
      </c>
      <c r="B69" t="s">
        <v>711</v>
      </c>
      <c r="C69" t="s">
        <v>712</v>
      </c>
      <c r="D69" t="s">
        <v>379</v>
      </c>
      <c r="E69" t="s">
        <v>380</v>
      </c>
    </row>
    <row r="70" spans="1:5" x14ac:dyDescent="0.2">
      <c r="A70">
        <v>2</v>
      </c>
      <c r="B70" t="s">
        <v>241</v>
      </c>
      <c r="C70" s="26" t="s">
        <v>780</v>
      </c>
      <c r="E70" t="s">
        <v>421</v>
      </c>
    </row>
    <row r="71" spans="1:5" x14ac:dyDescent="0.2">
      <c r="A71" s="54">
        <v>4</v>
      </c>
      <c r="B71" s="54" t="s">
        <v>633</v>
      </c>
      <c r="C71" s="54" t="s">
        <v>980</v>
      </c>
    </row>
    <row r="72" spans="1:5" x14ac:dyDescent="0.2">
      <c r="A72">
        <v>4</v>
      </c>
    </row>
    <row r="73" spans="1:5" x14ac:dyDescent="0.2">
      <c r="A73">
        <v>4</v>
      </c>
    </row>
    <row r="74" spans="1:5" x14ac:dyDescent="0.2">
      <c r="A74">
        <v>4</v>
      </c>
    </row>
    <row r="75" spans="1:5" x14ac:dyDescent="0.2">
      <c r="A75">
        <v>4</v>
      </c>
      <c r="B75" t="s">
        <v>144</v>
      </c>
      <c r="C75" t="s">
        <v>145</v>
      </c>
    </row>
    <row r="76" spans="1:5" x14ac:dyDescent="0.2">
      <c r="A76">
        <v>4</v>
      </c>
      <c r="B76" t="s">
        <v>160</v>
      </c>
      <c r="C76" t="s">
        <v>161</v>
      </c>
    </row>
    <row r="77" spans="1:5" x14ac:dyDescent="0.2">
      <c r="A77">
        <v>4</v>
      </c>
    </row>
    <row r="78" spans="1:5" x14ac:dyDescent="0.2">
      <c r="A78">
        <v>4</v>
      </c>
      <c r="B78" t="s">
        <v>189</v>
      </c>
      <c r="C78" t="s">
        <v>190</v>
      </c>
    </row>
    <row r="79" spans="1:5" x14ac:dyDescent="0.2">
      <c r="A79">
        <v>4</v>
      </c>
    </row>
    <row r="80" spans="1:5" x14ac:dyDescent="0.2">
      <c r="A80">
        <v>4</v>
      </c>
    </row>
    <row r="81" spans="1:3" x14ac:dyDescent="0.2">
      <c r="A81">
        <v>4</v>
      </c>
      <c r="B81" t="s">
        <v>222</v>
      </c>
      <c r="C81" t="s">
        <v>223</v>
      </c>
    </row>
    <row r="82" spans="1:3" x14ac:dyDescent="0.2">
      <c r="A82">
        <v>4</v>
      </c>
      <c r="B82" t="s">
        <v>245</v>
      </c>
      <c r="C82" t="s">
        <v>246</v>
      </c>
    </row>
    <row r="83" spans="1:3" x14ac:dyDescent="0.2">
      <c r="A83">
        <v>4</v>
      </c>
      <c r="B83" t="s">
        <v>259</v>
      </c>
      <c r="C83" t="s">
        <v>260</v>
      </c>
    </row>
    <row r="84" spans="1:3" x14ac:dyDescent="0.2">
      <c r="A84">
        <v>4</v>
      </c>
      <c r="B84" t="s">
        <v>277</v>
      </c>
      <c r="C84" t="s">
        <v>278</v>
      </c>
    </row>
    <row r="85" spans="1:3" x14ac:dyDescent="0.2">
      <c r="A85">
        <v>4</v>
      </c>
    </row>
    <row r="86" spans="1:3" x14ac:dyDescent="0.2">
      <c r="A86">
        <v>4</v>
      </c>
    </row>
    <row r="87" spans="1:3" x14ac:dyDescent="0.2">
      <c r="A87">
        <v>4</v>
      </c>
      <c r="B87" t="s">
        <v>889</v>
      </c>
      <c r="C87" t="s">
        <v>890</v>
      </c>
    </row>
    <row r="88" spans="1:3" x14ac:dyDescent="0.2">
      <c r="A88">
        <v>4</v>
      </c>
      <c r="B88" t="s">
        <v>218</v>
      </c>
      <c r="C88" t="s">
        <v>219</v>
      </c>
    </row>
    <row r="89" spans="1:3" x14ac:dyDescent="0.2">
      <c r="A89">
        <v>3</v>
      </c>
      <c r="B89" t="s">
        <v>319</v>
      </c>
      <c r="C89" t="s">
        <v>320</v>
      </c>
    </row>
    <row r="90" spans="1:3" x14ac:dyDescent="0.2">
      <c r="A90">
        <v>4</v>
      </c>
    </row>
    <row r="91" spans="1:3" x14ac:dyDescent="0.2">
      <c r="A91">
        <v>4</v>
      </c>
      <c r="B91" t="s">
        <v>177</v>
      </c>
      <c r="C91" s="21" t="s">
        <v>760</v>
      </c>
    </row>
    <row r="92" spans="1:3" x14ac:dyDescent="0.2">
      <c r="A92">
        <v>4</v>
      </c>
    </row>
    <row r="93" spans="1:3" x14ac:dyDescent="0.2">
      <c r="A93">
        <v>4</v>
      </c>
      <c r="B93" t="s">
        <v>381</v>
      </c>
      <c r="C93" t="s">
        <v>382</v>
      </c>
    </row>
    <row r="94" spans="1:3" x14ac:dyDescent="0.2">
      <c r="A94">
        <v>3</v>
      </c>
      <c r="B94" t="s">
        <v>422</v>
      </c>
      <c r="C94" t="s">
        <v>423</v>
      </c>
    </row>
  </sheetData>
  <hyperlinks>
    <hyperlink ref="D40" r:id="rId1" xr:uid="{56D11B4D-B698-FD4D-BD95-6312E8C04DF2}"/>
  </hyperlinks>
  <pageMargins left="0.7" right="0.7" top="0.75" bottom="0.75" header="0.3" footer="0.3"/>
  <pageSetup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FDF0A-4C47-444E-B996-0DC953D5B7E7}">
  <dimension ref="A1:L135"/>
  <sheetViews>
    <sheetView workbookViewId="0">
      <selection activeCell="I2" sqref="I2"/>
    </sheetView>
  </sheetViews>
  <sheetFormatPr baseColWidth="10" defaultRowHeight="16" x14ac:dyDescent="0.2"/>
  <cols>
    <col min="9" max="9" width="54.5" customWidth="1"/>
  </cols>
  <sheetData>
    <row r="1" spans="1:12" x14ac:dyDescent="0.2">
      <c r="A1" t="s">
        <v>526</v>
      </c>
      <c r="B1" t="s">
        <v>527</v>
      </c>
      <c r="C1" t="s">
        <v>529</v>
      </c>
      <c r="D1" t="s">
        <v>2</v>
      </c>
      <c r="E1" t="s">
        <v>530</v>
      </c>
      <c r="F1">
        <v>1</v>
      </c>
      <c r="G1">
        <v>1</v>
      </c>
      <c r="H1">
        <v>1</v>
      </c>
      <c r="I1" t="s">
        <v>121</v>
      </c>
      <c r="J1">
        <v>21</v>
      </c>
      <c r="K1">
        <v>11</v>
      </c>
      <c r="L1">
        <v>11</v>
      </c>
    </row>
    <row r="2" spans="1:12" x14ac:dyDescent="0.2">
      <c r="A2" t="s">
        <v>251</v>
      </c>
      <c r="B2" t="s">
        <v>252</v>
      </c>
      <c r="C2" t="s">
        <v>773</v>
      </c>
      <c r="D2" t="s">
        <v>28</v>
      </c>
      <c r="E2" t="s">
        <v>774</v>
      </c>
      <c r="F2">
        <v>1</v>
      </c>
      <c r="G2">
        <v>1</v>
      </c>
      <c r="H2">
        <v>2</v>
      </c>
      <c r="I2" t="s">
        <v>261</v>
      </c>
      <c r="J2">
        <v>90</v>
      </c>
      <c r="K2">
        <v>12</v>
      </c>
      <c r="L2">
        <v>12</v>
      </c>
    </row>
    <row r="3" spans="1:12" x14ac:dyDescent="0.2">
      <c r="A3" t="s">
        <v>76</v>
      </c>
      <c r="B3" t="s">
        <v>201</v>
      </c>
      <c r="C3" t="s">
        <v>824</v>
      </c>
      <c r="D3" t="s">
        <v>29</v>
      </c>
      <c r="E3" t="s">
        <v>825</v>
      </c>
      <c r="F3">
        <v>1</v>
      </c>
      <c r="G3">
        <v>1</v>
      </c>
      <c r="H3">
        <v>3</v>
      </c>
      <c r="I3" t="s">
        <v>208</v>
      </c>
      <c r="J3">
        <v>109</v>
      </c>
      <c r="K3">
        <v>13</v>
      </c>
      <c r="L3">
        <v>13</v>
      </c>
    </row>
    <row r="4" spans="1:12" x14ac:dyDescent="0.2">
      <c r="A4" t="s">
        <v>483</v>
      </c>
      <c r="B4" t="s">
        <v>484</v>
      </c>
      <c r="C4" t="s">
        <v>487</v>
      </c>
      <c r="D4" t="s">
        <v>30</v>
      </c>
      <c r="E4" t="s">
        <v>488</v>
      </c>
      <c r="F4">
        <v>1</v>
      </c>
      <c r="G4">
        <v>0</v>
      </c>
      <c r="H4">
        <v>4</v>
      </c>
      <c r="I4" t="s">
        <v>939</v>
      </c>
      <c r="J4">
        <v>13</v>
      </c>
      <c r="K4">
        <v>14</v>
      </c>
      <c r="L4">
        <v>14</v>
      </c>
    </row>
    <row r="5" spans="1:12" x14ac:dyDescent="0.2">
      <c r="A5" t="s">
        <v>115</v>
      </c>
      <c r="B5" t="s">
        <v>116</v>
      </c>
      <c r="C5" t="s">
        <v>600</v>
      </c>
      <c r="D5" t="s">
        <v>2</v>
      </c>
      <c r="E5" t="s">
        <v>601</v>
      </c>
      <c r="F5">
        <v>2</v>
      </c>
      <c r="G5">
        <v>1</v>
      </c>
      <c r="H5">
        <v>1</v>
      </c>
      <c r="I5" t="s">
        <v>121</v>
      </c>
      <c r="J5">
        <v>39</v>
      </c>
      <c r="K5">
        <v>21</v>
      </c>
      <c r="L5">
        <v>21</v>
      </c>
    </row>
    <row r="6" spans="1:12" x14ac:dyDescent="0.2">
      <c r="A6" t="s">
        <v>255</v>
      </c>
      <c r="B6" t="s">
        <v>256</v>
      </c>
      <c r="C6" t="s">
        <v>804</v>
      </c>
      <c r="D6" t="s">
        <v>28</v>
      </c>
      <c r="E6" t="s">
        <v>805</v>
      </c>
      <c r="F6">
        <v>2</v>
      </c>
      <c r="G6">
        <v>1</v>
      </c>
      <c r="H6">
        <v>2</v>
      </c>
      <c r="I6" t="s">
        <v>261</v>
      </c>
      <c r="J6">
        <v>101</v>
      </c>
      <c r="K6">
        <v>22</v>
      </c>
      <c r="L6">
        <v>22</v>
      </c>
    </row>
    <row r="7" spans="1:12" x14ac:dyDescent="0.2">
      <c r="A7" t="s">
        <v>197</v>
      </c>
      <c r="B7" t="s">
        <v>198</v>
      </c>
      <c r="C7" t="s">
        <v>849</v>
      </c>
      <c r="D7" t="s">
        <v>29</v>
      </c>
      <c r="E7" t="s">
        <v>850</v>
      </c>
      <c r="F7">
        <v>2</v>
      </c>
      <c r="G7">
        <v>1</v>
      </c>
      <c r="H7">
        <v>3</v>
      </c>
      <c r="I7" t="s">
        <v>208</v>
      </c>
      <c r="J7">
        <v>117</v>
      </c>
      <c r="K7">
        <v>23</v>
      </c>
      <c r="L7">
        <v>23</v>
      </c>
    </row>
    <row r="8" spans="1:12" x14ac:dyDescent="0.2">
      <c r="A8" t="s">
        <v>489</v>
      </c>
      <c r="B8" t="s">
        <v>490</v>
      </c>
      <c r="C8" t="s">
        <v>493</v>
      </c>
      <c r="D8" t="s">
        <v>30</v>
      </c>
      <c r="E8" t="s">
        <v>494</v>
      </c>
      <c r="F8">
        <v>2</v>
      </c>
      <c r="G8">
        <v>0</v>
      </c>
      <c r="H8">
        <v>4</v>
      </c>
      <c r="I8" t="s">
        <v>939</v>
      </c>
      <c r="J8">
        <v>14</v>
      </c>
      <c r="K8">
        <v>24</v>
      </c>
      <c r="L8">
        <v>24</v>
      </c>
    </row>
    <row r="9" spans="1:12" x14ac:dyDescent="0.2">
      <c r="A9" t="s">
        <v>119</v>
      </c>
      <c r="B9" t="s">
        <v>120</v>
      </c>
      <c r="C9" t="s">
        <v>852</v>
      </c>
      <c r="D9" t="s">
        <v>2</v>
      </c>
      <c r="E9" t="s">
        <v>853</v>
      </c>
      <c r="F9">
        <v>3</v>
      </c>
      <c r="G9">
        <v>1</v>
      </c>
      <c r="H9">
        <v>1</v>
      </c>
      <c r="I9" t="s">
        <v>121</v>
      </c>
      <c r="J9">
        <v>118</v>
      </c>
      <c r="K9">
        <v>31</v>
      </c>
      <c r="L9">
        <v>31</v>
      </c>
    </row>
    <row r="10" spans="1:12" x14ac:dyDescent="0.2">
      <c r="A10" t="s">
        <v>259</v>
      </c>
      <c r="B10" t="s">
        <v>260</v>
      </c>
      <c r="C10" t="s">
        <v>807</v>
      </c>
      <c r="D10" t="s">
        <v>28</v>
      </c>
      <c r="E10" t="s">
        <v>808</v>
      </c>
      <c r="F10">
        <v>3</v>
      </c>
      <c r="G10">
        <v>1</v>
      </c>
      <c r="H10">
        <v>2</v>
      </c>
      <c r="I10" t="s">
        <v>261</v>
      </c>
      <c r="J10">
        <v>102</v>
      </c>
      <c r="K10">
        <v>32</v>
      </c>
      <c r="L10">
        <v>32</v>
      </c>
    </row>
    <row r="11" spans="1:12" x14ac:dyDescent="0.2">
      <c r="A11" t="s">
        <v>204</v>
      </c>
      <c r="B11" t="s">
        <v>205</v>
      </c>
      <c r="C11" t="s">
        <v>887</v>
      </c>
      <c r="D11" t="s">
        <v>29</v>
      </c>
      <c r="E11" t="s">
        <v>888</v>
      </c>
      <c r="F11">
        <v>3</v>
      </c>
      <c r="G11">
        <v>1</v>
      </c>
      <c r="H11">
        <v>3</v>
      </c>
      <c r="I11" t="s">
        <v>208</v>
      </c>
      <c r="J11">
        <v>129</v>
      </c>
      <c r="K11">
        <v>33</v>
      </c>
      <c r="L11">
        <v>33</v>
      </c>
    </row>
    <row r="12" spans="1:12" x14ac:dyDescent="0.2">
      <c r="A12" t="s">
        <v>495</v>
      </c>
      <c r="B12" t="s">
        <v>496</v>
      </c>
      <c r="C12" t="s">
        <v>499</v>
      </c>
      <c r="D12" t="s">
        <v>30</v>
      </c>
      <c r="E12" t="s">
        <v>500</v>
      </c>
      <c r="F12">
        <v>3</v>
      </c>
      <c r="G12">
        <v>0</v>
      </c>
      <c r="H12">
        <v>4</v>
      </c>
      <c r="I12" t="s">
        <v>939</v>
      </c>
      <c r="J12">
        <v>15</v>
      </c>
      <c r="K12">
        <v>34</v>
      </c>
      <c r="L12">
        <v>34</v>
      </c>
    </row>
    <row r="13" spans="1:12" x14ac:dyDescent="0.2">
      <c r="A13" t="s">
        <v>111</v>
      </c>
      <c r="B13" t="s">
        <v>112</v>
      </c>
      <c r="C13" t="s">
        <v>922</v>
      </c>
      <c r="D13" t="s">
        <v>2</v>
      </c>
      <c r="E13" t="s">
        <v>923</v>
      </c>
      <c r="F13">
        <v>4</v>
      </c>
      <c r="G13">
        <v>1</v>
      </c>
      <c r="H13">
        <v>1</v>
      </c>
      <c r="I13" t="s">
        <v>121</v>
      </c>
      <c r="J13">
        <v>130</v>
      </c>
      <c r="K13">
        <v>41</v>
      </c>
      <c r="L13">
        <v>41</v>
      </c>
    </row>
    <row r="14" spans="1:12" x14ac:dyDescent="0.2">
      <c r="A14" t="s">
        <v>248</v>
      </c>
      <c r="B14" t="s">
        <v>249</v>
      </c>
      <c r="C14" t="s">
        <v>816</v>
      </c>
      <c r="D14" t="s">
        <v>28</v>
      </c>
      <c r="E14" t="s">
        <v>817</v>
      </c>
      <c r="F14">
        <v>4</v>
      </c>
      <c r="G14">
        <v>1</v>
      </c>
      <c r="H14">
        <v>2</v>
      </c>
      <c r="I14" t="s">
        <v>261</v>
      </c>
      <c r="J14">
        <v>105</v>
      </c>
      <c r="K14">
        <v>42</v>
      </c>
      <c r="L14">
        <v>42</v>
      </c>
    </row>
    <row r="15" spans="1:12" x14ac:dyDescent="0.2">
      <c r="A15" t="s">
        <v>889</v>
      </c>
      <c r="B15" t="s">
        <v>890</v>
      </c>
      <c r="C15" t="s">
        <v>893</v>
      </c>
      <c r="D15" t="s">
        <v>30</v>
      </c>
      <c r="E15" t="s">
        <v>928</v>
      </c>
      <c r="F15">
        <v>4</v>
      </c>
      <c r="G15">
        <v>0</v>
      </c>
      <c r="H15">
        <v>4</v>
      </c>
      <c r="I15" t="s">
        <v>939</v>
      </c>
      <c r="J15">
        <v>901</v>
      </c>
      <c r="K15">
        <v>44</v>
      </c>
      <c r="L15">
        <v>44</v>
      </c>
    </row>
    <row r="16" spans="1:12" x14ac:dyDescent="0.2">
      <c r="A16" t="s">
        <v>133</v>
      </c>
      <c r="B16" t="s">
        <v>134</v>
      </c>
      <c r="C16" t="s">
        <v>684</v>
      </c>
      <c r="D16" t="s">
        <v>9</v>
      </c>
      <c r="E16" t="s">
        <v>685</v>
      </c>
      <c r="F16">
        <v>1</v>
      </c>
      <c r="G16">
        <v>1</v>
      </c>
      <c r="H16">
        <v>5</v>
      </c>
      <c r="I16" t="s">
        <v>136</v>
      </c>
      <c r="J16">
        <v>59</v>
      </c>
      <c r="K16">
        <v>65</v>
      </c>
      <c r="L16">
        <v>65</v>
      </c>
    </row>
    <row r="17" spans="1:12" x14ac:dyDescent="0.2">
      <c r="A17" t="s">
        <v>350</v>
      </c>
      <c r="B17" t="s">
        <v>788</v>
      </c>
      <c r="C17" t="s">
        <v>790</v>
      </c>
      <c r="D17" t="s">
        <v>52</v>
      </c>
      <c r="E17" t="s">
        <v>791</v>
      </c>
      <c r="F17">
        <v>1</v>
      </c>
      <c r="G17">
        <v>1</v>
      </c>
      <c r="H17">
        <v>6</v>
      </c>
      <c r="I17" t="s">
        <v>352</v>
      </c>
      <c r="J17">
        <v>95</v>
      </c>
      <c r="K17">
        <v>66</v>
      </c>
      <c r="L17">
        <v>66</v>
      </c>
    </row>
    <row r="18" spans="1:12" x14ac:dyDescent="0.2">
      <c r="A18" t="s">
        <v>194</v>
      </c>
      <c r="B18" t="s">
        <v>195</v>
      </c>
      <c r="C18" t="s">
        <v>703</v>
      </c>
      <c r="D18" t="s">
        <v>53</v>
      </c>
      <c r="E18" t="s">
        <v>704</v>
      </c>
      <c r="F18">
        <v>1</v>
      </c>
      <c r="G18">
        <v>1</v>
      </c>
      <c r="H18">
        <v>7</v>
      </c>
      <c r="I18" t="s">
        <v>217</v>
      </c>
      <c r="J18">
        <v>65</v>
      </c>
      <c r="K18">
        <v>67</v>
      </c>
      <c r="L18">
        <v>67</v>
      </c>
    </row>
    <row r="19" spans="1:12" x14ac:dyDescent="0.2">
      <c r="A19" t="s">
        <v>447</v>
      </c>
      <c r="B19" t="s">
        <v>448</v>
      </c>
      <c r="C19" t="s">
        <v>951</v>
      </c>
      <c r="D19" t="s">
        <v>8</v>
      </c>
      <c r="E19" t="s">
        <v>451</v>
      </c>
      <c r="F19">
        <v>1</v>
      </c>
      <c r="G19">
        <v>0</v>
      </c>
      <c r="H19">
        <v>8</v>
      </c>
      <c r="I19" t="s">
        <v>940</v>
      </c>
      <c r="J19">
        <v>5</v>
      </c>
      <c r="K19">
        <v>68</v>
      </c>
      <c r="L19">
        <v>68</v>
      </c>
    </row>
    <row r="20" spans="1:12" x14ac:dyDescent="0.2">
      <c r="A20" t="s">
        <v>126</v>
      </c>
      <c r="B20" t="s">
        <v>127</v>
      </c>
      <c r="C20" t="s">
        <v>699</v>
      </c>
      <c r="D20" t="s">
        <v>9</v>
      </c>
      <c r="E20" t="s">
        <v>700</v>
      </c>
      <c r="F20">
        <v>2</v>
      </c>
      <c r="G20">
        <v>1</v>
      </c>
      <c r="H20">
        <v>5</v>
      </c>
      <c r="I20" t="s">
        <v>136</v>
      </c>
      <c r="J20">
        <v>64</v>
      </c>
      <c r="K20">
        <v>75</v>
      </c>
      <c r="L20">
        <v>75</v>
      </c>
    </row>
    <row r="21" spans="1:12" x14ac:dyDescent="0.2">
      <c r="A21" t="s">
        <v>345</v>
      </c>
      <c r="B21" t="s">
        <v>346</v>
      </c>
      <c r="C21" t="s">
        <v>800</v>
      </c>
      <c r="D21" t="s">
        <v>52</v>
      </c>
      <c r="E21" t="s">
        <v>801</v>
      </c>
      <c r="F21">
        <v>2</v>
      </c>
      <c r="G21">
        <v>1</v>
      </c>
      <c r="H21">
        <v>6</v>
      </c>
      <c r="I21" t="s">
        <v>352</v>
      </c>
      <c r="J21">
        <v>99</v>
      </c>
      <c r="K21">
        <v>76</v>
      </c>
      <c r="L21">
        <v>76</v>
      </c>
    </row>
    <row r="22" spans="1:12" x14ac:dyDescent="0.2">
      <c r="A22" t="s">
        <v>209</v>
      </c>
      <c r="B22" t="s">
        <v>210</v>
      </c>
      <c r="C22" t="s">
        <v>842</v>
      </c>
      <c r="D22" t="s">
        <v>53</v>
      </c>
      <c r="E22" t="s">
        <v>843</v>
      </c>
      <c r="F22">
        <v>2</v>
      </c>
      <c r="G22">
        <v>1</v>
      </c>
      <c r="H22">
        <v>7</v>
      </c>
      <c r="I22" t="s">
        <v>217</v>
      </c>
      <c r="J22">
        <v>114</v>
      </c>
      <c r="K22">
        <v>77</v>
      </c>
      <c r="L22">
        <v>77</v>
      </c>
    </row>
    <row r="23" spans="1:12" x14ac:dyDescent="0.2">
      <c r="A23" t="s">
        <v>507</v>
      </c>
      <c r="B23" t="s">
        <v>508</v>
      </c>
      <c r="C23" t="s">
        <v>511</v>
      </c>
      <c r="D23" t="s">
        <v>8</v>
      </c>
      <c r="E23" t="s">
        <v>512</v>
      </c>
      <c r="F23">
        <v>2</v>
      </c>
      <c r="G23">
        <v>0</v>
      </c>
      <c r="H23">
        <v>8</v>
      </c>
      <c r="I23" t="s">
        <v>940</v>
      </c>
      <c r="J23">
        <v>17</v>
      </c>
      <c r="K23">
        <v>78</v>
      </c>
      <c r="L23">
        <v>78</v>
      </c>
    </row>
    <row r="24" spans="1:12" x14ac:dyDescent="0.2">
      <c r="A24" t="s">
        <v>826</v>
      </c>
      <c r="B24" t="s">
        <v>130</v>
      </c>
      <c r="C24" t="s">
        <v>828</v>
      </c>
      <c r="D24" t="s">
        <v>9</v>
      </c>
      <c r="E24" t="s">
        <v>829</v>
      </c>
      <c r="F24">
        <v>3</v>
      </c>
      <c r="G24">
        <v>1</v>
      </c>
      <c r="H24">
        <v>5</v>
      </c>
      <c r="I24" t="s">
        <v>136</v>
      </c>
      <c r="J24">
        <v>110</v>
      </c>
      <c r="K24">
        <v>85</v>
      </c>
      <c r="L24">
        <v>85</v>
      </c>
    </row>
    <row r="25" spans="1:12" x14ac:dyDescent="0.2">
      <c r="A25" t="s">
        <v>342</v>
      </c>
      <c r="B25" t="s">
        <v>343</v>
      </c>
      <c r="C25" t="s">
        <v>802</v>
      </c>
      <c r="D25" t="s">
        <v>52</v>
      </c>
      <c r="E25" t="s">
        <v>803</v>
      </c>
      <c r="F25">
        <v>3</v>
      </c>
      <c r="G25">
        <v>1</v>
      </c>
      <c r="H25">
        <v>6</v>
      </c>
      <c r="I25" t="s">
        <v>352</v>
      </c>
      <c r="J25">
        <v>100</v>
      </c>
      <c r="K25">
        <v>86</v>
      </c>
      <c r="L25">
        <v>86</v>
      </c>
    </row>
    <row r="26" spans="1:12" x14ac:dyDescent="0.2">
      <c r="A26" t="s">
        <v>213</v>
      </c>
      <c r="B26" t="s">
        <v>214</v>
      </c>
      <c r="C26" t="s">
        <v>937</v>
      </c>
      <c r="D26" t="s">
        <v>53</v>
      </c>
      <c r="E26" t="s">
        <v>938</v>
      </c>
      <c r="F26">
        <v>3</v>
      </c>
      <c r="G26">
        <v>1</v>
      </c>
      <c r="H26">
        <v>7</v>
      </c>
      <c r="I26" t="s">
        <v>217</v>
      </c>
      <c r="J26">
        <v>132</v>
      </c>
      <c r="K26">
        <v>87</v>
      </c>
      <c r="L26">
        <v>87</v>
      </c>
    </row>
    <row r="27" spans="1:12" x14ac:dyDescent="0.2">
      <c r="A27" t="s">
        <v>556</v>
      </c>
      <c r="B27" t="s">
        <v>557</v>
      </c>
      <c r="C27" t="s">
        <v>559</v>
      </c>
      <c r="D27" t="s">
        <v>8</v>
      </c>
      <c r="E27" t="s">
        <v>560</v>
      </c>
      <c r="F27">
        <v>3</v>
      </c>
      <c r="G27">
        <v>0</v>
      </c>
      <c r="H27">
        <v>8</v>
      </c>
      <c r="I27" t="s">
        <v>940</v>
      </c>
      <c r="J27">
        <v>29</v>
      </c>
      <c r="K27">
        <v>88</v>
      </c>
      <c r="L27">
        <v>88</v>
      </c>
    </row>
    <row r="28" spans="1:12" x14ac:dyDescent="0.2">
      <c r="A28" t="s">
        <v>648</v>
      </c>
      <c r="B28" t="s">
        <v>649</v>
      </c>
      <c r="C28" t="s">
        <v>653</v>
      </c>
      <c r="D28" t="s">
        <v>8</v>
      </c>
      <c r="E28" t="s">
        <v>654</v>
      </c>
      <c r="F28">
        <v>4</v>
      </c>
      <c r="G28">
        <v>0</v>
      </c>
      <c r="H28">
        <v>8</v>
      </c>
      <c r="I28" t="s">
        <v>940</v>
      </c>
      <c r="J28">
        <v>51</v>
      </c>
      <c r="K28">
        <v>98</v>
      </c>
      <c r="L28">
        <v>98</v>
      </c>
    </row>
    <row r="29" spans="1:12" x14ac:dyDescent="0.2">
      <c r="A29" t="s">
        <v>652</v>
      </c>
      <c r="B29" t="s">
        <v>142</v>
      </c>
      <c r="C29" t="s">
        <v>719</v>
      </c>
      <c r="D29" t="s">
        <v>31</v>
      </c>
      <c r="E29" t="s">
        <v>720</v>
      </c>
      <c r="F29">
        <v>1</v>
      </c>
      <c r="G29">
        <v>1</v>
      </c>
      <c r="H29">
        <v>9</v>
      </c>
      <c r="I29" t="s">
        <v>147</v>
      </c>
      <c r="J29">
        <v>70</v>
      </c>
      <c r="K29">
        <v>119</v>
      </c>
      <c r="L29">
        <v>119</v>
      </c>
    </row>
    <row r="30" spans="1:12" x14ac:dyDescent="0.2">
      <c r="A30" t="s">
        <v>329</v>
      </c>
      <c r="B30" t="s">
        <v>330</v>
      </c>
      <c r="C30" t="s">
        <v>531</v>
      </c>
      <c r="D30" t="s">
        <v>32</v>
      </c>
      <c r="E30" t="s">
        <v>532</v>
      </c>
      <c r="F30">
        <v>1</v>
      </c>
      <c r="G30">
        <v>1</v>
      </c>
      <c r="H30">
        <v>10</v>
      </c>
      <c r="I30" t="s">
        <v>332</v>
      </c>
      <c r="J30">
        <v>22</v>
      </c>
      <c r="K30">
        <v>120</v>
      </c>
      <c r="L30">
        <v>120</v>
      </c>
    </row>
    <row r="31" spans="1:12" x14ac:dyDescent="0.2">
      <c r="A31" t="s">
        <v>277</v>
      </c>
      <c r="B31" t="s">
        <v>278</v>
      </c>
      <c r="C31" t="s">
        <v>736</v>
      </c>
      <c r="D31" t="s">
        <v>33</v>
      </c>
      <c r="E31" t="s">
        <v>737</v>
      </c>
      <c r="F31">
        <v>1</v>
      </c>
      <c r="G31">
        <v>1</v>
      </c>
      <c r="H31">
        <v>11</v>
      </c>
      <c r="I31" t="s">
        <v>281</v>
      </c>
      <c r="J31">
        <v>77</v>
      </c>
      <c r="K31">
        <v>121</v>
      </c>
      <c r="L31">
        <v>121</v>
      </c>
    </row>
    <row r="32" spans="1:12" x14ac:dyDescent="0.2">
      <c r="A32" t="s">
        <v>594</v>
      </c>
      <c r="B32" t="s">
        <v>349</v>
      </c>
      <c r="C32" t="s">
        <v>597</v>
      </c>
      <c r="D32" t="s">
        <v>7</v>
      </c>
      <c r="E32" t="s">
        <v>598</v>
      </c>
      <c r="F32">
        <v>1</v>
      </c>
      <c r="G32">
        <v>0</v>
      </c>
      <c r="H32">
        <v>12</v>
      </c>
      <c r="I32" t="s">
        <v>941</v>
      </c>
      <c r="J32">
        <v>38</v>
      </c>
      <c r="K32">
        <v>122</v>
      </c>
      <c r="L32">
        <v>122</v>
      </c>
    </row>
    <row r="33" spans="1:12" x14ac:dyDescent="0.2">
      <c r="A33" t="s">
        <v>137</v>
      </c>
      <c r="B33" t="s">
        <v>138</v>
      </c>
      <c r="C33" t="s">
        <v>758</v>
      </c>
      <c r="D33" t="s">
        <v>31</v>
      </c>
      <c r="E33" t="s">
        <v>759</v>
      </c>
      <c r="F33">
        <v>2</v>
      </c>
      <c r="G33">
        <v>1</v>
      </c>
      <c r="H33">
        <v>9</v>
      </c>
      <c r="I33" t="s">
        <v>147</v>
      </c>
      <c r="J33">
        <v>84</v>
      </c>
      <c r="K33">
        <v>129</v>
      </c>
      <c r="L33">
        <v>129</v>
      </c>
    </row>
    <row r="34" spans="1:12" x14ac:dyDescent="0.2">
      <c r="A34" t="s">
        <v>322</v>
      </c>
      <c r="B34" t="s">
        <v>323</v>
      </c>
      <c r="C34" t="s">
        <v>716</v>
      </c>
      <c r="D34" t="s">
        <v>32</v>
      </c>
      <c r="E34" t="s">
        <v>717</v>
      </c>
      <c r="F34">
        <v>2</v>
      </c>
      <c r="G34">
        <v>1</v>
      </c>
      <c r="H34">
        <v>10</v>
      </c>
      <c r="I34" t="s">
        <v>332</v>
      </c>
      <c r="J34">
        <v>69</v>
      </c>
      <c r="K34">
        <v>130</v>
      </c>
      <c r="L34">
        <v>130</v>
      </c>
    </row>
    <row r="35" spans="1:12" x14ac:dyDescent="0.2">
      <c r="A35" t="s">
        <v>76</v>
      </c>
      <c r="B35" t="s">
        <v>266</v>
      </c>
      <c r="C35" t="s">
        <v>755</v>
      </c>
      <c r="D35" t="s">
        <v>33</v>
      </c>
      <c r="E35" t="s">
        <v>756</v>
      </c>
      <c r="F35">
        <v>2</v>
      </c>
      <c r="G35">
        <v>1</v>
      </c>
      <c r="H35">
        <v>11</v>
      </c>
      <c r="I35" t="s">
        <v>281</v>
      </c>
      <c r="J35">
        <v>83</v>
      </c>
      <c r="K35">
        <v>131</v>
      </c>
      <c r="L35">
        <v>131</v>
      </c>
    </row>
    <row r="36" spans="1:12" x14ac:dyDescent="0.2">
      <c r="A36" t="s">
        <v>428</v>
      </c>
      <c r="B36" t="s">
        <v>429</v>
      </c>
      <c r="C36" t="s">
        <v>432</v>
      </c>
      <c r="D36" t="s">
        <v>7</v>
      </c>
      <c r="E36" t="s">
        <v>433</v>
      </c>
      <c r="F36">
        <v>2</v>
      </c>
      <c r="G36">
        <v>0</v>
      </c>
      <c r="H36">
        <v>12</v>
      </c>
      <c r="I36" t="s">
        <v>941</v>
      </c>
      <c r="J36">
        <v>1</v>
      </c>
      <c r="K36">
        <v>132</v>
      </c>
      <c r="L36">
        <v>132</v>
      </c>
    </row>
    <row r="37" spans="1:12" x14ac:dyDescent="0.2">
      <c r="A37" t="s">
        <v>122</v>
      </c>
      <c r="B37" t="s">
        <v>123</v>
      </c>
      <c r="C37" t="s">
        <v>818</v>
      </c>
      <c r="D37" t="s">
        <v>31</v>
      </c>
      <c r="E37" t="s">
        <v>819</v>
      </c>
      <c r="F37">
        <v>3</v>
      </c>
      <c r="G37">
        <v>1</v>
      </c>
      <c r="H37">
        <v>9</v>
      </c>
      <c r="I37" t="s">
        <v>147</v>
      </c>
      <c r="J37">
        <v>106</v>
      </c>
      <c r="K37">
        <v>139</v>
      </c>
      <c r="L37">
        <v>139</v>
      </c>
    </row>
    <row r="38" spans="1:12" x14ac:dyDescent="0.2">
      <c r="A38" t="s">
        <v>218</v>
      </c>
      <c r="B38" t="s">
        <v>219</v>
      </c>
      <c r="C38" t="s">
        <v>746</v>
      </c>
      <c r="D38" t="s">
        <v>32</v>
      </c>
      <c r="E38" t="s">
        <v>747</v>
      </c>
      <c r="F38">
        <v>3</v>
      </c>
      <c r="G38">
        <v>1</v>
      </c>
      <c r="H38">
        <v>10</v>
      </c>
      <c r="I38" t="s">
        <v>332</v>
      </c>
      <c r="J38">
        <v>80</v>
      </c>
      <c r="K38">
        <v>140</v>
      </c>
      <c r="L38">
        <v>140</v>
      </c>
    </row>
    <row r="39" spans="1:12" x14ac:dyDescent="0.2">
      <c r="A39" t="s">
        <v>273</v>
      </c>
      <c r="B39" t="s">
        <v>274</v>
      </c>
      <c r="C39" t="s">
        <v>767</v>
      </c>
      <c r="D39" t="s">
        <v>33</v>
      </c>
      <c r="E39" t="s">
        <v>768</v>
      </c>
      <c r="F39">
        <v>3</v>
      </c>
      <c r="G39">
        <v>1</v>
      </c>
      <c r="H39">
        <v>11</v>
      </c>
      <c r="I39" t="s">
        <v>281</v>
      </c>
      <c r="J39">
        <v>87</v>
      </c>
      <c r="K39">
        <v>141</v>
      </c>
      <c r="L39">
        <v>141</v>
      </c>
    </row>
    <row r="40" spans="1:12" x14ac:dyDescent="0.2">
      <c r="A40" t="s">
        <v>173</v>
      </c>
      <c r="B40" t="s">
        <v>174</v>
      </c>
      <c r="C40" t="s">
        <v>476</v>
      </c>
      <c r="D40" t="s">
        <v>7</v>
      </c>
      <c r="E40" t="s">
        <v>477</v>
      </c>
      <c r="F40">
        <v>3</v>
      </c>
      <c r="G40">
        <v>0</v>
      </c>
      <c r="H40">
        <v>12</v>
      </c>
      <c r="I40" t="s">
        <v>941</v>
      </c>
      <c r="J40">
        <v>10</v>
      </c>
      <c r="K40">
        <v>142</v>
      </c>
      <c r="L40">
        <v>142</v>
      </c>
    </row>
    <row r="41" spans="1:12" x14ac:dyDescent="0.2">
      <c r="A41" t="s">
        <v>144</v>
      </c>
      <c r="B41" t="s">
        <v>145</v>
      </c>
      <c r="C41" t="s">
        <v>859</v>
      </c>
      <c r="D41" t="s">
        <v>31</v>
      </c>
      <c r="E41" t="s">
        <v>860</v>
      </c>
      <c r="F41">
        <v>4</v>
      </c>
      <c r="G41">
        <v>1</v>
      </c>
      <c r="H41">
        <v>9</v>
      </c>
      <c r="I41" t="s">
        <v>147</v>
      </c>
      <c r="J41">
        <v>121</v>
      </c>
      <c r="K41">
        <v>149</v>
      </c>
      <c r="L41">
        <v>149</v>
      </c>
    </row>
    <row r="42" spans="1:12" x14ac:dyDescent="0.2">
      <c r="A42" t="s">
        <v>326</v>
      </c>
      <c r="B42" t="s">
        <v>327</v>
      </c>
      <c r="C42" t="s">
        <v>861</v>
      </c>
      <c r="D42" t="s">
        <v>32</v>
      </c>
      <c r="E42" t="s">
        <v>862</v>
      </c>
      <c r="F42">
        <v>4</v>
      </c>
      <c r="G42">
        <v>1</v>
      </c>
      <c r="H42">
        <v>10</v>
      </c>
      <c r="I42" t="s">
        <v>332</v>
      </c>
      <c r="J42">
        <v>122</v>
      </c>
      <c r="K42">
        <v>150</v>
      </c>
      <c r="L42">
        <v>150</v>
      </c>
    </row>
    <row r="43" spans="1:12" x14ac:dyDescent="0.2">
      <c r="A43" t="s">
        <v>269</v>
      </c>
      <c r="B43" t="s">
        <v>270</v>
      </c>
      <c r="C43" t="s">
        <v>778</v>
      </c>
      <c r="D43" t="s">
        <v>33</v>
      </c>
      <c r="E43" t="s">
        <v>779</v>
      </c>
      <c r="F43">
        <v>4</v>
      </c>
      <c r="G43">
        <v>1</v>
      </c>
      <c r="H43">
        <v>11</v>
      </c>
      <c r="I43" t="s">
        <v>281</v>
      </c>
      <c r="J43">
        <v>92</v>
      </c>
      <c r="K43">
        <v>151</v>
      </c>
      <c r="L43">
        <v>151</v>
      </c>
    </row>
    <row r="44" spans="1:12" x14ac:dyDescent="0.2">
      <c r="A44" t="s">
        <v>906</v>
      </c>
      <c r="B44" t="s">
        <v>907</v>
      </c>
      <c r="C44" t="s">
        <v>909</v>
      </c>
      <c r="D44" t="s">
        <v>7</v>
      </c>
      <c r="E44" t="s">
        <v>932</v>
      </c>
      <c r="F44">
        <v>4</v>
      </c>
      <c r="G44">
        <v>0</v>
      </c>
      <c r="H44">
        <v>12</v>
      </c>
      <c r="I44" t="s">
        <v>941</v>
      </c>
      <c r="J44">
        <v>905</v>
      </c>
      <c r="K44">
        <v>152</v>
      </c>
      <c r="L44">
        <v>152</v>
      </c>
    </row>
    <row r="45" spans="1:12" x14ac:dyDescent="0.2">
      <c r="A45" t="s">
        <v>643</v>
      </c>
      <c r="B45" t="s">
        <v>644</v>
      </c>
      <c r="C45" t="s">
        <v>646</v>
      </c>
      <c r="D45" t="s">
        <v>54</v>
      </c>
      <c r="E45" t="s">
        <v>647</v>
      </c>
      <c r="F45">
        <v>1</v>
      </c>
      <c r="G45">
        <v>0</v>
      </c>
      <c r="H45">
        <v>13</v>
      </c>
      <c r="I45" t="s">
        <v>942</v>
      </c>
      <c r="J45">
        <v>50</v>
      </c>
      <c r="K45">
        <v>173</v>
      </c>
      <c r="L45">
        <v>173</v>
      </c>
    </row>
    <row r="46" spans="1:12" x14ac:dyDescent="0.2">
      <c r="A46" t="s">
        <v>241</v>
      </c>
      <c r="B46" t="s">
        <v>333</v>
      </c>
      <c r="C46" t="s">
        <v>771</v>
      </c>
      <c r="D46" t="s">
        <v>55</v>
      </c>
      <c r="E46" t="s">
        <v>772</v>
      </c>
      <c r="F46">
        <v>1</v>
      </c>
      <c r="G46">
        <v>1</v>
      </c>
      <c r="H46">
        <v>14</v>
      </c>
      <c r="I46" t="s">
        <v>341</v>
      </c>
      <c r="J46">
        <v>89</v>
      </c>
      <c r="K46">
        <v>174</v>
      </c>
      <c r="L46">
        <v>174</v>
      </c>
    </row>
    <row r="47" spans="1:12" x14ac:dyDescent="0.2">
      <c r="A47" t="s">
        <v>381</v>
      </c>
      <c r="B47" t="s">
        <v>382</v>
      </c>
      <c r="C47" t="s">
        <v>524</v>
      </c>
      <c r="D47" t="s">
        <v>56</v>
      </c>
      <c r="E47" t="s">
        <v>525</v>
      </c>
      <c r="F47">
        <v>1</v>
      </c>
      <c r="G47">
        <v>1</v>
      </c>
      <c r="H47">
        <v>15</v>
      </c>
      <c r="I47" t="s">
        <v>385</v>
      </c>
      <c r="J47">
        <v>20</v>
      </c>
      <c r="K47">
        <v>175</v>
      </c>
      <c r="L47">
        <v>175</v>
      </c>
    </row>
    <row r="48" spans="1:12" x14ac:dyDescent="0.2">
      <c r="A48" t="s">
        <v>513</v>
      </c>
      <c r="B48" t="s">
        <v>514</v>
      </c>
      <c r="C48" t="s">
        <v>517</v>
      </c>
      <c r="D48" t="s">
        <v>57</v>
      </c>
      <c r="E48" t="s">
        <v>518</v>
      </c>
      <c r="F48">
        <v>1</v>
      </c>
      <c r="G48">
        <v>0</v>
      </c>
      <c r="H48">
        <v>16</v>
      </c>
      <c r="I48" t="s">
        <v>943</v>
      </c>
      <c r="J48">
        <v>18</v>
      </c>
      <c r="K48">
        <v>176</v>
      </c>
      <c r="L48">
        <v>176</v>
      </c>
    </row>
    <row r="49" spans="1:12" x14ac:dyDescent="0.2">
      <c r="A49" t="s">
        <v>74</v>
      </c>
      <c r="B49" t="s">
        <v>898</v>
      </c>
      <c r="C49" t="s">
        <v>901</v>
      </c>
      <c r="D49" t="s">
        <v>54</v>
      </c>
      <c r="E49" t="s">
        <v>930</v>
      </c>
      <c r="F49">
        <v>2</v>
      </c>
      <c r="G49">
        <v>0</v>
      </c>
      <c r="H49">
        <v>13</v>
      </c>
      <c r="I49" t="s">
        <v>942</v>
      </c>
      <c r="J49">
        <v>903</v>
      </c>
      <c r="K49">
        <v>183</v>
      </c>
      <c r="L49">
        <v>183</v>
      </c>
    </row>
    <row r="50" spans="1:12" x14ac:dyDescent="0.2">
      <c r="A50" t="s">
        <v>336</v>
      </c>
      <c r="B50" t="s">
        <v>337</v>
      </c>
      <c r="C50" t="s">
        <v>798</v>
      </c>
      <c r="D50" t="s">
        <v>55</v>
      </c>
      <c r="E50" t="s">
        <v>799</v>
      </c>
      <c r="F50">
        <v>2</v>
      </c>
      <c r="G50">
        <v>1</v>
      </c>
      <c r="H50">
        <v>14</v>
      </c>
      <c r="I50" t="s">
        <v>341</v>
      </c>
      <c r="J50">
        <v>98</v>
      </c>
      <c r="K50">
        <v>184</v>
      </c>
      <c r="L50">
        <v>184</v>
      </c>
    </row>
    <row r="51" spans="1:12" x14ac:dyDescent="0.2">
      <c r="A51" t="s">
        <v>711</v>
      </c>
      <c r="B51" t="s">
        <v>712</v>
      </c>
      <c r="C51" t="s">
        <v>714</v>
      </c>
      <c r="D51" t="s">
        <v>56</v>
      </c>
      <c r="E51" t="s">
        <v>715</v>
      </c>
      <c r="F51">
        <v>2</v>
      </c>
      <c r="G51">
        <v>1</v>
      </c>
      <c r="H51">
        <v>15</v>
      </c>
      <c r="I51" t="s">
        <v>385</v>
      </c>
      <c r="J51">
        <v>68</v>
      </c>
      <c r="K51">
        <v>185</v>
      </c>
      <c r="L51">
        <v>185</v>
      </c>
    </row>
    <row r="52" spans="1:12" x14ac:dyDescent="0.2">
      <c r="A52" t="s">
        <v>580</v>
      </c>
      <c r="B52" t="s">
        <v>581</v>
      </c>
      <c r="C52" t="s">
        <v>584</v>
      </c>
      <c r="D52" t="s">
        <v>57</v>
      </c>
      <c r="E52" t="s">
        <v>585</v>
      </c>
      <c r="F52">
        <v>2</v>
      </c>
      <c r="G52">
        <v>0</v>
      </c>
      <c r="H52">
        <v>16</v>
      </c>
      <c r="I52" t="s">
        <v>943</v>
      </c>
      <c r="J52">
        <v>35</v>
      </c>
      <c r="K52">
        <v>186</v>
      </c>
      <c r="L52">
        <v>186</v>
      </c>
    </row>
    <row r="53" spans="1:12" x14ac:dyDescent="0.2">
      <c r="A53" t="s">
        <v>902</v>
      </c>
      <c r="B53" t="s">
        <v>75</v>
      </c>
      <c r="C53" t="s">
        <v>905</v>
      </c>
      <c r="D53" t="s">
        <v>54</v>
      </c>
      <c r="E53" t="s">
        <v>931</v>
      </c>
      <c r="F53">
        <v>3</v>
      </c>
      <c r="G53">
        <v>0</v>
      </c>
      <c r="H53">
        <v>13</v>
      </c>
      <c r="I53" t="s">
        <v>942</v>
      </c>
      <c r="J53">
        <v>904</v>
      </c>
      <c r="K53">
        <v>193</v>
      </c>
      <c r="L53">
        <v>193</v>
      </c>
    </row>
    <row r="54" spans="1:12" x14ac:dyDescent="0.2">
      <c r="A54" t="s">
        <v>319</v>
      </c>
      <c r="B54" t="s">
        <v>320</v>
      </c>
      <c r="C54" t="s">
        <v>820</v>
      </c>
      <c r="D54" t="s">
        <v>55</v>
      </c>
      <c r="E54" t="s">
        <v>821</v>
      </c>
      <c r="F54">
        <v>3</v>
      </c>
      <c r="G54">
        <v>1</v>
      </c>
      <c r="H54">
        <v>14</v>
      </c>
      <c r="I54" t="s">
        <v>341</v>
      </c>
      <c r="J54">
        <v>107</v>
      </c>
      <c r="K54">
        <v>194</v>
      </c>
      <c r="L54">
        <v>194</v>
      </c>
    </row>
    <row r="55" spans="1:12" x14ac:dyDescent="0.2">
      <c r="A55" t="s">
        <v>305</v>
      </c>
      <c r="B55" t="s">
        <v>376</v>
      </c>
      <c r="C55" t="s">
        <v>810</v>
      </c>
      <c r="D55" t="s">
        <v>56</v>
      </c>
      <c r="E55" t="s">
        <v>811</v>
      </c>
      <c r="F55">
        <v>3</v>
      </c>
      <c r="G55">
        <v>1</v>
      </c>
      <c r="H55">
        <v>15</v>
      </c>
      <c r="I55" t="s">
        <v>385</v>
      </c>
      <c r="J55">
        <v>103</v>
      </c>
      <c r="K55">
        <v>195</v>
      </c>
      <c r="L55">
        <v>195</v>
      </c>
    </row>
    <row r="56" spans="1:12" x14ac:dyDescent="0.2">
      <c r="A56" t="s">
        <v>608</v>
      </c>
      <c r="B56" t="s">
        <v>609</v>
      </c>
      <c r="C56" t="s">
        <v>611</v>
      </c>
      <c r="D56" t="s">
        <v>57</v>
      </c>
      <c r="E56" t="s">
        <v>612</v>
      </c>
      <c r="F56">
        <v>3</v>
      </c>
      <c r="G56">
        <v>0</v>
      </c>
      <c r="H56">
        <v>16</v>
      </c>
      <c r="I56" t="s">
        <v>943</v>
      </c>
      <c r="J56">
        <v>41</v>
      </c>
      <c r="K56">
        <v>196</v>
      </c>
      <c r="L56">
        <v>196</v>
      </c>
    </row>
    <row r="57" spans="1:12" x14ac:dyDescent="0.2">
      <c r="A57" t="s">
        <v>918</v>
      </c>
      <c r="B57" t="s">
        <v>919</v>
      </c>
      <c r="C57" t="s">
        <v>920</v>
      </c>
      <c r="D57" t="s">
        <v>54</v>
      </c>
      <c r="E57" t="s">
        <v>921</v>
      </c>
      <c r="F57">
        <v>4</v>
      </c>
      <c r="G57">
        <v>0</v>
      </c>
      <c r="H57">
        <v>13</v>
      </c>
      <c r="I57" t="s">
        <v>942</v>
      </c>
      <c r="J57">
        <v>131</v>
      </c>
      <c r="K57">
        <v>203</v>
      </c>
      <c r="L57">
        <v>203</v>
      </c>
    </row>
    <row r="58" spans="1:12" x14ac:dyDescent="0.2">
      <c r="A58" t="s">
        <v>76</v>
      </c>
      <c r="B58" t="s">
        <v>339</v>
      </c>
      <c r="C58" t="s">
        <v>866</v>
      </c>
      <c r="D58" t="s">
        <v>55</v>
      </c>
      <c r="E58" t="s">
        <v>867</v>
      </c>
      <c r="F58">
        <v>4</v>
      </c>
      <c r="G58">
        <v>1</v>
      </c>
      <c r="H58">
        <v>14</v>
      </c>
      <c r="I58" t="s">
        <v>341</v>
      </c>
      <c r="J58">
        <v>124</v>
      </c>
      <c r="K58">
        <v>204</v>
      </c>
      <c r="L58">
        <v>204</v>
      </c>
    </row>
    <row r="59" spans="1:12" x14ac:dyDescent="0.2">
      <c r="A59" t="s">
        <v>76</v>
      </c>
      <c r="B59" t="s">
        <v>373</v>
      </c>
      <c r="C59" t="s">
        <v>854</v>
      </c>
      <c r="D59" t="s">
        <v>56</v>
      </c>
      <c r="E59" t="s">
        <v>855</v>
      </c>
      <c r="F59">
        <v>4</v>
      </c>
      <c r="G59">
        <v>1</v>
      </c>
      <c r="H59">
        <v>15</v>
      </c>
      <c r="I59" t="s">
        <v>385</v>
      </c>
      <c r="J59">
        <v>119</v>
      </c>
      <c r="K59">
        <v>205</v>
      </c>
      <c r="L59">
        <v>205</v>
      </c>
    </row>
    <row r="60" spans="1:12" x14ac:dyDescent="0.2">
      <c r="A60" t="s">
        <v>621</v>
      </c>
      <c r="B60" t="s">
        <v>622</v>
      </c>
      <c r="C60" t="s">
        <v>625</v>
      </c>
      <c r="D60" t="s">
        <v>57</v>
      </c>
      <c r="E60" t="s">
        <v>626</v>
      </c>
      <c r="F60">
        <v>4</v>
      </c>
      <c r="G60">
        <v>0</v>
      </c>
      <c r="H60">
        <v>16</v>
      </c>
      <c r="I60" t="s">
        <v>943</v>
      </c>
      <c r="J60">
        <v>44</v>
      </c>
      <c r="K60">
        <v>206</v>
      </c>
      <c r="L60">
        <v>206</v>
      </c>
    </row>
    <row r="61" spans="1:12" x14ac:dyDescent="0.2">
      <c r="A61" t="s">
        <v>157</v>
      </c>
      <c r="B61" t="s">
        <v>158</v>
      </c>
      <c r="C61" t="s">
        <v>570</v>
      </c>
      <c r="D61" t="s">
        <v>34</v>
      </c>
      <c r="E61" t="s">
        <v>571</v>
      </c>
      <c r="F61">
        <v>1</v>
      </c>
      <c r="G61">
        <v>1</v>
      </c>
      <c r="H61">
        <v>17</v>
      </c>
      <c r="I61" t="s">
        <v>163</v>
      </c>
      <c r="J61">
        <v>32</v>
      </c>
      <c r="K61">
        <v>227</v>
      </c>
      <c r="L61">
        <v>227</v>
      </c>
    </row>
    <row r="62" spans="1:12" x14ac:dyDescent="0.2">
      <c r="A62" t="s">
        <v>618</v>
      </c>
      <c r="B62" t="s">
        <v>97</v>
      </c>
      <c r="C62" t="s">
        <v>619</v>
      </c>
      <c r="D62" t="s">
        <v>3</v>
      </c>
      <c r="E62" t="s">
        <v>620</v>
      </c>
      <c r="F62">
        <v>1</v>
      </c>
      <c r="G62">
        <v>1</v>
      </c>
      <c r="H62">
        <v>18</v>
      </c>
      <c r="I62" t="s">
        <v>107</v>
      </c>
      <c r="J62">
        <v>43</v>
      </c>
      <c r="K62">
        <v>228</v>
      </c>
      <c r="L62">
        <v>228</v>
      </c>
    </row>
    <row r="63" spans="1:12" x14ac:dyDescent="0.2">
      <c r="A63" t="s">
        <v>627</v>
      </c>
      <c r="B63" t="s">
        <v>628</v>
      </c>
      <c r="C63" t="s">
        <v>631</v>
      </c>
      <c r="D63" t="s">
        <v>35</v>
      </c>
      <c r="E63" t="s">
        <v>632</v>
      </c>
      <c r="F63">
        <v>1</v>
      </c>
      <c r="G63">
        <v>0</v>
      </c>
      <c r="H63">
        <v>19</v>
      </c>
      <c r="I63" t="s">
        <v>944</v>
      </c>
      <c r="J63">
        <v>45</v>
      </c>
      <c r="K63">
        <v>229</v>
      </c>
      <c r="L63">
        <v>229</v>
      </c>
    </row>
    <row r="64" spans="1:12" x14ac:dyDescent="0.2">
      <c r="A64" t="s">
        <v>452</v>
      </c>
      <c r="B64" t="s">
        <v>453</v>
      </c>
      <c r="C64" t="s">
        <v>456</v>
      </c>
      <c r="D64" t="s">
        <v>36</v>
      </c>
      <c r="E64" t="s">
        <v>457</v>
      </c>
      <c r="F64">
        <v>1</v>
      </c>
      <c r="G64">
        <v>0</v>
      </c>
      <c r="H64">
        <v>20</v>
      </c>
      <c r="I64" t="s">
        <v>945</v>
      </c>
      <c r="J64">
        <v>6</v>
      </c>
      <c r="K64">
        <v>230</v>
      </c>
      <c r="L64">
        <v>230</v>
      </c>
    </row>
    <row r="65" spans="1:12" x14ac:dyDescent="0.2">
      <c r="A65" t="s">
        <v>149</v>
      </c>
      <c r="B65" t="s">
        <v>150</v>
      </c>
      <c r="C65" t="s">
        <v>676</v>
      </c>
      <c r="D65" t="s">
        <v>34</v>
      </c>
      <c r="E65" t="s">
        <v>677</v>
      </c>
      <c r="F65">
        <v>2</v>
      </c>
      <c r="G65">
        <v>1</v>
      </c>
      <c r="H65">
        <v>17</v>
      </c>
      <c r="I65" t="s">
        <v>163</v>
      </c>
      <c r="J65">
        <v>57</v>
      </c>
      <c r="K65">
        <v>237</v>
      </c>
      <c r="L65">
        <v>237</v>
      </c>
    </row>
    <row r="66" spans="1:12" x14ac:dyDescent="0.2">
      <c r="A66" t="s">
        <v>104</v>
      </c>
      <c r="B66" t="s">
        <v>105</v>
      </c>
      <c r="C66" t="s">
        <v>835</v>
      </c>
      <c r="D66" t="s">
        <v>3</v>
      </c>
      <c r="E66" t="s">
        <v>836</v>
      </c>
      <c r="F66">
        <v>2</v>
      </c>
      <c r="G66">
        <v>1</v>
      </c>
      <c r="H66">
        <v>18</v>
      </c>
      <c r="I66" t="s">
        <v>107</v>
      </c>
      <c r="J66">
        <v>112</v>
      </c>
      <c r="K66">
        <v>238</v>
      </c>
      <c r="L66">
        <v>238</v>
      </c>
    </row>
    <row r="67" spans="1:12" x14ac:dyDescent="0.2">
      <c r="A67" t="s">
        <v>633</v>
      </c>
      <c r="B67" t="s">
        <v>634</v>
      </c>
      <c r="C67" t="s">
        <v>636</v>
      </c>
      <c r="D67" t="s">
        <v>35</v>
      </c>
      <c r="E67" t="s">
        <v>637</v>
      </c>
      <c r="F67">
        <v>2</v>
      </c>
      <c r="G67">
        <v>0</v>
      </c>
      <c r="H67">
        <v>19</v>
      </c>
      <c r="I67" t="s">
        <v>944</v>
      </c>
      <c r="J67">
        <v>46</v>
      </c>
      <c r="K67">
        <v>239</v>
      </c>
      <c r="L67">
        <v>239</v>
      </c>
    </row>
    <row r="68" spans="1:12" x14ac:dyDescent="0.2">
      <c r="A68" t="s">
        <v>533</v>
      </c>
      <c r="B68" t="s">
        <v>534</v>
      </c>
      <c r="C68" t="s">
        <v>536</v>
      </c>
      <c r="D68" t="s">
        <v>36</v>
      </c>
      <c r="E68" t="s">
        <v>537</v>
      </c>
      <c r="F68">
        <v>2</v>
      </c>
      <c r="G68">
        <v>0</v>
      </c>
      <c r="H68">
        <v>20</v>
      </c>
      <c r="I68" t="s">
        <v>945</v>
      </c>
      <c r="J68">
        <v>23</v>
      </c>
      <c r="K68">
        <v>240</v>
      </c>
      <c r="L68">
        <v>240</v>
      </c>
    </row>
    <row r="69" spans="1:12" x14ac:dyDescent="0.2">
      <c r="A69" t="s">
        <v>160</v>
      </c>
      <c r="B69" t="s">
        <v>161</v>
      </c>
      <c r="C69" t="s">
        <v>707</v>
      </c>
      <c r="D69" t="s">
        <v>34</v>
      </c>
      <c r="E69" t="s">
        <v>708</v>
      </c>
      <c r="F69">
        <v>3</v>
      </c>
      <c r="G69">
        <v>1</v>
      </c>
      <c r="H69">
        <v>17</v>
      </c>
      <c r="I69" t="s">
        <v>163</v>
      </c>
      <c r="J69">
        <v>66</v>
      </c>
      <c r="K69">
        <v>247</v>
      </c>
      <c r="L69">
        <v>247</v>
      </c>
    </row>
    <row r="70" spans="1:12" x14ac:dyDescent="0.2">
      <c r="A70" t="s">
        <v>100</v>
      </c>
      <c r="B70" t="s">
        <v>101</v>
      </c>
      <c r="C70" t="s">
        <v>856</v>
      </c>
      <c r="D70" t="s">
        <v>3</v>
      </c>
      <c r="E70" t="s">
        <v>857</v>
      </c>
      <c r="F70">
        <v>3</v>
      </c>
      <c r="G70">
        <v>1</v>
      </c>
      <c r="H70">
        <v>18</v>
      </c>
      <c r="I70" t="s">
        <v>107</v>
      </c>
      <c r="J70">
        <v>120</v>
      </c>
      <c r="K70">
        <v>248</v>
      </c>
      <c r="L70">
        <v>248</v>
      </c>
    </row>
    <row r="71" spans="1:12" x14ac:dyDescent="0.2">
      <c r="A71" t="s">
        <v>638</v>
      </c>
      <c r="B71" t="s">
        <v>639</v>
      </c>
      <c r="C71" t="s">
        <v>641</v>
      </c>
      <c r="D71" t="s">
        <v>35</v>
      </c>
      <c r="E71" t="s">
        <v>642</v>
      </c>
      <c r="F71">
        <v>3</v>
      </c>
      <c r="G71">
        <v>0</v>
      </c>
      <c r="H71">
        <v>19</v>
      </c>
      <c r="I71" t="s">
        <v>944</v>
      </c>
      <c r="J71">
        <v>49</v>
      </c>
      <c r="K71">
        <v>249</v>
      </c>
      <c r="L71">
        <v>249</v>
      </c>
    </row>
    <row r="72" spans="1:12" x14ac:dyDescent="0.2">
      <c r="A72" t="s">
        <v>588</v>
      </c>
      <c r="B72" t="s">
        <v>589</v>
      </c>
      <c r="C72" t="s">
        <v>592</v>
      </c>
      <c r="D72" t="s">
        <v>36</v>
      </c>
      <c r="E72" t="s">
        <v>593</v>
      </c>
      <c r="F72">
        <v>3</v>
      </c>
      <c r="G72">
        <v>0</v>
      </c>
      <c r="H72">
        <v>20</v>
      </c>
      <c r="I72" t="s">
        <v>945</v>
      </c>
      <c r="J72">
        <v>37</v>
      </c>
      <c r="K72">
        <v>250</v>
      </c>
      <c r="L72">
        <v>250</v>
      </c>
    </row>
    <row r="73" spans="1:12" x14ac:dyDescent="0.2">
      <c r="A73" t="s">
        <v>153</v>
      </c>
      <c r="B73" t="s">
        <v>154</v>
      </c>
      <c r="C73" t="s">
        <v>729</v>
      </c>
      <c r="D73" t="s">
        <v>34</v>
      </c>
      <c r="E73" t="s">
        <v>730</v>
      </c>
      <c r="F73">
        <v>4</v>
      </c>
      <c r="G73">
        <v>1</v>
      </c>
      <c r="H73">
        <v>17</v>
      </c>
      <c r="I73" t="s">
        <v>163</v>
      </c>
      <c r="J73">
        <v>74</v>
      </c>
      <c r="K73">
        <v>257</v>
      </c>
      <c r="L73">
        <v>257</v>
      </c>
    </row>
    <row r="74" spans="1:12" x14ac:dyDescent="0.2">
      <c r="A74" t="s">
        <v>655</v>
      </c>
      <c r="B74" t="s">
        <v>656</v>
      </c>
      <c r="C74" t="s">
        <v>659</v>
      </c>
      <c r="D74" t="s">
        <v>35</v>
      </c>
      <c r="E74" t="s">
        <v>660</v>
      </c>
      <c r="F74">
        <v>4</v>
      </c>
      <c r="G74">
        <v>0</v>
      </c>
      <c r="H74">
        <v>19</v>
      </c>
      <c r="I74" t="s">
        <v>944</v>
      </c>
      <c r="J74">
        <v>52</v>
      </c>
      <c r="K74">
        <v>259</v>
      </c>
      <c r="L74">
        <v>259</v>
      </c>
    </row>
    <row r="75" spans="1:12" x14ac:dyDescent="0.2">
      <c r="A75" t="s">
        <v>667</v>
      </c>
      <c r="B75" t="s">
        <v>669</v>
      </c>
      <c r="C75" t="s">
        <v>671</v>
      </c>
      <c r="D75" t="s">
        <v>36</v>
      </c>
      <c r="E75" t="s">
        <v>672</v>
      </c>
      <c r="F75">
        <v>4</v>
      </c>
      <c r="G75">
        <v>0</v>
      </c>
      <c r="H75">
        <v>20</v>
      </c>
      <c r="I75" t="s">
        <v>945</v>
      </c>
      <c r="J75">
        <v>55</v>
      </c>
      <c r="K75">
        <v>260</v>
      </c>
      <c r="L75">
        <v>260</v>
      </c>
    </row>
    <row r="76" spans="1:12" x14ac:dyDescent="0.2">
      <c r="A76" t="s">
        <v>164</v>
      </c>
      <c r="B76" t="s">
        <v>165</v>
      </c>
      <c r="C76" t="s">
        <v>691</v>
      </c>
      <c r="D76" t="s">
        <v>58</v>
      </c>
      <c r="E76" t="s">
        <v>692</v>
      </c>
      <c r="F76">
        <v>1</v>
      </c>
      <c r="G76">
        <v>1</v>
      </c>
      <c r="H76">
        <v>21</v>
      </c>
      <c r="I76" t="s">
        <v>163</v>
      </c>
      <c r="J76">
        <v>62</v>
      </c>
      <c r="K76">
        <v>281</v>
      </c>
      <c r="L76">
        <v>281</v>
      </c>
    </row>
    <row r="77" spans="1:12" x14ac:dyDescent="0.2">
      <c r="A77" t="s">
        <v>177</v>
      </c>
      <c r="B77" t="s">
        <v>178</v>
      </c>
      <c r="C77" t="s">
        <v>740</v>
      </c>
      <c r="D77" t="s">
        <v>59</v>
      </c>
      <c r="E77" t="s">
        <v>741</v>
      </c>
      <c r="F77">
        <v>1</v>
      </c>
      <c r="G77">
        <v>1</v>
      </c>
      <c r="H77">
        <v>22</v>
      </c>
      <c r="I77" t="s">
        <v>193</v>
      </c>
      <c r="J77">
        <v>78</v>
      </c>
      <c r="K77">
        <v>282</v>
      </c>
      <c r="L77">
        <v>282</v>
      </c>
    </row>
    <row r="78" spans="1:12" x14ac:dyDescent="0.2">
      <c r="A78" t="s">
        <v>470</v>
      </c>
      <c r="B78" t="s">
        <v>471</v>
      </c>
      <c r="C78" t="s">
        <v>474</v>
      </c>
      <c r="D78" t="s">
        <v>60</v>
      </c>
      <c r="E78" t="s">
        <v>475</v>
      </c>
      <c r="F78">
        <v>1</v>
      </c>
      <c r="G78">
        <v>0</v>
      </c>
      <c r="H78">
        <v>23</v>
      </c>
      <c r="I78" t="s">
        <v>946</v>
      </c>
      <c r="J78">
        <v>9</v>
      </c>
      <c r="K78">
        <v>283</v>
      </c>
      <c r="L78">
        <v>283</v>
      </c>
    </row>
    <row r="79" spans="1:12" x14ac:dyDescent="0.2">
      <c r="A79" t="s">
        <v>538</v>
      </c>
      <c r="B79" t="s">
        <v>540</v>
      </c>
      <c r="C79" t="s">
        <v>543</v>
      </c>
      <c r="D79" t="s">
        <v>61</v>
      </c>
      <c r="E79" t="s">
        <v>544</v>
      </c>
      <c r="F79">
        <v>1</v>
      </c>
      <c r="G79">
        <v>0</v>
      </c>
      <c r="H79">
        <v>24</v>
      </c>
      <c r="I79" t="s">
        <v>947</v>
      </c>
      <c r="J79">
        <v>25</v>
      </c>
      <c r="K79">
        <v>284</v>
      </c>
      <c r="L79">
        <v>284</v>
      </c>
    </row>
    <row r="80" spans="1:12" x14ac:dyDescent="0.2">
      <c r="A80" t="s">
        <v>108</v>
      </c>
      <c r="B80" t="s">
        <v>168</v>
      </c>
      <c r="C80" t="s">
        <v>752</v>
      </c>
      <c r="D80" t="s">
        <v>58</v>
      </c>
      <c r="E80" t="s">
        <v>753</v>
      </c>
      <c r="F80">
        <v>2</v>
      </c>
      <c r="G80">
        <v>1</v>
      </c>
      <c r="H80">
        <v>21</v>
      </c>
      <c r="I80" t="s">
        <v>163</v>
      </c>
      <c r="J80">
        <v>82</v>
      </c>
      <c r="K80">
        <v>291</v>
      </c>
      <c r="L80">
        <v>291</v>
      </c>
    </row>
    <row r="81" spans="1:12" x14ac:dyDescent="0.2">
      <c r="A81" t="s">
        <v>185</v>
      </c>
      <c r="B81" t="s">
        <v>186</v>
      </c>
      <c r="C81" t="s">
        <v>748</v>
      </c>
      <c r="D81" t="s">
        <v>59</v>
      </c>
      <c r="E81" t="s">
        <v>749</v>
      </c>
      <c r="F81">
        <v>2</v>
      </c>
      <c r="G81">
        <v>1</v>
      </c>
      <c r="H81">
        <v>22</v>
      </c>
      <c r="I81" t="s">
        <v>193</v>
      </c>
      <c r="J81">
        <v>81</v>
      </c>
      <c r="K81">
        <v>292</v>
      </c>
      <c r="L81">
        <v>292</v>
      </c>
    </row>
    <row r="82" spans="1:12" x14ac:dyDescent="0.2">
      <c r="A82" t="s">
        <v>661</v>
      </c>
      <c r="B82" t="s">
        <v>662</v>
      </c>
      <c r="C82" t="s">
        <v>665</v>
      </c>
      <c r="D82" t="s">
        <v>60</v>
      </c>
      <c r="E82" t="s">
        <v>666</v>
      </c>
      <c r="F82">
        <v>2</v>
      </c>
      <c r="G82">
        <v>0</v>
      </c>
      <c r="H82">
        <v>23</v>
      </c>
      <c r="I82" t="s">
        <v>946</v>
      </c>
      <c r="J82">
        <v>54</v>
      </c>
      <c r="K82">
        <v>293</v>
      </c>
      <c r="L82">
        <v>293</v>
      </c>
    </row>
    <row r="83" spans="1:12" x14ac:dyDescent="0.2">
      <c r="A83" t="s">
        <v>678</v>
      </c>
      <c r="B83" t="s">
        <v>679</v>
      </c>
      <c r="C83" t="s">
        <v>682</v>
      </c>
      <c r="D83" t="s">
        <v>61</v>
      </c>
      <c r="E83" t="s">
        <v>683</v>
      </c>
      <c r="F83">
        <v>2</v>
      </c>
      <c r="G83">
        <v>0</v>
      </c>
      <c r="H83">
        <v>24</v>
      </c>
      <c r="I83" t="s">
        <v>947</v>
      </c>
      <c r="J83">
        <v>58</v>
      </c>
      <c r="K83">
        <v>294</v>
      </c>
      <c r="L83">
        <v>294</v>
      </c>
    </row>
    <row r="84" spans="1:12" x14ac:dyDescent="0.2">
      <c r="A84" t="s">
        <v>171</v>
      </c>
      <c r="B84" t="s">
        <v>172</v>
      </c>
      <c r="C84" t="s">
        <v>874</v>
      </c>
      <c r="D84" t="s">
        <v>58</v>
      </c>
      <c r="E84" t="s">
        <v>875</v>
      </c>
      <c r="F84">
        <v>3</v>
      </c>
      <c r="G84">
        <v>1</v>
      </c>
      <c r="H84">
        <v>21</v>
      </c>
      <c r="I84" t="s">
        <v>163</v>
      </c>
      <c r="J84">
        <v>126</v>
      </c>
      <c r="K84">
        <v>301</v>
      </c>
      <c r="L84">
        <v>301</v>
      </c>
    </row>
    <row r="85" spans="1:12" x14ac:dyDescent="0.2">
      <c r="A85" t="s">
        <v>189</v>
      </c>
      <c r="B85" t="s">
        <v>190</v>
      </c>
      <c r="C85" t="s">
        <v>793</v>
      </c>
      <c r="D85" t="s">
        <v>59</v>
      </c>
      <c r="E85" t="s">
        <v>794</v>
      </c>
      <c r="F85">
        <v>3</v>
      </c>
      <c r="G85">
        <v>1</v>
      </c>
      <c r="H85">
        <v>22</v>
      </c>
      <c r="I85" t="s">
        <v>193</v>
      </c>
      <c r="J85">
        <v>96</v>
      </c>
      <c r="K85">
        <v>302</v>
      </c>
      <c r="L85">
        <v>302</v>
      </c>
    </row>
    <row r="86" spans="1:12" x14ac:dyDescent="0.2">
      <c r="A86" t="s">
        <v>575</v>
      </c>
      <c r="B86" t="s">
        <v>576</v>
      </c>
      <c r="C86" t="s">
        <v>578</v>
      </c>
      <c r="D86" t="s">
        <v>60</v>
      </c>
      <c r="E86" t="s">
        <v>579</v>
      </c>
      <c r="F86">
        <v>3</v>
      </c>
      <c r="G86">
        <v>0</v>
      </c>
      <c r="H86">
        <v>23</v>
      </c>
      <c r="I86" t="s">
        <v>946</v>
      </c>
      <c r="J86">
        <v>34</v>
      </c>
      <c r="K86">
        <v>303</v>
      </c>
      <c r="L86">
        <v>303</v>
      </c>
    </row>
    <row r="87" spans="1:12" x14ac:dyDescent="0.2">
      <c r="A87" t="s">
        <v>73</v>
      </c>
      <c r="B87" t="s">
        <v>894</v>
      </c>
      <c r="C87" t="s">
        <v>897</v>
      </c>
      <c r="D87" t="s">
        <v>61</v>
      </c>
      <c r="E87" t="s">
        <v>929</v>
      </c>
      <c r="F87">
        <v>3</v>
      </c>
      <c r="G87">
        <v>0</v>
      </c>
      <c r="H87">
        <v>24</v>
      </c>
      <c r="I87" t="s">
        <v>947</v>
      </c>
      <c r="J87">
        <v>902</v>
      </c>
      <c r="K87">
        <v>304</v>
      </c>
      <c r="L87">
        <v>304</v>
      </c>
    </row>
    <row r="88" spans="1:12" x14ac:dyDescent="0.2">
      <c r="A88" t="s">
        <v>915</v>
      </c>
      <c r="B88" t="s">
        <v>915</v>
      </c>
      <c r="C88" t="s">
        <v>917</v>
      </c>
      <c r="D88" t="s">
        <v>58</v>
      </c>
      <c r="E88" t="s">
        <v>934</v>
      </c>
      <c r="F88">
        <v>4</v>
      </c>
      <c r="G88">
        <v>1</v>
      </c>
      <c r="H88">
        <v>21</v>
      </c>
      <c r="I88" t="s">
        <v>163</v>
      </c>
      <c r="J88">
        <v>0</v>
      </c>
      <c r="K88">
        <v>311</v>
      </c>
      <c r="L88">
        <v>311</v>
      </c>
    </row>
    <row r="89" spans="1:12" x14ac:dyDescent="0.2">
      <c r="A89" t="s">
        <v>702</v>
      </c>
      <c r="B89" t="s">
        <v>182</v>
      </c>
      <c r="C89" t="s">
        <v>845</v>
      </c>
      <c r="D89" t="s">
        <v>59</v>
      </c>
      <c r="E89" t="s">
        <v>846</v>
      </c>
      <c r="F89">
        <v>4</v>
      </c>
      <c r="G89">
        <v>1</v>
      </c>
      <c r="H89">
        <v>22</v>
      </c>
      <c r="I89" t="s">
        <v>193</v>
      </c>
      <c r="J89">
        <v>115</v>
      </c>
      <c r="K89">
        <v>312</v>
      </c>
      <c r="L89">
        <v>312</v>
      </c>
    </row>
    <row r="90" spans="1:12" x14ac:dyDescent="0.2">
      <c r="A90" t="s">
        <v>910</v>
      </c>
      <c r="B90" t="s">
        <v>911</v>
      </c>
      <c r="C90" t="s">
        <v>914</v>
      </c>
      <c r="D90" t="s">
        <v>61</v>
      </c>
      <c r="E90" t="s">
        <v>933</v>
      </c>
      <c r="F90">
        <v>4</v>
      </c>
      <c r="G90">
        <v>0</v>
      </c>
      <c r="H90">
        <v>24</v>
      </c>
      <c r="I90" t="s">
        <v>947</v>
      </c>
      <c r="J90">
        <v>906</v>
      </c>
      <c r="K90">
        <v>314</v>
      </c>
      <c r="L90">
        <v>314</v>
      </c>
    </row>
    <row r="91" spans="1:12" x14ac:dyDescent="0.2">
      <c r="A91" t="s">
        <v>315</v>
      </c>
      <c r="B91" t="s">
        <v>316</v>
      </c>
      <c r="C91" t="s">
        <v>709</v>
      </c>
      <c r="D91" t="s">
        <v>37</v>
      </c>
      <c r="E91" t="s">
        <v>710</v>
      </c>
      <c r="F91">
        <v>1</v>
      </c>
      <c r="G91">
        <v>1</v>
      </c>
      <c r="H91">
        <v>25</v>
      </c>
      <c r="I91" t="s">
        <v>364</v>
      </c>
      <c r="J91">
        <v>67</v>
      </c>
      <c r="K91">
        <v>335</v>
      </c>
      <c r="L91">
        <v>335</v>
      </c>
    </row>
    <row r="92" spans="1:12" x14ac:dyDescent="0.2">
      <c r="A92" t="s">
        <v>285</v>
      </c>
      <c r="B92" t="s">
        <v>286</v>
      </c>
      <c r="C92" t="s">
        <v>686</v>
      </c>
      <c r="D92" t="s">
        <v>38</v>
      </c>
      <c r="E92" t="s">
        <v>687</v>
      </c>
      <c r="F92">
        <v>1</v>
      </c>
      <c r="G92">
        <v>1</v>
      </c>
      <c r="H92">
        <v>26</v>
      </c>
      <c r="I92" t="s">
        <v>292</v>
      </c>
      <c r="J92">
        <v>60</v>
      </c>
      <c r="K92">
        <v>336</v>
      </c>
      <c r="L92">
        <v>336</v>
      </c>
    </row>
    <row r="93" spans="1:12" x14ac:dyDescent="0.2">
      <c r="A93" t="s">
        <v>92</v>
      </c>
      <c r="B93" t="s">
        <v>93</v>
      </c>
      <c r="C93" t="s">
        <v>568</v>
      </c>
      <c r="D93" t="s">
        <v>39</v>
      </c>
      <c r="E93" t="s">
        <v>569</v>
      </c>
      <c r="F93">
        <v>1</v>
      </c>
      <c r="G93">
        <v>1</v>
      </c>
      <c r="H93">
        <v>27</v>
      </c>
      <c r="I93" t="s">
        <v>234</v>
      </c>
      <c r="J93">
        <v>31</v>
      </c>
      <c r="K93">
        <v>337</v>
      </c>
      <c r="L93">
        <v>337</v>
      </c>
    </row>
    <row r="94" spans="1:12" x14ac:dyDescent="0.2">
      <c r="A94" t="s">
        <v>434</v>
      </c>
      <c r="B94" t="s">
        <v>435</v>
      </c>
      <c r="C94" t="s">
        <v>438</v>
      </c>
      <c r="D94" t="s">
        <v>40</v>
      </c>
      <c r="E94" t="s">
        <v>439</v>
      </c>
      <c r="F94">
        <v>1</v>
      </c>
      <c r="G94">
        <v>0</v>
      </c>
      <c r="H94">
        <v>28</v>
      </c>
      <c r="I94" t="s">
        <v>948</v>
      </c>
      <c r="J94">
        <v>2</v>
      </c>
      <c r="K94">
        <v>338</v>
      </c>
      <c r="L94">
        <v>338</v>
      </c>
    </row>
    <row r="95" spans="1:12" x14ac:dyDescent="0.2">
      <c r="A95" t="s">
        <v>731</v>
      </c>
      <c r="B95" t="s">
        <v>359</v>
      </c>
      <c r="C95" t="s">
        <v>732</v>
      </c>
      <c r="D95" t="s">
        <v>37</v>
      </c>
      <c r="E95" t="s">
        <v>733</v>
      </c>
      <c r="F95">
        <v>2</v>
      </c>
      <c r="G95">
        <v>1</v>
      </c>
      <c r="H95">
        <v>25</v>
      </c>
      <c r="I95" t="s">
        <v>364</v>
      </c>
      <c r="J95">
        <v>75</v>
      </c>
      <c r="K95">
        <v>345</v>
      </c>
      <c r="L95">
        <v>345</v>
      </c>
    </row>
    <row r="96" spans="1:12" x14ac:dyDescent="0.2">
      <c r="A96" t="s">
        <v>282</v>
      </c>
      <c r="B96" t="s">
        <v>283</v>
      </c>
      <c r="C96" t="s">
        <v>688</v>
      </c>
      <c r="D96" t="s">
        <v>38</v>
      </c>
      <c r="E96" t="s">
        <v>689</v>
      </c>
      <c r="F96">
        <v>2</v>
      </c>
      <c r="G96">
        <v>1</v>
      </c>
      <c r="H96">
        <v>26</v>
      </c>
      <c r="I96" t="s">
        <v>292</v>
      </c>
      <c r="J96">
        <v>61</v>
      </c>
      <c r="K96">
        <v>346</v>
      </c>
      <c r="L96">
        <v>346</v>
      </c>
    </row>
    <row r="97" spans="1:12" x14ac:dyDescent="0.2">
      <c r="A97" t="s">
        <v>226</v>
      </c>
      <c r="B97" t="s">
        <v>227</v>
      </c>
      <c r="C97" t="s">
        <v>726</v>
      </c>
      <c r="D97" t="s">
        <v>39</v>
      </c>
      <c r="E97" t="s">
        <v>727</v>
      </c>
      <c r="F97">
        <v>2</v>
      </c>
      <c r="G97">
        <v>1</v>
      </c>
      <c r="H97">
        <v>27</v>
      </c>
      <c r="I97" t="s">
        <v>234</v>
      </c>
      <c r="J97">
        <v>73</v>
      </c>
      <c r="K97">
        <v>347</v>
      </c>
      <c r="L97">
        <v>347</v>
      </c>
    </row>
    <row r="98" spans="1:12" x14ac:dyDescent="0.2">
      <c r="A98" t="s">
        <v>464</v>
      </c>
      <c r="B98" t="s">
        <v>465</v>
      </c>
      <c r="C98" t="s">
        <v>468</v>
      </c>
      <c r="D98" t="s">
        <v>40</v>
      </c>
      <c r="E98" t="s">
        <v>469</v>
      </c>
      <c r="F98">
        <v>2</v>
      </c>
      <c r="G98">
        <v>0</v>
      </c>
      <c r="H98">
        <v>28</v>
      </c>
      <c r="I98" t="s">
        <v>948</v>
      </c>
      <c r="J98">
        <v>8</v>
      </c>
      <c r="K98">
        <v>348</v>
      </c>
      <c r="L98">
        <v>348</v>
      </c>
    </row>
    <row r="99" spans="1:12" x14ac:dyDescent="0.2">
      <c r="A99" t="s">
        <v>177</v>
      </c>
      <c r="B99" t="s">
        <v>760</v>
      </c>
      <c r="C99" t="s">
        <v>762</v>
      </c>
      <c r="D99" t="s">
        <v>37</v>
      </c>
      <c r="E99" t="s">
        <v>763</v>
      </c>
      <c r="F99">
        <v>3</v>
      </c>
      <c r="G99">
        <v>1</v>
      </c>
      <c r="H99">
        <v>25</v>
      </c>
      <c r="I99" t="s">
        <v>364</v>
      </c>
      <c r="J99">
        <v>86</v>
      </c>
      <c r="K99">
        <v>355</v>
      </c>
      <c r="L99">
        <v>355</v>
      </c>
    </row>
    <row r="100" spans="1:12" x14ac:dyDescent="0.2">
      <c r="A100" t="s">
        <v>289</v>
      </c>
      <c r="B100" t="s">
        <v>694</v>
      </c>
      <c r="C100" t="s">
        <v>696</v>
      </c>
      <c r="D100" t="s">
        <v>38</v>
      </c>
      <c r="E100" t="s">
        <v>697</v>
      </c>
      <c r="F100">
        <v>3</v>
      </c>
      <c r="G100">
        <v>1</v>
      </c>
      <c r="H100">
        <v>26</v>
      </c>
      <c r="I100" t="s">
        <v>292</v>
      </c>
      <c r="J100">
        <v>63</v>
      </c>
      <c r="K100">
        <v>356</v>
      </c>
      <c r="L100">
        <v>356</v>
      </c>
    </row>
    <row r="101" spans="1:12" x14ac:dyDescent="0.2">
      <c r="A101" t="s">
        <v>222</v>
      </c>
      <c r="B101" t="s">
        <v>223</v>
      </c>
      <c r="C101" t="s">
        <v>734</v>
      </c>
      <c r="D101" t="s">
        <v>39</v>
      </c>
      <c r="E101" t="s">
        <v>735</v>
      </c>
      <c r="F101">
        <v>3</v>
      </c>
      <c r="G101">
        <v>1</v>
      </c>
      <c r="H101">
        <v>27</v>
      </c>
      <c r="I101" t="s">
        <v>234</v>
      </c>
      <c r="J101">
        <v>76</v>
      </c>
      <c r="K101">
        <v>357</v>
      </c>
      <c r="L101">
        <v>357</v>
      </c>
    </row>
    <row r="102" spans="1:12" x14ac:dyDescent="0.2">
      <c r="A102" t="s">
        <v>501</v>
      </c>
      <c r="B102" t="s">
        <v>502</v>
      </c>
      <c r="C102" t="s">
        <v>505</v>
      </c>
      <c r="D102" t="s">
        <v>40</v>
      </c>
      <c r="E102" t="s">
        <v>506</v>
      </c>
      <c r="F102">
        <v>3</v>
      </c>
      <c r="G102">
        <v>0</v>
      </c>
      <c r="H102">
        <v>28</v>
      </c>
      <c r="I102" t="s">
        <v>948</v>
      </c>
      <c r="J102">
        <v>16</v>
      </c>
      <c r="K102">
        <v>358</v>
      </c>
      <c r="L102">
        <v>358</v>
      </c>
    </row>
    <row r="103" spans="1:12" x14ac:dyDescent="0.2">
      <c r="A103" t="s">
        <v>361</v>
      </c>
      <c r="B103" t="s">
        <v>372</v>
      </c>
      <c r="C103" t="s">
        <v>769</v>
      </c>
      <c r="D103" t="s">
        <v>37</v>
      </c>
      <c r="E103" t="s">
        <v>770</v>
      </c>
      <c r="F103">
        <v>4</v>
      </c>
      <c r="G103">
        <v>1</v>
      </c>
      <c r="H103">
        <v>25</v>
      </c>
      <c r="I103" t="s">
        <v>364</v>
      </c>
      <c r="J103">
        <v>88</v>
      </c>
      <c r="K103">
        <v>365</v>
      </c>
      <c r="L103">
        <v>365</v>
      </c>
    </row>
    <row r="104" spans="1:12" x14ac:dyDescent="0.2">
      <c r="A104" t="s">
        <v>230</v>
      </c>
      <c r="B104" t="s">
        <v>231</v>
      </c>
      <c r="C104" t="s">
        <v>870</v>
      </c>
      <c r="D104" t="s">
        <v>39</v>
      </c>
      <c r="E104" t="s">
        <v>871</v>
      </c>
      <c r="F104">
        <v>4</v>
      </c>
      <c r="G104">
        <v>1</v>
      </c>
      <c r="H104">
        <v>27</v>
      </c>
      <c r="I104" t="s">
        <v>234</v>
      </c>
      <c r="J104">
        <v>125</v>
      </c>
      <c r="K104">
        <v>367</v>
      </c>
      <c r="L104">
        <v>367</v>
      </c>
    </row>
    <row r="105" spans="1:12" x14ac:dyDescent="0.2">
      <c r="A105" t="s">
        <v>545</v>
      </c>
      <c r="B105" t="s">
        <v>546</v>
      </c>
      <c r="C105" t="s">
        <v>549</v>
      </c>
      <c r="D105" t="s">
        <v>40</v>
      </c>
      <c r="E105" t="s">
        <v>550</v>
      </c>
      <c r="F105">
        <v>4</v>
      </c>
      <c r="G105">
        <v>0</v>
      </c>
      <c r="H105">
        <v>28</v>
      </c>
      <c r="I105" t="s">
        <v>948</v>
      </c>
      <c r="J105">
        <v>26</v>
      </c>
      <c r="K105">
        <v>368</v>
      </c>
      <c r="L105">
        <v>368</v>
      </c>
    </row>
    <row r="106" spans="1:12" x14ac:dyDescent="0.2">
      <c r="A106" t="s">
        <v>368</v>
      </c>
      <c r="B106" t="s">
        <v>369</v>
      </c>
      <c r="C106" t="s">
        <v>552</v>
      </c>
      <c r="D106" t="s">
        <v>62</v>
      </c>
      <c r="E106" t="s">
        <v>553</v>
      </c>
      <c r="F106">
        <v>1</v>
      </c>
      <c r="G106">
        <v>1</v>
      </c>
      <c r="H106">
        <v>29</v>
      </c>
      <c r="I106" t="s">
        <v>371</v>
      </c>
      <c r="J106">
        <v>27</v>
      </c>
      <c r="K106">
        <v>389</v>
      </c>
      <c r="L106">
        <v>389</v>
      </c>
    </row>
    <row r="107" spans="1:12" x14ac:dyDescent="0.2">
      <c r="A107" t="s">
        <v>296</v>
      </c>
      <c r="B107" t="s">
        <v>297</v>
      </c>
      <c r="C107" t="s">
        <v>674</v>
      </c>
      <c r="D107" t="s">
        <v>63</v>
      </c>
      <c r="E107" t="s">
        <v>675</v>
      </c>
      <c r="F107">
        <v>1</v>
      </c>
      <c r="G107">
        <v>1</v>
      </c>
      <c r="H107">
        <v>30</v>
      </c>
      <c r="I107" t="s">
        <v>300</v>
      </c>
      <c r="J107">
        <v>56</v>
      </c>
      <c r="K107">
        <v>390</v>
      </c>
      <c r="L107">
        <v>390</v>
      </c>
    </row>
    <row r="108" spans="1:12" x14ac:dyDescent="0.2">
      <c r="A108" t="s">
        <v>241</v>
      </c>
      <c r="B108" t="s">
        <v>242</v>
      </c>
      <c r="C108" t="s">
        <v>586</v>
      </c>
      <c r="D108" t="s">
        <v>64</v>
      </c>
      <c r="E108" t="s">
        <v>587</v>
      </c>
      <c r="F108">
        <v>1</v>
      </c>
      <c r="G108">
        <v>1</v>
      </c>
      <c r="H108">
        <v>31</v>
      </c>
      <c r="I108" t="s">
        <v>234</v>
      </c>
      <c r="J108">
        <v>36</v>
      </c>
      <c r="K108">
        <v>391</v>
      </c>
      <c r="L108">
        <v>391</v>
      </c>
    </row>
    <row r="109" spans="1:12" x14ac:dyDescent="0.2">
      <c r="A109" t="s">
        <v>74</v>
      </c>
      <c r="B109" t="s">
        <v>478</v>
      </c>
      <c r="C109" t="s">
        <v>481</v>
      </c>
      <c r="D109" t="s">
        <v>427</v>
      </c>
      <c r="E109" t="s">
        <v>482</v>
      </c>
      <c r="F109">
        <v>1</v>
      </c>
      <c r="G109">
        <v>0</v>
      </c>
      <c r="H109">
        <v>32</v>
      </c>
      <c r="I109" t="s">
        <v>949</v>
      </c>
      <c r="J109">
        <v>11</v>
      </c>
      <c r="K109">
        <v>392</v>
      </c>
      <c r="L109">
        <v>392</v>
      </c>
    </row>
    <row r="110" spans="1:12" x14ac:dyDescent="0.2">
      <c r="A110" t="s">
        <v>76</v>
      </c>
      <c r="B110" t="s">
        <v>354</v>
      </c>
      <c r="C110" t="s">
        <v>573</v>
      </c>
      <c r="D110" t="s">
        <v>62</v>
      </c>
      <c r="E110" t="s">
        <v>574</v>
      </c>
      <c r="F110">
        <v>2</v>
      </c>
      <c r="G110">
        <v>1</v>
      </c>
      <c r="H110">
        <v>29</v>
      </c>
      <c r="I110" t="s">
        <v>371</v>
      </c>
      <c r="J110">
        <v>33</v>
      </c>
      <c r="K110">
        <v>399</v>
      </c>
      <c r="L110">
        <v>399</v>
      </c>
    </row>
    <row r="111" spans="1:12" x14ac:dyDescent="0.2">
      <c r="A111" t="s">
        <v>293</v>
      </c>
      <c r="B111" t="s">
        <v>294</v>
      </c>
      <c r="C111" t="s">
        <v>721</v>
      </c>
      <c r="D111" t="s">
        <v>63</v>
      </c>
      <c r="E111" t="s">
        <v>722</v>
      </c>
      <c r="F111">
        <v>2</v>
      </c>
      <c r="G111">
        <v>1</v>
      </c>
      <c r="H111">
        <v>30</v>
      </c>
      <c r="I111" t="s">
        <v>300</v>
      </c>
      <c r="J111">
        <v>71</v>
      </c>
      <c r="K111">
        <v>400</v>
      </c>
      <c r="L111">
        <v>400</v>
      </c>
    </row>
    <row r="112" spans="1:12" x14ac:dyDescent="0.2">
      <c r="A112" t="s">
        <v>245</v>
      </c>
      <c r="B112" t="s">
        <v>246</v>
      </c>
      <c r="C112" t="s">
        <v>723</v>
      </c>
      <c r="D112" t="s">
        <v>64</v>
      </c>
      <c r="E112" t="s">
        <v>724</v>
      </c>
      <c r="F112">
        <v>2</v>
      </c>
      <c r="G112">
        <v>1</v>
      </c>
      <c r="H112">
        <v>31</v>
      </c>
      <c r="I112" t="s">
        <v>234</v>
      </c>
      <c r="J112">
        <v>72</v>
      </c>
      <c r="K112">
        <v>401</v>
      </c>
      <c r="L112">
        <v>401</v>
      </c>
    </row>
    <row r="113" spans="1:12" x14ac:dyDescent="0.2">
      <c r="A113" t="s">
        <v>519</v>
      </c>
      <c r="B113" t="s">
        <v>520</v>
      </c>
      <c r="C113" t="s">
        <v>522</v>
      </c>
      <c r="D113" t="s">
        <v>427</v>
      </c>
      <c r="E113" t="s">
        <v>523</v>
      </c>
      <c r="F113">
        <v>2</v>
      </c>
      <c r="G113">
        <v>0</v>
      </c>
      <c r="H113">
        <v>32</v>
      </c>
      <c r="I113" t="s">
        <v>949</v>
      </c>
      <c r="J113">
        <v>19</v>
      </c>
      <c r="K113">
        <v>402</v>
      </c>
      <c r="L113">
        <v>402</v>
      </c>
    </row>
    <row r="114" spans="1:12" x14ac:dyDescent="0.2">
      <c r="A114" t="s">
        <v>336</v>
      </c>
      <c r="B114" t="s">
        <v>365</v>
      </c>
      <c r="C114" t="s">
        <v>847</v>
      </c>
      <c r="D114" t="s">
        <v>62</v>
      </c>
      <c r="E114" t="s">
        <v>848</v>
      </c>
      <c r="F114">
        <v>3</v>
      </c>
      <c r="G114">
        <v>1</v>
      </c>
      <c r="H114">
        <v>29</v>
      </c>
      <c r="I114" t="s">
        <v>371</v>
      </c>
      <c r="J114">
        <v>116</v>
      </c>
      <c r="K114">
        <v>409</v>
      </c>
      <c r="L114">
        <v>409</v>
      </c>
    </row>
    <row r="115" spans="1:12" x14ac:dyDescent="0.2">
      <c r="A115" t="s">
        <v>262</v>
      </c>
      <c r="B115" t="s">
        <v>263</v>
      </c>
      <c r="C115" t="s">
        <v>764</v>
      </c>
      <c r="D115" t="s">
        <v>63</v>
      </c>
      <c r="E115" t="s">
        <v>765</v>
      </c>
      <c r="F115">
        <v>3</v>
      </c>
      <c r="G115">
        <v>1</v>
      </c>
      <c r="H115">
        <v>30</v>
      </c>
      <c r="I115" t="s">
        <v>300</v>
      </c>
      <c r="J115">
        <v>85</v>
      </c>
      <c r="K115">
        <v>410</v>
      </c>
      <c r="L115">
        <v>410</v>
      </c>
    </row>
    <row r="116" spans="1:12" x14ac:dyDescent="0.2">
      <c r="A116" t="s">
        <v>238</v>
      </c>
      <c r="B116" t="s">
        <v>239</v>
      </c>
      <c r="C116" t="s">
        <v>796</v>
      </c>
      <c r="D116" t="s">
        <v>64</v>
      </c>
      <c r="E116" t="s">
        <v>797</v>
      </c>
      <c r="F116">
        <v>3</v>
      </c>
      <c r="G116">
        <v>1</v>
      </c>
      <c r="H116">
        <v>31</v>
      </c>
      <c r="I116" t="s">
        <v>234</v>
      </c>
      <c r="J116">
        <v>97</v>
      </c>
      <c r="K116">
        <v>411</v>
      </c>
      <c r="L116">
        <v>411</v>
      </c>
    </row>
    <row r="117" spans="1:12" x14ac:dyDescent="0.2">
      <c r="A117" t="s">
        <v>602</v>
      </c>
      <c r="B117" t="s">
        <v>603</v>
      </c>
      <c r="C117" t="s">
        <v>606</v>
      </c>
      <c r="D117" t="s">
        <v>427</v>
      </c>
      <c r="E117" t="s">
        <v>607</v>
      </c>
      <c r="F117">
        <v>3</v>
      </c>
      <c r="G117">
        <v>0</v>
      </c>
      <c r="H117">
        <v>32</v>
      </c>
      <c r="I117" t="s">
        <v>949</v>
      </c>
      <c r="J117">
        <v>40</v>
      </c>
      <c r="K117">
        <v>412</v>
      </c>
      <c r="L117">
        <v>412</v>
      </c>
    </row>
    <row r="118" spans="1:12" x14ac:dyDescent="0.2">
      <c r="A118" t="s">
        <v>235</v>
      </c>
      <c r="B118" t="s">
        <v>236</v>
      </c>
      <c r="C118" t="s">
        <v>916</v>
      </c>
      <c r="D118" t="s">
        <v>64</v>
      </c>
      <c r="E118" t="s">
        <v>934</v>
      </c>
      <c r="F118">
        <v>4</v>
      </c>
      <c r="G118">
        <v>1</v>
      </c>
      <c r="H118">
        <v>31</v>
      </c>
      <c r="I118" t="s">
        <v>234</v>
      </c>
      <c r="J118">
        <v>0</v>
      </c>
      <c r="K118">
        <v>421</v>
      </c>
      <c r="L118">
        <v>421</v>
      </c>
    </row>
    <row r="119" spans="1:12" x14ac:dyDescent="0.2">
      <c r="A119" t="s">
        <v>879</v>
      </c>
      <c r="B119" t="s">
        <v>880</v>
      </c>
      <c r="C119" t="s">
        <v>883</v>
      </c>
      <c r="D119" t="s">
        <v>427</v>
      </c>
      <c r="E119" t="s">
        <v>884</v>
      </c>
      <c r="F119">
        <v>4</v>
      </c>
      <c r="G119">
        <v>0</v>
      </c>
      <c r="H119">
        <v>32</v>
      </c>
      <c r="I119" t="s">
        <v>949</v>
      </c>
      <c r="J119">
        <v>128</v>
      </c>
      <c r="K119">
        <v>422</v>
      </c>
      <c r="L119">
        <v>422</v>
      </c>
    </row>
    <row r="120" spans="1:12" x14ac:dyDescent="0.2">
      <c r="A120" t="s">
        <v>87</v>
      </c>
      <c r="B120" t="s">
        <v>88</v>
      </c>
      <c r="C120" t="s">
        <v>554</v>
      </c>
      <c r="D120" t="s">
        <v>4</v>
      </c>
      <c r="E120" t="s">
        <v>555</v>
      </c>
      <c r="F120">
        <v>1</v>
      </c>
      <c r="G120">
        <v>1</v>
      </c>
      <c r="H120">
        <v>33</v>
      </c>
      <c r="I120" t="s">
        <v>91</v>
      </c>
      <c r="J120">
        <v>28</v>
      </c>
      <c r="K120">
        <v>443</v>
      </c>
      <c r="L120">
        <v>443</v>
      </c>
    </row>
    <row r="121" spans="1:12" x14ac:dyDescent="0.2">
      <c r="A121" t="s">
        <v>301</v>
      </c>
      <c r="B121" t="s">
        <v>302</v>
      </c>
      <c r="C121" t="s">
        <v>775</v>
      </c>
      <c r="D121" t="s">
        <v>41</v>
      </c>
      <c r="E121" t="s">
        <v>776</v>
      </c>
      <c r="F121">
        <v>1</v>
      </c>
      <c r="G121">
        <v>1</v>
      </c>
      <c r="H121">
        <v>34</v>
      </c>
      <c r="I121" t="s">
        <v>314</v>
      </c>
      <c r="J121">
        <v>91</v>
      </c>
      <c r="K121">
        <v>444</v>
      </c>
      <c r="L121">
        <v>444</v>
      </c>
    </row>
    <row r="122" spans="1:12" x14ac:dyDescent="0.2">
      <c r="A122" t="s">
        <v>241</v>
      </c>
      <c r="B122" t="s">
        <v>780</v>
      </c>
      <c r="C122" t="s">
        <v>782</v>
      </c>
      <c r="D122" t="s">
        <v>42</v>
      </c>
      <c r="E122" t="s">
        <v>783</v>
      </c>
      <c r="F122">
        <v>1</v>
      </c>
      <c r="G122">
        <v>1</v>
      </c>
      <c r="H122">
        <v>35</v>
      </c>
      <c r="I122" t="s">
        <v>424</v>
      </c>
      <c r="J122">
        <v>93</v>
      </c>
      <c r="K122">
        <v>445</v>
      </c>
      <c r="L122">
        <v>445</v>
      </c>
    </row>
    <row r="123" spans="1:12" x14ac:dyDescent="0.2">
      <c r="A123" t="s">
        <v>440</v>
      </c>
      <c r="B123" t="s">
        <v>442</v>
      </c>
      <c r="C123" t="s">
        <v>445</v>
      </c>
      <c r="D123" t="s">
        <v>43</v>
      </c>
      <c r="E123" t="s">
        <v>446</v>
      </c>
      <c r="F123">
        <v>1</v>
      </c>
      <c r="G123">
        <v>0</v>
      </c>
      <c r="H123">
        <v>36</v>
      </c>
      <c r="I123" t="s">
        <v>950</v>
      </c>
      <c r="J123">
        <v>4</v>
      </c>
      <c r="K123">
        <v>446</v>
      </c>
      <c r="L123">
        <v>446</v>
      </c>
    </row>
    <row r="124" spans="1:12" x14ac:dyDescent="0.2">
      <c r="A124" t="s">
        <v>76</v>
      </c>
      <c r="B124" t="s">
        <v>77</v>
      </c>
      <c r="C124" t="s">
        <v>744</v>
      </c>
      <c r="D124" t="s">
        <v>4</v>
      </c>
      <c r="E124" t="s">
        <v>745</v>
      </c>
      <c r="F124">
        <v>2</v>
      </c>
      <c r="G124">
        <v>1</v>
      </c>
      <c r="H124">
        <v>33</v>
      </c>
      <c r="I124" t="s">
        <v>91</v>
      </c>
      <c r="J124">
        <v>79</v>
      </c>
      <c r="K124">
        <v>453</v>
      </c>
      <c r="L124">
        <v>453</v>
      </c>
    </row>
    <row r="125" spans="1:12" x14ac:dyDescent="0.2">
      <c r="A125" t="s">
        <v>307</v>
      </c>
      <c r="B125" t="s">
        <v>308</v>
      </c>
      <c r="C125" t="s">
        <v>785</v>
      </c>
      <c r="D125" t="s">
        <v>41</v>
      </c>
      <c r="E125" t="s">
        <v>786</v>
      </c>
      <c r="F125">
        <v>2</v>
      </c>
      <c r="G125">
        <v>1</v>
      </c>
      <c r="H125">
        <v>34</v>
      </c>
      <c r="I125" t="s">
        <v>314</v>
      </c>
      <c r="J125">
        <v>94</v>
      </c>
      <c r="K125">
        <v>454</v>
      </c>
      <c r="L125">
        <v>454</v>
      </c>
    </row>
    <row r="126" spans="1:12" x14ac:dyDescent="0.2">
      <c r="A126" t="s">
        <v>76</v>
      </c>
      <c r="B126" t="s">
        <v>416</v>
      </c>
      <c r="C126" t="s">
        <v>813</v>
      </c>
      <c r="D126" t="s">
        <v>42</v>
      </c>
      <c r="E126" t="s">
        <v>814</v>
      </c>
      <c r="F126">
        <v>2</v>
      </c>
      <c r="G126">
        <v>1</v>
      </c>
      <c r="H126">
        <v>35</v>
      </c>
      <c r="I126" t="s">
        <v>424</v>
      </c>
      <c r="J126">
        <v>104</v>
      </c>
      <c r="K126">
        <v>455</v>
      </c>
      <c r="L126">
        <v>455</v>
      </c>
    </row>
    <row r="127" spans="1:12" x14ac:dyDescent="0.2">
      <c r="A127" t="s">
        <v>458</v>
      </c>
      <c r="B127" t="s">
        <v>459</v>
      </c>
      <c r="C127" t="s">
        <v>462</v>
      </c>
      <c r="D127" t="s">
        <v>43</v>
      </c>
      <c r="E127" t="s">
        <v>463</v>
      </c>
      <c r="F127">
        <v>2</v>
      </c>
      <c r="G127">
        <v>0</v>
      </c>
      <c r="H127">
        <v>36</v>
      </c>
      <c r="I127" t="s">
        <v>950</v>
      </c>
      <c r="J127">
        <v>7</v>
      </c>
      <c r="K127">
        <v>456</v>
      </c>
      <c r="L127">
        <v>456</v>
      </c>
    </row>
    <row r="128" spans="1:12" x14ac:dyDescent="0.2">
      <c r="A128" t="s">
        <v>84</v>
      </c>
      <c r="B128" t="s">
        <v>84</v>
      </c>
      <c r="C128" t="s">
        <v>822</v>
      </c>
      <c r="D128" t="s">
        <v>4</v>
      </c>
      <c r="E128" t="s">
        <v>823</v>
      </c>
      <c r="F128">
        <v>3</v>
      </c>
      <c r="G128">
        <v>1</v>
      </c>
      <c r="H128">
        <v>33</v>
      </c>
      <c r="I128" t="s">
        <v>91</v>
      </c>
      <c r="J128">
        <v>108</v>
      </c>
      <c r="K128">
        <v>463</v>
      </c>
      <c r="L128">
        <v>463</v>
      </c>
    </row>
    <row r="129" spans="1:12" x14ac:dyDescent="0.2">
      <c r="A129" t="s">
        <v>310</v>
      </c>
      <c r="B129" t="s">
        <v>311</v>
      </c>
      <c r="C129" t="s">
        <v>863</v>
      </c>
      <c r="D129" t="s">
        <v>41</v>
      </c>
      <c r="E129" t="s">
        <v>864</v>
      </c>
      <c r="F129">
        <v>3</v>
      </c>
      <c r="G129">
        <v>1</v>
      </c>
      <c r="H129">
        <v>34</v>
      </c>
      <c r="I129" t="s">
        <v>314</v>
      </c>
      <c r="J129">
        <v>123</v>
      </c>
      <c r="K129">
        <v>464</v>
      </c>
      <c r="L129">
        <v>464</v>
      </c>
    </row>
    <row r="130" spans="1:12" x14ac:dyDescent="0.2">
      <c r="A130" t="s">
        <v>422</v>
      </c>
      <c r="B130" t="s">
        <v>423</v>
      </c>
      <c r="C130" t="s">
        <v>831</v>
      </c>
      <c r="D130" t="s">
        <v>42</v>
      </c>
      <c r="E130" t="s">
        <v>832</v>
      </c>
      <c r="F130">
        <v>3</v>
      </c>
      <c r="G130">
        <v>1</v>
      </c>
      <c r="H130">
        <v>35</v>
      </c>
      <c r="I130" t="s">
        <v>424</v>
      </c>
      <c r="J130">
        <v>111</v>
      </c>
      <c r="K130">
        <v>465</v>
      </c>
      <c r="L130">
        <v>465</v>
      </c>
    </row>
    <row r="131" spans="1:12" x14ac:dyDescent="0.2">
      <c r="A131" t="s">
        <v>561</v>
      </c>
      <c r="B131" t="s">
        <v>562</v>
      </c>
      <c r="C131" t="s">
        <v>566</v>
      </c>
      <c r="D131" t="s">
        <v>43</v>
      </c>
      <c r="E131" t="s">
        <v>567</v>
      </c>
      <c r="F131">
        <v>3</v>
      </c>
      <c r="G131">
        <v>0</v>
      </c>
      <c r="H131">
        <v>36</v>
      </c>
      <c r="I131" t="s">
        <v>950</v>
      </c>
      <c r="J131">
        <v>30</v>
      </c>
      <c r="K131">
        <v>466</v>
      </c>
      <c r="L131">
        <v>466</v>
      </c>
    </row>
    <row r="132" spans="1:12" x14ac:dyDescent="0.2">
      <c r="A132" t="s">
        <v>876</v>
      </c>
      <c r="B132" t="s">
        <v>80</v>
      </c>
      <c r="C132" t="s">
        <v>877</v>
      </c>
      <c r="D132" t="s">
        <v>4</v>
      </c>
      <c r="E132" t="s">
        <v>878</v>
      </c>
      <c r="F132">
        <v>4</v>
      </c>
      <c r="G132">
        <v>1</v>
      </c>
      <c r="H132">
        <v>33</v>
      </c>
      <c r="I132" t="s">
        <v>91</v>
      </c>
      <c r="J132">
        <v>127</v>
      </c>
      <c r="K132">
        <v>473</v>
      </c>
      <c r="L132">
        <v>473</v>
      </c>
    </row>
    <row r="133" spans="1:12" x14ac:dyDescent="0.2">
      <c r="A133" t="s">
        <v>305</v>
      </c>
      <c r="B133" t="s">
        <v>306</v>
      </c>
      <c r="C133" t="s">
        <v>936</v>
      </c>
      <c r="D133" t="s">
        <v>41</v>
      </c>
      <c r="E133" t="s">
        <v>935</v>
      </c>
      <c r="F133">
        <v>4</v>
      </c>
      <c r="G133">
        <v>1</v>
      </c>
      <c r="H133">
        <v>34</v>
      </c>
      <c r="I133" t="s">
        <v>314</v>
      </c>
      <c r="J133">
        <v>133</v>
      </c>
      <c r="K133">
        <v>474</v>
      </c>
      <c r="L133">
        <v>474</v>
      </c>
    </row>
    <row r="134" spans="1:12" x14ac:dyDescent="0.2">
      <c r="A134" t="s">
        <v>420</v>
      </c>
      <c r="B134" t="s">
        <v>837</v>
      </c>
      <c r="C134" t="s">
        <v>840</v>
      </c>
      <c r="D134" t="s">
        <v>42</v>
      </c>
      <c r="E134" t="s">
        <v>841</v>
      </c>
      <c r="F134">
        <v>4</v>
      </c>
      <c r="G134">
        <v>1</v>
      </c>
      <c r="H134">
        <v>35</v>
      </c>
      <c r="I134" t="s">
        <v>424</v>
      </c>
      <c r="J134">
        <v>113</v>
      </c>
      <c r="K134">
        <v>475</v>
      </c>
      <c r="L134">
        <v>475</v>
      </c>
    </row>
    <row r="135" spans="1:12" x14ac:dyDescent="0.2">
      <c r="A135" t="s">
        <v>613</v>
      </c>
      <c r="B135" t="s">
        <v>614</v>
      </c>
      <c r="C135" t="s">
        <v>616</v>
      </c>
      <c r="D135" t="s">
        <v>43</v>
      </c>
      <c r="E135" t="s">
        <v>617</v>
      </c>
      <c r="F135">
        <v>4</v>
      </c>
      <c r="G135">
        <v>0</v>
      </c>
      <c r="H135">
        <v>36</v>
      </c>
      <c r="I135" t="s">
        <v>950</v>
      </c>
      <c r="J135">
        <v>42</v>
      </c>
      <c r="K135">
        <v>476</v>
      </c>
      <c r="L135">
        <v>476</v>
      </c>
    </row>
  </sheetData>
  <sortState xmlns:xlrd2="http://schemas.microsoft.com/office/spreadsheetml/2017/richdata2" ref="A1:L135">
    <sortCondition ref="L1:L135"/>
  </sortState>
  <pageMargins left="0.7" right="0.7" top="0.75" bottom="0.75" header="0.3" footer="0.3"/>
  <pageSetup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170B3-93A0-7C45-9F25-802DACB031E7}">
  <dimension ref="A1:H135"/>
  <sheetViews>
    <sheetView tabSelected="1" workbookViewId="0">
      <selection activeCell="F1" sqref="F1"/>
    </sheetView>
  </sheetViews>
  <sheetFormatPr baseColWidth="10" defaultRowHeight="16" x14ac:dyDescent="0.2"/>
  <sheetData>
    <row r="1" spans="1:8" ht="60" x14ac:dyDescent="0.2">
      <c r="A1" s="9">
        <v>1</v>
      </c>
      <c r="B1" s="9">
        <v>0</v>
      </c>
      <c r="C1" s="9" t="s">
        <v>7</v>
      </c>
      <c r="D1" s="10" t="s">
        <v>428</v>
      </c>
      <c r="E1" s="11"/>
      <c r="F1" s="10" t="s">
        <v>429</v>
      </c>
      <c r="G1" s="10" t="s">
        <v>430</v>
      </c>
      <c r="H1" s="10" t="s">
        <v>431</v>
      </c>
    </row>
    <row r="2" spans="1:8" ht="30" x14ac:dyDescent="0.2">
      <c r="A2" s="9">
        <v>2</v>
      </c>
      <c r="B2" s="9">
        <v>0</v>
      </c>
      <c r="C2" s="9" t="s">
        <v>40</v>
      </c>
      <c r="D2" s="10" t="s">
        <v>434</v>
      </c>
      <c r="E2" s="11"/>
      <c r="F2" s="10" t="s">
        <v>435</v>
      </c>
      <c r="G2" s="10" t="s">
        <v>436</v>
      </c>
      <c r="H2" s="10" t="s">
        <v>437</v>
      </c>
    </row>
    <row r="3" spans="1:8" ht="60" x14ac:dyDescent="0.2">
      <c r="A3" s="9">
        <v>4</v>
      </c>
      <c r="B3" s="9">
        <v>0</v>
      </c>
      <c r="C3" s="9" t="s">
        <v>43</v>
      </c>
      <c r="D3" s="10" t="s">
        <v>440</v>
      </c>
      <c r="E3" s="10" t="s">
        <v>441</v>
      </c>
      <c r="F3" s="10" t="s">
        <v>442</v>
      </c>
      <c r="G3" s="10" t="s">
        <v>443</v>
      </c>
      <c r="H3" s="10" t="s">
        <v>444</v>
      </c>
    </row>
    <row r="4" spans="1:8" ht="30" x14ac:dyDescent="0.2">
      <c r="A4" s="9">
        <v>5</v>
      </c>
      <c r="B4" s="9">
        <v>0</v>
      </c>
      <c r="C4" s="9" t="s">
        <v>8</v>
      </c>
      <c r="D4" s="10" t="s">
        <v>447</v>
      </c>
      <c r="E4" s="11"/>
      <c r="F4" s="10" t="s">
        <v>448</v>
      </c>
      <c r="G4" s="10" t="s">
        <v>449</v>
      </c>
      <c r="H4" s="10" t="s">
        <v>450</v>
      </c>
    </row>
    <row r="5" spans="1:8" ht="45" x14ac:dyDescent="0.2">
      <c r="A5" s="9">
        <v>6</v>
      </c>
      <c r="B5" s="9">
        <v>0</v>
      </c>
      <c r="C5" s="9" t="s">
        <v>36</v>
      </c>
      <c r="D5" s="10" t="s">
        <v>452</v>
      </c>
      <c r="E5" s="11"/>
      <c r="F5" s="10" t="s">
        <v>453</v>
      </c>
      <c r="G5" s="10" t="s">
        <v>454</v>
      </c>
      <c r="H5" s="10" t="s">
        <v>455</v>
      </c>
    </row>
    <row r="6" spans="1:8" ht="30" x14ac:dyDescent="0.2">
      <c r="A6" s="9">
        <v>7</v>
      </c>
      <c r="B6" s="9">
        <v>0</v>
      </c>
      <c r="C6" s="9" t="s">
        <v>43</v>
      </c>
      <c r="D6" s="10" t="s">
        <v>458</v>
      </c>
      <c r="E6" s="11"/>
      <c r="F6" s="10" t="s">
        <v>459</v>
      </c>
      <c r="G6" s="10" t="s">
        <v>460</v>
      </c>
      <c r="H6" s="10" t="s">
        <v>461</v>
      </c>
    </row>
    <row r="7" spans="1:8" ht="60" x14ac:dyDescent="0.2">
      <c r="A7" s="9">
        <v>8</v>
      </c>
      <c r="B7" s="9">
        <v>0</v>
      </c>
      <c r="C7" s="9" t="s">
        <v>40</v>
      </c>
      <c r="D7" s="10" t="s">
        <v>464</v>
      </c>
      <c r="E7" s="11"/>
      <c r="F7" s="10" t="s">
        <v>465</v>
      </c>
      <c r="G7" s="10" t="s">
        <v>466</v>
      </c>
      <c r="H7" s="10" t="s">
        <v>467</v>
      </c>
    </row>
    <row r="8" spans="1:8" ht="45" x14ac:dyDescent="0.2">
      <c r="A8" s="9">
        <v>9</v>
      </c>
      <c r="B8" s="9">
        <v>0</v>
      </c>
      <c r="C8" s="9" t="s">
        <v>60</v>
      </c>
      <c r="D8" s="10" t="s">
        <v>470</v>
      </c>
      <c r="E8" s="11"/>
      <c r="F8" s="10" t="s">
        <v>471</v>
      </c>
      <c r="G8" s="10" t="s">
        <v>472</v>
      </c>
      <c r="H8" s="10" t="s">
        <v>473</v>
      </c>
    </row>
    <row r="9" spans="1:8" ht="60" x14ac:dyDescent="0.2">
      <c r="A9" s="9">
        <v>10</v>
      </c>
      <c r="B9" s="9">
        <v>0</v>
      </c>
      <c r="C9" s="9" t="s">
        <v>7</v>
      </c>
      <c r="D9" s="10" t="s">
        <v>173</v>
      </c>
      <c r="E9" s="11"/>
      <c r="F9" s="10" t="s">
        <v>174</v>
      </c>
      <c r="G9" s="10" t="s">
        <v>175</v>
      </c>
      <c r="H9" s="10" t="s">
        <v>176</v>
      </c>
    </row>
    <row r="10" spans="1:8" ht="30" x14ac:dyDescent="0.2">
      <c r="A10" s="9">
        <v>11</v>
      </c>
      <c r="B10" s="9">
        <v>0</v>
      </c>
      <c r="C10" s="9" t="s">
        <v>427</v>
      </c>
      <c r="D10" s="10" t="s">
        <v>74</v>
      </c>
      <c r="E10" s="11"/>
      <c r="F10" s="10" t="s">
        <v>478</v>
      </c>
      <c r="G10" s="10" t="s">
        <v>479</v>
      </c>
      <c r="H10" s="10" t="s">
        <v>480</v>
      </c>
    </row>
    <row r="11" spans="1:8" ht="60" x14ac:dyDescent="0.2">
      <c r="A11" s="9">
        <v>13</v>
      </c>
      <c r="B11" s="9">
        <v>0</v>
      </c>
      <c r="C11" s="9" t="s">
        <v>30</v>
      </c>
      <c r="D11" s="10" t="s">
        <v>483</v>
      </c>
      <c r="E11" s="11"/>
      <c r="F11" s="10" t="s">
        <v>484</v>
      </c>
      <c r="G11" s="10" t="s">
        <v>485</v>
      </c>
      <c r="H11" s="10" t="s">
        <v>486</v>
      </c>
    </row>
    <row r="12" spans="1:8" ht="45" x14ac:dyDescent="0.2">
      <c r="A12" s="9">
        <v>14</v>
      </c>
      <c r="B12" s="9">
        <v>0</v>
      </c>
      <c r="C12" s="9" t="s">
        <v>30</v>
      </c>
      <c r="D12" s="10" t="s">
        <v>489</v>
      </c>
      <c r="E12" s="11"/>
      <c r="F12" s="10" t="s">
        <v>490</v>
      </c>
      <c r="G12" s="10" t="s">
        <v>491</v>
      </c>
      <c r="H12" s="10" t="s">
        <v>492</v>
      </c>
    </row>
    <row r="13" spans="1:8" ht="30" x14ac:dyDescent="0.2">
      <c r="A13" s="9">
        <v>15</v>
      </c>
      <c r="B13" s="9">
        <v>0</v>
      </c>
      <c r="C13" s="9" t="s">
        <v>30</v>
      </c>
      <c r="D13" s="10" t="s">
        <v>495</v>
      </c>
      <c r="E13" s="11"/>
      <c r="F13" s="10" t="s">
        <v>496</v>
      </c>
      <c r="G13" s="10" t="s">
        <v>497</v>
      </c>
      <c r="H13" s="10" t="s">
        <v>498</v>
      </c>
    </row>
    <row r="14" spans="1:8" ht="75" x14ac:dyDescent="0.2">
      <c r="A14" s="9">
        <v>16</v>
      </c>
      <c r="B14" s="9">
        <v>0</v>
      </c>
      <c r="C14" s="9" t="s">
        <v>40</v>
      </c>
      <c r="D14" s="10" t="s">
        <v>501</v>
      </c>
      <c r="E14" s="11"/>
      <c r="F14" s="10" t="s">
        <v>502</v>
      </c>
      <c r="G14" s="10" t="s">
        <v>503</v>
      </c>
      <c r="H14" s="10" t="s">
        <v>504</v>
      </c>
    </row>
    <row r="15" spans="1:8" ht="60" x14ac:dyDescent="0.2">
      <c r="A15" s="9">
        <v>17</v>
      </c>
      <c r="B15" s="9">
        <v>0</v>
      </c>
      <c r="C15" s="9" t="s">
        <v>8</v>
      </c>
      <c r="D15" s="10" t="s">
        <v>507</v>
      </c>
      <c r="E15" s="11"/>
      <c r="F15" s="10" t="s">
        <v>508</v>
      </c>
      <c r="G15" s="10" t="s">
        <v>509</v>
      </c>
      <c r="H15" s="10" t="s">
        <v>510</v>
      </c>
    </row>
    <row r="16" spans="1:8" ht="45" x14ac:dyDescent="0.2">
      <c r="A16" s="9">
        <v>18</v>
      </c>
      <c r="B16" s="9">
        <v>0</v>
      </c>
      <c r="C16" s="9" t="s">
        <v>57</v>
      </c>
      <c r="D16" s="10" t="s">
        <v>513</v>
      </c>
      <c r="E16" s="11"/>
      <c r="F16" s="10" t="s">
        <v>514</v>
      </c>
      <c r="G16" s="10" t="s">
        <v>515</v>
      </c>
      <c r="H16" s="10" t="s">
        <v>516</v>
      </c>
    </row>
    <row r="17" spans="1:8" ht="45" x14ac:dyDescent="0.2">
      <c r="A17" s="9">
        <v>19</v>
      </c>
      <c r="B17" s="9">
        <v>0</v>
      </c>
      <c r="C17" s="9" t="s">
        <v>427</v>
      </c>
      <c r="D17" s="10" t="s">
        <v>519</v>
      </c>
      <c r="E17" s="11"/>
      <c r="F17" s="10" t="s">
        <v>520</v>
      </c>
      <c r="G17" s="10" t="s">
        <v>280</v>
      </c>
      <c r="H17" s="10" t="s">
        <v>521</v>
      </c>
    </row>
    <row r="18" spans="1:8" ht="45" x14ac:dyDescent="0.2">
      <c r="A18" s="9">
        <v>20</v>
      </c>
      <c r="B18" s="9">
        <v>1</v>
      </c>
      <c r="C18" s="9" t="s">
        <v>56</v>
      </c>
      <c r="D18" s="10" t="s">
        <v>381</v>
      </c>
      <c r="E18" s="11"/>
      <c r="F18" s="10" t="s">
        <v>382</v>
      </c>
      <c r="G18" s="10" t="s">
        <v>384</v>
      </c>
      <c r="H18" s="12" t="s">
        <v>383</v>
      </c>
    </row>
    <row r="19" spans="1:8" ht="30" x14ac:dyDescent="0.2">
      <c r="A19" s="9">
        <v>21</v>
      </c>
      <c r="B19" s="9">
        <v>1</v>
      </c>
      <c r="C19" s="18" t="s">
        <v>2</v>
      </c>
      <c r="D19" s="10" t="s">
        <v>526</v>
      </c>
      <c r="E19" s="11"/>
      <c r="F19" s="10" t="s">
        <v>527</v>
      </c>
      <c r="G19" s="10" t="s">
        <v>110</v>
      </c>
      <c r="H19" s="10" t="s">
        <v>528</v>
      </c>
    </row>
    <row r="20" spans="1:8" ht="30" x14ac:dyDescent="0.2">
      <c r="A20" s="9">
        <v>22</v>
      </c>
      <c r="B20" s="9">
        <v>1</v>
      </c>
      <c r="C20" s="9" t="s">
        <v>32</v>
      </c>
      <c r="D20" s="10" t="s">
        <v>329</v>
      </c>
      <c r="E20" s="11"/>
      <c r="F20" s="10" t="s">
        <v>330</v>
      </c>
      <c r="G20" s="10" t="s">
        <v>192</v>
      </c>
      <c r="H20" s="10" t="s">
        <v>331</v>
      </c>
    </row>
    <row r="21" spans="1:8" ht="30" x14ac:dyDescent="0.2">
      <c r="A21" s="9">
        <v>23</v>
      </c>
      <c r="B21" s="9">
        <v>0</v>
      </c>
      <c r="C21" s="9" t="s">
        <v>36</v>
      </c>
      <c r="D21" s="10" t="s">
        <v>533</v>
      </c>
      <c r="E21" s="10" t="s">
        <v>173</v>
      </c>
      <c r="F21" s="10" t="s">
        <v>534</v>
      </c>
      <c r="G21" s="10" t="s">
        <v>348</v>
      </c>
      <c r="H21" s="10" t="s">
        <v>535</v>
      </c>
    </row>
    <row r="22" spans="1:8" ht="30" x14ac:dyDescent="0.2">
      <c r="A22" s="9">
        <v>25</v>
      </c>
      <c r="B22" s="9">
        <v>0</v>
      </c>
      <c r="C22" s="9" t="s">
        <v>61</v>
      </c>
      <c r="D22" s="10" t="s">
        <v>538</v>
      </c>
      <c r="E22" s="10" t="s">
        <v>539</v>
      </c>
      <c r="F22" s="10" t="s">
        <v>540</v>
      </c>
      <c r="G22" s="10" t="s">
        <v>541</v>
      </c>
      <c r="H22" s="10" t="s">
        <v>542</v>
      </c>
    </row>
    <row r="23" spans="1:8" ht="30" x14ac:dyDescent="0.2">
      <c r="A23" s="9">
        <v>26</v>
      </c>
      <c r="B23" s="9">
        <v>0</v>
      </c>
      <c r="C23" s="9" t="s">
        <v>40</v>
      </c>
      <c r="D23" s="10" t="s">
        <v>545</v>
      </c>
      <c r="E23" s="11"/>
      <c r="F23" s="10" t="s">
        <v>546</v>
      </c>
      <c r="G23" s="10" t="s">
        <v>547</v>
      </c>
      <c r="H23" s="10" t="s">
        <v>548</v>
      </c>
    </row>
    <row r="24" spans="1:8" ht="45" x14ac:dyDescent="0.2">
      <c r="A24" s="9">
        <v>27</v>
      </c>
      <c r="B24" s="9">
        <v>1</v>
      </c>
      <c r="C24" s="9" t="s">
        <v>62</v>
      </c>
      <c r="D24" s="10" t="s">
        <v>368</v>
      </c>
      <c r="E24" s="11"/>
      <c r="F24" s="10" t="s">
        <v>369</v>
      </c>
      <c r="G24" s="10" t="s">
        <v>355</v>
      </c>
      <c r="H24" s="10" t="s">
        <v>551</v>
      </c>
    </row>
    <row r="25" spans="1:8" ht="45" x14ac:dyDescent="0.2">
      <c r="A25" s="9">
        <v>28</v>
      </c>
      <c r="B25" s="9">
        <v>1</v>
      </c>
      <c r="C25" s="9" t="s">
        <v>4</v>
      </c>
      <c r="D25" s="10" t="s">
        <v>87</v>
      </c>
      <c r="E25" s="11"/>
      <c r="F25" s="10" t="s">
        <v>88</v>
      </c>
      <c r="G25" s="10" t="s">
        <v>90</v>
      </c>
      <c r="H25" s="10" t="s">
        <v>89</v>
      </c>
    </row>
    <row r="26" spans="1:8" ht="60" x14ac:dyDescent="0.2">
      <c r="A26" s="9">
        <v>29</v>
      </c>
      <c r="B26" s="9">
        <v>0</v>
      </c>
      <c r="C26" s="9" t="s">
        <v>8</v>
      </c>
      <c r="D26" s="10" t="s">
        <v>556</v>
      </c>
      <c r="E26" s="11"/>
      <c r="F26" s="10" t="s">
        <v>557</v>
      </c>
      <c r="G26" s="10" t="s">
        <v>175</v>
      </c>
      <c r="H26" s="10" t="s">
        <v>558</v>
      </c>
    </row>
    <row r="27" spans="1:8" ht="45" x14ac:dyDescent="0.2">
      <c r="A27" s="9">
        <v>30</v>
      </c>
      <c r="B27" s="9">
        <v>0</v>
      </c>
      <c r="C27" s="9" t="s">
        <v>43</v>
      </c>
      <c r="D27" s="10" t="s">
        <v>561</v>
      </c>
      <c r="E27" s="11"/>
      <c r="F27" s="10" t="s">
        <v>562</v>
      </c>
      <c r="G27" s="10" t="s">
        <v>563</v>
      </c>
      <c r="H27" s="10" t="s">
        <v>564</v>
      </c>
    </row>
    <row r="28" spans="1:8" ht="30" x14ac:dyDescent="0.2">
      <c r="A28" s="9">
        <v>31</v>
      </c>
      <c r="B28" s="9">
        <v>1</v>
      </c>
      <c r="C28" s="9" t="s">
        <v>39</v>
      </c>
      <c r="D28" s="10" t="s">
        <v>92</v>
      </c>
      <c r="E28" s="11"/>
      <c r="F28" s="10" t="s">
        <v>93</v>
      </c>
      <c r="G28" s="10" t="s">
        <v>94</v>
      </c>
      <c r="H28" s="10" t="s">
        <v>95</v>
      </c>
    </row>
    <row r="29" spans="1:8" ht="30" x14ac:dyDescent="0.2">
      <c r="A29" s="9">
        <v>32</v>
      </c>
      <c r="B29" s="9">
        <v>1</v>
      </c>
      <c r="C29" s="9" t="s">
        <v>34</v>
      </c>
      <c r="D29" s="10" t="s">
        <v>157</v>
      </c>
      <c r="E29" s="11"/>
      <c r="F29" s="10" t="s">
        <v>158</v>
      </c>
      <c r="G29" s="10" t="s">
        <v>114</v>
      </c>
      <c r="H29" s="10" t="s">
        <v>159</v>
      </c>
    </row>
    <row r="30" spans="1:8" ht="45" x14ac:dyDescent="0.2">
      <c r="A30" s="9">
        <v>33</v>
      </c>
      <c r="B30" s="9">
        <v>1</v>
      </c>
      <c r="C30" s="9" t="s">
        <v>62</v>
      </c>
      <c r="D30" s="10" t="s">
        <v>76</v>
      </c>
      <c r="E30" s="11"/>
      <c r="F30" s="10" t="s">
        <v>354</v>
      </c>
      <c r="G30" s="10" t="s">
        <v>355</v>
      </c>
      <c r="H30" s="10" t="s">
        <v>572</v>
      </c>
    </row>
    <row r="31" spans="1:8" ht="30" x14ac:dyDescent="0.2">
      <c r="A31" s="9">
        <v>34</v>
      </c>
      <c r="B31" s="9">
        <v>0</v>
      </c>
      <c r="C31" s="9" t="s">
        <v>60</v>
      </c>
      <c r="D31" s="10" t="s">
        <v>575</v>
      </c>
      <c r="E31" s="11"/>
      <c r="F31" s="10" t="s">
        <v>576</v>
      </c>
      <c r="G31" s="10" t="s">
        <v>374</v>
      </c>
      <c r="H31" s="10" t="s">
        <v>577</v>
      </c>
    </row>
    <row r="32" spans="1:8" ht="60" x14ac:dyDescent="0.2">
      <c r="A32" s="9">
        <v>35</v>
      </c>
      <c r="B32" s="9">
        <v>0</v>
      </c>
      <c r="C32" s="9" t="s">
        <v>57</v>
      </c>
      <c r="D32" s="10" t="s">
        <v>580</v>
      </c>
      <c r="E32" s="11"/>
      <c r="F32" s="10" t="s">
        <v>581</v>
      </c>
      <c r="G32" s="10" t="s">
        <v>582</v>
      </c>
      <c r="H32" s="10" t="s">
        <v>583</v>
      </c>
    </row>
    <row r="33" spans="1:8" ht="30" x14ac:dyDescent="0.2">
      <c r="A33" s="9">
        <v>36</v>
      </c>
      <c r="B33" s="9">
        <v>1</v>
      </c>
      <c r="C33" s="9" t="s">
        <v>64</v>
      </c>
      <c r="D33" s="10" t="s">
        <v>241</v>
      </c>
      <c r="E33" s="11"/>
      <c r="F33" s="10" t="s">
        <v>242</v>
      </c>
      <c r="G33" s="10" t="s">
        <v>244</v>
      </c>
      <c r="H33" s="10" t="s">
        <v>243</v>
      </c>
    </row>
    <row r="34" spans="1:8" ht="45" x14ac:dyDescent="0.2">
      <c r="A34" s="9">
        <v>37</v>
      </c>
      <c r="B34" s="9">
        <v>0</v>
      </c>
      <c r="C34" s="9" t="s">
        <v>36</v>
      </c>
      <c r="D34" s="10" t="s">
        <v>588</v>
      </c>
      <c r="E34" s="11"/>
      <c r="F34" s="10" t="s">
        <v>589</v>
      </c>
      <c r="G34" s="10" t="s">
        <v>590</v>
      </c>
      <c r="H34" s="10" t="s">
        <v>591</v>
      </c>
    </row>
    <row r="35" spans="1:8" ht="90" x14ac:dyDescent="0.2">
      <c r="A35" s="9">
        <v>38</v>
      </c>
      <c r="B35" s="9">
        <v>0</v>
      </c>
      <c r="C35" s="9" t="s">
        <v>7</v>
      </c>
      <c r="D35" s="10" t="s">
        <v>594</v>
      </c>
      <c r="E35" s="11"/>
      <c r="F35" s="10" t="s">
        <v>349</v>
      </c>
      <c r="G35" s="10" t="s">
        <v>595</v>
      </c>
      <c r="H35" s="10" t="s">
        <v>596</v>
      </c>
    </row>
    <row r="36" spans="1:8" ht="60" x14ac:dyDescent="0.2">
      <c r="A36" s="9">
        <v>39</v>
      </c>
      <c r="B36" s="9">
        <v>1</v>
      </c>
      <c r="C36" s="9" t="s">
        <v>2</v>
      </c>
      <c r="D36" s="10" t="s">
        <v>115</v>
      </c>
      <c r="E36" s="11"/>
      <c r="F36" s="10" t="s">
        <v>116</v>
      </c>
      <c r="G36" s="10" t="s">
        <v>599</v>
      </c>
      <c r="H36" s="10" t="s">
        <v>117</v>
      </c>
    </row>
    <row r="37" spans="1:8" ht="30" x14ac:dyDescent="0.2">
      <c r="A37" s="9">
        <v>40</v>
      </c>
      <c r="B37" s="9">
        <v>0</v>
      </c>
      <c r="C37" s="9" t="s">
        <v>427</v>
      </c>
      <c r="D37" s="10" t="s">
        <v>602</v>
      </c>
      <c r="E37" s="11"/>
      <c r="F37" s="10" t="s">
        <v>603</v>
      </c>
      <c r="G37" s="10" t="s">
        <v>604</v>
      </c>
      <c r="H37" s="10" t="s">
        <v>605</v>
      </c>
    </row>
    <row r="38" spans="1:8" ht="45" x14ac:dyDescent="0.2">
      <c r="A38" s="9">
        <v>41</v>
      </c>
      <c r="B38" s="9">
        <v>0</v>
      </c>
      <c r="C38" s="9" t="s">
        <v>57</v>
      </c>
      <c r="D38" s="10" t="s">
        <v>608</v>
      </c>
      <c r="E38" s="11"/>
      <c r="F38" s="10" t="s">
        <v>609</v>
      </c>
      <c r="G38" s="10" t="s">
        <v>99</v>
      </c>
      <c r="H38" s="10" t="s">
        <v>610</v>
      </c>
    </row>
    <row r="39" spans="1:8" ht="45" x14ac:dyDescent="0.2">
      <c r="A39" s="9">
        <v>42</v>
      </c>
      <c r="B39" s="9">
        <v>0</v>
      </c>
      <c r="C39" s="9" t="s">
        <v>43</v>
      </c>
      <c r="D39" s="10" t="s">
        <v>613</v>
      </c>
      <c r="E39" s="11"/>
      <c r="F39" s="10" t="s">
        <v>614</v>
      </c>
      <c r="G39" s="10" t="s">
        <v>192</v>
      </c>
      <c r="H39" s="10" t="s">
        <v>615</v>
      </c>
    </row>
    <row r="40" spans="1:8" ht="45" x14ac:dyDescent="0.2">
      <c r="A40" s="9">
        <v>43</v>
      </c>
      <c r="B40" s="9">
        <v>1</v>
      </c>
      <c r="C40" s="9" t="s">
        <v>3</v>
      </c>
      <c r="D40" s="10" t="s">
        <v>618</v>
      </c>
      <c r="E40" s="11"/>
      <c r="F40" s="9" t="s">
        <v>97</v>
      </c>
      <c r="G40" s="10" t="s">
        <v>99</v>
      </c>
      <c r="H40" s="10" t="s">
        <v>98</v>
      </c>
    </row>
    <row r="41" spans="1:8" ht="30" x14ac:dyDescent="0.2">
      <c r="A41" s="9">
        <v>44</v>
      </c>
      <c r="B41" s="9">
        <v>0</v>
      </c>
      <c r="C41" s="9" t="s">
        <v>57</v>
      </c>
      <c r="D41" s="10" t="s">
        <v>621</v>
      </c>
      <c r="E41" s="11"/>
      <c r="F41" s="10" t="s">
        <v>622</v>
      </c>
      <c r="G41" s="10" t="s">
        <v>623</v>
      </c>
      <c r="H41" s="10" t="s">
        <v>624</v>
      </c>
    </row>
    <row r="42" spans="1:8" ht="45" x14ac:dyDescent="0.2">
      <c r="A42" s="9">
        <v>45</v>
      </c>
      <c r="B42" s="9">
        <v>0</v>
      </c>
      <c r="C42" s="9" t="s">
        <v>35</v>
      </c>
      <c r="D42" s="10" t="s">
        <v>627</v>
      </c>
      <c r="E42" s="11"/>
      <c r="F42" s="10" t="s">
        <v>628</v>
      </c>
      <c r="G42" s="10" t="s">
        <v>629</v>
      </c>
      <c r="H42" s="10" t="s">
        <v>630</v>
      </c>
    </row>
    <row r="43" spans="1:8" ht="45" x14ac:dyDescent="0.2">
      <c r="A43" s="9">
        <v>46</v>
      </c>
      <c r="B43" s="9">
        <v>0</v>
      </c>
      <c r="C43" s="9" t="s">
        <v>35</v>
      </c>
      <c r="D43" s="10" t="s">
        <v>633</v>
      </c>
      <c r="E43" s="11"/>
      <c r="F43" s="10" t="s">
        <v>634</v>
      </c>
      <c r="G43" s="10" t="s">
        <v>623</v>
      </c>
      <c r="H43" s="10" t="s">
        <v>635</v>
      </c>
    </row>
    <row r="44" spans="1:8" ht="45" x14ac:dyDescent="0.2">
      <c r="A44" s="9">
        <v>49</v>
      </c>
      <c r="B44" s="9">
        <v>0</v>
      </c>
      <c r="C44" s="9" t="s">
        <v>35</v>
      </c>
      <c r="D44" s="10" t="s">
        <v>638</v>
      </c>
      <c r="E44" s="11"/>
      <c r="F44" s="10" t="s">
        <v>639</v>
      </c>
      <c r="G44" s="10" t="s">
        <v>623</v>
      </c>
      <c r="H44" s="10" t="s">
        <v>640</v>
      </c>
    </row>
    <row r="45" spans="1:8" ht="45" x14ac:dyDescent="0.2">
      <c r="A45" s="9">
        <v>50</v>
      </c>
      <c r="B45" s="9">
        <v>0</v>
      </c>
      <c r="C45" s="9" t="s">
        <v>54</v>
      </c>
      <c r="D45" s="10" t="s">
        <v>643</v>
      </c>
      <c r="E45" s="11"/>
      <c r="F45" s="10" t="s">
        <v>644</v>
      </c>
      <c r="G45" s="10" t="s">
        <v>192</v>
      </c>
      <c r="H45" s="10" t="s">
        <v>645</v>
      </c>
    </row>
    <row r="46" spans="1:8" ht="60" x14ac:dyDescent="0.2">
      <c r="A46" s="9">
        <v>51</v>
      </c>
      <c r="B46" s="9">
        <v>0</v>
      </c>
      <c r="C46" s="9" t="s">
        <v>8</v>
      </c>
      <c r="D46" s="10" t="s">
        <v>648</v>
      </c>
      <c r="E46" s="11"/>
      <c r="F46" s="10" t="s">
        <v>649</v>
      </c>
      <c r="G46" s="10" t="s">
        <v>650</v>
      </c>
      <c r="H46" s="10" t="s">
        <v>651</v>
      </c>
    </row>
    <row r="47" spans="1:8" ht="30" x14ac:dyDescent="0.2">
      <c r="A47" s="9">
        <v>52</v>
      </c>
      <c r="B47" s="9">
        <v>0</v>
      </c>
      <c r="C47" s="9" t="s">
        <v>35</v>
      </c>
      <c r="D47" s="10" t="s">
        <v>655</v>
      </c>
      <c r="E47" s="11"/>
      <c r="F47" s="10" t="s">
        <v>656</v>
      </c>
      <c r="G47" s="10" t="s">
        <v>657</v>
      </c>
      <c r="H47" s="10" t="s">
        <v>658</v>
      </c>
    </row>
    <row r="48" spans="1:8" ht="90" x14ac:dyDescent="0.2">
      <c r="A48" s="9">
        <v>54</v>
      </c>
      <c r="B48" s="9">
        <v>0</v>
      </c>
      <c r="C48" s="9" t="s">
        <v>60</v>
      </c>
      <c r="D48" s="10" t="s">
        <v>661</v>
      </c>
      <c r="E48" s="11"/>
      <c r="F48" s="10" t="s">
        <v>662</v>
      </c>
      <c r="G48" s="10" t="s">
        <v>663</v>
      </c>
      <c r="H48" s="10" t="s">
        <v>664</v>
      </c>
    </row>
    <row r="49" spans="1:8" ht="30" x14ac:dyDescent="0.2">
      <c r="A49" s="9">
        <v>55</v>
      </c>
      <c r="B49" s="9">
        <v>0</v>
      </c>
      <c r="C49" s="9" t="s">
        <v>36</v>
      </c>
      <c r="D49" s="10" t="s">
        <v>667</v>
      </c>
      <c r="E49" s="10" t="s">
        <v>668</v>
      </c>
      <c r="F49" s="10" t="s">
        <v>669</v>
      </c>
      <c r="G49" s="10" t="s">
        <v>449</v>
      </c>
      <c r="H49" s="10" t="s">
        <v>670</v>
      </c>
    </row>
    <row r="50" spans="1:8" ht="30" x14ac:dyDescent="0.2">
      <c r="A50" s="9">
        <v>56</v>
      </c>
      <c r="B50" s="9">
        <v>1</v>
      </c>
      <c r="C50" s="9" t="s">
        <v>63</v>
      </c>
      <c r="D50" s="10" t="s">
        <v>296</v>
      </c>
      <c r="E50" s="11"/>
      <c r="F50" s="10" t="s">
        <v>297</v>
      </c>
      <c r="G50" s="10" t="s">
        <v>673</v>
      </c>
      <c r="H50" s="10" t="s">
        <v>298</v>
      </c>
    </row>
    <row r="51" spans="1:8" ht="30" x14ac:dyDescent="0.2">
      <c r="A51" s="9">
        <v>57</v>
      </c>
      <c r="B51" s="9">
        <v>1</v>
      </c>
      <c r="C51" s="9" t="s">
        <v>34</v>
      </c>
      <c r="D51" s="10" t="s">
        <v>149</v>
      </c>
      <c r="E51" s="11"/>
      <c r="F51" s="10" t="s">
        <v>150</v>
      </c>
      <c r="G51" s="10" t="s">
        <v>152</v>
      </c>
      <c r="H51" s="10" t="s">
        <v>151</v>
      </c>
    </row>
    <row r="52" spans="1:8" ht="45" x14ac:dyDescent="0.2">
      <c r="A52" s="9">
        <v>58</v>
      </c>
      <c r="B52" s="9">
        <v>0</v>
      </c>
      <c r="C52" s="9" t="s">
        <v>61</v>
      </c>
      <c r="D52" s="10" t="s">
        <v>678</v>
      </c>
      <c r="E52" s="11"/>
      <c r="F52" s="10" t="s">
        <v>679</v>
      </c>
      <c r="G52" s="10" t="s">
        <v>680</v>
      </c>
      <c r="H52" s="10" t="s">
        <v>681</v>
      </c>
    </row>
    <row r="53" spans="1:8" ht="45" x14ac:dyDescent="0.2">
      <c r="A53" s="9">
        <v>59</v>
      </c>
      <c r="B53" s="9">
        <v>1</v>
      </c>
      <c r="C53" s="9" t="s">
        <v>9</v>
      </c>
      <c r="D53" s="10" t="s">
        <v>133</v>
      </c>
      <c r="E53" s="11"/>
      <c r="F53" s="10" t="s">
        <v>134</v>
      </c>
      <c r="G53" s="10" t="s">
        <v>109</v>
      </c>
      <c r="H53" s="10" t="s">
        <v>135</v>
      </c>
    </row>
    <row r="54" spans="1:8" ht="60" x14ac:dyDescent="0.2">
      <c r="A54" s="9">
        <v>60</v>
      </c>
      <c r="B54" s="9">
        <v>1</v>
      </c>
      <c r="C54" s="9" t="s">
        <v>38</v>
      </c>
      <c r="D54" s="10" t="s">
        <v>285</v>
      </c>
      <c r="E54" s="11"/>
      <c r="F54" s="10" t="s">
        <v>286</v>
      </c>
      <c r="G54" s="10" t="s">
        <v>288</v>
      </c>
      <c r="H54" s="10" t="s">
        <v>287</v>
      </c>
    </row>
    <row r="55" spans="1:8" ht="45" x14ac:dyDescent="0.2">
      <c r="A55" s="9">
        <v>61</v>
      </c>
      <c r="B55" s="9">
        <v>1</v>
      </c>
      <c r="C55" s="9" t="s">
        <v>38</v>
      </c>
      <c r="D55" s="10" t="s">
        <v>282</v>
      </c>
      <c r="E55" s="11"/>
      <c r="F55" s="10" t="s">
        <v>283</v>
      </c>
      <c r="G55" s="10" t="s">
        <v>268</v>
      </c>
      <c r="H55" s="10" t="s">
        <v>284</v>
      </c>
    </row>
    <row r="56" spans="1:8" ht="45" x14ac:dyDescent="0.2">
      <c r="A56" s="9">
        <v>62</v>
      </c>
      <c r="B56" s="9">
        <v>1</v>
      </c>
      <c r="C56" s="9" t="s">
        <v>58</v>
      </c>
      <c r="D56" s="10" t="s">
        <v>164</v>
      </c>
      <c r="E56" s="11"/>
      <c r="F56" s="10" t="s">
        <v>165</v>
      </c>
      <c r="G56" s="10" t="s">
        <v>565</v>
      </c>
      <c r="H56" s="10" t="s">
        <v>690</v>
      </c>
    </row>
    <row r="57" spans="1:8" ht="75" x14ac:dyDescent="0.2">
      <c r="A57" s="9">
        <v>63</v>
      </c>
      <c r="B57" s="9">
        <v>1</v>
      </c>
      <c r="C57" s="18" t="s">
        <v>38</v>
      </c>
      <c r="D57" s="10" t="s">
        <v>289</v>
      </c>
      <c r="E57" s="10" t="s">
        <v>693</v>
      </c>
      <c r="F57" s="10" t="s">
        <v>694</v>
      </c>
      <c r="G57" s="10" t="s">
        <v>695</v>
      </c>
      <c r="H57" s="10" t="s">
        <v>290</v>
      </c>
    </row>
    <row r="58" spans="1:8" ht="45" x14ac:dyDescent="0.2">
      <c r="A58" s="9">
        <v>64</v>
      </c>
      <c r="B58" s="9">
        <v>1</v>
      </c>
      <c r="C58" s="9" t="s">
        <v>9</v>
      </c>
      <c r="D58" s="10" t="s">
        <v>126</v>
      </c>
      <c r="E58" s="11"/>
      <c r="F58" s="10" t="s">
        <v>127</v>
      </c>
      <c r="G58" s="10" t="s">
        <v>109</v>
      </c>
      <c r="H58" s="10" t="s">
        <v>698</v>
      </c>
    </row>
    <row r="59" spans="1:8" ht="45" x14ac:dyDescent="0.2">
      <c r="A59" s="9">
        <v>65</v>
      </c>
      <c r="B59" s="9">
        <v>1</v>
      </c>
      <c r="C59" s="9" t="s">
        <v>53</v>
      </c>
      <c r="D59" s="10" t="s">
        <v>194</v>
      </c>
      <c r="E59" s="10" t="s">
        <v>701</v>
      </c>
      <c r="F59" s="10" t="s">
        <v>195</v>
      </c>
      <c r="G59" s="10" t="s">
        <v>184</v>
      </c>
      <c r="H59" s="10" t="s">
        <v>196</v>
      </c>
    </row>
    <row r="60" spans="1:8" ht="45" x14ac:dyDescent="0.2">
      <c r="A60" s="9">
        <v>66</v>
      </c>
      <c r="B60" s="9">
        <v>1</v>
      </c>
      <c r="C60" s="9" t="s">
        <v>34</v>
      </c>
      <c r="D60" s="10" t="s">
        <v>160</v>
      </c>
      <c r="E60" s="11"/>
      <c r="F60" s="10" t="s">
        <v>161</v>
      </c>
      <c r="G60" s="10" t="s">
        <v>705</v>
      </c>
      <c r="H60" s="10" t="s">
        <v>706</v>
      </c>
    </row>
    <row r="61" spans="1:8" ht="60" x14ac:dyDescent="0.2">
      <c r="A61" s="9">
        <v>67</v>
      </c>
      <c r="B61" s="9">
        <v>1</v>
      </c>
      <c r="C61" s="9" t="s">
        <v>37</v>
      </c>
      <c r="D61" s="10" t="s">
        <v>315</v>
      </c>
      <c r="E61" s="11"/>
      <c r="F61" s="10" t="s">
        <v>316</v>
      </c>
      <c r="G61" s="10" t="s">
        <v>317</v>
      </c>
      <c r="H61" s="10" t="s">
        <v>318</v>
      </c>
    </row>
    <row r="62" spans="1:8" ht="60" x14ac:dyDescent="0.2">
      <c r="A62" s="9">
        <v>68</v>
      </c>
      <c r="B62" s="9">
        <v>1</v>
      </c>
      <c r="C62" s="18" t="s">
        <v>56</v>
      </c>
      <c r="D62" s="10" t="s">
        <v>711</v>
      </c>
      <c r="E62" s="11"/>
      <c r="F62" s="10" t="s">
        <v>712</v>
      </c>
      <c r="G62" s="10" t="s">
        <v>713</v>
      </c>
      <c r="H62" s="10" t="s">
        <v>379</v>
      </c>
    </row>
    <row r="63" spans="1:8" ht="45" x14ac:dyDescent="0.2">
      <c r="A63" s="9">
        <v>69</v>
      </c>
      <c r="B63" s="9">
        <v>1</v>
      </c>
      <c r="C63" s="9" t="s">
        <v>32</v>
      </c>
      <c r="D63" s="10" t="s">
        <v>322</v>
      </c>
      <c r="E63" s="11"/>
      <c r="F63" s="10" t="s">
        <v>323</v>
      </c>
      <c r="G63" s="10" t="s">
        <v>325</v>
      </c>
      <c r="H63" s="10" t="s">
        <v>324</v>
      </c>
    </row>
    <row r="64" spans="1:8" ht="60" x14ac:dyDescent="0.2">
      <c r="A64" s="9">
        <v>70</v>
      </c>
      <c r="B64" s="9">
        <v>1</v>
      </c>
      <c r="C64" s="9" t="s">
        <v>31</v>
      </c>
      <c r="D64" s="10" t="s">
        <v>652</v>
      </c>
      <c r="E64" s="11"/>
      <c r="F64" s="10" t="s">
        <v>142</v>
      </c>
      <c r="G64" s="10" t="s">
        <v>705</v>
      </c>
      <c r="H64" s="10" t="s">
        <v>718</v>
      </c>
    </row>
    <row r="65" spans="1:8" ht="60" x14ac:dyDescent="0.2">
      <c r="A65" s="9">
        <v>71</v>
      </c>
      <c r="B65" s="9">
        <v>1</v>
      </c>
      <c r="C65" s="9" t="s">
        <v>63</v>
      </c>
      <c r="D65" s="10" t="s">
        <v>293</v>
      </c>
      <c r="E65" s="11"/>
      <c r="F65" s="10" t="s">
        <v>294</v>
      </c>
      <c r="G65" s="10" t="s">
        <v>288</v>
      </c>
      <c r="H65" s="10" t="s">
        <v>295</v>
      </c>
    </row>
    <row r="66" spans="1:8" ht="45" x14ac:dyDescent="0.2">
      <c r="A66" s="9">
        <v>72</v>
      </c>
      <c r="B66" s="9">
        <v>1</v>
      </c>
      <c r="C66" s="9" t="s">
        <v>64</v>
      </c>
      <c r="D66" s="10" t="s">
        <v>245</v>
      </c>
      <c r="E66" s="11"/>
      <c r="F66" s="10" t="s">
        <v>246</v>
      </c>
      <c r="G66" s="10" t="s">
        <v>313</v>
      </c>
      <c r="H66" s="10" t="s">
        <v>247</v>
      </c>
    </row>
    <row r="67" spans="1:8" ht="30" x14ac:dyDescent="0.2">
      <c r="A67" s="9">
        <v>73</v>
      </c>
      <c r="B67" s="9">
        <v>1</v>
      </c>
      <c r="C67" s="9" t="s">
        <v>39</v>
      </c>
      <c r="D67" s="10" t="s">
        <v>226</v>
      </c>
      <c r="E67" s="10" t="s">
        <v>725</v>
      </c>
      <c r="F67" s="10" t="s">
        <v>227</v>
      </c>
      <c r="G67" s="10" t="s">
        <v>229</v>
      </c>
      <c r="H67" s="10" t="s">
        <v>228</v>
      </c>
    </row>
    <row r="68" spans="1:8" ht="45" x14ac:dyDescent="0.2">
      <c r="A68" s="9">
        <v>74</v>
      </c>
      <c r="B68" s="9">
        <v>1</v>
      </c>
      <c r="C68" s="9" t="s">
        <v>34</v>
      </c>
      <c r="D68" s="10" t="s">
        <v>153</v>
      </c>
      <c r="E68" s="11"/>
      <c r="F68" s="10" t="s">
        <v>154</v>
      </c>
      <c r="G68" s="10" t="s">
        <v>728</v>
      </c>
      <c r="H68" s="10" t="s">
        <v>155</v>
      </c>
    </row>
    <row r="69" spans="1:8" ht="30" x14ac:dyDescent="0.2">
      <c r="A69" s="9">
        <v>75</v>
      </c>
      <c r="B69" s="9">
        <v>1</v>
      </c>
      <c r="C69" s="9" t="s">
        <v>37</v>
      </c>
      <c r="D69" s="10" t="s">
        <v>731</v>
      </c>
      <c r="E69" s="11"/>
      <c r="F69" s="10" t="s">
        <v>359</v>
      </c>
      <c r="G69" s="10" t="s">
        <v>351</v>
      </c>
      <c r="H69" s="10" t="s">
        <v>360</v>
      </c>
    </row>
    <row r="70" spans="1:8" ht="45" x14ac:dyDescent="0.2">
      <c r="A70" s="9">
        <v>76</v>
      </c>
      <c r="B70" s="9">
        <v>1</v>
      </c>
      <c r="C70" s="9" t="s">
        <v>39</v>
      </c>
      <c r="D70" s="10" t="s">
        <v>222</v>
      </c>
      <c r="E70" s="11"/>
      <c r="F70" s="10" t="s">
        <v>223</v>
      </c>
      <c r="G70" s="10" t="s">
        <v>224</v>
      </c>
      <c r="H70" s="10" t="s">
        <v>225</v>
      </c>
    </row>
    <row r="71" spans="1:8" ht="45" x14ac:dyDescent="0.2">
      <c r="A71" s="9">
        <v>77</v>
      </c>
      <c r="B71" s="9">
        <v>1</v>
      </c>
      <c r="C71" s="9" t="s">
        <v>33</v>
      </c>
      <c r="D71" s="10" t="s">
        <v>277</v>
      </c>
      <c r="E71" s="11"/>
      <c r="F71" s="10" t="s">
        <v>278</v>
      </c>
      <c r="G71" s="10" t="s">
        <v>280</v>
      </c>
      <c r="H71" s="10" t="s">
        <v>279</v>
      </c>
    </row>
    <row r="72" spans="1:8" ht="30" x14ac:dyDescent="0.2">
      <c r="A72" s="9">
        <v>78</v>
      </c>
      <c r="B72" s="9">
        <v>1</v>
      </c>
      <c r="C72" s="9" t="s">
        <v>59</v>
      </c>
      <c r="D72" s="10" t="s">
        <v>177</v>
      </c>
      <c r="E72" s="11"/>
      <c r="F72" s="10" t="s">
        <v>178</v>
      </c>
      <c r="G72" s="10" t="s">
        <v>738</v>
      </c>
      <c r="H72" s="10" t="s">
        <v>179</v>
      </c>
    </row>
    <row r="73" spans="1:8" ht="90" x14ac:dyDescent="0.2">
      <c r="A73" s="9">
        <v>79</v>
      </c>
      <c r="B73" s="9">
        <v>1</v>
      </c>
      <c r="C73" s="9" t="s">
        <v>4</v>
      </c>
      <c r="D73" s="10" t="s">
        <v>76</v>
      </c>
      <c r="E73" s="11"/>
      <c r="F73" s="10" t="s">
        <v>77</v>
      </c>
      <c r="G73" s="10" t="s">
        <v>742</v>
      </c>
      <c r="H73" s="10" t="s">
        <v>743</v>
      </c>
    </row>
    <row r="74" spans="1:8" ht="30" x14ac:dyDescent="0.2">
      <c r="A74" s="9">
        <v>80</v>
      </c>
      <c r="B74" s="9">
        <v>1</v>
      </c>
      <c r="C74" s="9" t="s">
        <v>32</v>
      </c>
      <c r="D74" s="10" t="s">
        <v>218</v>
      </c>
      <c r="E74" s="11"/>
      <c r="F74" s="10" t="s">
        <v>219</v>
      </c>
      <c r="G74" s="10" t="s">
        <v>220</v>
      </c>
      <c r="H74" s="10" t="s">
        <v>221</v>
      </c>
    </row>
    <row r="75" spans="1:8" ht="60" x14ac:dyDescent="0.2">
      <c r="A75" s="9">
        <v>81</v>
      </c>
      <c r="B75" s="9">
        <v>1</v>
      </c>
      <c r="C75" s="9" t="s">
        <v>59</v>
      </c>
      <c r="D75" s="10" t="s">
        <v>185</v>
      </c>
      <c r="E75" s="11"/>
      <c r="F75" s="10" t="s">
        <v>186</v>
      </c>
      <c r="G75" s="10" t="s">
        <v>188</v>
      </c>
      <c r="H75" s="10" t="s">
        <v>187</v>
      </c>
    </row>
    <row r="76" spans="1:8" ht="60" x14ac:dyDescent="0.2">
      <c r="A76" s="9">
        <v>82</v>
      </c>
      <c r="B76" s="9">
        <v>1</v>
      </c>
      <c r="C76" s="9" t="s">
        <v>58</v>
      </c>
      <c r="D76" s="10" t="s">
        <v>108</v>
      </c>
      <c r="E76" s="11"/>
      <c r="F76" s="10" t="s">
        <v>168</v>
      </c>
      <c r="G76" s="10" t="s">
        <v>750</v>
      </c>
      <c r="H76" s="10" t="s">
        <v>751</v>
      </c>
    </row>
    <row r="77" spans="1:8" ht="135" x14ac:dyDescent="0.2">
      <c r="A77" s="9">
        <v>83</v>
      </c>
      <c r="B77" s="9">
        <v>1</v>
      </c>
      <c r="C77" s="9" t="s">
        <v>33</v>
      </c>
      <c r="D77" s="10" t="s">
        <v>76</v>
      </c>
      <c r="E77" s="11"/>
      <c r="F77" s="10" t="s">
        <v>266</v>
      </c>
      <c r="G77" s="10" t="s">
        <v>754</v>
      </c>
      <c r="H77" s="10" t="s">
        <v>267</v>
      </c>
    </row>
    <row r="78" spans="1:8" ht="105" x14ac:dyDescent="0.2">
      <c r="A78" s="9">
        <v>84</v>
      </c>
      <c r="B78" s="9">
        <v>1</v>
      </c>
      <c r="C78" s="9" t="s">
        <v>31</v>
      </c>
      <c r="D78" s="10" t="s">
        <v>137</v>
      </c>
      <c r="E78" s="11"/>
      <c r="F78" s="10" t="s">
        <v>138</v>
      </c>
      <c r="G78" s="10" t="s">
        <v>757</v>
      </c>
      <c r="H78" s="10" t="s">
        <v>148</v>
      </c>
    </row>
    <row r="79" spans="1:8" ht="45" x14ac:dyDescent="0.2">
      <c r="A79" s="9">
        <v>86</v>
      </c>
      <c r="B79" s="9">
        <v>1</v>
      </c>
      <c r="C79" s="18" t="s">
        <v>37</v>
      </c>
      <c r="D79" s="10" t="s">
        <v>177</v>
      </c>
      <c r="E79" s="11"/>
      <c r="F79" s="10" t="s">
        <v>760</v>
      </c>
      <c r="G79" s="10" t="s">
        <v>761</v>
      </c>
      <c r="H79" s="10" t="s">
        <v>363</v>
      </c>
    </row>
    <row r="80" spans="1:8" ht="30" x14ac:dyDescent="0.2">
      <c r="A80" s="9">
        <v>85</v>
      </c>
      <c r="B80" s="9">
        <v>1</v>
      </c>
      <c r="C80" s="9" t="s">
        <v>63</v>
      </c>
      <c r="D80" s="10" t="s">
        <v>262</v>
      </c>
      <c r="E80" s="11"/>
      <c r="F80" s="10" t="s">
        <v>263</v>
      </c>
      <c r="G80" s="10" t="s">
        <v>264</v>
      </c>
      <c r="H80" s="10" t="s">
        <v>265</v>
      </c>
    </row>
    <row r="81" spans="1:8" ht="45" x14ac:dyDescent="0.2">
      <c r="A81" s="9">
        <v>87</v>
      </c>
      <c r="B81" s="9">
        <v>1</v>
      </c>
      <c r="C81" s="9" t="s">
        <v>33</v>
      </c>
      <c r="D81" s="10" t="s">
        <v>273</v>
      </c>
      <c r="E81" s="11"/>
      <c r="F81" s="10" t="s">
        <v>274</v>
      </c>
      <c r="G81" s="10" t="s">
        <v>766</v>
      </c>
      <c r="H81" s="10" t="s">
        <v>275</v>
      </c>
    </row>
    <row r="82" spans="1:8" ht="45" x14ac:dyDescent="0.2">
      <c r="A82" s="9">
        <v>88</v>
      </c>
      <c r="B82" s="9">
        <v>1</v>
      </c>
      <c r="C82" s="18" t="s">
        <v>37</v>
      </c>
      <c r="D82" s="10" t="s">
        <v>361</v>
      </c>
      <c r="E82" s="11"/>
      <c r="F82" s="10" t="s">
        <v>372</v>
      </c>
      <c r="G82" s="10" t="s">
        <v>325</v>
      </c>
      <c r="H82" s="10" t="s">
        <v>362</v>
      </c>
    </row>
    <row r="83" spans="1:8" ht="30" x14ac:dyDescent="0.2">
      <c r="A83" s="9">
        <v>89</v>
      </c>
      <c r="B83" s="9">
        <v>1</v>
      </c>
      <c r="C83" s="9" t="s">
        <v>55</v>
      </c>
      <c r="D83" s="10" t="s">
        <v>241</v>
      </c>
      <c r="E83" s="11"/>
      <c r="F83" s="10" t="s">
        <v>333</v>
      </c>
      <c r="G83" s="10" t="s">
        <v>335</v>
      </c>
      <c r="H83" s="10" t="s">
        <v>334</v>
      </c>
    </row>
    <row r="84" spans="1:8" ht="45" x14ac:dyDescent="0.2">
      <c r="A84" s="9">
        <v>90</v>
      </c>
      <c r="B84" s="9">
        <v>1</v>
      </c>
      <c r="C84" s="9" t="s">
        <v>28</v>
      </c>
      <c r="D84" s="10" t="s">
        <v>251</v>
      </c>
      <c r="E84" s="11"/>
      <c r="F84" s="10" t="s">
        <v>252</v>
      </c>
      <c r="G84" s="10" t="s">
        <v>254</v>
      </c>
      <c r="H84" s="10" t="s">
        <v>253</v>
      </c>
    </row>
    <row r="85" spans="1:8" ht="45" x14ac:dyDescent="0.2">
      <c r="A85" s="9">
        <v>91</v>
      </c>
      <c r="B85" s="9">
        <v>1</v>
      </c>
      <c r="C85" s="9" t="s">
        <v>41</v>
      </c>
      <c r="D85" s="10" t="s">
        <v>301</v>
      </c>
      <c r="E85" s="11"/>
      <c r="F85" s="10" t="s">
        <v>302</v>
      </c>
      <c r="G85" s="10" t="s">
        <v>303</v>
      </c>
      <c r="H85" s="10" t="s">
        <v>304</v>
      </c>
    </row>
    <row r="86" spans="1:8" ht="30" x14ac:dyDescent="0.2">
      <c r="A86" s="9">
        <v>92</v>
      </c>
      <c r="B86" s="9">
        <v>1</v>
      </c>
      <c r="C86" s="9" t="s">
        <v>33</v>
      </c>
      <c r="D86" s="10" t="s">
        <v>269</v>
      </c>
      <c r="E86" s="11"/>
      <c r="F86" s="10" t="s">
        <v>270</v>
      </c>
      <c r="G86" s="10" t="s">
        <v>777</v>
      </c>
      <c r="H86" s="10" t="s">
        <v>271</v>
      </c>
    </row>
    <row r="87" spans="1:8" ht="45" x14ac:dyDescent="0.2">
      <c r="A87" s="9">
        <v>93</v>
      </c>
      <c r="B87" s="9">
        <v>1</v>
      </c>
      <c r="C87" s="18" t="s">
        <v>42</v>
      </c>
      <c r="D87" s="10" t="s">
        <v>241</v>
      </c>
      <c r="E87" s="11"/>
      <c r="F87" s="10" t="s">
        <v>780</v>
      </c>
      <c r="G87" s="10" t="s">
        <v>162</v>
      </c>
      <c r="H87" s="10" t="s">
        <v>781</v>
      </c>
    </row>
    <row r="88" spans="1:8" ht="30" x14ac:dyDescent="0.2">
      <c r="A88" s="9">
        <v>94</v>
      </c>
      <c r="B88" s="9">
        <v>1</v>
      </c>
      <c r="C88" s="9" t="s">
        <v>41</v>
      </c>
      <c r="D88" s="10" t="s">
        <v>307</v>
      </c>
      <c r="E88" s="11"/>
      <c r="F88" s="10" t="s">
        <v>308</v>
      </c>
      <c r="G88" s="10" t="s">
        <v>784</v>
      </c>
      <c r="H88" s="10" t="s">
        <v>309</v>
      </c>
    </row>
    <row r="89" spans="1:8" ht="30" x14ac:dyDescent="0.2">
      <c r="A89" s="9">
        <v>95</v>
      </c>
      <c r="B89" s="9">
        <v>1</v>
      </c>
      <c r="C89" s="18" t="s">
        <v>52</v>
      </c>
      <c r="D89" s="10" t="s">
        <v>350</v>
      </c>
      <c r="E89" s="10" t="s">
        <v>787</v>
      </c>
      <c r="F89" s="10" t="s">
        <v>788</v>
      </c>
      <c r="G89" s="10" t="s">
        <v>351</v>
      </c>
      <c r="H89" s="10" t="s">
        <v>789</v>
      </c>
    </row>
    <row r="90" spans="1:8" ht="45" x14ac:dyDescent="0.2">
      <c r="A90" s="9">
        <v>96</v>
      </c>
      <c r="B90" s="9">
        <v>1</v>
      </c>
      <c r="C90" s="9" t="s">
        <v>59</v>
      </c>
      <c r="D90" s="10" t="s">
        <v>189</v>
      </c>
      <c r="E90" s="10" t="s">
        <v>792</v>
      </c>
      <c r="F90" s="10" t="s">
        <v>190</v>
      </c>
      <c r="G90" s="10" t="s">
        <v>192</v>
      </c>
      <c r="H90" s="10" t="s">
        <v>191</v>
      </c>
    </row>
    <row r="91" spans="1:8" ht="30" x14ac:dyDescent="0.2">
      <c r="A91" s="9">
        <v>97</v>
      </c>
      <c r="B91" s="9">
        <v>1</v>
      </c>
      <c r="C91" s="9" t="s">
        <v>64</v>
      </c>
      <c r="D91" s="10" t="s">
        <v>238</v>
      </c>
      <c r="E91" s="11"/>
      <c r="F91" s="10" t="s">
        <v>239</v>
      </c>
      <c r="G91" s="10" t="s">
        <v>229</v>
      </c>
      <c r="H91" s="10" t="s">
        <v>795</v>
      </c>
    </row>
    <row r="92" spans="1:8" ht="45" x14ac:dyDescent="0.2">
      <c r="A92" s="9">
        <v>98</v>
      </c>
      <c r="B92" s="9">
        <v>1</v>
      </c>
      <c r="C92" s="60" t="s">
        <v>28</v>
      </c>
      <c r="D92" s="10" t="s">
        <v>336</v>
      </c>
      <c r="E92" s="11"/>
      <c r="F92" s="10" t="s">
        <v>337</v>
      </c>
      <c r="G92" s="10" t="s">
        <v>258</v>
      </c>
      <c r="H92" s="10" t="s">
        <v>338</v>
      </c>
    </row>
    <row r="93" spans="1:8" ht="60" x14ac:dyDescent="0.2">
      <c r="A93" s="9">
        <v>99</v>
      </c>
      <c r="B93" s="9">
        <v>1</v>
      </c>
      <c r="C93" s="9" t="s">
        <v>52</v>
      </c>
      <c r="D93" s="10" t="s">
        <v>345</v>
      </c>
      <c r="E93" s="11"/>
      <c r="F93" s="10" t="s">
        <v>346</v>
      </c>
      <c r="G93" s="10" t="s">
        <v>443</v>
      </c>
      <c r="H93" s="10" t="s">
        <v>347</v>
      </c>
    </row>
    <row r="94" spans="1:8" ht="45" x14ac:dyDescent="0.2">
      <c r="A94" s="9">
        <v>100</v>
      </c>
      <c r="B94" s="9">
        <v>1</v>
      </c>
      <c r="C94" s="9" t="s">
        <v>52</v>
      </c>
      <c r="D94" s="10" t="s">
        <v>342</v>
      </c>
      <c r="E94" s="11"/>
      <c r="F94" s="10" t="s">
        <v>343</v>
      </c>
      <c r="G94" s="10" t="s">
        <v>268</v>
      </c>
      <c r="H94" s="10" t="s">
        <v>344</v>
      </c>
    </row>
    <row r="95" spans="1:8" ht="60" x14ac:dyDescent="0.2">
      <c r="A95" s="9">
        <v>101</v>
      </c>
      <c r="B95" s="9">
        <v>1</v>
      </c>
      <c r="C95" s="60" t="s">
        <v>55</v>
      </c>
      <c r="D95" s="10" t="s">
        <v>255</v>
      </c>
      <c r="E95" s="11"/>
      <c r="F95" s="10" t="s">
        <v>256</v>
      </c>
      <c r="G95" s="10" t="s">
        <v>258</v>
      </c>
      <c r="H95" s="10" t="s">
        <v>257</v>
      </c>
    </row>
    <row r="96" spans="1:8" ht="30" x14ac:dyDescent="0.2">
      <c r="A96" s="9">
        <v>102</v>
      </c>
      <c r="B96" s="9">
        <v>1</v>
      </c>
      <c r="C96" s="9" t="s">
        <v>28</v>
      </c>
      <c r="D96" s="10" t="s">
        <v>259</v>
      </c>
      <c r="E96" s="11"/>
      <c r="F96" s="10" t="s">
        <v>260</v>
      </c>
      <c r="G96" s="10" t="s">
        <v>268</v>
      </c>
      <c r="H96" s="10" t="s">
        <v>806</v>
      </c>
    </row>
    <row r="97" spans="1:8" ht="45" x14ac:dyDescent="0.2">
      <c r="A97" s="9">
        <v>103</v>
      </c>
      <c r="B97" s="9">
        <v>1</v>
      </c>
      <c r="C97" s="9" t="s">
        <v>56</v>
      </c>
      <c r="D97" s="10" t="s">
        <v>305</v>
      </c>
      <c r="E97" s="11"/>
      <c r="F97" s="10" t="s">
        <v>376</v>
      </c>
      <c r="G97" s="10" t="s">
        <v>809</v>
      </c>
      <c r="H97" s="10" t="s">
        <v>377</v>
      </c>
    </row>
    <row r="98" spans="1:8" ht="30" x14ac:dyDescent="0.2">
      <c r="A98" s="9">
        <v>104</v>
      </c>
      <c r="B98" s="9">
        <v>1</v>
      </c>
      <c r="C98" s="9" t="s">
        <v>42</v>
      </c>
      <c r="D98" s="10" t="s">
        <v>76</v>
      </c>
      <c r="E98" s="11"/>
      <c r="F98" s="10" t="s">
        <v>416</v>
      </c>
      <c r="G98" s="10" t="s">
        <v>417</v>
      </c>
      <c r="H98" s="10" t="s">
        <v>812</v>
      </c>
    </row>
    <row r="99" spans="1:8" ht="60" x14ac:dyDescent="0.2">
      <c r="A99" s="9">
        <v>105</v>
      </c>
      <c r="B99" s="9">
        <v>1</v>
      </c>
      <c r="C99" s="9" t="s">
        <v>28</v>
      </c>
      <c r="D99" s="10" t="s">
        <v>248</v>
      </c>
      <c r="E99" s="10" t="s">
        <v>815</v>
      </c>
      <c r="F99" s="10" t="s">
        <v>249</v>
      </c>
      <c r="G99" s="10" t="s">
        <v>175</v>
      </c>
      <c r="H99" s="10" t="s">
        <v>250</v>
      </c>
    </row>
    <row r="100" spans="1:8" ht="60" x14ac:dyDescent="0.2">
      <c r="A100" s="9">
        <v>106</v>
      </c>
      <c r="B100" s="9">
        <v>1</v>
      </c>
      <c r="C100" s="9" t="s">
        <v>31</v>
      </c>
      <c r="D100" s="10" t="s">
        <v>122</v>
      </c>
      <c r="E100" s="11"/>
      <c r="F100" s="10" t="s">
        <v>123</v>
      </c>
      <c r="G100" s="10" t="s">
        <v>599</v>
      </c>
      <c r="H100" s="10" t="s">
        <v>125</v>
      </c>
    </row>
    <row r="101" spans="1:8" ht="30" x14ac:dyDescent="0.2">
      <c r="A101" s="9">
        <v>107</v>
      </c>
      <c r="B101" s="9">
        <v>1</v>
      </c>
      <c r="C101" s="9" t="s">
        <v>55</v>
      </c>
      <c r="D101" s="10" t="s">
        <v>319</v>
      </c>
      <c r="E101" s="11"/>
      <c r="F101" s="10" t="s">
        <v>320</v>
      </c>
      <c r="G101" s="10" t="s">
        <v>110</v>
      </c>
      <c r="H101" s="10" t="s">
        <v>321</v>
      </c>
    </row>
    <row r="102" spans="1:8" ht="30" x14ac:dyDescent="0.2">
      <c r="A102" s="9">
        <v>108</v>
      </c>
      <c r="B102" s="9">
        <v>1</v>
      </c>
      <c r="C102" s="9" t="s">
        <v>4</v>
      </c>
      <c r="D102" s="10" t="s">
        <v>84</v>
      </c>
      <c r="E102" s="11"/>
      <c r="F102" s="10" t="s">
        <v>84</v>
      </c>
      <c r="G102" s="10" t="s">
        <v>86</v>
      </c>
      <c r="H102" s="10" t="s">
        <v>85</v>
      </c>
    </row>
    <row r="103" spans="1:8" ht="30" x14ac:dyDescent="0.2">
      <c r="A103" s="9">
        <v>109</v>
      </c>
      <c r="B103" s="9">
        <v>1</v>
      </c>
      <c r="C103" s="9" t="s">
        <v>29</v>
      </c>
      <c r="D103" s="10" t="s">
        <v>76</v>
      </c>
      <c r="E103" s="11"/>
      <c r="F103" s="10" t="s">
        <v>201</v>
      </c>
      <c r="G103" s="10" t="s">
        <v>203</v>
      </c>
      <c r="H103" s="10" t="s">
        <v>202</v>
      </c>
    </row>
    <row r="104" spans="1:8" ht="60" x14ac:dyDescent="0.2">
      <c r="A104" s="9">
        <v>110</v>
      </c>
      <c r="B104" s="9">
        <v>1</v>
      </c>
      <c r="C104" s="9" t="s">
        <v>9</v>
      </c>
      <c r="D104" s="10" t="s">
        <v>826</v>
      </c>
      <c r="E104" s="11"/>
      <c r="F104" s="10" t="s">
        <v>130</v>
      </c>
      <c r="G104" s="10" t="s">
        <v>827</v>
      </c>
      <c r="H104" s="10" t="s">
        <v>131</v>
      </c>
    </row>
    <row r="105" spans="1:8" ht="45" x14ac:dyDescent="0.2">
      <c r="A105" s="9">
        <v>111</v>
      </c>
      <c r="B105" s="9">
        <v>1</v>
      </c>
      <c r="C105" s="9" t="s">
        <v>42</v>
      </c>
      <c r="D105" s="10" t="s">
        <v>422</v>
      </c>
      <c r="E105" s="11"/>
      <c r="F105" s="10" t="s">
        <v>423</v>
      </c>
      <c r="G105" s="10" t="s">
        <v>419</v>
      </c>
      <c r="H105" s="10" t="s">
        <v>830</v>
      </c>
    </row>
    <row r="106" spans="1:8" ht="45" x14ac:dyDescent="0.2">
      <c r="A106" s="9">
        <v>112</v>
      </c>
      <c r="B106" s="9">
        <v>1</v>
      </c>
      <c r="C106" s="9" t="s">
        <v>3</v>
      </c>
      <c r="D106" s="10" t="s">
        <v>104</v>
      </c>
      <c r="E106" s="11"/>
      <c r="F106" s="10" t="s">
        <v>105</v>
      </c>
      <c r="G106" s="10" t="s">
        <v>833</v>
      </c>
      <c r="H106" s="10" t="s">
        <v>834</v>
      </c>
    </row>
    <row r="107" spans="1:8" ht="60" x14ac:dyDescent="0.2">
      <c r="A107" s="9">
        <v>113</v>
      </c>
      <c r="B107" s="9">
        <v>1</v>
      </c>
      <c r="C107" s="9" t="s">
        <v>42</v>
      </c>
      <c r="D107" s="10" t="s">
        <v>420</v>
      </c>
      <c r="E107" s="11"/>
      <c r="F107" s="10" t="s">
        <v>837</v>
      </c>
      <c r="G107" s="10" t="s">
        <v>838</v>
      </c>
      <c r="H107" s="10" t="s">
        <v>839</v>
      </c>
    </row>
    <row r="108" spans="1:8" ht="30" x14ac:dyDescent="0.2">
      <c r="A108" s="9">
        <v>114</v>
      </c>
      <c r="B108" s="9">
        <v>1</v>
      </c>
      <c r="C108" s="9" t="s">
        <v>53</v>
      </c>
      <c r="D108" s="10" t="s">
        <v>209</v>
      </c>
      <c r="E108" s="11"/>
      <c r="F108" s="10" t="s">
        <v>210</v>
      </c>
      <c r="G108" s="10" t="s">
        <v>212</v>
      </c>
      <c r="H108" s="10" t="s">
        <v>211</v>
      </c>
    </row>
    <row r="109" spans="1:8" ht="45" x14ac:dyDescent="0.2">
      <c r="A109" s="9">
        <v>115</v>
      </c>
      <c r="B109" s="9">
        <v>1</v>
      </c>
      <c r="C109" s="9" t="s">
        <v>59</v>
      </c>
      <c r="D109" s="10" t="s">
        <v>702</v>
      </c>
      <c r="E109" s="10" t="s">
        <v>844</v>
      </c>
      <c r="F109" s="10" t="s">
        <v>182</v>
      </c>
      <c r="G109" s="10" t="s">
        <v>184</v>
      </c>
      <c r="H109" s="10" t="s">
        <v>183</v>
      </c>
    </row>
    <row r="110" spans="1:8" ht="30" x14ac:dyDescent="0.2">
      <c r="A110" s="9">
        <v>116</v>
      </c>
      <c r="B110" s="9">
        <v>1</v>
      </c>
      <c r="C110" s="9" t="s">
        <v>62</v>
      </c>
      <c r="D110" s="10" t="s">
        <v>336</v>
      </c>
      <c r="E110" s="11"/>
      <c r="F110" s="10" t="s">
        <v>365</v>
      </c>
      <c r="G110" s="10" t="s">
        <v>367</v>
      </c>
      <c r="H110" s="10" t="s">
        <v>366</v>
      </c>
    </row>
    <row r="111" spans="1:8" ht="45" x14ac:dyDescent="0.2">
      <c r="A111" s="4">
        <v>117</v>
      </c>
      <c r="B111" s="4">
        <v>1</v>
      </c>
      <c r="C111" s="9" t="s">
        <v>29</v>
      </c>
      <c r="D111" s="10" t="s">
        <v>197</v>
      </c>
      <c r="E111" s="11"/>
      <c r="F111" s="10" t="s">
        <v>198</v>
      </c>
      <c r="G111" s="10" t="s">
        <v>199</v>
      </c>
      <c r="H111" s="10" t="s">
        <v>200</v>
      </c>
    </row>
    <row r="112" spans="1:8" ht="30" x14ac:dyDescent="0.2">
      <c r="A112" s="4">
        <v>118</v>
      </c>
      <c r="B112" s="4">
        <v>1</v>
      </c>
      <c r="C112" s="9" t="s">
        <v>2</v>
      </c>
      <c r="D112" s="10" t="s">
        <v>119</v>
      </c>
      <c r="E112" s="11"/>
      <c r="F112" s="10" t="s">
        <v>120</v>
      </c>
      <c r="G112" s="10" t="s">
        <v>110</v>
      </c>
      <c r="H112" s="10" t="s">
        <v>851</v>
      </c>
    </row>
    <row r="113" spans="1:8" ht="30" x14ac:dyDescent="0.2">
      <c r="A113" s="4">
        <v>119</v>
      </c>
      <c r="B113" s="4">
        <v>1</v>
      </c>
      <c r="C113" s="9" t="s">
        <v>56</v>
      </c>
      <c r="D113" s="10" t="s">
        <v>76</v>
      </c>
      <c r="E113" s="11"/>
      <c r="F113" s="10" t="s">
        <v>373</v>
      </c>
      <c r="G113" s="10" t="s">
        <v>374</v>
      </c>
      <c r="H113" s="10" t="s">
        <v>375</v>
      </c>
    </row>
    <row r="114" spans="1:8" ht="30" x14ac:dyDescent="0.2">
      <c r="A114" s="4">
        <v>120</v>
      </c>
      <c r="B114" s="4">
        <v>1</v>
      </c>
      <c r="C114" s="9" t="s">
        <v>3</v>
      </c>
      <c r="D114" s="10" t="s">
        <v>100</v>
      </c>
      <c r="E114" s="11"/>
      <c r="F114" s="10" t="s">
        <v>101</v>
      </c>
      <c r="G114" s="10" t="s">
        <v>103</v>
      </c>
      <c r="H114" s="10" t="s">
        <v>102</v>
      </c>
    </row>
    <row r="115" spans="1:8" ht="45" x14ac:dyDescent="0.2">
      <c r="A115" s="4">
        <v>121</v>
      </c>
      <c r="B115" s="4">
        <v>1</v>
      </c>
      <c r="C115" s="9" t="s">
        <v>31</v>
      </c>
      <c r="D115" s="10" t="s">
        <v>144</v>
      </c>
      <c r="E115" s="11"/>
      <c r="F115" s="10" t="s">
        <v>145</v>
      </c>
      <c r="G115" s="10" t="s">
        <v>858</v>
      </c>
      <c r="H115" s="10" t="s">
        <v>146</v>
      </c>
    </row>
    <row r="116" spans="1:8" ht="30" x14ac:dyDescent="0.2">
      <c r="A116" s="4">
        <v>122</v>
      </c>
      <c r="B116" s="4">
        <v>1</v>
      </c>
      <c r="C116" s="9" t="s">
        <v>32</v>
      </c>
      <c r="D116" s="10" t="s">
        <v>326</v>
      </c>
      <c r="E116" s="11"/>
      <c r="F116" s="10" t="s">
        <v>327</v>
      </c>
      <c r="G116" s="10" t="s">
        <v>110</v>
      </c>
      <c r="H116" s="10" t="s">
        <v>328</v>
      </c>
    </row>
    <row r="117" spans="1:8" ht="45" x14ac:dyDescent="0.2">
      <c r="A117" s="4">
        <v>123</v>
      </c>
      <c r="B117" s="4">
        <v>1</v>
      </c>
      <c r="C117" s="9" t="s">
        <v>41</v>
      </c>
      <c r="D117" s="10" t="s">
        <v>310</v>
      </c>
      <c r="E117" s="11"/>
      <c r="F117" s="10" t="s">
        <v>311</v>
      </c>
      <c r="G117" s="10" t="s">
        <v>313</v>
      </c>
      <c r="H117" s="10" t="s">
        <v>312</v>
      </c>
    </row>
    <row r="118" spans="1:8" ht="45" x14ac:dyDescent="0.2">
      <c r="A118" s="4">
        <v>124</v>
      </c>
      <c r="B118" s="4">
        <v>1</v>
      </c>
      <c r="C118" s="9" t="s">
        <v>55</v>
      </c>
      <c r="D118" s="10" t="s">
        <v>76</v>
      </c>
      <c r="E118" s="11"/>
      <c r="F118" s="10" t="s">
        <v>339</v>
      </c>
      <c r="G118" s="10" t="s">
        <v>865</v>
      </c>
      <c r="H118" s="10" t="s">
        <v>340</v>
      </c>
    </row>
    <row r="119" spans="1:8" ht="30" x14ac:dyDescent="0.2">
      <c r="A119" s="4">
        <v>125</v>
      </c>
      <c r="B119" s="4">
        <v>1</v>
      </c>
      <c r="C119" s="9" t="s">
        <v>39</v>
      </c>
      <c r="D119" s="10" t="s">
        <v>230</v>
      </c>
      <c r="E119" s="11"/>
      <c r="F119" s="10" t="s">
        <v>231</v>
      </c>
      <c r="G119" s="10" t="s">
        <v>868</v>
      </c>
      <c r="H119" s="10" t="s">
        <v>869</v>
      </c>
    </row>
    <row r="120" spans="1:8" ht="45" x14ac:dyDescent="0.2">
      <c r="A120" s="4">
        <v>126</v>
      </c>
      <c r="B120" s="4">
        <v>1</v>
      </c>
      <c r="C120" s="9" t="s">
        <v>58</v>
      </c>
      <c r="D120" s="10" t="s">
        <v>171</v>
      </c>
      <c r="E120" s="11"/>
      <c r="F120" s="10" t="s">
        <v>172</v>
      </c>
      <c r="G120" s="10" t="s">
        <v>872</v>
      </c>
      <c r="H120" s="10" t="s">
        <v>873</v>
      </c>
    </row>
    <row r="121" spans="1:8" ht="30" x14ac:dyDescent="0.2">
      <c r="A121" s="4">
        <v>127</v>
      </c>
      <c r="B121" s="4">
        <v>1</v>
      </c>
      <c r="C121" s="9" t="s">
        <v>4</v>
      </c>
      <c r="D121" s="10" t="s">
        <v>876</v>
      </c>
      <c r="E121" s="11"/>
      <c r="F121" s="10" t="s">
        <v>80</v>
      </c>
      <c r="G121" s="10" t="s">
        <v>82</v>
      </c>
      <c r="H121" s="10" t="s">
        <v>81</v>
      </c>
    </row>
    <row r="122" spans="1:8" ht="30" x14ac:dyDescent="0.2">
      <c r="A122" s="4">
        <v>128</v>
      </c>
      <c r="B122" s="4">
        <v>0</v>
      </c>
      <c r="C122" s="9" t="s">
        <v>427</v>
      </c>
      <c r="D122" s="10" t="s">
        <v>879</v>
      </c>
      <c r="E122" s="11"/>
      <c r="F122" s="10" t="s">
        <v>880</v>
      </c>
      <c r="G122" s="10" t="s">
        <v>881</v>
      </c>
      <c r="H122" s="10" t="s">
        <v>882</v>
      </c>
    </row>
    <row r="123" spans="1:8" ht="45" x14ac:dyDescent="0.2">
      <c r="A123" s="4">
        <v>129</v>
      </c>
      <c r="B123" s="4">
        <v>1</v>
      </c>
      <c r="C123" s="9" t="s">
        <v>29</v>
      </c>
      <c r="D123" s="10" t="s">
        <v>204</v>
      </c>
      <c r="E123" s="10" t="s">
        <v>885</v>
      </c>
      <c r="F123" s="10" t="s">
        <v>205</v>
      </c>
      <c r="G123" s="10" t="s">
        <v>207</v>
      </c>
      <c r="H123" s="10" t="s">
        <v>886</v>
      </c>
    </row>
    <row r="124" spans="1:8" x14ac:dyDescent="0.2">
      <c r="A124" s="4">
        <v>901</v>
      </c>
      <c r="B124" s="4">
        <v>0</v>
      </c>
      <c r="C124" s="9" t="s">
        <v>30</v>
      </c>
      <c r="D124" s="29" t="s">
        <v>889</v>
      </c>
      <c r="E124" s="4"/>
      <c r="F124" s="4" t="s">
        <v>890</v>
      </c>
      <c r="G124" s="30" t="s">
        <v>891</v>
      </c>
      <c r="H124" s="30" t="s">
        <v>892</v>
      </c>
    </row>
    <row r="125" spans="1:8" x14ac:dyDescent="0.2">
      <c r="A125" s="4">
        <v>902</v>
      </c>
      <c r="B125" s="4">
        <v>0</v>
      </c>
      <c r="C125" s="9" t="s">
        <v>61</v>
      </c>
      <c r="D125" s="29" t="s">
        <v>73</v>
      </c>
      <c r="E125" s="4"/>
      <c r="F125" s="4" t="s">
        <v>894</v>
      </c>
      <c r="G125" s="4" t="s">
        <v>895</v>
      </c>
      <c r="H125" s="32" t="s">
        <v>896</v>
      </c>
    </row>
    <row r="126" spans="1:8" x14ac:dyDescent="0.2">
      <c r="A126" s="4">
        <v>903</v>
      </c>
      <c r="B126" s="4">
        <v>0</v>
      </c>
      <c r="C126" s="9" t="s">
        <v>54</v>
      </c>
      <c r="D126" s="29" t="s">
        <v>74</v>
      </c>
      <c r="E126" s="4"/>
      <c r="F126" s="4" t="s">
        <v>898</v>
      </c>
      <c r="G126" s="31" t="s">
        <v>899</v>
      </c>
      <c r="H126" s="32" t="s">
        <v>900</v>
      </c>
    </row>
    <row r="127" spans="1:8" x14ac:dyDescent="0.2">
      <c r="A127" s="4">
        <v>904</v>
      </c>
      <c r="B127" s="4">
        <v>0</v>
      </c>
      <c r="C127" s="9" t="s">
        <v>54</v>
      </c>
      <c r="D127" s="29" t="s">
        <v>902</v>
      </c>
      <c r="E127" s="4"/>
      <c r="F127" s="4" t="s">
        <v>75</v>
      </c>
      <c r="G127" s="33" t="s">
        <v>903</v>
      </c>
      <c r="H127" s="32" t="s">
        <v>904</v>
      </c>
    </row>
    <row r="128" spans="1:8" x14ac:dyDescent="0.2">
      <c r="A128" s="4">
        <v>905</v>
      </c>
      <c r="B128" s="4">
        <v>0</v>
      </c>
      <c r="C128" s="9" t="s">
        <v>7</v>
      </c>
      <c r="D128" s="29" t="s">
        <v>906</v>
      </c>
      <c r="E128" s="4"/>
      <c r="F128" s="34" t="s">
        <v>907</v>
      </c>
      <c r="G128" s="4" t="s">
        <v>192</v>
      </c>
      <c r="H128" s="32" t="s">
        <v>908</v>
      </c>
    </row>
    <row r="129" spans="1:8" x14ac:dyDescent="0.2">
      <c r="A129" s="4">
        <v>906</v>
      </c>
      <c r="B129" s="4">
        <v>0</v>
      </c>
      <c r="C129" s="9" t="s">
        <v>61</v>
      </c>
      <c r="D129" s="29" t="s">
        <v>910</v>
      </c>
      <c r="E129" s="4"/>
      <c r="F129" s="4" t="s">
        <v>911</v>
      </c>
      <c r="G129" s="33" t="s">
        <v>912</v>
      </c>
      <c r="H129" s="32" t="s">
        <v>913</v>
      </c>
    </row>
    <row r="130" spans="1:8" ht="30" x14ac:dyDescent="0.2">
      <c r="A130" s="4">
        <v>134</v>
      </c>
      <c r="B130" s="4">
        <v>1</v>
      </c>
      <c r="C130" s="9" t="s">
        <v>64</v>
      </c>
      <c r="D130" s="4" t="s">
        <v>235</v>
      </c>
      <c r="E130" s="4"/>
      <c r="F130" s="4" t="s">
        <v>236</v>
      </c>
      <c r="G130" s="10" t="s">
        <v>192</v>
      </c>
      <c r="H130" s="10" t="s">
        <v>237</v>
      </c>
    </row>
    <row r="131" spans="1:8" x14ac:dyDescent="0.2">
      <c r="A131" s="4">
        <v>130</v>
      </c>
      <c r="B131" s="4">
        <v>1</v>
      </c>
      <c r="C131" s="9" t="s">
        <v>2</v>
      </c>
      <c r="D131" s="4" t="s">
        <v>111</v>
      </c>
      <c r="E131" s="4"/>
      <c r="F131" s="4" t="s">
        <v>112</v>
      </c>
      <c r="G131" s="4" t="s">
        <v>114</v>
      </c>
      <c r="H131" s="4" t="s">
        <v>925</v>
      </c>
    </row>
    <row r="132" spans="1:8" x14ac:dyDescent="0.2">
      <c r="A132" s="4">
        <v>133</v>
      </c>
      <c r="B132" s="4">
        <v>1</v>
      </c>
      <c r="C132" s="9" t="s">
        <v>41</v>
      </c>
      <c r="D132" s="4" t="s">
        <v>1017</v>
      </c>
      <c r="E132" s="4"/>
      <c r="F132" s="4" t="s">
        <v>1018</v>
      </c>
      <c r="G132" s="10" t="s">
        <v>1021</v>
      </c>
      <c r="H132" s="10"/>
    </row>
    <row r="133" spans="1:8" ht="45" x14ac:dyDescent="0.2">
      <c r="A133" s="4">
        <v>132</v>
      </c>
      <c r="B133" s="4">
        <v>1</v>
      </c>
      <c r="C133" s="9" t="s">
        <v>53</v>
      </c>
      <c r="D133" s="4" t="s">
        <v>213</v>
      </c>
      <c r="E133" s="4"/>
      <c r="F133" s="4" t="s">
        <v>214</v>
      </c>
      <c r="G133" s="10" t="s">
        <v>216</v>
      </c>
      <c r="H133" s="10" t="s">
        <v>215</v>
      </c>
    </row>
    <row r="134" spans="1:8" x14ac:dyDescent="0.2">
      <c r="A134" s="4"/>
      <c r="B134" s="4">
        <v>1</v>
      </c>
      <c r="C134" s="4" t="s">
        <v>58</v>
      </c>
      <c r="D134" s="4" t="s">
        <v>915</v>
      </c>
      <c r="E134" s="4"/>
      <c r="F134" s="4" t="s">
        <v>915</v>
      </c>
      <c r="G134" s="4"/>
      <c r="H134" s="4"/>
    </row>
    <row r="135" spans="1:8" x14ac:dyDescent="0.2">
      <c r="A135" s="4">
        <v>131</v>
      </c>
      <c r="B135" s="4">
        <v>0</v>
      </c>
      <c r="C135" s="9" t="s">
        <v>54</v>
      </c>
      <c r="D135" s="4" t="s">
        <v>918</v>
      </c>
      <c r="E135" s="4"/>
      <c r="F135" s="4" t="s">
        <v>919</v>
      </c>
      <c r="G135" s="4" t="s">
        <v>926</v>
      </c>
      <c r="H135" s="4" t="s">
        <v>927</v>
      </c>
    </row>
  </sheetData>
  <hyperlinks>
    <hyperlink ref="H18" r:id="rId1" display="mailto:saito@fun.ac.jp" xr:uid="{86F85A25-863F-F947-A3C1-A3BC98CFCBB6}"/>
    <hyperlink ref="H125" r:id="rId2" display="mailto:akeller@nvidia.com" xr:uid="{A4607E81-4F31-4449-9501-6DCDCB6FD271}"/>
    <hyperlink ref="H126" r:id="rId3" display="mailto:jluo_ms@sjtu.edu.cn" xr:uid="{67050401-E40B-924B-9673-1C36AE194B6C}"/>
    <hyperlink ref="H127" r:id="rId4" display="mailto:jiefeiy@connect.hku.hk" xr:uid="{FC585DF4-017C-B143-8952-0B6AC372FEF5}"/>
    <hyperlink ref="H128" r:id="rId5" display="mailto:damir.ferizovic@kuleuven.be" xr:uid="{AFA61C12-2EA7-F646-B3E4-8388ADB4D1A4}"/>
    <hyperlink ref="H129" r:id="rId6" display="mailto:okortbi@uaeu.ac.ae" xr:uid="{E7A4290B-BD1B-C94E-AFB2-429DC8CC4ADD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SessionList</vt:lpstr>
      <vt:lpstr>ListSessionSharing</vt:lpstr>
      <vt:lpstr>schedule</vt:lpstr>
      <vt:lpstr>PlenTitle</vt:lpstr>
      <vt:lpstr>MCQMC2024Data</vt:lpstr>
      <vt:lpstr>AddNotes</vt:lpstr>
      <vt:lpstr>TalkListAsValue</vt:lpstr>
      <vt:lpstr>ChronTalkList</vt:lpstr>
      <vt:lpstr>OrderSpeakerSpec</vt:lpstr>
      <vt:lpstr>OLD-MCQMC2024Data</vt:lpstr>
      <vt:lpstr>SubmFolderNb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Christiane Lemieux</dc:creator>
  <cp:lastModifiedBy>Christiane Lemieux</cp:lastModifiedBy>
  <dcterms:created xsi:type="dcterms:W3CDTF">2024-04-28T21:16:18Z</dcterms:created>
  <dcterms:modified xsi:type="dcterms:W3CDTF">2024-09-28T18:18:06Z</dcterms:modified>
</cp:coreProperties>
</file>