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ujiiyuusuke/SFD_Simulator/Data/"/>
    </mc:Choice>
  </mc:AlternateContent>
  <xr:revisionPtr revIDLastSave="0" documentId="13_ncr:1_{287A6DA8-7C40-A24E-AEF1-58F70C57787C}" xr6:coauthVersionLast="47" xr6:coauthVersionMax="47" xr10:uidLastSave="{00000000-0000-0000-0000-000000000000}"/>
  <bookViews>
    <workbookView xWindow="0" yWindow="500" windowWidth="28800" windowHeight="16280" xr2:uid="{95696F60-6A41-7F4C-9F2B-448638E477E1}"/>
  </bookViews>
  <sheets>
    <sheet name="df_GHGcoef" sheetId="9" r:id="rId1"/>
    <sheet name="Use_DigitalCamera" sheetId="5" r:id="rId2"/>
    <sheet name="Use_Smartphone" sheetId="8" r:id="rId3"/>
    <sheet name="Rental_DigitalCamera" sheetId="12" r:id="rId4"/>
    <sheet name="Rental_Smartphone" sheetId="11" r:id="rId5"/>
    <sheet name="RawData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D3" i="9"/>
  <c r="C3" i="9"/>
  <c r="B3" i="9"/>
  <c r="D4" i="8"/>
  <c r="J3" i="9"/>
  <c r="J2" i="9"/>
  <c r="G2" i="9"/>
  <c r="C6" i="5"/>
  <c r="C4" i="5"/>
  <c r="E2" i="9"/>
  <c r="D2" i="9"/>
  <c r="C2" i="9"/>
  <c r="B2" i="9"/>
  <c r="F2" i="9"/>
  <c r="F3" i="9"/>
  <c r="F10" i="12"/>
  <c r="H10" i="12" s="1"/>
  <c r="D10" i="12"/>
  <c r="H9" i="12"/>
  <c r="I8" i="12"/>
  <c r="D6" i="12" s="1"/>
  <c r="H6" i="12" s="1"/>
  <c r="H5" i="12"/>
  <c r="H4" i="12"/>
  <c r="H13" i="12" s="1"/>
  <c r="F10" i="11"/>
  <c r="H10" i="11" s="1"/>
  <c r="D10" i="11"/>
  <c r="H9" i="11"/>
  <c r="I8" i="11"/>
  <c r="D6" i="11"/>
  <c r="H6" i="11" s="1"/>
  <c r="H13" i="11" s="1"/>
  <c r="H5" i="11"/>
  <c r="H4" i="11"/>
  <c r="E3" i="9" l="1"/>
</calcChain>
</file>

<file path=xl/sharedStrings.xml><?xml version="1.0" encoding="utf-8"?>
<sst xmlns="http://schemas.openxmlformats.org/spreadsheetml/2006/main" count="185" uniqueCount="90">
  <si>
    <t>出典</t>
    <rPh sb="0" eb="2">
      <t xml:space="preserve">シュッテン </t>
    </rPh>
    <phoneticPr fontId="1"/>
  </si>
  <si>
    <t>デジタルカメラ 使用フェーズ GHG排出係数</t>
    <rPh sb="8" eb="10">
      <t xml:space="preserve">シヨウ </t>
    </rPh>
    <rPh sb="18" eb="20">
      <t xml:space="preserve">ハイシュツ </t>
    </rPh>
    <rPh sb="20" eb="22">
      <t xml:space="preserve">ケイスウ </t>
    </rPh>
    <phoneticPr fontId="1"/>
  </si>
  <si>
    <t>[kgCO2eq/台]</t>
    <rPh sb="9" eb="10">
      <t xml:space="preserve">ダイ </t>
    </rPh>
    <phoneticPr fontId="1"/>
  </si>
  <si>
    <t>[年]</t>
    <rPh sb="1" eb="2">
      <t xml:space="preserve">ネン </t>
    </rPh>
    <phoneticPr fontId="1"/>
  </si>
  <si>
    <t>山本ツール</t>
    <rPh sb="0" eb="2">
      <t xml:space="preserve">ヤマモト </t>
    </rPh>
    <phoneticPr fontId="1"/>
  </si>
  <si>
    <t>推計平均寿命</t>
    <rPh sb="0" eb="2">
      <t xml:space="preserve">スイケイ </t>
    </rPh>
    <rPh sb="2" eb="6">
      <t xml:space="preserve">ヘイキンジュミョウ </t>
    </rPh>
    <phoneticPr fontId="1"/>
  </si>
  <si>
    <t>1年あたりの使用</t>
    <rPh sb="1" eb="2">
      <t xml:space="preserve">ネン </t>
    </rPh>
    <rPh sb="6" eb="8">
      <t xml:space="preserve">シヨウ </t>
    </rPh>
    <phoneticPr fontId="1"/>
  </si>
  <si>
    <t>[kgCO2eq/(台•年)]</t>
    <phoneticPr fontId="1"/>
  </si>
  <si>
    <t>スマートフォン 使用フェーズ GHG排出係数</t>
    <rPh sb="8" eb="10">
      <t xml:space="preserve">シヨウ </t>
    </rPh>
    <rPh sb="18" eb="20">
      <t xml:space="preserve">ハイシュツ </t>
    </rPh>
    <rPh sb="20" eb="22">
      <t xml:space="preserve">ケイスウ </t>
    </rPh>
    <phoneticPr fontId="1"/>
  </si>
  <si>
    <t>佐井修論</t>
    <rPh sb="0" eb="2">
      <t xml:space="preserve">サイ </t>
    </rPh>
    <rPh sb="2" eb="4">
      <t xml:space="preserve">シュウロン </t>
    </rPh>
    <phoneticPr fontId="1"/>
  </si>
  <si>
    <t>GWP係数(使用)</t>
    <rPh sb="0" eb="2">
      <t xml:space="preserve">シヨウ </t>
    </rPh>
    <rPh sb="6" eb="8">
      <t xml:space="preserve">ケイスウ </t>
    </rPh>
    <phoneticPr fontId="1"/>
  </si>
  <si>
    <t>値</t>
    <rPh sb="0" eb="1">
      <t xml:space="preserve">アタイ </t>
    </rPh>
    <phoneticPr fontId="1"/>
  </si>
  <si>
    <t>[kgCO2eq/(台•年)]</t>
    <rPh sb="10" eb="11">
      <t xml:space="preserve">ダイ </t>
    </rPh>
    <rPh sb="12" eb="13">
      <t xml:space="preserve">ネン </t>
    </rPh>
    <phoneticPr fontId="1"/>
  </si>
  <si>
    <t>Cordella et al. (2021)</t>
    <phoneticPr fontId="1"/>
  </si>
  <si>
    <t>Product</t>
  </si>
  <si>
    <t>MaterialProduction</t>
  </si>
  <si>
    <t>Assembly</t>
  </si>
  <si>
    <t>Trans1st</t>
  </si>
  <si>
    <t>Use</t>
  </si>
  <si>
    <t>DistrRental</t>
  </si>
  <si>
    <t>Disposal</t>
  </si>
  <si>
    <t>Remanufacturing</t>
  </si>
  <si>
    <t>Recycling</t>
  </si>
  <si>
    <t>TransAT</t>
  </si>
  <si>
    <t>スマートフォン</t>
  </si>
  <si>
    <t>デジタルカメラ</t>
  </si>
  <si>
    <t>スマートフォン レンタル配送 GHG排出係数</t>
    <rPh sb="12" eb="14">
      <t xml:space="preserve">ハイソウ </t>
    </rPh>
    <rPh sb="18" eb="20">
      <t xml:space="preserve">ハイシュツ </t>
    </rPh>
    <rPh sb="20" eb="22">
      <t xml:space="preserve">ケイスウ </t>
    </rPh>
    <phoneticPr fontId="1"/>
  </si>
  <si>
    <t>プロセス量</t>
    <rPh sb="4" eb="5">
      <t xml:space="preserve">リョウ </t>
    </rPh>
    <phoneticPr fontId="1"/>
  </si>
  <si>
    <t>GWP係数</t>
    <rPh sb="3" eb="5">
      <t xml:space="preserve">ケイスウ </t>
    </rPh>
    <phoneticPr fontId="1"/>
  </si>
  <si>
    <t>GWP[kgCO2eq/回]</t>
    <rPh sb="4" eb="5">
      <t xml:space="preserve">カイ </t>
    </rPh>
    <phoneticPr fontId="1"/>
  </si>
  <si>
    <t>その他</t>
    <phoneticPr fontId="1"/>
  </si>
  <si>
    <t>低密度ポリエチレン製造</t>
    <rPh sb="0" eb="3">
      <t>テイミツド</t>
    </rPh>
    <phoneticPr fontId="1"/>
  </si>
  <si>
    <t>[kg]</t>
    <phoneticPr fontId="1"/>
  </si>
  <si>
    <t>[kgCO2eq/kg]</t>
    <phoneticPr fontId="1"/>
  </si>
  <si>
    <t>IDEAv3.1</t>
    <phoneticPr fontId="1"/>
  </si>
  <si>
    <t>廃プラスチックの焼却処理(一般廃棄物)</t>
    <rPh sb="0" eb="1">
      <t xml:space="preserve">ハイ </t>
    </rPh>
    <rPh sb="8" eb="10">
      <t xml:space="preserve">ショウキャク </t>
    </rPh>
    <rPh sb="13" eb="18">
      <t xml:space="preserve">イッパンハイキブツ </t>
    </rPh>
    <phoneticPr fontId="1"/>
  </si>
  <si>
    <t>エチルアルコール(95%換算)の生産</t>
    <rPh sb="12" eb="14">
      <t xml:space="preserve">カンザン </t>
    </rPh>
    <phoneticPr fontId="1"/>
  </si>
  <si>
    <t>使用量[ml]</t>
    <rPh sb="0" eb="3">
      <t xml:space="preserve">シヨウリョウ </t>
    </rPh>
    <phoneticPr fontId="1"/>
  </si>
  <si>
    <t>https://www.min-iren.gr.jp/hokoku/data/hokoku_h30/houkoku_h30_15.pdf</t>
    <phoneticPr fontId="1"/>
  </si>
  <si>
    <t>エタノール比重[kg/ml]</t>
    <rPh sb="5" eb="7">
      <t xml:space="preserve">ヒジュウ </t>
    </rPh>
    <phoneticPr fontId="1"/>
  </si>
  <si>
    <t>段ボールの製造</t>
    <rPh sb="0" eb="1">
      <t xml:space="preserve">ダンボール </t>
    </rPh>
    <rPh sb="5" eb="7">
      <t xml:space="preserve">セイゾウ </t>
    </rPh>
    <phoneticPr fontId="1"/>
  </si>
  <si>
    <t>[m2]</t>
    <phoneticPr fontId="1"/>
  </si>
  <si>
    <t>[kgCO2eq/m2]</t>
    <phoneticPr fontId="1"/>
  </si>
  <si>
    <t>https://zendanren.or.jp/image/shiryo02.pdf</t>
    <phoneticPr fontId="1"/>
  </si>
  <si>
    <t>4tトラック輸送</t>
    <phoneticPr fontId="1"/>
  </si>
  <si>
    <t>[kg•km]</t>
    <phoneticPr fontId="1"/>
  </si>
  <si>
    <t>[kgCO2eq/(kg•km)]</t>
    <phoneticPr fontId="1"/>
  </si>
  <si>
    <t>製品重量[kg]</t>
    <rPh sb="0" eb="2">
      <t xml:space="preserve">セイヒン </t>
    </rPh>
    <rPh sb="2" eb="4">
      <t xml:space="preserve">ジュウリョウ </t>
    </rPh>
    <phoneticPr fontId="1"/>
  </si>
  <si>
    <t>配送距離(片道)[km]</t>
    <rPh sb="0" eb="2">
      <t xml:space="preserve">ハイソウ </t>
    </rPh>
    <rPh sb="2" eb="4">
      <t xml:space="preserve">キョリ </t>
    </rPh>
    <rPh sb="5" eb="7">
      <t xml:space="preserve">カタミチ </t>
    </rPh>
    <phoneticPr fontId="1"/>
  </si>
  <si>
    <t>アンケート</t>
    <phoneticPr fontId="1"/>
  </si>
  <si>
    <t>合計</t>
    <rPh sb="0" eb="2">
      <t xml:space="preserve">ゴウケイ </t>
    </rPh>
    <phoneticPr fontId="1"/>
  </si>
  <si>
    <t>デジタルカメラ レンタル配送 GHG排出係数</t>
    <rPh sb="12" eb="14">
      <t xml:space="preserve">ハイソウ </t>
    </rPh>
    <rPh sb="18" eb="20">
      <t xml:space="preserve">ハイシュツ </t>
    </rPh>
    <rPh sb="20" eb="22">
      <t xml:space="preserve">ケイスウ </t>
    </rPh>
    <phoneticPr fontId="1"/>
  </si>
  <si>
    <t>素材製造</t>
    <rPh sb="0" eb="4">
      <t xml:space="preserve">ソザイセイゾウ </t>
    </rPh>
    <phoneticPr fontId="1"/>
  </si>
  <si>
    <t>物流</t>
    <rPh sb="0" eb="2">
      <t xml:space="preserve">ブツリュウ </t>
    </rPh>
    <phoneticPr fontId="1"/>
  </si>
  <si>
    <t>使用</t>
    <rPh sb="0" eb="2">
      <t xml:space="preserve">シヨウ </t>
    </rPh>
    <phoneticPr fontId="1"/>
  </si>
  <si>
    <t>廃棄</t>
    <rPh sb="0" eb="2">
      <t xml:space="preserve">ハイキ </t>
    </rPh>
    <phoneticPr fontId="1"/>
  </si>
  <si>
    <t>製品製造</t>
    <rPh sb="0" eb="2">
      <t xml:space="preserve">セイヒン </t>
    </rPh>
    <rPh sb="2" eb="4">
      <t xml:space="preserve">セイゾウ </t>
    </rPh>
    <phoneticPr fontId="1"/>
  </si>
  <si>
    <t>1台あたり排出GHG</t>
    <rPh sb="1" eb="2">
      <t xml:space="preserve">ダイ </t>
    </rPh>
    <rPh sb="5" eb="7">
      <t xml:space="preserve">ハイシュツ </t>
    </rPh>
    <phoneticPr fontId="1"/>
  </si>
  <si>
    <t>エコリーフ（Canon PowerShot SX200 IS）</t>
    <phoneticPr fontId="1"/>
  </si>
  <si>
    <t>低密度ポリエチレン製造</t>
    <phoneticPr fontId="1"/>
  </si>
  <si>
    <t>廃プラスチックの焼却処理(一般廃棄物)</t>
    <phoneticPr fontId="1"/>
  </si>
  <si>
    <t>エチルアルコール(95%換算)の生産</t>
    <phoneticPr fontId="1"/>
  </si>
  <si>
    <t>使用単位</t>
    <rPh sb="0" eb="2">
      <t xml:space="preserve">シヨウリョウ </t>
    </rPh>
    <rPh sb="2" eb="4">
      <t xml:space="preserve">タンイ </t>
    </rPh>
    <phoneticPr fontId="1"/>
  </si>
  <si>
    <t>[kgCO2eq/(t•km)]</t>
    <phoneticPr fontId="1"/>
  </si>
  <si>
    <t>IDEAv3.1</t>
  </si>
  <si>
    <t>使用量</t>
    <rPh sb="0" eb="3">
      <t xml:space="preserve">シヨウリョウ </t>
    </rPh>
    <phoneticPr fontId="1"/>
  </si>
  <si>
    <t>[ml]</t>
    <phoneticPr fontId="1"/>
  </si>
  <si>
    <t>https://www.min-iren.gr.jp/hokoku/data/hokoku_h30/houkoku_h30_15.pdf</t>
  </si>
  <si>
    <t>[kg/L]</t>
    <phoneticPr fontId="1"/>
  </si>
  <si>
    <t>IDEAv3.1 付属資料(9)換算係数表</t>
    <phoneticPr fontId="1"/>
  </si>
  <si>
    <t>比重</t>
    <rPh sb="0" eb="2">
      <t xml:space="preserve">ヒジュウ </t>
    </rPh>
    <phoneticPr fontId="1"/>
  </si>
  <si>
    <t>佐井修論</t>
  </si>
  <si>
    <t>GWP係数</t>
    <phoneticPr fontId="1"/>
  </si>
  <si>
    <t>製品重量</t>
    <rPh sb="0" eb="2">
      <t xml:space="preserve">セイヒン </t>
    </rPh>
    <rPh sb="2" eb="4">
      <t xml:space="preserve">ジュウリョウ </t>
    </rPh>
    <phoneticPr fontId="1"/>
  </si>
  <si>
    <t>[kgCO2eq/台]</t>
    <phoneticPr fontId="1"/>
  </si>
  <si>
    <t>配送距離(片道)</t>
    <rPh sb="0" eb="2">
      <t xml:space="preserve">ハイソウ </t>
    </rPh>
    <rPh sb="2" eb="4">
      <t xml:space="preserve">キョリ </t>
    </rPh>
    <rPh sb="5" eb="7">
      <t xml:space="preserve">カタミチ </t>
    </rPh>
    <phoneticPr fontId="1"/>
  </si>
  <si>
    <t>[km]</t>
    <phoneticPr fontId="1"/>
  </si>
  <si>
    <t>佐井修論</t>
    <phoneticPr fontId="1"/>
  </si>
  <si>
    <t>Raw Data</t>
    <phoneticPr fontId="1"/>
  </si>
  <si>
    <t>製品</t>
    <rPh sb="0" eb="2">
      <t xml:space="preserve">セイヒン </t>
    </rPh>
    <phoneticPr fontId="1"/>
  </si>
  <si>
    <t>カテゴリー</t>
    <phoneticPr fontId="1"/>
  </si>
  <si>
    <t>デジタルカメラ</t>
    <phoneticPr fontId="1"/>
  </si>
  <si>
    <t>共通</t>
    <phoneticPr fontId="1"/>
  </si>
  <si>
    <t>Cordella et al. (2021)</t>
  </si>
  <si>
    <t>2.25台(4.5年)あたり排出GHG</t>
    <rPh sb="4" eb="5">
      <t xml:space="preserve">ダイ </t>
    </rPh>
    <rPh sb="9" eb="10">
      <t xml:space="preserve">ネン </t>
    </rPh>
    <rPh sb="14" eb="16">
      <t xml:space="preserve">ハイシュツ </t>
    </rPh>
    <phoneticPr fontId="1"/>
  </si>
  <si>
    <t>使用フェーズの排出/4.5年</t>
    <rPh sb="0" eb="2">
      <t xml:space="preserve">シヨウ </t>
    </rPh>
    <rPh sb="7" eb="9">
      <t xml:space="preserve">ハイシュツ </t>
    </rPh>
    <rPh sb="13" eb="14">
      <t xml:space="preserve">ネン </t>
    </rPh>
    <phoneticPr fontId="1"/>
  </si>
  <si>
    <t>[kgCO2eq]</t>
  </si>
  <si>
    <t>[kgCO2eq]</t>
    <phoneticPr fontId="1"/>
  </si>
  <si>
    <t>製品製造（組立）</t>
    <rPh sb="0" eb="2">
      <t xml:space="preserve">セイヒン </t>
    </rPh>
    <rPh sb="2" eb="4">
      <t xml:space="preserve">セイゾウ </t>
    </rPh>
    <rPh sb="5" eb="6">
      <t xml:space="preserve">クミタテ </t>
    </rPh>
    <phoneticPr fontId="1"/>
  </si>
  <si>
    <t>ReducReman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</si>
</sst>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name val="ＭＳ ゴシック"/>
      <family val="3"/>
      <charset val="128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4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11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11" fontId="0" fillId="3" borderId="2" xfId="0" applyNumberFormat="1" applyFill="1" applyBorder="1">
      <alignment vertical="center"/>
    </xf>
    <xf numFmtId="0" fontId="3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4" fillId="4" borderId="0" xfId="0" applyFont="1" applyFill="1">
      <alignment vertical="center"/>
    </xf>
    <xf numFmtId="0" fontId="0" fillId="4" borderId="0" xfId="0" applyFill="1">
      <alignment vertical="center"/>
    </xf>
    <xf numFmtId="2" fontId="0" fillId="4" borderId="0" xfId="0" applyNumberFormat="1" applyFill="1">
      <alignment vertical="center"/>
    </xf>
    <xf numFmtId="3" fontId="0" fillId="4" borderId="0" xfId="0" applyNumberFormat="1" applyFill="1">
      <alignment vertical="center"/>
    </xf>
    <xf numFmtId="0" fontId="3" fillId="4" borderId="0" xfId="0" applyFont="1" applyFill="1">
      <alignment vertical="center"/>
    </xf>
    <xf numFmtId="0" fontId="0" fillId="2" borderId="0" xfId="0" applyFill="1">
      <alignment vertical="center"/>
    </xf>
    <xf numFmtId="11" fontId="0" fillId="2" borderId="0" xfId="0" applyNumberFormat="1" applyFill="1">
      <alignment vertical="center"/>
    </xf>
    <xf numFmtId="0" fontId="3" fillId="4" borderId="2" xfId="0" applyFont="1" applyFill="1" applyBorder="1">
      <alignment vertical="center"/>
    </xf>
    <xf numFmtId="11" fontId="0" fillId="4" borderId="2" xfId="0" applyNumberFormat="1" applyFill="1" applyBorder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11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1" fontId="0" fillId="0" borderId="0" xfId="0" applyNumberFormat="1">
      <alignment vertical="center"/>
    </xf>
    <xf numFmtId="11" fontId="0" fillId="4" borderId="1" xfId="0" applyNumberFormat="1" applyFill="1" applyBorder="1">
      <alignment vertical="center"/>
    </xf>
    <xf numFmtId="0" fontId="3" fillId="3" borderId="2" xfId="0" applyFont="1" applyFill="1" applyBorder="1">
      <alignment vertical="center"/>
    </xf>
    <xf numFmtId="11" fontId="0" fillId="4" borderId="0" xfId="0" applyNumberFormat="1" applyFill="1">
      <alignment vertical="center"/>
    </xf>
    <xf numFmtId="0" fontId="5" fillId="4" borderId="0" xfId="2" applyFill="1" applyBorder="1">
      <alignment vertical="center"/>
    </xf>
    <xf numFmtId="0" fontId="3" fillId="4" borderId="3" xfId="0" applyFont="1" applyFill="1" applyBorder="1">
      <alignment vertical="center"/>
    </xf>
    <xf numFmtId="0" fontId="0" fillId="4" borderId="3" xfId="0" applyFill="1" applyBorder="1">
      <alignment vertical="center"/>
    </xf>
    <xf numFmtId="11" fontId="0" fillId="4" borderId="3" xfId="0" applyNumberFormat="1" applyFill="1" applyBorder="1">
      <alignment vertical="center"/>
    </xf>
    <xf numFmtId="0" fontId="5" fillId="3" borderId="1" xfId="2" applyFill="1" applyBorder="1">
      <alignment vertical="center"/>
    </xf>
    <xf numFmtId="0" fontId="3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5" fillId="5" borderId="2" xfId="2" applyFill="1" applyBorder="1">
      <alignment vertical="center"/>
    </xf>
    <xf numFmtId="0" fontId="5" fillId="4" borderId="3" xfId="2" applyFill="1" applyBorder="1">
      <alignment vertical="center"/>
    </xf>
  </cellXfs>
  <cellStyles count="3">
    <cellStyle name="ハイパーリンク" xfId="2" builtinId="8"/>
    <cellStyle name="標準" xfId="0" builtinId="0"/>
    <cellStyle name="標準 2" xfId="1" xr:uid="{A6CF507E-E7B9-7249-8646-8C7E07C386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in-iren.gr.jp/hokoku/data/hokoku_h30/houkoku_h30_15.pdf" TargetMode="External"/><Relationship Id="rId1" Type="http://schemas.openxmlformats.org/officeDocument/2006/relationships/hyperlink" Target="https://zendanren.or.jp/image/shiryo02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in-iren.gr.jp/hokoku/data/hokoku_h30/houkoku_h30_15.pdf" TargetMode="External"/><Relationship Id="rId1" Type="http://schemas.openxmlformats.org/officeDocument/2006/relationships/hyperlink" Target="https://zendanren.or.jp/image/shiryo02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zendanren.or.jp/image/shiryo02.pdf" TargetMode="External"/><Relationship Id="rId1" Type="http://schemas.openxmlformats.org/officeDocument/2006/relationships/hyperlink" Target="https://www.min-iren.gr.jp/hokoku/data/hokoku_h30/houkoku_h30_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94B0-684D-1D40-9207-00D957E557CF}">
  <dimension ref="A1:K3"/>
  <sheetViews>
    <sheetView tabSelected="1" workbookViewId="0">
      <selection activeCell="K2" sqref="K2"/>
    </sheetView>
  </sheetViews>
  <sheetFormatPr baseColWidth="10" defaultRowHeight="20"/>
  <cols>
    <col min="1" max="1" width="13.85546875" bestFit="1" customWidth="1"/>
    <col min="5" max="5" width="9.42578125" bestFit="1" customWidth="1"/>
  </cols>
  <sheetData>
    <row r="1" spans="1:1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89</v>
      </c>
    </row>
    <row r="2" spans="1:11">
      <c r="A2" t="s">
        <v>25</v>
      </c>
      <c r="B2" s="23">
        <f>RawData!E17</f>
        <v>4.59</v>
      </c>
      <c r="C2" s="23">
        <f>RawData!E18</f>
        <v>0.32500000000000001</v>
      </c>
      <c r="D2" s="23">
        <f>RawData!E19</f>
        <v>4.64E-3</v>
      </c>
      <c r="E2" s="23">
        <f>Use_DigitalCamera!C6</f>
        <v>8.1628369356710143E-3</v>
      </c>
      <c r="F2" s="23">
        <f>Rental_DigitalCamera!H13</f>
        <v>0.15851640837364042</v>
      </c>
      <c r="G2" s="23">
        <f>RawData!E21</f>
        <v>1.6899999999999998E-2</v>
      </c>
      <c r="J2" s="23">
        <f>RawData!$E$13/1000</f>
        <v>2.9574351011460898E-4</v>
      </c>
    </row>
    <row r="3" spans="1:11">
      <c r="A3" t="s">
        <v>24</v>
      </c>
      <c r="B3" s="23">
        <f>RawData!$E$23/2.25</f>
        <v>21.333333333333332</v>
      </c>
      <c r="C3" s="23">
        <f>RawData!E24/2.25</f>
        <v>5.333333333333333</v>
      </c>
      <c r="D3" s="23">
        <f>RawData!E25/2.25</f>
        <v>3.8666666666666663</v>
      </c>
      <c r="E3" s="23">
        <f>Use_Smartphone!D4</f>
        <v>1.8888888888888888</v>
      </c>
      <c r="F3" s="23">
        <f>Rental_Smartphone!H13</f>
        <v>0.1520218808915236</v>
      </c>
      <c r="G3" s="23">
        <f>RawData!E27/2.25</f>
        <v>0</v>
      </c>
      <c r="J3" s="23">
        <f>RawData!$E$13/1000</f>
        <v>2.9574351011460898E-4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972A-F1A6-7343-965C-58C62F1F3181}">
  <dimension ref="A1:F7"/>
  <sheetViews>
    <sheetView zoomScale="153" zoomScaleNormal="113" workbookViewId="0">
      <selection activeCell="C7" sqref="C7"/>
    </sheetView>
  </sheetViews>
  <sheetFormatPr baseColWidth="10" defaultRowHeight="20"/>
  <cols>
    <col min="1" max="1" width="5.140625" style="10" customWidth="1"/>
    <col min="2" max="2" width="15.42578125" style="10" customWidth="1"/>
    <col min="3" max="3" width="9.42578125" style="10" bestFit="1" customWidth="1"/>
    <col min="4" max="4" width="16.85546875" style="10" bestFit="1" customWidth="1"/>
    <col min="5" max="5" width="39" style="10" bestFit="1" customWidth="1"/>
    <col min="6" max="16384" width="10.7109375" style="10"/>
  </cols>
  <sheetData>
    <row r="1" spans="1:6">
      <c r="A1" s="9"/>
      <c r="B1" s="9" t="s">
        <v>1</v>
      </c>
      <c r="E1" s="11"/>
      <c r="F1" s="12"/>
    </row>
    <row r="2" spans="1:6">
      <c r="A2" s="13"/>
    </row>
    <row r="3" spans="1:6">
      <c r="A3" s="13"/>
      <c r="B3" s="1"/>
      <c r="C3" s="1" t="s">
        <v>11</v>
      </c>
      <c r="D3" s="1"/>
      <c r="E3" s="1" t="s">
        <v>0</v>
      </c>
    </row>
    <row r="4" spans="1:6">
      <c r="A4" s="13"/>
      <c r="B4" s="2" t="s">
        <v>10</v>
      </c>
      <c r="C4" s="4">
        <f>RawData!E20</f>
        <v>6.8599999999999994E-2</v>
      </c>
      <c r="D4" s="3" t="s">
        <v>2</v>
      </c>
      <c r="E4" s="3" t="s">
        <v>9</v>
      </c>
    </row>
    <row r="5" spans="1:6" ht="21">
      <c r="A5" s="13"/>
      <c r="B5" s="7" t="s">
        <v>5</v>
      </c>
      <c r="C5" s="6">
        <v>8.4039409999999997</v>
      </c>
      <c r="D5" s="5" t="s">
        <v>3</v>
      </c>
      <c r="E5" s="8" t="s">
        <v>4</v>
      </c>
    </row>
    <row r="6" spans="1:6">
      <c r="A6" s="13"/>
      <c r="B6" s="14" t="s">
        <v>6</v>
      </c>
      <c r="C6" s="15">
        <f>C4/C5</f>
        <v>8.1628369356710143E-3</v>
      </c>
      <c r="D6" s="14" t="s">
        <v>7</v>
      </c>
      <c r="E6" s="14"/>
    </row>
    <row r="7" spans="1:6">
      <c r="A7" s="1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56B5D-BAD6-5A40-804A-DFB182C9E61E}">
  <dimension ref="A1:G6"/>
  <sheetViews>
    <sheetView zoomScale="125" zoomScaleNormal="113" workbookViewId="0">
      <selection activeCell="D5" sqref="D5"/>
    </sheetView>
  </sheetViews>
  <sheetFormatPr baseColWidth="10" defaultRowHeight="20"/>
  <cols>
    <col min="1" max="1" width="5.140625" style="10" customWidth="1"/>
    <col min="2" max="2" width="15.42578125" style="10" customWidth="1"/>
    <col min="3" max="3" width="27.7109375" style="10" bestFit="1" customWidth="1"/>
    <col min="4" max="4" width="9.42578125" style="10" bestFit="1" customWidth="1"/>
    <col min="5" max="5" width="16.85546875" style="10" bestFit="1" customWidth="1"/>
    <col min="6" max="6" width="39" style="10" bestFit="1" customWidth="1"/>
    <col min="7" max="16384" width="10.7109375" style="10"/>
  </cols>
  <sheetData>
    <row r="1" spans="1:7">
      <c r="A1" s="9"/>
      <c r="B1" s="9" t="s">
        <v>8</v>
      </c>
      <c r="C1" s="9"/>
      <c r="F1" s="11"/>
      <c r="G1" s="12"/>
    </row>
    <row r="2" spans="1:7">
      <c r="A2" s="13"/>
    </row>
    <row r="3" spans="1:7">
      <c r="A3" s="13"/>
      <c r="B3" s="1"/>
      <c r="C3" s="1"/>
      <c r="D3" s="1" t="s">
        <v>11</v>
      </c>
      <c r="E3" s="1"/>
      <c r="F3" s="1" t="s">
        <v>0</v>
      </c>
    </row>
    <row r="4" spans="1:7">
      <c r="A4" s="13"/>
      <c r="B4" s="20" t="s">
        <v>6</v>
      </c>
      <c r="C4" s="20"/>
      <c r="D4" s="21">
        <f>D5/4.5</f>
        <v>1.8888888888888888</v>
      </c>
      <c r="E4" s="22" t="s">
        <v>12</v>
      </c>
      <c r="F4" s="22"/>
    </row>
    <row r="5" spans="1:7">
      <c r="A5" s="13"/>
      <c r="B5" s="1"/>
      <c r="C5" s="1" t="s">
        <v>85</v>
      </c>
      <c r="D5" s="24">
        <v>8.5</v>
      </c>
      <c r="E5" s="19"/>
      <c r="F5" s="19" t="s">
        <v>13</v>
      </c>
    </row>
    <row r="6" spans="1:7">
      <c r="A6" s="1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F514-F648-2D4A-842C-6130A098575A}">
  <dimension ref="A1:K14"/>
  <sheetViews>
    <sheetView zoomScale="113" zoomScaleNormal="113" workbookViewId="0">
      <selection activeCell="B3" sqref="B3:J12"/>
    </sheetView>
  </sheetViews>
  <sheetFormatPr baseColWidth="10" defaultRowHeight="20"/>
  <cols>
    <col min="1" max="1" width="5.140625" style="10" customWidth="1"/>
    <col min="2" max="2" width="33.140625" style="10" customWidth="1"/>
    <col min="3" max="3" width="19.28515625" style="10" bestFit="1" customWidth="1"/>
    <col min="4" max="4" width="13" style="10" bestFit="1" customWidth="1"/>
    <col min="5" max="5" width="8" style="10" bestFit="1" customWidth="1"/>
    <col min="6" max="6" width="12" style="10" bestFit="1" customWidth="1"/>
    <col min="7" max="7" width="17.7109375" style="10" bestFit="1" customWidth="1"/>
    <col min="8" max="8" width="20.7109375" style="10" customWidth="1"/>
    <col min="9" max="9" width="9.7109375" style="10" bestFit="1" customWidth="1"/>
    <col min="10" max="10" width="39" style="10" bestFit="1" customWidth="1"/>
    <col min="11" max="16384" width="10.7109375" style="10"/>
  </cols>
  <sheetData>
    <row r="1" spans="1:11">
      <c r="A1" s="9"/>
      <c r="B1" s="9" t="s">
        <v>51</v>
      </c>
      <c r="J1" s="11"/>
      <c r="K1" s="12"/>
    </row>
    <row r="2" spans="1:11">
      <c r="A2" s="13"/>
    </row>
    <row r="3" spans="1:11">
      <c r="A3" s="13"/>
      <c r="B3" s="1"/>
      <c r="C3" s="1"/>
      <c r="D3" s="1" t="s">
        <v>27</v>
      </c>
      <c r="E3" s="1"/>
      <c r="F3" s="1" t="s">
        <v>28</v>
      </c>
      <c r="G3" s="1"/>
      <c r="H3" s="1" t="s">
        <v>29</v>
      </c>
      <c r="I3" s="1" t="s">
        <v>30</v>
      </c>
      <c r="J3" s="1" t="s">
        <v>0</v>
      </c>
    </row>
    <row r="4" spans="1:11">
      <c r="A4" s="13"/>
      <c r="B4" s="2" t="s">
        <v>31</v>
      </c>
      <c r="C4" s="3"/>
      <c r="D4" s="4">
        <v>0.01</v>
      </c>
      <c r="E4" s="3" t="s">
        <v>32</v>
      </c>
      <c r="F4" s="4">
        <v>2.0188748017851199</v>
      </c>
      <c r="G4" s="3" t="s">
        <v>33</v>
      </c>
      <c r="H4" s="4">
        <f>F4*D4</f>
        <v>2.0188748017851199E-2</v>
      </c>
      <c r="I4" s="4"/>
      <c r="J4" s="3" t="s">
        <v>34</v>
      </c>
    </row>
    <row r="5" spans="1:11">
      <c r="A5" s="13"/>
      <c r="B5" s="2" t="s">
        <v>35</v>
      </c>
      <c r="C5" s="3"/>
      <c r="D5" s="4">
        <v>0.01</v>
      </c>
      <c r="E5" s="3" t="s">
        <v>32</v>
      </c>
      <c r="F5" s="4">
        <v>2.9959865794207987</v>
      </c>
      <c r="G5" s="3" t="s">
        <v>33</v>
      </c>
      <c r="H5" s="4">
        <f>F5*D5</f>
        <v>2.9959865794207986E-2</v>
      </c>
      <c r="I5" s="4"/>
      <c r="J5" s="3" t="s">
        <v>34</v>
      </c>
    </row>
    <row r="6" spans="1:11">
      <c r="A6" s="13"/>
      <c r="B6" s="25" t="s">
        <v>36</v>
      </c>
      <c r="C6" s="5"/>
      <c r="D6" s="6">
        <f>I7*I8/1000</f>
        <v>4.2842699999999994E-6</v>
      </c>
      <c r="E6" s="5" t="s">
        <v>32</v>
      </c>
      <c r="F6" s="6">
        <v>0.58986178576937454</v>
      </c>
      <c r="G6" s="5" t="s">
        <v>33</v>
      </c>
      <c r="H6" s="6">
        <f>F6*D6</f>
        <v>2.527127152918158E-6</v>
      </c>
      <c r="I6" s="6"/>
      <c r="J6" s="5" t="s">
        <v>34</v>
      </c>
    </row>
    <row r="7" spans="1:11">
      <c r="A7" s="13"/>
      <c r="B7" s="13"/>
      <c r="C7" s="10" t="s">
        <v>37</v>
      </c>
      <c r="D7" s="26"/>
      <c r="F7" s="26"/>
      <c r="H7" s="26"/>
      <c r="I7" s="26">
        <v>5.43</v>
      </c>
      <c r="J7" s="27" t="s">
        <v>38</v>
      </c>
    </row>
    <row r="8" spans="1:11">
      <c r="A8" s="13"/>
      <c r="B8" s="28"/>
      <c r="C8" s="29" t="s">
        <v>39</v>
      </c>
      <c r="D8" s="30"/>
      <c r="E8" s="29"/>
      <c r="F8" s="30"/>
      <c r="G8" s="29"/>
      <c r="H8" s="30"/>
      <c r="I8" s="30">
        <f>0.789/1000</f>
        <v>7.8899999999999999E-4</v>
      </c>
      <c r="J8" s="29" t="s">
        <v>34</v>
      </c>
    </row>
    <row r="9" spans="1:11">
      <c r="A9" s="13"/>
      <c r="B9" s="2" t="s">
        <v>40</v>
      </c>
      <c r="C9" s="3"/>
      <c r="D9" s="4">
        <v>0.24</v>
      </c>
      <c r="E9" s="3" t="s">
        <v>41</v>
      </c>
      <c r="F9" s="4">
        <v>0.3523</v>
      </c>
      <c r="G9" s="3" t="s">
        <v>42</v>
      </c>
      <c r="H9" s="4">
        <f>F9*D9</f>
        <v>8.4552000000000002E-2</v>
      </c>
      <c r="I9" s="4"/>
      <c r="J9" s="31" t="s">
        <v>43</v>
      </c>
    </row>
    <row r="10" spans="1:11" ht="21">
      <c r="A10" s="13"/>
      <c r="B10" s="7" t="s">
        <v>44</v>
      </c>
      <c r="C10" s="8"/>
      <c r="D10" s="6">
        <f>I11*I12</f>
        <v>80.52</v>
      </c>
      <c r="E10" s="5" t="s">
        <v>45</v>
      </c>
      <c r="F10" s="6">
        <f>0.295743510114609/1000</f>
        <v>2.9574351011460898E-4</v>
      </c>
      <c r="G10" s="5" t="s">
        <v>46</v>
      </c>
      <c r="H10" s="6">
        <f>F10*D10</f>
        <v>2.3813267434428315E-2</v>
      </c>
      <c r="I10" s="6"/>
      <c r="J10" s="8" t="s">
        <v>34</v>
      </c>
    </row>
    <row r="11" spans="1:11" ht="21">
      <c r="A11" s="13"/>
      <c r="B11" s="32"/>
      <c r="C11" s="33" t="s">
        <v>47</v>
      </c>
      <c r="D11" s="26"/>
      <c r="E11" s="33"/>
      <c r="F11" s="26"/>
      <c r="G11" s="33"/>
      <c r="H11" s="26"/>
      <c r="I11" s="26">
        <v>0.22</v>
      </c>
      <c r="J11" s="33"/>
    </row>
    <row r="12" spans="1:11" ht="21">
      <c r="A12" s="13"/>
      <c r="B12" s="34"/>
      <c r="C12" s="35" t="s">
        <v>48</v>
      </c>
      <c r="D12" s="30"/>
      <c r="E12" s="35"/>
      <c r="F12" s="30"/>
      <c r="G12" s="35"/>
      <c r="H12" s="30"/>
      <c r="I12" s="30">
        <v>366</v>
      </c>
      <c r="J12" s="35" t="s">
        <v>49</v>
      </c>
    </row>
    <row r="13" spans="1:11">
      <c r="A13" s="13"/>
      <c r="B13" s="14" t="s">
        <v>50</v>
      </c>
      <c r="C13" s="14"/>
      <c r="D13" s="14"/>
      <c r="E13" s="14"/>
      <c r="F13" s="14"/>
      <c r="G13" s="14"/>
      <c r="H13" s="15">
        <f>SUM(H4:H12)</f>
        <v>0.15851640837364042</v>
      </c>
      <c r="I13" s="14"/>
      <c r="J13" s="14"/>
    </row>
    <row r="14" spans="1:11">
      <c r="A14" s="13"/>
      <c r="H14" s="26"/>
    </row>
  </sheetData>
  <phoneticPr fontId="1"/>
  <hyperlinks>
    <hyperlink ref="J9" r:id="rId1" xr:uid="{4DCE4521-518E-754C-B7A4-AD41B39939A7}"/>
    <hyperlink ref="J7" r:id="rId2" xr:uid="{60957856-700D-A74C-BAF2-32E689C8E1C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82AF-26BA-E348-B21E-5D88C712BB27}">
  <dimension ref="A1:K14"/>
  <sheetViews>
    <sheetView zoomScaleNormal="113" workbookViewId="0">
      <selection activeCell="H13" sqref="H13"/>
    </sheetView>
  </sheetViews>
  <sheetFormatPr baseColWidth="10" defaultRowHeight="20"/>
  <cols>
    <col min="1" max="1" width="5.140625" style="10" customWidth="1"/>
    <col min="2" max="2" width="33.140625" style="10" customWidth="1"/>
    <col min="3" max="3" width="19.28515625" style="10" bestFit="1" customWidth="1"/>
    <col min="4" max="4" width="13" style="10" bestFit="1" customWidth="1"/>
    <col min="5" max="5" width="8" style="10" bestFit="1" customWidth="1"/>
    <col min="6" max="6" width="12" style="10" bestFit="1" customWidth="1"/>
    <col min="7" max="7" width="17.7109375" style="10" bestFit="1" customWidth="1"/>
    <col min="8" max="8" width="20.7109375" style="10" customWidth="1"/>
    <col min="9" max="9" width="9.7109375" style="10" bestFit="1" customWidth="1"/>
    <col min="10" max="10" width="39" style="10" bestFit="1" customWidth="1"/>
    <col min="11" max="16384" width="10.7109375" style="10"/>
  </cols>
  <sheetData>
    <row r="1" spans="1:11">
      <c r="A1" s="9"/>
      <c r="B1" s="9" t="s">
        <v>26</v>
      </c>
      <c r="J1" s="11"/>
      <c r="K1" s="12"/>
    </row>
    <row r="2" spans="1:11">
      <c r="A2" s="13"/>
    </row>
    <row r="3" spans="1:11">
      <c r="A3" s="13"/>
      <c r="B3" s="1"/>
      <c r="C3" s="1"/>
      <c r="D3" s="1" t="s">
        <v>27</v>
      </c>
      <c r="E3" s="1"/>
      <c r="F3" s="1" t="s">
        <v>28</v>
      </c>
      <c r="G3" s="1"/>
      <c r="H3" s="1" t="s">
        <v>29</v>
      </c>
      <c r="I3" s="1" t="s">
        <v>30</v>
      </c>
      <c r="J3" s="1" t="s">
        <v>0</v>
      </c>
    </row>
    <row r="4" spans="1:11">
      <c r="A4" s="13"/>
      <c r="B4" s="2" t="s">
        <v>31</v>
      </c>
      <c r="C4" s="3"/>
      <c r="D4" s="4">
        <v>0.01</v>
      </c>
      <c r="E4" s="3" t="s">
        <v>32</v>
      </c>
      <c r="F4" s="4">
        <v>2.0188748017851199</v>
      </c>
      <c r="G4" s="3" t="s">
        <v>33</v>
      </c>
      <c r="H4" s="4">
        <f>F4*D4</f>
        <v>2.0188748017851199E-2</v>
      </c>
      <c r="I4" s="4"/>
      <c r="J4" s="3" t="s">
        <v>34</v>
      </c>
    </row>
    <row r="5" spans="1:11">
      <c r="A5" s="13"/>
      <c r="B5" s="2" t="s">
        <v>35</v>
      </c>
      <c r="C5" s="3"/>
      <c r="D5" s="4">
        <v>0.01</v>
      </c>
      <c r="E5" s="3" t="s">
        <v>32</v>
      </c>
      <c r="F5" s="4">
        <v>2.9959865794207987</v>
      </c>
      <c r="G5" s="3" t="s">
        <v>33</v>
      </c>
      <c r="H5" s="4">
        <f>F5*D5</f>
        <v>2.9959865794207986E-2</v>
      </c>
      <c r="I5" s="4"/>
      <c r="J5" s="3" t="s">
        <v>34</v>
      </c>
    </row>
    <row r="6" spans="1:11">
      <c r="A6" s="13"/>
      <c r="B6" s="25" t="s">
        <v>36</v>
      </c>
      <c r="C6" s="5"/>
      <c r="D6" s="6">
        <f>I7*I8/1000</f>
        <v>4.2842699999999994E-6</v>
      </c>
      <c r="E6" s="5" t="s">
        <v>32</v>
      </c>
      <c r="F6" s="6">
        <v>0.58986178576937454</v>
      </c>
      <c r="G6" s="5" t="s">
        <v>33</v>
      </c>
      <c r="H6" s="6">
        <f>F6*D6</f>
        <v>2.527127152918158E-6</v>
      </c>
      <c r="I6" s="6"/>
      <c r="J6" s="5" t="s">
        <v>34</v>
      </c>
    </row>
    <row r="7" spans="1:11">
      <c r="A7" s="13"/>
      <c r="B7" s="13"/>
      <c r="C7" s="10" t="s">
        <v>37</v>
      </c>
      <c r="D7" s="26"/>
      <c r="F7" s="26"/>
      <c r="H7" s="26"/>
      <c r="I7" s="26">
        <v>5.43</v>
      </c>
      <c r="J7" s="27" t="s">
        <v>38</v>
      </c>
    </row>
    <row r="8" spans="1:11">
      <c r="A8" s="13"/>
      <c r="B8" s="28"/>
      <c r="C8" s="29" t="s">
        <v>39</v>
      </c>
      <c r="D8" s="30"/>
      <c r="E8" s="29"/>
      <c r="F8" s="30"/>
      <c r="G8" s="29"/>
      <c r="H8" s="30"/>
      <c r="I8" s="30">
        <f>0.789/1000</f>
        <v>7.8899999999999999E-4</v>
      </c>
      <c r="J8" s="29" t="s">
        <v>34</v>
      </c>
    </row>
    <row r="9" spans="1:11">
      <c r="A9" s="13"/>
      <c r="B9" s="2" t="s">
        <v>40</v>
      </c>
      <c r="C9" s="3"/>
      <c r="D9" s="4">
        <v>0.24</v>
      </c>
      <c r="E9" s="3" t="s">
        <v>41</v>
      </c>
      <c r="F9" s="4">
        <v>0.3523</v>
      </c>
      <c r="G9" s="3" t="s">
        <v>42</v>
      </c>
      <c r="H9" s="4">
        <f>F9*D9</f>
        <v>8.4552000000000002E-2</v>
      </c>
      <c r="I9" s="4"/>
      <c r="J9" s="31" t="s">
        <v>43</v>
      </c>
    </row>
    <row r="10" spans="1:11" ht="21">
      <c r="A10" s="13"/>
      <c r="B10" s="7" t="s">
        <v>44</v>
      </c>
      <c r="C10" s="8"/>
      <c r="D10" s="6">
        <f>I11*I12</f>
        <v>58.56</v>
      </c>
      <c r="E10" s="5" t="s">
        <v>45</v>
      </c>
      <c r="F10" s="6">
        <f>0.295743510114609/1000</f>
        <v>2.9574351011460898E-4</v>
      </c>
      <c r="G10" s="5" t="s">
        <v>46</v>
      </c>
      <c r="H10" s="6">
        <f>F10*D10</f>
        <v>1.7318739952311504E-2</v>
      </c>
      <c r="I10" s="6"/>
      <c r="J10" s="8" t="s">
        <v>34</v>
      </c>
    </row>
    <row r="11" spans="1:11" ht="21">
      <c r="A11" s="13"/>
      <c r="B11" s="32"/>
      <c r="C11" s="33" t="s">
        <v>47</v>
      </c>
      <c r="D11" s="26"/>
      <c r="E11" s="33"/>
      <c r="F11" s="26"/>
      <c r="G11" s="33"/>
      <c r="H11" s="26"/>
      <c r="I11" s="26">
        <v>0.16</v>
      </c>
      <c r="J11" s="33"/>
    </row>
    <row r="12" spans="1:11" ht="21">
      <c r="A12" s="13"/>
      <c r="B12" s="34"/>
      <c r="C12" s="35" t="s">
        <v>48</v>
      </c>
      <c r="D12" s="30"/>
      <c r="E12" s="35"/>
      <c r="F12" s="30"/>
      <c r="G12" s="35"/>
      <c r="H12" s="30"/>
      <c r="I12" s="30">
        <v>366</v>
      </c>
      <c r="J12" s="35" t="s">
        <v>49</v>
      </c>
    </row>
    <row r="13" spans="1:11">
      <c r="A13" s="13"/>
      <c r="B13" s="14" t="s">
        <v>50</v>
      </c>
      <c r="C13" s="14"/>
      <c r="D13" s="14"/>
      <c r="E13" s="14"/>
      <c r="F13" s="14"/>
      <c r="G13" s="14"/>
      <c r="H13" s="15">
        <f>SUM(H4:H12)</f>
        <v>0.1520218808915236</v>
      </c>
      <c r="I13" s="14"/>
      <c r="J13" s="14"/>
    </row>
    <row r="14" spans="1:11">
      <c r="A14" s="13"/>
      <c r="H14" s="26"/>
    </row>
  </sheetData>
  <phoneticPr fontId="1"/>
  <hyperlinks>
    <hyperlink ref="J9" r:id="rId1" xr:uid="{9318E292-9533-6A47-AF4D-B9FD572A6F4E}"/>
    <hyperlink ref="J7" r:id="rId2" xr:uid="{9392857B-94DE-F747-A789-118141FC965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09FC-6CFE-B741-84B1-743F2808154B}">
  <dimension ref="B1:G27"/>
  <sheetViews>
    <sheetView zoomScale="97" zoomScaleNormal="113" workbookViewId="0">
      <selection activeCell="D25" sqref="D25"/>
    </sheetView>
  </sheetViews>
  <sheetFormatPr baseColWidth="10" defaultRowHeight="20"/>
  <cols>
    <col min="1" max="1" width="7" style="10" customWidth="1"/>
    <col min="2" max="2" width="17.140625" style="10" customWidth="1"/>
    <col min="3" max="3" width="35.28515625" style="10" customWidth="1"/>
    <col min="4" max="4" width="15.42578125" style="10" customWidth="1"/>
    <col min="5" max="5" width="9.7109375" style="10" bestFit="1" customWidth="1"/>
    <col min="6" max="6" width="16.85546875" style="10" bestFit="1" customWidth="1"/>
    <col min="7" max="7" width="68.28515625" style="10" bestFit="1" customWidth="1"/>
    <col min="8" max="8" width="18.28515625" style="10" bestFit="1" customWidth="1"/>
    <col min="9" max="16384" width="10.7109375" style="10"/>
  </cols>
  <sheetData>
    <row r="1" spans="2:7">
      <c r="B1" s="9" t="s">
        <v>78</v>
      </c>
      <c r="C1" s="13"/>
    </row>
    <row r="3" spans="2:7">
      <c r="B3" s="1" t="s">
        <v>79</v>
      </c>
      <c r="C3" s="1" t="s">
        <v>80</v>
      </c>
      <c r="D3" s="1"/>
      <c r="E3" s="1" t="s">
        <v>11</v>
      </c>
      <c r="F3" s="1"/>
      <c r="G3" s="1" t="s">
        <v>0</v>
      </c>
    </row>
    <row r="4" spans="2:7">
      <c r="B4" s="16"/>
      <c r="C4" s="16" t="s">
        <v>59</v>
      </c>
      <c r="D4" s="16" t="s">
        <v>62</v>
      </c>
      <c r="E4" s="17">
        <v>0.01</v>
      </c>
      <c r="F4" s="18" t="s">
        <v>32</v>
      </c>
      <c r="G4" s="18" t="s">
        <v>9</v>
      </c>
    </row>
    <row r="5" spans="2:7">
      <c r="B5" s="13"/>
      <c r="C5" s="28"/>
      <c r="D5" s="28" t="s">
        <v>28</v>
      </c>
      <c r="E5" s="30">
        <v>2.0188748017851199</v>
      </c>
      <c r="F5" s="29" t="s">
        <v>33</v>
      </c>
      <c r="G5" s="29" t="s">
        <v>64</v>
      </c>
    </row>
    <row r="6" spans="2:7">
      <c r="B6" s="13"/>
      <c r="C6" s="16" t="s">
        <v>60</v>
      </c>
      <c r="D6" s="16" t="s">
        <v>62</v>
      </c>
      <c r="E6" s="17">
        <v>0.01</v>
      </c>
      <c r="F6" s="18" t="s">
        <v>32</v>
      </c>
      <c r="G6" s="18" t="s">
        <v>71</v>
      </c>
    </row>
    <row r="7" spans="2:7">
      <c r="B7" s="13"/>
      <c r="C7" s="28"/>
      <c r="D7" s="28" t="s">
        <v>28</v>
      </c>
      <c r="E7" s="30">
        <v>2.9959865794208</v>
      </c>
      <c r="F7" s="29" t="s">
        <v>33</v>
      </c>
      <c r="G7" s="29" t="s">
        <v>64</v>
      </c>
    </row>
    <row r="8" spans="2:7">
      <c r="B8" s="13"/>
      <c r="C8" s="16" t="s">
        <v>61</v>
      </c>
      <c r="D8" s="16" t="s">
        <v>65</v>
      </c>
      <c r="E8" s="17">
        <v>5.43</v>
      </c>
      <c r="F8" s="18" t="s">
        <v>66</v>
      </c>
      <c r="G8" s="38" t="s">
        <v>67</v>
      </c>
    </row>
    <row r="9" spans="2:7">
      <c r="B9" s="13" t="s">
        <v>82</v>
      </c>
      <c r="C9" s="13"/>
      <c r="D9" s="13" t="s">
        <v>70</v>
      </c>
      <c r="E9" s="26">
        <v>0.78900000000000003</v>
      </c>
      <c r="F9" s="10" t="s">
        <v>68</v>
      </c>
      <c r="G9" s="10" t="s">
        <v>69</v>
      </c>
    </row>
    <row r="10" spans="2:7">
      <c r="B10" s="13"/>
      <c r="C10" s="28"/>
      <c r="D10" s="28" t="s">
        <v>28</v>
      </c>
      <c r="E10" s="30">
        <v>0.58986178576937498</v>
      </c>
      <c r="F10" s="29" t="s">
        <v>33</v>
      </c>
      <c r="G10" s="29"/>
    </row>
    <row r="11" spans="2:7">
      <c r="B11" s="13"/>
      <c r="C11" s="16" t="s">
        <v>40</v>
      </c>
      <c r="D11" s="16" t="s">
        <v>62</v>
      </c>
      <c r="E11" s="17">
        <v>0.24</v>
      </c>
      <c r="F11" s="18" t="s">
        <v>41</v>
      </c>
      <c r="G11" s="18" t="s">
        <v>71</v>
      </c>
    </row>
    <row r="12" spans="2:7">
      <c r="B12" s="13"/>
      <c r="C12" s="28"/>
      <c r="D12" s="28" t="s">
        <v>28</v>
      </c>
      <c r="E12" s="30">
        <v>0.3523</v>
      </c>
      <c r="F12" s="29" t="s">
        <v>42</v>
      </c>
      <c r="G12" s="39" t="s">
        <v>43</v>
      </c>
    </row>
    <row r="13" spans="2:7">
      <c r="B13" s="13"/>
      <c r="C13" s="16" t="s">
        <v>44</v>
      </c>
      <c r="D13" s="16" t="s">
        <v>72</v>
      </c>
      <c r="E13" s="17">
        <v>0.29574351011460898</v>
      </c>
      <c r="F13" s="18" t="s">
        <v>63</v>
      </c>
      <c r="G13" s="18" t="s">
        <v>34</v>
      </c>
    </row>
    <row r="14" spans="2:7">
      <c r="B14" s="28"/>
      <c r="C14" s="28"/>
      <c r="D14" s="28" t="s">
        <v>75</v>
      </c>
      <c r="E14" s="30">
        <v>366</v>
      </c>
      <c r="F14" s="29" t="s">
        <v>76</v>
      </c>
      <c r="G14" s="29" t="s">
        <v>77</v>
      </c>
    </row>
    <row r="15" spans="2:7" ht="21">
      <c r="B15" s="36"/>
      <c r="C15" s="36" t="s">
        <v>5</v>
      </c>
      <c r="D15" s="36"/>
      <c r="E15" s="17">
        <v>8.4039409999999997</v>
      </c>
      <c r="F15" s="18" t="s">
        <v>3</v>
      </c>
      <c r="G15" s="37" t="s">
        <v>4</v>
      </c>
    </row>
    <row r="16" spans="2:7" ht="21">
      <c r="B16" s="32"/>
      <c r="C16" s="36" t="s">
        <v>73</v>
      </c>
      <c r="D16" s="36"/>
      <c r="E16" s="17">
        <v>0.22</v>
      </c>
      <c r="F16" s="18" t="s">
        <v>32</v>
      </c>
      <c r="G16" s="37" t="s">
        <v>58</v>
      </c>
    </row>
    <row r="17" spans="2:7">
      <c r="B17" s="13"/>
      <c r="C17" s="16" t="s">
        <v>57</v>
      </c>
      <c r="D17" s="16" t="s">
        <v>52</v>
      </c>
      <c r="E17" s="17">
        <v>4.59</v>
      </c>
      <c r="F17" s="18" t="s">
        <v>74</v>
      </c>
      <c r="G17" s="18" t="s">
        <v>58</v>
      </c>
    </row>
    <row r="18" spans="2:7">
      <c r="B18" s="13" t="s">
        <v>81</v>
      </c>
      <c r="C18" s="13"/>
      <c r="D18" s="13" t="s">
        <v>56</v>
      </c>
      <c r="E18" s="26">
        <v>0.32500000000000001</v>
      </c>
      <c r="F18" s="10" t="s">
        <v>2</v>
      </c>
      <c r="G18" s="10" t="s">
        <v>58</v>
      </c>
    </row>
    <row r="19" spans="2:7">
      <c r="B19" s="13"/>
      <c r="C19" s="13"/>
      <c r="D19" s="13" t="s">
        <v>53</v>
      </c>
      <c r="E19" s="26">
        <v>4.64E-3</v>
      </c>
      <c r="F19" s="10" t="s">
        <v>2</v>
      </c>
      <c r="G19" s="10" t="s">
        <v>58</v>
      </c>
    </row>
    <row r="20" spans="2:7">
      <c r="B20" s="13"/>
      <c r="C20" s="13"/>
      <c r="D20" s="13" t="s">
        <v>54</v>
      </c>
      <c r="E20" s="26">
        <v>6.8599999999999994E-2</v>
      </c>
      <c r="F20" s="10" t="s">
        <v>2</v>
      </c>
      <c r="G20" s="10" t="s">
        <v>58</v>
      </c>
    </row>
    <row r="21" spans="2:7">
      <c r="B21" s="28"/>
      <c r="C21" s="28"/>
      <c r="D21" s="28" t="s">
        <v>55</v>
      </c>
      <c r="E21" s="30">
        <v>1.6899999999999998E-2</v>
      </c>
      <c r="F21" s="29" t="s">
        <v>2</v>
      </c>
      <c r="G21" s="29" t="s">
        <v>58</v>
      </c>
    </row>
    <row r="22" spans="2:7" ht="21">
      <c r="B22" s="32"/>
      <c r="C22" s="36" t="s">
        <v>73</v>
      </c>
      <c r="D22" s="36"/>
      <c r="E22" s="17">
        <v>0.16</v>
      </c>
      <c r="F22" s="18" t="s">
        <v>32</v>
      </c>
      <c r="G22" s="37" t="s">
        <v>13</v>
      </c>
    </row>
    <row r="23" spans="2:7">
      <c r="B23" s="13"/>
      <c r="C23" s="16" t="s">
        <v>84</v>
      </c>
      <c r="D23" s="16" t="s">
        <v>52</v>
      </c>
      <c r="E23" s="17">
        <v>48</v>
      </c>
      <c r="F23" s="18" t="s">
        <v>87</v>
      </c>
      <c r="G23" s="18" t="s">
        <v>83</v>
      </c>
    </row>
    <row r="24" spans="2:7">
      <c r="B24" s="13" t="s">
        <v>24</v>
      </c>
      <c r="C24" s="13"/>
      <c r="D24" s="13" t="s">
        <v>88</v>
      </c>
      <c r="E24" s="26">
        <v>12</v>
      </c>
      <c r="F24" s="10" t="s">
        <v>86</v>
      </c>
      <c r="G24" s="10" t="s">
        <v>83</v>
      </c>
    </row>
    <row r="25" spans="2:7">
      <c r="B25" s="13"/>
      <c r="C25" s="13"/>
      <c r="D25" s="13" t="s">
        <v>53</v>
      </c>
      <c r="E25" s="26">
        <v>8.6999999999999993</v>
      </c>
      <c r="F25" s="10" t="s">
        <v>86</v>
      </c>
      <c r="G25" s="10" t="s">
        <v>83</v>
      </c>
    </row>
    <row r="26" spans="2:7">
      <c r="B26" s="13"/>
      <c r="C26" s="13"/>
      <c r="D26" s="13" t="s">
        <v>54</v>
      </c>
      <c r="E26" s="26">
        <v>8.5</v>
      </c>
      <c r="F26" s="10" t="s">
        <v>86</v>
      </c>
      <c r="G26" s="10" t="s">
        <v>83</v>
      </c>
    </row>
    <row r="27" spans="2:7">
      <c r="B27" s="28"/>
      <c r="C27" s="28"/>
      <c r="D27" s="28" t="s">
        <v>55</v>
      </c>
      <c r="E27" s="30">
        <v>0</v>
      </c>
      <c r="F27" s="29" t="s">
        <v>86</v>
      </c>
      <c r="G27" s="29" t="s">
        <v>83</v>
      </c>
    </row>
  </sheetData>
  <phoneticPr fontId="1"/>
  <hyperlinks>
    <hyperlink ref="G8" r:id="rId1" xr:uid="{F70F267A-8524-EA41-9ADC-80018744AEB9}"/>
    <hyperlink ref="G12" r:id="rId2" xr:uid="{A9D61C9D-49ED-2B49-A4E8-832B865AF3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df_GHGcoef</vt:lpstr>
      <vt:lpstr>Use_DigitalCamera</vt:lpstr>
      <vt:lpstr>Use_Smartphone</vt:lpstr>
      <vt:lpstr>Rental_DigitalCamera</vt:lpstr>
      <vt:lpstr>Rental_Smartphone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佐井　以諾</dc:creator>
  <cp:lastModifiedBy>Microsoft Office User</cp:lastModifiedBy>
  <dcterms:created xsi:type="dcterms:W3CDTF">2021-10-14T06:59:04Z</dcterms:created>
  <dcterms:modified xsi:type="dcterms:W3CDTF">2022-12-22T08:21:47Z</dcterms:modified>
</cp:coreProperties>
</file>