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Dani\Desktop\Carpeta\"/>
    </mc:Choice>
  </mc:AlternateContent>
  <xr:revisionPtr revIDLastSave="0" documentId="13_ncr:1_{C9944AB9-D55B-4731-841B-219563CC236B}" xr6:coauthVersionLast="46" xr6:coauthVersionMax="47" xr10:uidLastSave="{00000000-0000-0000-0000-000000000000}"/>
  <bookViews>
    <workbookView xWindow="-108" yWindow="-108" windowWidth="23256" windowHeight="12456" activeTab="1" xr2:uid="{00000000-000D-0000-FFFF-FFFF00000000}"/>
  </bookViews>
  <sheets>
    <sheet name="Usuarios" sheetId="1" r:id="rId1"/>
    <sheet name="Proyectos de investigación" sheetId="6" r:id="rId2"/>
    <sheet name="Publicaciones" sheetId="7" r:id="rId3"/>
  </sheets>
  <definedNames>
    <definedName name="_xlnm._FilterDatabase" localSheetId="1" hidden="1">'Proyectos de investigación'!$A$1:$J$143</definedName>
    <definedName name="_xlnm._FilterDatabase" localSheetId="2" hidden="1">Publicaciones!$A$1:$G$176</definedName>
    <definedName name="_xlnm._FilterDatabase" localSheetId="0" hidden="1">Usuarios!$D$1:$D$998</definedName>
    <definedName name="Z_D041CBF2_CD38_42E3_8B25_5C5E15EBA58B_.wvu.FilterData" localSheetId="2" hidden="1">Publicaciones!$A$1:$G$114</definedName>
  </definedNames>
  <calcPr calcId="191029"/>
</workbook>
</file>

<file path=xl/calcChain.xml><?xml version="1.0" encoding="utf-8"?>
<calcChain xmlns="http://schemas.openxmlformats.org/spreadsheetml/2006/main">
  <c r="G58" i="6" l="1"/>
  <c r="G52" i="6"/>
  <c r="G50" i="6"/>
  <c r="G45" i="6"/>
  <c r="G42" i="6"/>
  <c r="G41" i="6"/>
  <c r="G36" i="6"/>
  <c r="G35" i="6"/>
  <c r="G33" i="6"/>
  <c r="G32" i="6"/>
  <c r="G30" i="6"/>
  <c r="G29" i="6"/>
  <c r="G26" i="6"/>
  <c r="G23" i="6"/>
  <c r="G22" i="6"/>
  <c r="G19" i="6"/>
  <c r="G15" i="6"/>
  <c r="G10" i="6"/>
  <c r="G9" i="6"/>
  <c r="G8" i="6"/>
  <c r="G5" i="6"/>
  <c r="G129" i="1"/>
  <c r="G72" i="1"/>
  <c r="G71" i="1"/>
  <c r="G250" i="1"/>
  <c r="G253" i="1"/>
  <c r="G52" i="1"/>
  <c r="G36" i="1"/>
  <c r="G74" i="1"/>
  <c r="G56" i="1"/>
  <c r="G227" i="1"/>
  <c r="G5" i="1"/>
  <c r="G162" i="1"/>
  <c r="G14" i="1"/>
  <c r="G82" i="1"/>
  <c r="G77" i="1"/>
  <c r="G189" i="1"/>
  <c r="G186" i="1"/>
  <c r="G145" i="1"/>
  <c r="G199" i="1"/>
  <c r="G171" i="1"/>
  <c r="G173" i="1"/>
  <c r="G246" i="1"/>
  <c r="G240" i="1"/>
  <c r="G241" i="1"/>
  <c r="G236" i="1"/>
  <c r="G160" i="1"/>
  <c r="G194" i="1"/>
  <c r="G168" i="1"/>
  <c r="G165" i="1"/>
  <c r="G216" i="1"/>
  <c r="G166" i="1"/>
  <c r="G151" i="1"/>
  <c r="G222" i="1"/>
  <c r="G221" i="1"/>
  <c r="G203" i="1"/>
  <c r="G204" i="1"/>
  <c r="G156" i="1"/>
  <c r="G191" i="1"/>
  <c r="G179" i="1"/>
  <c r="G176" i="1"/>
  <c r="G175" i="1"/>
  <c r="G254" i="1"/>
  <c r="G252" i="1"/>
  <c r="G251" i="1"/>
  <c r="G249" i="1"/>
  <c r="G248" i="1"/>
  <c r="G247" i="1"/>
  <c r="G245" i="1"/>
  <c r="G244" i="1"/>
  <c r="G243" i="1"/>
  <c r="G242" i="1"/>
  <c r="G239" i="1"/>
  <c r="G238" i="1"/>
  <c r="G237" i="1"/>
  <c r="G235" i="1"/>
  <c r="G234" i="1"/>
  <c r="G233" i="1"/>
  <c r="G232" i="1"/>
  <c r="G230" i="1"/>
  <c r="G229" i="1"/>
  <c r="G228" i="1"/>
  <c r="G226" i="1"/>
  <c r="G225" i="1"/>
  <c r="G224" i="1"/>
  <c r="G223" i="1"/>
  <c r="G220" i="1"/>
  <c r="G219" i="1"/>
  <c r="G218" i="1"/>
  <c r="G217" i="1"/>
  <c r="G215" i="1"/>
  <c r="G214" i="1"/>
  <c r="G213" i="1"/>
  <c r="G212" i="1"/>
  <c r="G211" i="1"/>
  <c r="G210" i="1"/>
  <c r="G209" i="1"/>
  <c r="G208" i="1"/>
  <c r="G207" i="1"/>
  <c r="G206" i="1"/>
  <c r="G205" i="1"/>
  <c r="G202" i="1"/>
  <c r="G201" i="1"/>
  <c r="G200" i="1"/>
  <c r="G198" i="1"/>
  <c r="G197" i="1"/>
  <c r="G196" i="1"/>
  <c r="G195" i="1"/>
  <c r="G193" i="1"/>
  <c r="G192" i="1"/>
  <c r="G190" i="1"/>
  <c r="G188" i="1"/>
  <c r="G187" i="1"/>
  <c r="G185" i="1"/>
  <c r="H184" i="1"/>
  <c r="G184" i="1"/>
  <c r="H183" i="1"/>
  <c r="G183" i="1"/>
  <c r="H182" i="1"/>
  <c r="G182" i="1"/>
  <c r="H181" i="1"/>
  <c r="G181" i="1"/>
  <c r="H180" i="1"/>
  <c r="G180" i="1"/>
  <c r="H179" i="1"/>
  <c r="H178" i="1"/>
  <c r="G178" i="1"/>
  <c r="H177" i="1"/>
  <c r="G177" i="1"/>
  <c r="H176" i="1"/>
  <c r="H175" i="1"/>
  <c r="H174" i="1"/>
  <c r="G174" i="1"/>
  <c r="G172" i="1"/>
  <c r="G170" i="1"/>
  <c r="G169" i="1"/>
  <c r="G167" i="1"/>
  <c r="H164" i="1"/>
  <c r="G164" i="1"/>
  <c r="G163" i="1"/>
  <c r="G161" i="1"/>
  <c r="G159" i="1"/>
  <c r="G158" i="1"/>
  <c r="G157" i="1"/>
  <c r="H155" i="1"/>
  <c r="G155" i="1"/>
  <c r="G154" i="1"/>
  <c r="G153" i="1"/>
  <c r="G152" i="1"/>
  <c r="G150" i="1"/>
  <c r="G149" i="1"/>
  <c r="G148" i="1"/>
  <c r="G147" i="1"/>
  <c r="G146" i="1"/>
  <c r="G144" i="1"/>
  <c r="G143" i="1"/>
  <c r="G142" i="1"/>
  <c r="G141" i="1"/>
  <c r="G140" i="1"/>
  <c r="G139" i="1"/>
  <c r="G138" i="1"/>
  <c r="G137" i="1"/>
  <c r="G136" i="1"/>
  <c r="H133" i="1"/>
  <c r="G133" i="1"/>
  <c r="G128" i="1"/>
  <c r="G122" i="1"/>
  <c r="G121" i="1"/>
  <c r="G118" i="1"/>
  <c r="G109" i="1"/>
  <c r="G100" i="1"/>
  <c r="K96" i="1"/>
  <c r="G95" i="1"/>
  <c r="K91" i="1"/>
  <c r="G91" i="1"/>
  <c r="K90" i="1"/>
  <c r="H87" i="1"/>
  <c r="K84" i="1"/>
  <c r="G84" i="1"/>
  <c r="K83" i="1"/>
  <c r="G83" i="1"/>
  <c r="K81" i="1"/>
  <c r="K80" i="1"/>
  <c r="G80" i="1"/>
  <c r="H79" i="1"/>
  <c r="G78" i="1"/>
  <c r="G75" i="1"/>
  <c r="G73" i="1"/>
  <c r="H71" i="1"/>
  <c r="K70" i="1"/>
  <c r="K69" i="1"/>
  <c r="G69" i="1"/>
  <c r="G66" i="1"/>
  <c r="K65" i="1"/>
  <c r="G65" i="1"/>
  <c r="H64" i="1"/>
  <c r="K61" i="1"/>
  <c r="G61" i="1"/>
  <c r="H60" i="1"/>
  <c r="H59" i="1"/>
  <c r="K57" i="1"/>
  <c r="H55" i="1"/>
  <c r="G55" i="1"/>
  <c r="K54" i="1"/>
  <c r="G54" i="1"/>
  <c r="K53" i="1"/>
  <c r="G51" i="1"/>
  <c r="G50" i="1"/>
  <c r="K48" i="1"/>
  <c r="G48" i="1"/>
  <c r="K46" i="1"/>
  <c r="K45" i="1"/>
  <c r="G42" i="1"/>
  <c r="K41" i="1"/>
  <c r="G41" i="1"/>
  <c r="K39" i="1"/>
  <c r="K38" i="1"/>
  <c r="K37" i="1"/>
  <c r="K35" i="1"/>
  <c r="K34" i="1"/>
  <c r="K33" i="1"/>
  <c r="K32" i="1"/>
  <c r="K30" i="1"/>
  <c r="K29" i="1"/>
  <c r="K26" i="1"/>
  <c r="K24" i="1"/>
  <c r="G24" i="1"/>
  <c r="K23" i="1"/>
  <c r="K22" i="1"/>
  <c r="G22" i="1"/>
  <c r="G21" i="1"/>
  <c r="G19" i="1"/>
  <c r="G16" i="1"/>
  <c r="G15" i="1"/>
  <c r="G13" i="1"/>
  <c r="G11" i="6" s="1"/>
  <c r="G12" i="1"/>
  <c r="G8" i="1"/>
  <c r="G6" i="1"/>
  <c r="H4" i="1"/>
  <c r="G3" i="1"/>
  <c r="G25" i="6" s="1"/>
  <c r="G2" i="1"/>
  <c r="G53" i="6" l="1"/>
  <c r="G16" i="6"/>
  <c r="G57" i="6"/>
  <c r="G39" i="6"/>
  <c r="G49" i="6"/>
  <c r="G2" i="6"/>
  <c r="G13" i="6"/>
  <c r="G44" i="6"/>
  <c r="G20" i="6"/>
  <c r="G38" i="6"/>
  <c r="G27" i="6"/>
  <c r="G51" i="6"/>
  <c r="G7" i="6"/>
  <c r="G34" i="6"/>
  <c r="G46" i="6"/>
  <c r="G47" i="6"/>
  <c r="G4" i="6"/>
  <c r="G3" i="6"/>
  <c r="G6" i="6"/>
  <c r="G54" i="6"/>
  <c r="G18" i="6"/>
  <c r="G24" i="6"/>
  <c r="G12" i="6"/>
  <c r="G62" i="6"/>
  <c r="G14" i="6"/>
</calcChain>
</file>

<file path=xl/sharedStrings.xml><?xml version="1.0" encoding="utf-8"?>
<sst xmlns="http://schemas.openxmlformats.org/spreadsheetml/2006/main" count="3717" uniqueCount="2278">
  <si>
    <t>Nombre Usuario</t>
  </si>
  <si>
    <t>Fecha de creación</t>
  </si>
  <si>
    <t>Fecha de baja</t>
  </si>
  <si>
    <t>uidNumber</t>
  </si>
  <si>
    <t>Nombre del grupo</t>
  </si>
  <si>
    <t>GidNumber</t>
  </si>
  <si>
    <t>Activo</t>
  </si>
  <si>
    <t>Nombre investigador</t>
  </si>
  <si>
    <t>Centro</t>
  </si>
  <si>
    <t>Proyecto</t>
  </si>
  <si>
    <t>Contacto</t>
  </si>
  <si>
    <t>Teléfono</t>
  </si>
  <si>
    <t>Gaussian?</t>
  </si>
  <si>
    <t>Última publicación</t>
  </si>
  <si>
    <t>Fecha última publicación</t>
  </si>
  <si>
    <t>ORCID</t>
  </si>
  <si>
    <t>Scholar</t>
  </si>
  <si>
    <t>WOS</t>
  </si>
  <si>
    <t>Scopus</t>
  </si>
  <si>
    <t>Usuario RES</t>
  </si>
  <si>
    <t>Búsqueda LDAP</t>
  </si>
  <si>
    <t>joseagustin.garcia</t>
  </si>
  <si>
    <t>José Agustín García</t>
  </si>
  <si>
    <t>Facultad de ciencias, UEx</t>
  </si>
  <si>
    <t>Simulación del clima mediante el modelo WACCM</t>
  </si>
  <si>
    <t>agustin@unex.es</t>
  </si>
  <si>
    <t>https://link.springer.com/article/10.1007/s00382-022-06638-x</t>
  </si>
  <si>
    <t>https://opendata.unex.es/investiga/investigadores/dacd832a7d219c33a73030ac8b05fce4
https://orcid.org/0000-0001-5620-5660</t>
  </si>
  <si>
    <t xml:space="preserve">ldapsearch -x -LLL -h 10.128.0.45 -p 389 -b "ou=users,ou=lusitania,dc=juntaex,dc=es" -D cn=administrator,dc=juntaex,dc=es -w 1stPa55 -S createTimestamp "(objectclass=inetOrgPerson)" createTimestamp </t>
  </si>
  <si>
    <t>luis.landesa</t>
  </si>
  <si>
    <t>Luis Landesa</t>
  </si>
  <si>
    <t>Escuela Politécnica, UEx</t>
  </si>
  <si>
    <t>Solución de problemas electromagnéticos de grandes dimensiones y NANOGATHER. Análisis y diseño de nuevos sensores en nanotecnología</t>
  </si>
  <si>
    <t>llandesa@unex.es</t>
  </si>
  <si>
    <t>Fast solution of electromagnetic scattering problems using Xeon Phi coprocessors</t>
  </si>
  <si>
    <t>Enero.-19</t>
  </si>
  <si>
    <t>antoniom.roldan</t>
  </si>
  <si>
    <t>CIEMAT</t>
  </si>
  <si>
    <t>Supercomputación y Desarrollo GRID</t>
  </si>
  <si>
    <t>roldan@ciemat.es</t>
  </si>
  <si>
    <t>Total electron scattering cross sections from: Para -benzoquinone in the energy range 1-200 eV</t>
  </si>
  <si>
    <t>Agosto.-18</t>
  </si>
  <si>
    <t>gabriel.chiodo</t>
  </si>
  <si>
    <t>Gabriel Chiodo</t>
  </si>
  <si>
    <t>Supercomputing and e-science</t>
  </si>
  <si>
    <t>gchiodo@fis.ucm.es</t>
  </si>
  <si>
    <t>rafael.gomez</t>
  </si>
  <si>
    <t>Rafael Gómez</t>
  </si>
  <si>
    <t>UEx</t>
  </si>
  <si>
    <t>Diseño y Simulación de Dispositivos y Sistemas de Comunicaciones Ópticas</t>
  </si>
  <si>
    <t>rgomezal@unex.es</t>
  </si>
  <si>
    <t>cesar.gomez</t>
  </si>
  <si>
    <t>Cesar</t>
  </si>
  <si>
    <t>CénitS</t>
  </si>
  <si>
    <t>cesar.gomez@cenits.es</t>
  </si>
  <si>
    <t>joseluis.gonzalez</t>
  </si>
  <si>
    <t>Jose Luis</t>
  </si>
  <si>
    <t>CenitS</t>
  </si>
  <si>
    <t>Consolider TECNO_FUS</t>
  </si>
  <si>
    <t>joseluis.gonzalez@cenits.es</t>
  </si>
  <si>
    <t>juanignacio.lagares</t>
  </si>
  <si>
    <t>Juan Ignacio Lagares</t>
  </si>
  <si>
    <t>Medida de dosis neutrónicas en pacientes sometidos a radioterapia</t>
  </si>
  <si>
    <t>juanignacio.lagares@ciemat.es</t>
  </si>
  <si>
    <t>mariateresa.romero</t>
  </si>
  <si>
    <t>María Teresa Romero Expósito</t>
  </si>
  <si>
    <t>mromeroea@alumnos.unex.es</t>
  </si>
  <si>
    <t>edi.sanchez</t>
  </si>
  <si>
    <t>Edilberto Sánchez González</t>
  </si>
  <si>
    <t>Simulaciones girocinéticas globales de plasmas de fusión con EUTERPE</t>
  </si>
  <si>
    <t>edi.sanchez@ciemat.es</t>
  </si>
  <si>
    <t>david.valencia</t>
  </si>
  <si>
    <t>David Valencia</t>
  </si>
  <si>
    <t>Algoritmos paralelos heterogéneos para procesamiento de imágenes multicanal, Optimization of the diffused matrix format for heterogeneus parallel computing e Implementación paralela de modelo matemático de Tsunamis en el Mediterraneo y Atlántico</t>
  </si>
  <si>
    <t>davaleco@unex.es</t>
  </si>
  <si>
    <t>juancarlos.diaz</t>
  </si>
  <si>
    <t>Juan Carlos Díaz</t>
  </si>
  <si>
    <t>Evaluación de AzequiaMPI y Consumo energético de operaciones colectivas MPI en plataformas multicores</t>
  </si>
  <si>
    <t>juancarl@unex.es</t>
  </si>
  <si>
    <t>manuel.monge</t>
  </si>
  <si>
    <t>Manuel Monge Palacios</t>
  </si>
  <si>
    <t>GCYDEX, UEx</t>
  </si>
  <si>
    <t>Superficies de energía potencial en sistemas poliatómicos. Estudios cinéticos y dinámicos teóricos</t>
  </si>
  <si>
    <t>mamopa04@alumnos.unex.es</t>
  </si>
  <si>
    <t>x</t>
  </si>
  <si>
    <t>joaquin.espinosa</t>
  </si>
  <si>
    <t>Joaquin Espinosa Garcia</t>
  </si>
  <si>
    <t>joaquin@unex.es</t>
  </si>
  <si>
    <t>&lt;</t>
  </si>
  <si>
    <t>https://chemistry-europe.onlinelibrary.wiley.com/doi/full/10.1002/cphc.202300997</t>
  </si>
  <si>
    <t>https://scholar.google.com/citations?hl=es&amp;user=ns1VnkMAAAAJ&amp;view_op=list_works&amp;sortby=pubdate
https://orcid.org/0000-0002-0058-8727</t>
  </si>
  <si>
    <t>cipriano.rangel</t>
  </si>
  <si>
    <t>Cipriano Rangel Delgado</t>
  </si>
  <si>
    <t>ciprira@unex.es</t>
  </si>
  <si>
    <t>https://orcid.org/0000-0003-0181-0622</t>
  </si>
  <si>
    <t>com.info.com</t>
  </si>
  <si>
    <t>Alfonso Gazo Cervero</t>
  </si>
  <si>
    <t>agazo@unex.es</t>
  </si>
  <si>
    <t>adminlusitania</t>
  </si>
  <si>
    <t>Administrador</t>
  </si>
  <si>
    <t>javier.corral</t>
  </si>
  <si>
    <t>Javier Corral García</t>
  </si>
  <si>
    <t>javier.corral@cenits.es</t>
  </si>
  <si>
    <t>Efficient code development for improving execution performance in high-performance computing centers</t>
  </si>
  <si>
    <t>joseluis.velasco</t>
  </si>
  <si>
    <t>José Luis Velasco</t>
  </si>
  <si>
    <t>Cálculo de la corriente de bootstrap en el stellarator TJ-II</t>
  </si>
  <si>
    <t>joseluis.velasco@ciemat.es</t>
  </si>
  <si>
    <t>joseluis.bravo</t>
  </si>
  <si>
    <t>José Luis Bravo Galán</t>
  </si>
  <si>
    <t>QUOREX, UEx</t>
  </si>
  <si>
    <t>david.cantillo</t>
  </si>
  <si>
    <t>David Cantillo Nieves</t>
  </si>
  <si>
    <t>martin.avalos</t>
  </si>
  <si>
    <t>Martín Ávalos González</t>
  </si>
  <si>
    <t>joseluis.jimenez</t>
  </si>
  <si>
    <t>José Luis Jiménez Requejo</t>
  </si>
  <si>
    <t>Glicoconjugados basados en el esqueleto de aminopoliol. Estructura agregación y modificación superficial.</t>
  </si>
  <si>
    <t>Mechanistic studies of 1,3-dipolar cycloadditions of bicyclic thioisomünchnones with alkenes. A computational rationale focused on donor-acceptor interactions</t>
  </si>
  <si>
    <t>Abril.-18</t>
  </si>
  <si>
    <t>angel.bejarano</t>
  </si>
  <si>
    <t>Angel</t>
  </si>
  <si>
    <t>juanjesus.ruiz</t>
  </si>
  <si>
    <t>Juan Jesús Ruiz Lorenzo</t>
  </si>
  <si>
    <t>Departamento de física. UEx.</t>
  </si>
  <si>
    <t>Dinámica fuera del equilibrio del modelo de Heisenberg tridimensional en presencia de un campo magnético</t>
  </si>
  <si>
    <t>javier.fernandez</t>
  </si>
  <si>
    <t>Javier Fernández Ramos</t>
  </si>
  <si>
    <t>angela.garcia</t>
  </si>
  <si>
    <t>Ángela García Sanz</t>
  </si>
  <si>
    <t>IFMIF-EVEDA España</t>
  </si>
  <si>
    <t>fernando.mota</t>
  </si>
  <si>
    <t>Fernando Mota García</t>
  </si>
  <si>
    <t>josemaria.gomez</t>
  </si>
  <si>
    <t>José María Gómez Ros</t>
  </si>
  <si>
    <t>iole.palermo</t>
  </si>
  <si>
    <t>Iole Palermo</t>
  </si>
  <si>
    <t>antonio.plaza</t>
  </si>
  <si>
    <t>Antonio Plaza Miguel</t>
  </si>
  <si>
    <t>UEX</t>
  </si>
  <si>
    <t>Procesamiento paralelo de imágenes hiperespectrales de la superficie terrestre</t>
  </si>
  <si>
    <t>santiago.tolosa</t>
  </si>
  <si>
    <t>Santiago Tolosa Arroyo</t>
  </si>
  <si>
    <t>Simulación de Procesos Químicos</t>
  </si>
  <si>
    <t>ignacio.fernandez</t>
  </si>
  <si>
    <t>Ignacio Fernández Galván</t>
  </si>
  <si>
    <t>QCAMM, Uex</t>
  </si>
  <si>
    <t>Efecto del disolvente sobre la desexcitación radiante y no radiante de estados excitados en moléculas de interés biológico</t>
  </si>
  <si>
    <t>manuel.dominguez</t>
  </si>
  <si>
    <t>Manuel Domínguez-Dorado</t>
  </si>
  <si>
    <t>Simulación del cómputo masivo de LSP en sistemas interdominio</t>
  </si>
  <si>
    <t>josecarlos.corchado</t>
  </si>
  <si>
    <t>José Carlos Corchado Martín-Romo</t>
  </si>
  <si>
    <t>corchado@unex.es</t>
  </si>
  <si>
    <t>10.1016/j.molliq.2023.121783</t>
  </si>
  <si>
    <t>https://opendata.unex.es/investiga/investigadores/dac851badb2a4537b9aa0ee975cc4d85
https://orcid.org/0000-0002-8463-3168</t>
  </si>
  <si>
    <t>mariaelena.martin</t>
  </si>
  <si>
    <t>María Elena Martín Navarro</t>
  </si>
  <si>
    <t>aurora.munoz</t>
  </si>
  <si>
    <t>Aurora Muñoz Losa</t>
  </si>
  <si>
    <t>marialuz.sanchez</t>
  </si>
  <si>
    <t>Si</t>
  </si>
  <si>
    <t>María Luz Sánchez Mendoza</t>
  </si>
  <si>
    <t>pedro.deandres</t>
  </si>
  <si>
    <t>Pedro L. de Andrés</t>
  </si>
  <si>
    <t>CSIC</t>
  </si>
  <si>
    <t>Cálculos AB-Initio</t>
  </si>
  <si>
    <t>javier.sanchez</t>
  </si>
  <si>
    <t>Javier Sánchez Montero</t>
  </si>
  <si>
    <t>rafaelfernando.martinez</t>
  </si>
  <si>
    <t>Rafael Fernando Martínez Vázquez</t>
  </si>
  <si>
    <t>QUOREX, Uex</t>
  </si>
  <si>
    <t>rmarvaz@unex.es</t>
  </si>
  <si>
    <t>https://opendata.unex.es/investiga/investigadores/f4a55bd2256f0f39c76f0e1dd989f6c6</t>
  </si>
  <si>
    <t>levent.gurel</t>
  </si>
  <si>
    <t>Levent Gürel</t>
  </si>
  <si>
    <t>Electromagnetic scattering from canonical and complicated objects</t>
  </si>
  <si>
    <t>corona</t>
  </si>
  <si>
    <t>Corona Bioscope</t>
  </si>
  <si>
    <t>vicente.lara</t>
  </si>
  <si>
    <t>Vicente Lara Fanego</t>
  </si>
  <si>
    <t>Universidad de Jaén</t>
  </si>
  <si>
    <t>Evaluación de los recursos eólicos y solares en andalucía mediante un modelo meteorológico de mesoscala (RENUEVA)</t>
  </si>
  <si>
    <t>sergio.bernabe</t>
  </si>
  <si>
    <t>Sergio Bernabé García</t>
  </si>
  <si>
    <t>angelcarlos.roman</t>
  </si>
  <si>
    <t>Angel-Carlos Román</t>
  </si>
  <si>
    <t>Novel Genomic Regions associated to specific complex chromatin marks</t>
  </si>
  <si>
    <t>pilar.romero</t>
  </si>
  <si>
    <t xml:space="preserve"> Pilar Romero Fernández</t>
  </si>
  <si>
    <t>QUOREX</t>
  </si>
  <si>
    <t>manuel.traver</t>
  </si>
  <si>
    <t>Manuel</t>
  </si>
  <si>
    <t>felipe.lemus</t>
  </si>
  <si>
    <t>Felipe Alejandro Lemus Prieto</t>
  </si>
  <si>
    <t>david.cortes</t>
  </si>
  <si>
    <t>David Miguel Cortes Polo</t>
  </si>
  <si>
    <t>A Methodology for Network Analysis to Improve the Cyber-Physicals Communications in Next-Generation Networks</t>
  </si>
  <si>
    <t>consulta</t>
  </si>
  <si>
    <t>Consulta Ldap</t>
  </si>
  <si>
    <t>pedro.miranda</t>
  </si>
  <si>
    <t>Pedro Miranda</t>
  </si>
  <si>
    <t>ABAQUS</t>
  </si>
  <si>
    <t>abraham.rodriguez</t>
  </si>
  <si>
    <t>Abraham Rodriguez Cano</t>
  </si>
  <si>
    <t>blanca.perez</t>
  </si>
  <si>
    <t>alejandro.cristo</t>
  </si>
  <si>
    <t>Alejandro Cristo García</t>
  </si>
  <si>
    <t>Optimization of the diffused matrix format for heterogeneus parallel computing y Optimization of Thresholding Algorithms for the Automatic Detection of Astronomic Objects</t>
  </si>
  <si>
    <t>franciscojavier.olivares</t>
  </si>
  <si>
    <t>Francisco Javier Olivares del Valle</t>
  </si>
  <si>
    <t>Efecto del disolvente sobre la desexcitación radiante y no radiante de estados excitados en moléculas de interés biológico, Estudio teórico de la fotofísica y fotoquímica de complejos cromóforo-ciclodextrina y cromóforo-proteínas pyp y gfp y Quantum Chemistry and Molecular Modeling</t>
  </si>
  <si>
    <t>juanmiguel.trejo</t>
  </si>
  <si>
    <t>Juan Miguel</t>
  </si>
  <si>
    <t>emilio.munoz</t>
  </si>
  <si>
    <t>jesus.gonzalez</t>
  </si>
  <si>
    <t>anamaria.sanchez</t>
  </si>
  <si>
    <t>Ana María Sánchez León</t>
  </si>
  <si>
    <t>Nuevas sustancias gelificantes derivadas de monosacáridos e hidrazidas derivadas de diácidos</t>
  </si>
  <si>
    <t>jorge.amigo</t>
  </si>
  <si>
    <t>Jorge Amigo</t>
  </si>
  <si>
    <t>Fundación Xenómica</t>
  </si>
  <si>
    <t>franciscojavier.gonzalez</t>
  </si>
  <si>
    <t>Francisco Javier González</t>
  </si>
  <si>
    <t>vicente.timon</t>
  </si>
  <si>
    <t>eduardo.sabio</t>
  </si>
  <si>
    <t>Eduardo Sabio Rey</t>
  </si>
  <si>
    <t>Aplicación de la supercomputación en el ámbito de los procesos energéticos y las energías renovables mediante elementos finitos</t>
  </si>
  <si>
    <t>alfonso.lopez</t>
  </si>
  <si>
    <t>Alfonso Lopez Rourich</t>
  </si>
  <si>
    <t>oscar.rodriguez</t>
  </si>
  <si>
    <t>Óscar Rodríguez</t>
  </si>
  <si>
    <t>Sistemas Genómicos</t>
  </si>
  <si>
    <t>eloisa.gonzalez</t>
  </si>
  <si>
    <t>Eloisa González Lavado</t>
  </si>
  <si>
    <t>Construcción de superficies de energía potencial</t>
  </si>
  <si>
    <t>esther.matamoros</t>
  </si>
  <si>
    <t>Esther Matamoros Castellano</t>
  </si>
  <si>
    <t>santiago.aparicio</t>
  </si>
  <si>
    <t>Santiago Aparicio</t>
  </si>
  <si>
    <t>Universidad de Burgos</t>
  </si>
  <si>
    <t>Sulfur dioxide capture by ionic liquids from a molecular point of view: a density functional theory study</t>
  </si>
  <si>
    <t>jesus.calle</t>
  </si>
  <si>
    <t>https://orcid.org/0000-0003-1432-9002</t>
  </si>
  <si>
    <t>LecturaLDAP</t>
  </si>
  <si>
    <t>Lectura</t>
  </si>
  <si>
    <t>ignacio.lopez</t>
  </si>
  <si>
    <t>Ignacio López-Coca Martín</t>
  </si>
  <si>
    <t>LABASOC, UEx</t>
  </si>
  <si>
    <t>Estudios computacionales para la simulación de reacciones químicas</t>
  </si>
  <si>
    <t>iglomar@unex.es</t>
  </si>
  <si>
    <t>The olive-tree leaves as a source of high-added value molecules: Oleuropein</t>
  </si>
  <si>
    <t>mariajose.arevalo</t>
  </si>
  <si>
    <t>María José Arévalo Caballero</t>
  </si>
  <si>
    <t>arevalo@unex.es</t>
  </si>
  <si>
    <t>guadalupe.silvero</t>
  </si>
  <si>
    <t>Guadalupe Silvero Enríquez</t>
  </si>
  <si>
    <t>gsilvero@unex.es</t>
  </si>
  <si>
    <t>Cellulose Acetate Recovery from Cigarette Butts</t>
  </si>
  <si>
    <t>javier.carmona</t>
  </si>
  <si>
    <t>Javier Carmona Murillo</t>
  </si>
  <si>
    <t>jesus.diaz</t>
  </si>
  <si>
    <t>Jesús Díaz Álvarez</t>
  </si>
  <si>
    <t>Facultad de veterinaria. UEx</t>
  </si>
  <si>
    <t>Estudios computacionales en reacciones multicomponentes</t>
  </si>
  <si>
    <t>jdal@unex.es</t>
  </si>
  <si>
    <t>https://doi.org/10.1007/s11030-023-10641-7</t>
  </si>
  <si>
    <t>https://orcid.org/0000-0001-9955-7818</t>
  </si>
  <si>
    <t>carlos.fernandez</t>
  </si>
  <si>
    <t>Carlos Fernández Marcos</t>
  </si>
  <si>
    <t>cfernan@unex.es</t>
  </si>
  <si>
    <t>https://www.sciencedirect.com/science/article/pii/S0889157524002072</t>
  </si>
  <si>
    <t>https://orcid.org/0000-0003-2278-7118</t>
  </si>
  <si>
    <t>juan.hernandez</t>
  </si>
  <si>
    <t>josemanuel.cordero</t>
  </si>
  <si>
    <t>José Manuel Cordero Ferrera</t>
  </si>
  <si>
    <t>Departamento de Economía, UEx</t>
  </si>
  <si>
    <t>Cálculos de eficiencia condicionada con datos internacionales</t>
  </si>
  <si>
    <t>jesusmanuel.paniagua</t>
  </si>
  <si>
    <t>Jesús Manuel Paniagua Sánchez</t>
  </si>
  <si>
    <t>GRNIIU, UEx</t>
  </si>
  <si>
    <t>Distribución de niveles electromagnéticos en determinados entornos geográficos</t>
  </si>
  <si>
    <t>juan.garcia</t>
  </si>
  <si>
    <t>Juan García de la Concepción</t>
  </si>
  <si>
    <t>INTA</t>
  </si>
  <si>
    <t>Estudio teórico de la reacción de cicloadición 1,3-dipolar de compuestos mesiónicos (1,3-dipolo) frente a dipolarofilos (dip. Acetilenicos, olefinas heterocumulenos, azocompuestos, aldehidos…</t>
  </si>
  <si>
    <t>jgarcia@cab.inta-csic.es</t>
  </si>
  <si>
    <t>https://iopscience.iop.org/article/10.3847/1538-4357/ad3af3/meta</t>
  </si>
  <si>
    <t>https://orcid.org/0000-0001-6484-9546
https://scholar.google.com/citations?hl=es&amp;user=zeNH_pIAAAAJ&amp;view_op=list_works&amp;sortby=pubdate</t>
  </si>
  <si>
    <t>antonio.hidalgo</t>
  </si>
  <si>
    <t>Antonio Hidalgo García</t>
  </si>
  <si>
    <t>cristina.polo</t>
  </si>
  <si>
    <t>Cristina Polo Fernández</t>
  </si>
  <si>
    <t>Cálculos de eficiencia condicionada con datos internacionales y La educación desde una perspectiva económica</t>
  </si>
  <si>
    <t>eva.mogena</t>
  </si>
  <si>
    <t>Eva Mogena Cisneros</t>
  </si>
  <si>
    <t>javier.rubio</t>
  </si>
  <si>
    <t>Javier Rubio Bravo</t>
  </si>
  <si>
    <t>laura.nunez</t>
  </si>
  <si>
    <t>juanmanuel.vaca</t>
  </si>
  <si>
    <t>Juan Manuel Vaca</t>
  </si>
  <si>
    <t>francisco.luna</t>
  </si>
  <si>
    <t>Francisco Luna Valero</t>
  </si>
  <si>
    <t>CUM, UEx</t>
  </si>
  <si>
    <t>Redes inalámbricas MIMO de última generación en zonas rurales</t>
  </si>
  <si>
    <t>angel.devicente</t>
  </si>
  <si>
    <t>Ángel de Vicente</t>
  </si>
  <si>
    <t>IAC, Canarias</t>
  </si>
  <si>
    <t>Magnetic connectivity through the Solar Partially Ionized Atmosphere (SPIA)</t>
  </si>
  <si>
    <t>juanmanuel.garrido</t>
  </si>
  <si>
    <t>Juan Manuel Garrido Zoido</t>
  </si>
  <si>
    <t>Estudio de efectos estereoelectrónicos en heterociclos saturados hidroxilados</t>
  </si>
  <si>
    <t>daniel.crespo</t>
  </si>
  <si>
    <t>Daniel Crespo</t>
  </si>
  <si>
    <t>Departamento de física. UPC. RES</t>
  </si>
  <si>
    <t>Flow-induced anisotropy in metallic glasses</t>
  </si>
  <si>
    <t>upc97690</t>
  </si>
  <si>
    <t>Eloi Pineda</t>
  </si>
  <si>
    <t>upc97655</t>
  </si>
  <si>
    <t>Enrique Velasco</t>
  </si>
  <si>
    <t>vicente.galiano</t>
  </si>
  <si>
    <t>Vicente Galiano Ibarra</t>
  </si>
  <si>
    <t>Universidad Miguel Hernández de Elche</t>
  </si>
  <si>
    <t>Simulaciones moleculares de docking (acoplamiento molecular) para buscar potenciales inhibidores di diferentes virus</t>
  </si>
  <si>
    <t>vgaliano@umh.es</t>
  </si>
  <si>
    <t>A highly scalable parallel encoder version of the emergent JEM video encoder</t>
  </si>
  <si>
    <t>Marzo.-19</t>
  </si>
  <si>
    <t>rafaelm.luque</t>
  </si>
  <si>
    <t>Rafael Marcos Luque Baena</t>
  </si>
  <si>
    <t>upm61038</t>
  </si>
  <si>
    <t>Jorge Ramirez</t>
  </si>
  <si>
    <t>Mechanisms of Molecular Motion in Polymers with Nonuniform Stiffness</t>
  </si>
  <si>
    <t>jorge.ramirez@upm.es</t>
  </si>
  <si>
    <t>comp.organomet01</t>
  </si>
  <si>
    <t>Daniel García Vivó</t>
  </si>
  <si>
    <t>Universidad de Oviedo</t>
  </si>
  <si>
    <t>garciavdaniel@uniovi.es</t>
  </si>
  <si>
    <t>uam13903</t>
  </si>
  <si>
    <t>Sergio Díaz Tendero</t>
  </si>
  <si>
    <t>Universidad Autónoma de Madrid</t>
  </si>
  <si>
    <t>sergio.diaztendero@uam.es</t>
  </si>
  <si>
    <t>José Luis Bravo Trinidad</t>
  </si>
  <si>
    <t>GENORMA, UEx</t>
  </si>
  <si>
    <t>trinidad@unex.es</t>
  </si>
  <si>
    <t>pruvasp</t>
  </si>
  <si>
    <t>Pruebavasp</t>
  </si>
  <si>
    <t>bsc99002</t>
  </si>
  <si>
    <t>Pablo Rodenas</t>
  </si>
  <si>
    <t>ub53238</t>
  </si>
  <si>
    <t>Bruno Julia</t>
  </si>
  <si>
    <t>Flow instabilities in two-component 2D Bose-Einstein condensates</t>
  </si>
  <si>
    <t>bruno@fqa.ub.edu</t>
  </si>
  <si>
    <t>ub53265</t>
  </si>
  <si>
    <t>Ricardo Mayol</t>
  </si>
  <si>
    <t>ricardo@fqa.ub.edu</t>
  </si>
  <si>
    <t>ub53324</t>
  </si>
  <si>
    <t>Peter Wittek</t>
  </si>
  <si>
    <t>peter.wittek@icfo.es</t>
  </si>
  <si>
    <t>ub53467</t>
  </si>
  <si>
    <t>Antonio Muñoz Mateo</t>
  </si>
  <si>
    <t>amunoz@fqa.ub.edu</t>
  </si>
  <si>
    <t>ub53167</t>
  </si>
  <si>
    <t>Artur Polls</t>
  </si>
  <si>
    <t>artur@fqa.ub.edu</t>
  </si>
  <si>
    <t>ub53700</t>
  </si>
  <si>
    <t>Montserrat Guilleumas</t>
  </si>
  <si>
    <t>muntsa@fqa.ub.edu</t>
  </si>
  <si>
    <t>gestadmin</t>
  </si>
  <si>
    <t>Gestion Administracion</t>
  </si>
  <si>
    <t>pablo.palacios</t>
  </si>
  <si>
    <t>Pablo Palacios Clemente</t>
  </si>
  <si>
    <t>pablo.palacios@upm.es</t>
  </si>
  <si>
    <t>perla.wahnon</t>
  </si>
  <si>
    <t>Perla Wahnón Benarroch</t>
  </si>
  <si>
    <t>perla.wahnon@upm.es</t>
  </si>
  <si>
    <r>
      <rPr>
        <sz val="15"/>
        <rFont val="Arial"/>
      </rPr>
      <t>Thermoelectric Properties of Doped-Cu</t>
    </r>
    <r>
      <rPr>
        <sz val="11"/>
        <rFont val="Arial"/>
      </rPr>
      <t>3</t>
    </r>
    <r>
      <rPr>
        <sz val="15"/>
        <rFont val="Arial"/>
      </rPr>
      <t>SbSe</t>
    </r>
    <r>
      <rPr>
        <sz val="11"/>
        <rFont val="Arial"/>
      </rPr>
      <t>4</t>
    </r>
    <r>
      <rPr>
        <sz val="15"/>
        <rFont val="Arial"/>
      </rPr>
      <t> Compounds: A First-Principles Insight</t>
    </r>
  </si>
  <si>
    <t>Mayo.-18</t>
  </si>
  <si>
    <t>gregorio.garcia</t>
  </si>
  <si>
    <t>Gregorio García Moreno</t>
  </si>
  <si>
    <t>ggmoreno@etsit.upm.es</t>
  </si>
  <si>
    <t>cns77065</t>
  </si>
  <si>
    <t>Oriol Jorba</t>
  </si>
  <si>
    <t>Ozone source apportionment during peak summer events over southwestern Europe</t>
  </si>
  <si>
    <t>Apr.-19</t>
  </si>
  <si>
    <t>cns77403</t>
  </si>
  <si>
    <t>Enza Di Tomaso</t>
  </si>
  <si>
    <t>Assimilation of MODIS Dark Target and Deep Blue observations in the dust aerosol component of NMMB-MONARCH version 1.0</t>
  </si>
  <si>
    <t>Marzo.-17</t>
  </si>
  <si>
    <t>cns77911</t>
  </si>
  <si>
    <t>Kim Serradell</t>
  </si>
  <si>
    <t>cns77662</t>
  </si>
  <si>
    <t>Carlos Perez Garcia-Pando</t>
  </si>
  <si>
    <t>Description and evaluation of the Multiscale Online Nonhydrostatic AtmospheRe CHemistry model (NMMB-MONARCH) version 1.0: gas-phase chemistry at global scale</t>
  </si>
  <si>
    <t>Junio.-16</t>
  </si>
  <si>
    <t>cns77910</t>
  </si>
  <si>
    <t>Sara Basart</t>
  </si>
  <si>
    <t>An inclusive view of Saharan dust advections to Italy and the Central Mediterranean</t>
  </si>
  <si>
    <t>imd77682</t>
  </si>
  <si>
    <t>Juan Ignacio Beltrán</t>
  </si>
  <si>
    <t>UCM</t>
  </si>
  <si>
    <t>Ab-initio simulation of the electronic and magnetic properties in iridate-based oxide heterostructures</t>
  </si>
  <si>
    <t>juanbelt@ucm.es</t>
  </si>
  <si>
    <t>kcl56415</t>
  </si>
  <si>
    <t>Demi Pink</t>
  </si>
  <si>
    <t>demi.pink@kcl.ac.uk</t>
  </si>
  <si>
    <t>ub75532</t>
  </si>
  <si>
    <t>Javier Blanco Portals</t>
  </si>
  <si>
    <t>jblanco@el.ub.edu</t>
  </si>
  <si>
    <t>Gradual Transformation of Ag2S to Au2S Nanoparticles by Sequential Cation Exchange Reactions: Binary, Ternary, and Hybrid Compositions</t>
  </si>
  <si>
    <t>Septiembre.-18</t>
  </si>
  <si>
    <t>ub75568</t>
  </si>
  <si>
    <t>Sonia Estrade Portals</t>
  </si>
  <si>
    <t>sestrade@ub.edu</t>
  </si>
  <si>
    <t>scai01</t>
  </si>
  <si>
    <t>2017-11-28</t>
  </si>
  <si>
    <t>SCAI</t>
  </si>
  <si>
    <t>b72amruf@uco.es</t>
  </si>
  <si>
    <t>serguei.alvarado</t>
  </si>
  <si>
    <t>Serguei Alvarado Saavedra</t>
  </si>
  <si>
    <t>ruben.borrasca</t>
  </si>
  <si>
    <t>Rubén Borrasca Sánchez</t>
  </si>
  <si>
    <t>ruben.borrasca@cenits.es</t>
  </si>
  <si>
    <t>miguel.castello</t>
  </si>
  <si>
    <t>Miguel Castello Sosa</t>
  </si>
  <si>
    <t>maru.moreno</t>
  </si>
  <si>
    <t>Maria Eugenia Moreno Rey</t>
  </si>
  <si>
    <t>maria.viniegra</t>
  </si>
  <si>
    <t>María Viniegra Cancho</t>
  </si>
  <si>
    <t>maria.viniegra@cenits.es</t>
  </si>
  <si>
    <t>maria.ayelen</t>
  </si>
  <si>
    <t>María Ayelen Schiel</t>
  </si>
  <si>
    <t>aschiel@unex.es</t>
  </si>
  <si>
    <t>nacho.jimenez</t>
  </si>
  <si>
    <t>Luis Ignacio Jiménez Gil</t>
  </si>
  <si>
    <t>luisignacio.jimenez@cenits.es</t>
  </si>
  <si>
    <t>juan.bermejo</t>
  </si>
  <si>
    <t>Juan Bermejo</t>
  </si>
  <si>
    <t>juan.bermejo@cenits.es</t>
  </si>
  <si>
    <t>jose.rico</t>
  </si>
  <si>
    <t>Jose Javier Rico</t>
  </si>
  <si>
    <t>jose.rico@cenits.es</t>
  </si>
  <si>
    <t>jose.mendoza</t>
  </si>
  <si>
    <t>Jose Manuel Mendoza Rubio</t>
  </si>
  <si>
    <t>josemanuel.mendoza@setici.net</t>
  </si>
  <si>
    <t>gaussian</t>
  </si>
  <si>
    <t>Francisco Javier González Rico</t>
  </si>
  <si>
    <t>daniel.gonzalez</t>
  </si>
  <si>
    <t>Daniel González Sánchez</t>
  </si>
  <si>
    <t>daniel.gonzalez@cenits.es</t>
  </si>
  <si>
    <t>uv23258</t>
  </si>
  <si>
    <t>Esteban Fullana Torregrosa</t>
  </si>
  <si>
    <t>RES, Universidad de Valencia</t>
  </si>
  <si>
    <t xml:space="preserve">ATLAS production and simulation jobs running on HPC facilities </t>
  </si>
  <si>
    <t>esteban.fullana@ific.uv.es</t>
  </si>
  <si>
    <t>uv23819</t>
  </si>
  <si>
    <t>Francisco Javier Sánchez Martínez</t>
  </si>
  <si>
    <t>javier.sanchez@ific.uv.es</t>
  </si>
  <si>
    <t>ub67330</t>
  </si>
  <si>
    <t>2018-06-27</t>
  </si>
  <si>
    <t>Tommaso Francese</t>
  </si>
  <si>
    <t>RES, Universidad de Barcelona</t>
  </si>
  <si>
    <t>The mechanism of the two-step spin-transition of a thiazyl-diradical-based material presenting geometrical frustration</t>
  </si>
  <si>
    <t>t.francese@rug.nl</t>
  </si>
  <si>
    <t>ub67987</t>
  </si>
  <si>
    <t>Jordi Rivas</t>
  </si>
  <si>
    <t>j.ribas@ub.edu</t>
  </si>
  <si>
    <t>bsc01</t>
  </si>
  <si>
    <t>2018-07-18</t>
  </si>
  <si>
    <t>Técnicos del BSC</t>
  </si>
  <si>
    <t>BSC</t>
  </si>
  <si>
    <t>juanantonio.rico</t>
  </si>
  <si>
    <t>2018-08-31</t>
  </si>
  <si>
    <t>Juan  Antonio Rico</t>
  </si>
  <si>
    <t>GIM, UEx</t>
  </si>
  <si>
    <t>Optimización de Algoritmos Paralelos en Sistemas Heterogéneos Mediante Modelos Analíticos</t>
  </si>
  <si>
    <t>jarico@unex.es</t>
  </si>
  <si>
    <t>A Tool to Assess the Communication Cost of Parallel Kernels on Heterogeneous Platforms</t>
  </si>
  <si>
    <t>sergio.moreno</t>
  </si>
  <si>
    <t>2018-09-05</t>
  </si>
  <si>
    <t>Sergio Moreno</t>
  </si>
  <si>
    <t>2018-10-31</t>
  </si>
  <si>
    <t>Sonia Estrade Portal</t>
  </si>
  <si>
    <t>NanoMet, UB, RES</t>
  </si>
  <si>
    <t>DFT simulations on the study of the dielectric function of novel nanostructured materials</t>
  </si>
  <si>
    <t>Surface chemistry and nano/microstructure engineering on photocatalytic In2S3 nanocrystals</t>
  </si>
  <si>
    <t>csic61354</t>
  </si>
  <si>
    <t>Pablo del Mazo</t>
  </si>
  <si>
    <t>Reactions of complex organic molecules at the low temperatures of interstellar media</t>
  </si>
  <si>
    <t>pablo.delmazo@uam.es</t>
  </si>
  <si>
    <t>Neural network potential energy surface for the low temperature ring polymer molecular dynamics of the H2CO + OH reaction</t>
  </si>
  <si>
    <t>Febrero 2021</t>
  </si>
  <si>
    <t>csic61408</t>
  </si>
  <si>
    <t>Susana Gomez Carrasco</t>
  </si>
  <si>
    <t>susana.gomez@usal.es</t>
  </si>
  <si>
    <t>DpgC-Catalyzed Peroxidation of DPA-CoA: Insights onto the Spin-Forbidden Transition and Charge Transfer Mechanisms</t>
  </si>
  <si>
    <t>Junio 2020</t>
  </si>
  <si>
    <t>csic61745</t>
  </si>
  <si>
    <t>Cristina Sanz</t>
  </si>
  <si>
    <t>cristina.sanz@uam.es</t>
  </si>
  <si>
    <t>Multi- and single-reference methods for the analysis of multi-state peroxidation of enolates</t>
  </si>
  <si>
    <t>Abril 2021</t>
  </si>
  <si>
    <t>csic61817</t>
  </si>
  <si>
    <t>Alfredo Aguado</t>
  </si>
  <si>
    <t>alfredo.aguado@uam.es</t>
  </si>
  <si>
    <t>Near-resonant effects in the quantum dynamics of the H +  + H+ charge transfer reaction and isotopic variants</t>
  </si>
  <si>
    <t>csic61907</t>
  </si>
  <si>
    <t>Octavio Roncero</t>
  </si>
  <si>
    <t>octavio.roncero@csic.es</t>
  </si>
  <si>
    <t>us15037</t>
  </si>
  <si>
    <t>Javier Fernández Sanz</t>
  </si>
  <si>
    <t>US</t>
  </si>
  <si>
    <t>High-throughput search of dopants for efficient ferroelectric oxide based solar cells.</t>
  </si>
  <si>
    <t>sanz@us.es</t>
  </si>
  <si>
    <t>us15220</t>
  </si>
  <si>
    <t>Jesús Graciani Alonso</t>
  </si>
  <si>
    <t>graciani@us.es</t>
  </si>
  <si>
    <t>us15319</t>
  </si>
  <si>
    <t>Antonio M. Márquez Cruz</t>
  </si>
  <si>
    <t>marquez@us.es</t>
  </si>
  <si>
    <t>us15468</t>
  </si>
  <si>
    <t>Jose Javier Plata Ramos</t>
  </si>
  <si>
    <t>jplata@us.es</t>
  </si>
  <si>
    <t>us15521</t>
  </si>
  <si>
    <t>Elena Rodríguez Remesal</t>
  </si>
  <si>
    <t>erremesal@us.es</t>
  </si>
  <si>
    <t>us15709</t>
  </si>
  <si>
    <t>Javier Amaya Suárez</t>
  </si>
  <si>
    <t>jamaya1@us.es</t>
  </si>
  <si>
    <t>fundecyt01</t>
  </si>
  <si>
    <t>2019-01-31</t>
  </si>
  <si>
    <t>FUNDECYT</t>
  </si>
  <si>
    <t>ub75614</t>
  </si>
  <si>
    <t>2019-02-01</t>
  </si>
  <si>
    <t>Catalina Coll Benejam</t>
  </si>
  <si>
    <t xml:space="preserve">Reliable Characterization of Organic &amp; Pharmaceutical Compounds with High Resolution Monochromated EEL Spectroscopy </t>
  </si>
  <si>
    <t>ccoll@el.ub.edu</t>
  </si>
  <si>
    <t>upm50984</t>
  </si>
  <si>
    <t>2019-02-28</t>
  </si>
  <si>
    <t>Pablo Palacios</t>
  </si>
  <si>
    <t>RES, Universidad Politécnica de Madrid</t>
  </si>
  <si>
    <t>Relationship between thermoelectric features and dimensionality in monochalcogenide compounds</t>
  </si>
  <si>
    <t>upm50033</t>
  </si>
  <si>
    <t>Pablo Sánchez-Palencia</t>
  </si>
  <si>
    <t>p.sanchez-palencia@upm.es</t>
  </si>
  <si>
    <t>irb17145</t>
  </si>
  <si>
    <t>Federica Nicolini</t>
  </si>
  <si>
    <t>Instituto de Investigación Biomédica</t>
  </si>
  <si>
    <t>Discovery of p53 tetramer stabilization peptides</t>
  </si>
  <si>
    <t>federica.nicolini@irbbarcelona.org</t>
  </si>
  <si>
    <t>irb17874</t>
  </si>
  <si>
    <t>Salvador Guardiola</t>
  </si>
  <si>
    <t>salvador.guardiola@irbbarcelona.org</t>
  </si>
  <si>
    <t>upm50342</t>
  </si>
  <si>
    <t>2019-03-04</t>
  </si>
  <si>
    <t>Gregorio Garcia Moreno</t>
  </si>
  <si>
    <t>UPM, RES</t>
  </si>
  <si>
    <t>FI-2022-3-0008 Triphenylene-based molecules as Organic Spacers for tuning structure and electronic properties of 2D perovskites materials</t>
  </si>
  <si>
    <t>gregorio.garcia@uva.es</t>
  </si>
  <si>
    <t>g.garcia@upm.es</t>
  </si>
  <si>
    <t>https://doi.org/10.1016/j.dyepig.2024.112149</t>
  </si>
  <si>
    <t>https://orcid.org/0000-0003-3200-3153</t>
  </si>
  <si>
    <t>moises.garcia</t>
  </si>
  <si>
    <t>2019-03-07</t>
  </si>
  <si>
    <t>Moisés García Chamorro</t>
  </si>
  <si>
    <t xml:space="preserve">Estudios teóricos cineticos y dinamicos usando superficies de energia potencial en sistemas poliatomicos </t>
  </si>
  <si>
    <t>moises@unex.es</t>
  </si>
  <si>
    <t>https://doi.org/10.1103/PhysRevE.109.064901</t>
  </si>
  <si>
    <t>https://scholar.google.com/citations?hl=es&amp;user=eDZekigAAAAJ&amp;view_op=list_works&amp;sortby=pubdate</t>
  </si>
  <si>
    <t>ucm07868</t>
  </si>
  <si>
    <t>2019-03-12</t>
  </si>
  <si>
    <t>Juan Ignacio Beltrán Fínez</t>
  </si>
  <si>
    <t>UCM,RES</t>
  </si>
  <si>
    <t>Ab-initio simulation of the electronic and magnetic properties in iridate-based oxide heterostructure</t>
  </si>
  <si>
    <t>High Resolution Studies of Oxide Multiferroic Interfaces in the Aberration-Corrected STEM</t>
  </si>
  <si>
    <t>Julio 2017</t>
  </si>
  <si>
    <t>descarga.g16</t>
  </si>
  <si>
    <t>2019-06-28</t>
  </si>
  <si>
    <t>us63474</t>
  </si>
  <si>
    <t>2019-07-01</t>
  </si>
  <si>
    <t>Pinku Nath</t>
  </si>
  <si>
    <t>RES, Universidad de Sevilla</t>
  </si>
  <si>
    <t>QHS-2023-2-0025 Computational modelling of the effect of pressure on the electronic transport properties of skutterudites</t>
  </si>
  <si>
    <t>pinkunath09@gmail.com</t>
  </si>
  <si>
    <t>us63040</t>
  </si>
  <si>
    <t>https://orcid.org/0000-0001-6699-064X</t>
  </si>
  <si>
    <t>us63693</t>
  </si>
  <si>
    <t>2019-07-02</t>
  </si>
  <si>
    <t>us63549</t>
  </si>
  <si>
    <t>https://orcid.org/0000-0001-6984-0647</t>
  </si>
  <si>
    <t>us63033</t>
  </si>
  <si>
    <t>us63763</t>
  </si>
  <si>
    <t>2019-07-10</t>
  </si>
  <si>
    <t>https://doi.org/10.1021/acsami.4c04120</t>
  </si>
  <si>
    <t>https://orcid.org/0000-0002-0859-0450</t>
  </si>
  <si>
    <t>https://scholar.google.com/citations?user=N9yTOeUAAAAJ&amp;hl=es&amp;inst=5788825811326176911&amp;oi=ao</t>
  </si>
  <si>
    <t>upc80551</t>
  </si>
  <si>
    <t>2019-10-31</t>
  </si>
  <si>
    <t>Navid Monshi Tousi</t>
  </si>
  <si>
    <t>RES, Universidad Politècnica de Catalunya</t>
  </si>
  <si>
    <t xml:space="preserve">Optimization of five Active Flow Control parameters on a SD7003 wing profile at several angles of attack from 4 to 16 and at Reynolds number 60000 </t>
  </si>
  <si>
    <t>navid.monshi.tousi@upc.edu</t>
  </si>
  <si>
    <t>https://scholar.google.es/citations?hl=es&amp;user=BXZ_xYwAAAAJ</t>
  </si>
  <si>
    <t>leire.echepare</t>
  </si>
  <si>
    <t>2020-01-24</t>
  </si>
  <si>
    <t>Leire Echepare</t>
  </si>
  <si>
    <t>Laboratorios Larrasa</t>
  </si>
  <si>
    <t>Secuenciación genética</t>
  </si>
  <si>
    <t>ugr49885</t>
  </si>
  <si>
    <t>2020-02-28</t>
  </si>
  <si>
    <t>Guadalupe Sánchez Hernández</t>
  </si>
  <si>
    <t>RES, Universidad de Granada</t>
  </si>
  <si>
    <t>WRF-Chem simulations for aerosol cloud interaction research (REINFORCE)</t>
  </si>
  <si>
    <t>guadalupesh@ugr.es</t>
  </si>
  <si>
    <t>https://scholar.google.es/citations?hl=es&amp;user=KPa6gTgAAAAJ</t>
  </si>
  <si>
    <t>antonio.serrano</t>
  </si>
  <si>
    <t>2020-03-04</t>
  </si>
  <si>
    <t xml:space="preserve"> FÍSICA, FÍSICA DE LA TIERRA (UEX)</t>
  </si>
  <si>
    <t>asp@unex.es</t>
  </si>
  <si>
    <t>https://agupubs.onlinelibrary.wiley.com/doi/epdf/10.1029/2023JD039500</t>
  </si>
  <si>
    <t>https://orcid.org/0000-0001-8881-0785</t>
  </si>
  <si>
    <t>uex01</t>
  </si>
  <si>
    <t>uex02</t>
  </si>
  <si>
    <t>uex03</t>
  </si>
  <si>
    <t>uex04</t>
  </si>
  <si>
    <t>uex05</t>
  </si>
  <si>
    <t>uex06</t>
  </si>
  <si>
    <t>uex07</t>
  </si>
  <si>
    <t>uex08</t>
  </si>
  <si>
    <t>uex09</t>
  </si>
  <si>
    <t>uex10</t>
  </si>
  <si>
    <t>icn85376</t>
  </si>
  <si>
    <t>2020-06-29</t>
  </si>
  <si>
    <t>Francesca Costanzo</t>
  </si>
  <si>
    <t>RES, Instituto Catalán de Nanociencia y Nanotecnología</t>
  </si>
  <si>
    <t>First principles simulations of amorphous GeSe compounds for memory selectors</t>
  </si>
  <si>
    <t>francesca.costanzo@icn2.cat</t>
  </si>
  <si>
    <t>iciq30059</t>
  </si>
  <si>
    <t>Jordi Morales</t>
  </si>
  <si>
    <t>RES, Instituto Catalán de Investigación Química</t>
  </si>
  <si>
    <t>Zr-based metal–organic frameworks for biomass valorization</t>
  </si>
  <si>
    <t>jmorales@iciq.es</t>
  </si>
  <si>
    <t>Flame Spray Pyrolysis as a Synthesis Platform to Assess Metal Promotion in In2O3‐Catalyzed CO2 Hydrogenation</t>
  </si>
  <si>
    <t>https://scholar.google.com/citations?hl=es&amp;user=xSUijkoAAAAJ&amp;view_op=list_works&amp;sortby=pubdate</t>
  </si>
  <si>
    <t>iciq30087</t>
  </si>
  <si>
    <t>Sergio Pablo García</t>
  </si>
  <si>
    <t>spgarcia@iciq.es</t>
  </si>
  <si>
    <t>Turning chemistry into information for heterogeneous catalysis</t>
  </si>
  <si>
    <t>iciq30428</t>
  </si>
  <si>
    <t>Asier Rodriguez</t>
  </si>
  <si>
    <t>arodriguez@iciq.es</t>
  </si>
  <si>
    <t>iciq30790</t>
  </si>
  <si>
    <t>2020-06-30</t>
  </si>
  <si>
    <t>Manuel Ortuño</t>
  </si>
  <si>
    <t>mortuno@iciq.es</t>
  </si>
  <si>
    <t>https://doi.org/10.1021/acssuschemeng.1c08021</t>
  </si>
  <si>
    <t>iciq30966</t>
  </si>
  <si>
    <t>Pol Febrer</t>
  </si>
  <si>
    <t>pfebrer@iciq.es</t>
  </si>
  <si>
    <t>https://orcid.org/0000-0003-0904-2234</t>
  </si>
  <si>
    <t>ub51344</t>
  </si>
  <si>
    <t>Oriol Piqué Caufapé</t>
  </si>
  <si>
    <t>Designing Active Materials toward Formic Acid Reduction</t>
  </si>
  <si>
    <t>opique@ub.edu</t>
  </si>
  <si>
    <t>https://orcid.org/0000-0002-6995-5927</t>
  </si>
  <si>
    <t>icn85040</t>
  </si>
  <si>
    <t>2020-07-02</t>
  </si>
  <si>
    <t>He Xu</t>
  </si>
  <si>
    <t>RES, Institut Catalá de Nanociència i Nanotecnologia</t>
  </si>
  <si>
    <t>xu.he@icn2.cat</t>
  </si>
  <si>
    <t>icn85058</t>
  </si>
  <si>
    <t>Linda Shelia Medondjio</t>
  </si>
  <si>
    <t>linda.medondjio@icn2.cat</t>
  </si>
  <si>
    <t>icn85614</t>
  </si>
  <si>
    <t>2020-07-06</t>
  </si>
  <si>
    <t>Pablo Ordejon</t>
  </si>
  <si>
    <t>pablo.ordejon@icn2.cat</t>
  </si>
  <si>
    <t>icn85753</t>
  </si>
  <si>
    <t>2020-07-07</t>
  </si>
  <si>
    <t>Arrigo Calzolari</t>
  </si>
  <si>
    <t>arrigo.calzolari@nano.cnr.it</t>
  </si>
  <si>
    <t>cba-inta01</t>
  </si>
  <si>
    <t>2020-10-02</t>
  </si>
  <si>
    <t>jgarcia@cab.inta-csci.es</t>
  </si>
  <si>
    <t>icn85588</t>
  </si>
  <si>
    <t>Pol Feber</t>
  </si>
  <si>
    <t>pol.febrer@icn2.cat</t>
  </si>
  <si>
    <t>uva36192</t>
  </si>
  <si>
    <t>2020-10-30</t>
  </si>
  <si>
    <t>Andrés Vega-hierro</t>
  </si>
  <si>
    <t>RES, Universidad de Valladolid</t>
  </si>
  <si>
    <t>Development of a Neural Network Potential to reproduce the potential energy landscape of gold AuN (N=10-120) anionic, cationic and neutral nanoclusters.</t>
  </si>
  <si>
    <t>avega@fta.uva.es</t>
  </si>
  <si>
    <t>uva36436</t>
  </si>
  <si>
    <t>Pablo Alvarez Zapatero</t>
  </si>
  <si>
    <t>pablo.alvarez.zapatero@alumnos.uva.es</t>
  </si>
  <si>
    <t>A neural network potential for searching the atomic structures of pure and mixed nanoparticles. Application to ZnMg nanoalloys with an eye on their anticorrosive properties</t>
  </si>
  <si>
    <t>https://orcid.org/0000-0001-5501-255X</t>
  </si>
  <si>
    <t>uc3m35483</t>
  </si>
  <si>
    <t>Cayetano Martinez Muriel</t>
  </si>
  <si>
    <t>RES, Universidad Carlos III de Madrid</t>
  </si>
  <si>
    <t>Direct Numerical Simulations of spanwise flexible wings in tandem configuration</t>
  </si>
  <si>
    <t>cayetano.martinez@uc3m.es</t>
  </si>
  <si>
    <t>https://orcid.org/0000-0002-6433-9252</t>
  </si>
  <si>
    <t>ub81546</t>
  </si>
  <si>
    <t>Francesc Illas</t>
  </si>
  <si>
    <t>Origin of the selectivity on the conversion of CO2 on ceria supported Ni  catalyst from multiscale simulations</t>
  </si>
  <si>
    <t>francesc.illas@ub.edu</t>
  </si>
  <si>
    <t>ub81627</t>
  </si>
  <si>
    <t>Francesc Viñes</t>
  </si>
  <si>
    <t>francesc.vines@ub.edu</t>
  </si>
  <si>
    <t>ub81996</t>
  </si>
  <si>
    <t>Ramon Sayós Ortega</t>
  </si>
  <si>
    <t>r.sayos@ub.edu</t>
  </si>
  <si>
    <t>ub81239</t>
  </si>
  <si>
    <t>Marc Figueras Valls</t>
  </si>
  <si>
    <t>mfigueva8@alumnes.ub.edu</t>
  </si>
  <si>
    <t>ub81038</t>
  </si>
  <si>
    <t>Pablo Lozano Reis</t>
  </si>
  <si>
    <t>p.lozano@ub.edu</t>
  </si>
  <si>
    <t>https://scholar.google.es/citations?hl=es&amp;user=VrTBngoAAAAJ&amp;view_op=list_works&amp;sortby=pubdate</t>
  </si>
  <si>
    <t>bfsk13357</t>
  </si>
  <si>
    <t>2020-11-18</t>
  </si>
  <si>
    <t xml:space="preserve">Understanding a novel mode of non-canonical CaM activation </t>
  </si>
  <si>
    <t>orodriguez049@ikasle.ehu.es</t>
  </si>
  <si>
    <t>bfsk13399</t>
  </si>
  <si>
    <t>Arantza Muguruza</t>
  </si>
  <si>
    <t>arantzimugu@gmail.com</t>
  </si>
  <si>
    <t>https://doi-org.ezproxy.unex.es/10.1016/j.jbc.2022.102850</t>
  </si>
  <si>
    <t>https://orcid.org/0000-0001-8713-4949</t>
  </si>
  <si>
    <t>csic00391</t>
  </si>
  <si>
    <t>2020-11-24</t>
  </si>
  <si>
    <t>Ramon Crehuet Simon</t>
  </si>
  <si>
    <t>RES, CSIC</t>
  </si>
  <si>
    <t>Functional dynamics of human DNA polymerase delta</t>
  </si>
  <si>
    <t>ramon.crehuet@iqac.csic.es</t>
  </si>
  <si>
    <t>https://www-nature-com.ezproxy.unex.es/articles/s41467-022-35475-z#Abs1</t>
  </si>
  <si>
    <t>https://orcid.org/0000-0002-6687-382X</t>
  </si>
  <si>
    <t>https://scholar.google.es/citations?hl=ca&amp;user=PIHmEiwAAAAJ&amp;view_op=list_works&amp;sortby=pubdate</t>
  </si>
  <si>
    <t>bfsk13443</t>
  </si>
  <si>
    <t>2020-12-01</t>
  </si>
  <si>
    <t>orodriguez049@ikasle.ehu.eus</t>
  </si>
  <si>
    <t>bfsk13607</t>
  </si>
  <si>
    <t>2021-01-10</t>
  </si>
  <si>
    <t>Markel García Ibarluzea</t>
  </si>
  <si>
    <t>markelg282@gmail.com</t>
  </si>
  <si>
    <t>uam00398</t>
  </si>
  <si>
    <t>2021-02-26</t>
  </si>
  <si>
    <t>María Alejandra Arranz Martínez</t>
  </si>
  <si>
    <t>RES, Universidad Autónoma de Madrid</t>
  </si>
  <si>
    <t>Theoretical simulations of novel Magnetic Carbides immersed in a graphene-based matrix</t>
  </si>
  <si>
    <t xml:space="preserve"> marran06@ucm.es</t>
  </si>
  <si>
    <t>uam00422</t>
  </si>
  <si>
    <t>Alberto Castellano Soria</t>
  </si>
  <si>
    <t>albcas04@ucm.es</t>
  </si>
  <si>
    <t>uam00632</t>
  </si>
  <si>
    <t>Ignacio Sardinero Sánchez</t>
  </si>
  <si>
    <t>isardi01@ucm.es</t>
  </si>
  <si>
    <t>uam00755</t>
  </si>
  <si>
    <t>César González</t>
  </si>
  <si>
    <t>cesar.gonzalez.pascual@gmail.com</t>
  </si>
  <si>
    <t>https://orcid.org/0000-0001-5118-3597</t>
  </si>
  <si>
    <t>us63031</t>
  </si>
  <si>
    <t>Julia Santana Andreo</t>
  </si>
  <si>
    <t>RES,Universidad de Sevilla</t>
  </si>
  <si>
    <t>julsanand1@alum.us.es</t>
  </si>
  <si>
    <t>us63061</t>
  </si>
  <si>
    <t>Ernesto Blancas Jiménez</t>
  </si>
  <si>
    <t>ernblajim@alum.us.es</t>
  </si>
  <si>
    <t xml:space="preserve"> Thermodynamics of Solids Including Anharmonicity Through Quasiparticle Theory</t>
  </si>
  <si>
    <t>https://orcid.org/0000-0002-9453-389X</t>
  </si>
  <si>
    <t>moises.gaitan</t>
  </si>
  <si>
    <t>2021-05-05</t>
  </si>
  <si>
    <t>Moisés Gaitán</t>
  </si>
  <si>
    <t>moises.gaitan@cenits.es</t>
  </si>
  <si>
    <t>laura.silva</t>
  </si>
  <si>
    <t>2021-05-18</t>
  </si>
  <si>
    <t>Laura Silva</t>
  </si>
  <si>
    <t>laura.silva@cenits.es</t>
  </si>
  <si>
    <t>ub92043</t>
  </si>
  <si>
    <t>2021-07-12</t>
  </si>
  <si>
    <t>Assumpta Parreño</t>
  </si>
  <si>
    <t>Universidad de Barcelona</t>
  </si>
  <si>
    <t>ub92426</t>
  </si>
  <si>
    <t>Michael Wagman</t>
  </si>
  <si>
    <t>ub92836</t>
  </si>
  <si>
    <t>Marc Illa</t>
  </si>
  <si>
    <t>ub92895</t>
  </si>
  <si>
    <t>Phiala Shanahan</t>
  </si>
  <si>
    <t>vib20319</t>
  </si>
  <si>
    <t>Tamas Lazar</t>
  </si>
  <si>
    <t>VIB-VUB Center for Structural Biology</t>
  </si>
  <si>
    <t xml:space="preserve"> Investigating the effects of disease-causing mutations on the stability and dynamic properties of the human Hint1 protein</t>
  </si>
  <si>
    <t>tamas.lazar@vub.be</t>
  </si>
  <si>
    <t>vib20230</t>
  </si>
  <si>
    <t>Adam Hospital</t>
  </si>
  <si>
    <t>adam.hospital@irbbarcelona.org</t>
  </si>
  <si>
    <t>upm00788</t>
  </si>
  <si>
    <t>Towards high-efficient and stable all-iniorganic perovskites as sun-light absorber materials</t>
  </si>
  <si>
    <t>upm00863</t>
  </si>
  <si>
    <t xml:space="preserve">2021-07-12 </t>
  </si>
  <si>
    <t>perla@etsit.upm.es</t>
  </si>
  <si>
    <t>felix.rodriguez</t>
  </si>
  <si>
    <t>2021-10-29</t>
  </si>
  <si>
    <t>Félix Rodríguez</t>
  </si>
  <si>
    <t>vhio73534</t>
  </si>
  <si>
    <t>Luisa Delgado</t>
  </si>
  <si>
    <t>Vall d'Hebron Instituto of Oncology (VHIO)</t>
  </si>
  <si>
    <t>Genomic signatures of homologous recombination defects in prostate cance</t>
  </si>
  <si>
    <t>vhio73294</t>
  </si>
  <si>
    <t>Daniel Aguilar</t>
  </si>
  <si>
    <t>daguilar@vhio.net</t>
  </si>
  <si>
    <t>vhio73928</t>
  </si>
  <si>
    <t>Alejandro Athie</t>
  </si>
  <si>
    <t>aathie@vhio.net</t>
  </si>
  <si>
    <t>2022-01-25</t>
  </si>
  <si>
    <t>NO</t>
  </si>
  <si>
    <t>david.barroso</t>
  </si>
  <si>
    <t>2022-02-21</t>
  </si>
  <si>
    <t>David Barroso</t>
  </si>
  <si>
    <t>david.barroso@cenits.es</t>
  </si>
  <si>
    <t>uam77512</t>
  </si>
  <si>
    <t>2022-02-24</t>
  </si>
  <si>
    <t>Jesús González Vázquez</t>
  </si>
  <si>
    <t>UAM, RES</t>
  </si>
  <si>
    <t>In silico design of light propelled molecular machines for the scrutiny and control of biological processes.</t>
  </si>
  <si>
    <t>jesus.gonzalezv@uam.es</t>
  </si>
  <si>
    <t>https://doi.org/10.48550/arXiv.2402.11090</t>
  </si>
  <si>
    <t>https://orcid.org/0000-0003-2204-3549</t>
  </si>
  <si>
    <t>https://scholar.google.com/citations?hl=en&amp;user=4oYY14cAAAAJ&amp;view_op=list_works&amp;sortby=pubdate</t>
  </si>
  <si>
    <t>uam77800</t>
  </si>
  <si>
    <t>Eva Vos Esteban</t>
  </si>
  <si>
    <t>eva.vos@uam.es</t>
  </si>
  <si>
    <t>https://doi.org/10.1039/d2sc05769g</t>
  </si>
  <si>
    <t>https://orcid.org/0000-0002-3777-3133</t>
  </si>
  <si>
    <t>uam77201</t>
  </si>
  <si>
    <t>Inés Corral Pérez</t>
  </si>
  <si>
    <t>ines.corral@uam.es</t>
  </si>
  <si>
    <t>uam77198</t>
  </si>
  <si>
    <t>Lara Martínez Fernández</t>
  </si>
  <si>
    <t>lara.martinez@uam.es</t>
  </si>
  <si>
    <t>uam77587</t>
  </si>
  <si>
    <t>Fernando Romeo Gella</t>
  </si>
  <si>
    <t>fernando.romeo@uam.es</t>
  </si>
  <si>
    <t>https://doi.org/10.33612/diss.858915215</t>
  </si>
  <si>
    <t>https://orcid.org/0000-0002-7991-781X</t>
  </si>
  <si>
    <t>uam77025</t>
  </si>
  <si>
    <t>2022-02-25</t>
  </si>
  <si>
    <t>Enrique Manuel Arpa</t>
  </si>
  <si>
    <t>enrique.arpa@uam.es</t>
  </si>
  <si>
    <t>uam77327</t>
  </si>
  <si>
    <t>Marta Ibáñez de Luis</t>
  </si>
  <si>
    <t>marta.ibannezd@estudiante.uam.es</t>
  </si>
  <si>
    <t>uam77302</t>
  </si>
  <si>
    <t>Francisco Javier Ortiz Fernández</t>
  </si>
  <si>
    <t>francisco.ortin@estudiante.uam.es</t>
  </si>
  <si>
    <t>uam77211</t>
  </si>
  <si>
    <t>Julia Arnanz</t>
  </si>
  <si>
    <t>julia.arnanz@estudiante.uam.es</t>
  </si>
  <si>
    <t>upm00139</t>
  </si>
  <si>
    <t>2022-03-01</t>
  </si>
  <si>
    <t>Towards high-efficient and stable all-inorganic perovskites as sun-light absorber materi</t>
  </si>
  <si>
    <t>upc56209</t>
  </si>
  <si>
    <t>2022-03-02</t>
  </si>
  <si>
    <t>Juan Manuel Rius Casals</t>
  </si>
  <si>
    <t>Universitat Politècnica de Catalunya, RES</t>
  </si>
  <si>
    <t>Studying the statistical properties of clusters of photonic particles by communication-free parallel Monte Carlo simulations</t>
  </si>
  <si>
    <t>juan-manuel.rius@upc.edu</t>
  </si>
  <si>
    <t>upc56949</t>
  </si>
  <si>
    <t>Hector Lopez</t>
  </si>
  <si>
    <t>hector.lopez.menchon@upc.edu</t>
  </si>
  <si>
    <t>https://orcid.org/0000-0001-5776-1423</t>
  </si>
  <si>
    <t>ucm26217</t>
  </si>
  <si>
    <t>2022-03-03</t>
  </si>
  <si>
    <t xml:space="preserve">Universidad Complutense de Madrid </t>
  </si>
  <si>
    <t>Simulations of carbon-based electrodes for a new generation of more efficient bateries</t>
  </si>
  <si>
    <t>cesar.gonzalez@ucm.es</t>
  </si>
  <si>
    <t>https://iopscience.iop.org/article/10.1088/1361-6528/ad50dd</t>
  </si>
  <si>
    <t>ucm26662</t>
  </si>
  <si>
    <t>Guillermo Morón</t>
  </si>
  <si>
    <t>gmoron@ucm.es</t>
  </si>
  <si>
    <t>https://orcid.org/0009-0004-9974-3601</t>
  </si>
  <si>
    <t>uam34304</t>
  </si>
  <si>
    <t>Manuel Alcami</t>
  </si>
  <si>
    <t>QH-2022-3-0004 Theoretical prediction of the environmental impact of pesticides</t>
  </si>
  <si>
    <t>manuel.alcami@uam.es</t>
  </si>
  <si>
    <t>https://orcid.org/0000-0002-3753-5215</t>
  </si>
  <si>
    <t>https://scholar.google.com/citations?hl=es&amp;user=q6I5DkUAAAAJ&amp;view_op=list_works&amp;sortby=pubdate</t>
  </si>
  <si>
    <t>uam34936</t>
  </si>
  <si>
    <t>Paula Pla</t>
  </si>
  <si>
    <t>paula.pla@inv.uam.es</t>
  </si>
  <si>
    <t>https://dx.doi.org/10.1051/0004-6361/202245472</t>
  </si>
  <si>
    <t>https://portalcientifico.uam.es/en/ipublic/researcher/259527</t>
  </si>
  <si>
    <t>uam34860</t>
  </si>
  <si>
    <t>Antonio Pulgar</t>
  </si>
  <si>
    <t>david.perez</t>
  </si>
  <si>
    <t>2022-03-21</t>
  </si>
  <si>
    <t>David Pérez</t>
  </si>
  <si>
    <t>felipe.parralejo</t>
  </si>
  <si>
    <t xml:space="preserve">2022-03-21 </t>
  </si>
  <si>
    <t>Felipe Parralejo</t>
  </si>
  <si>
    <t>UEX; Facultad de Ciencias</t>
  </si>
  <si>
    <t>Entrenamiento de redes neuronales profundas aplicadas al posicionamiento en interiores</t>
  </si>
  <si>
    <t>felipe@unex.es</t>
  </si>
  <si>
    <t>ucm26278</t>
  </si>
  <si>
    <t>2022-03-22</t>
  </si>
  <si>
    <t>Jorge Vergara Ortega</t>
  </si>
  <si>
    <t>https://orcid.org/0009-0002-8550-7750</t>
  </si>
  <si>
    <t>gema.villa</t>
  </si>
  <si>
    <t>2022-03-30</t>
  </si>
  <si>
    <t>Gema Villa</t>
  </si>
  <si>
    <t>gema.villa@cenits.es</t>
  </si>
  <si>
    <t>david.barquero</t>
  </si>
  <si>
    <t>David Barquero</t>
  </si>
  <si>
    <t>emilio.delgado</t>
  </si>
  <si>
    <t>2022-04-06</t>
  </si>
  <si>
    <t>Emilio Delgado</t>
  </si>
  <si>
    <t>josemanuel.delgado</t>
  </si>
  <si>
    <t>2022-05-03</t>
  </si>
  <si>
    <t>SI</t>
  </si>
  <si>
    <t>Jose Manuel Delgado</t>
  </si>
  <si>
    <t>josemanuel.delgado@cenits.es</t>
  </si>
  <si>
    <t>daniel.talavan</t>
  </si>
  <si>
    <t>2022-05-16</t>
  </si>
  <si>
    <t>Daniel Talaván Vega</t>
  </si>
  <si>
    <t>PAI ExQNet (Extremadura Quantum
Network</t>
  </si>
  <si>
    <t>daniel.talavan@cenits.es</t>
  </si>
  <si>
    <t>upv86177</t>
  </si>
  <si>
    <t>Mercedes Boronat Zaragoza</t>
  </si>
  <si>
    <t>Instituto de Tecnología Química, UPV-CSIC</t>
  </si>
  <si>
    <t>QHS-2022-2-0027 Ab initio molecular dynamics study of bimolecular processes in acid zeolites</t>
  </si>
  <si>
    <t>boronat@itq.upv.es</t>
  </si>
  <si>
    <t>34 665952968</t>
  </si>
  <si>
    <t>https://doi.org/10.1039/D3CP05802F</t>
  </si>
  <si>
    <t>https://orcid.org/0000-0002-6211-5888</t>
  </si>
  <si>
    <t>upv86858</t>
  </si>
  <si>
    <t>Reisel Millán Cabrera</t>
  </si>
  <si>
    <t>reimilca@itq.upv.es</t>
  </si>
  <si>
    <t>https://doi.org/10.1002/ange.202402973</t>
  </si>
  <si>
    <t>https://orcid.org/0000-0002-4489-5411</t>
  </si>
  <si>
    <t>https://scholar.google.com/citations?hl=en&amp;user=1jH3rMsAAAAJ&amp;view_op=list_works&amp;sortby=pubdate</t>
  </si>
  <si>
    <t>upv86937</t>
  </si>
  <si>
    <t>Pau Ferri</t>
  </si>
  <si>
    <t>pafervi2@itq.upv.es</t>
  </si>
  <si>
    <t>https://www.nature.com/articles/s41467-023-38544-z</t>
  </si>
  <si>
    <t>https://orcid.org/0000-0001-8245-1662</t>
  </si>
  <si>
    <t>https://scholar.google.com/citations?hl=es&amp;user=VZKKCh4AAAAJ&amp;view_op=list_works&amp;sortby=pubdate</t>
  </si>
  <si>
    <t>julien.anet</t>
  </si>
  <si>
    <t>Julien Anet</t>
  </si>
  <si>
    <t>Zurich University of Applied Sciences</t>
  </si>
  <si>
    <t>Simulacion de la isla de calor en la ciudad de Zurich</t>
  </si>
  <si>
    <t>anet@zhaw.ch</t>
  </si>
  <si>
    <t>juan.murillo</t>
  </si>
  <si>
    <t>Juan Manuel Murillo</t>
  </si>
  <si>
    <t>juanluis.garcia</t>
  </si>
  <si>
    <t>Juan Luis García Zapata</t>
  </si>
  <si>
    <t>Universidad de Extremadura - GIM, Grupo de Ingeniería de Medio</t>
  </si>
  <si>
    <t>Galemys: Alineamiento, ensamblado y secuenciación del genoma del desmán de los Pirineos</t>
  </si>
  <si>
    <t>jgzapata@unex.es</t>
  </si>
  <si>
    <t>https://link.springer.com/article/10.1007/s11033-023-09010-2</t>
  </si>
  <si>
    <t>https://orcid.org/0000-0003-1419-1672</t>
  </si>
  <si>
    <t>victoria.gil</t>
  </si>
  <si>
    <t>María Victoria Gil</t>
  </si>
  <si>
    <t>vgil@unex.es</t>
  </si>
  <si>
    <t>estoy con ella</t>
  </si>
  <si>
    <t>https://scholar.google.com/citations?user=vweGHRQAAAAJ&amp;hl=en&amp;inst=178688009497201649&amp;oi=ao</t>
  </si>
  <si>
    <t>angel.garcia</t>
  </si>
  <si>
    <t>Angel Garcia Moreno</t>
  </si>
  <si>
    <t>angel.garcia@cenits.es</t>
  </si>
  <si>
    <t>uam36019</t>
  </si>
  <si>
    <t>Maitreyi Robledo</t>
  </si>
  <si>
    <t>Theoretical prediction of the environmental impact of pesticides</t>
  </si>
  <si>
    <t>maitreyi.robledo@uam.es</t>
  </si>
  <si>
    <t>uam36275</t>
  </si>
  <si>
    <t>uam36431</t>
  </si>
  <si>
    <t>Alicia Palacios Cañas</t>
  </si>
  <si>
    <t>alicia.palacios@uam.es</t>
  </si>
  <si>
    <t>uam36461</t>
  </si>
  <si>
    <t>yang Wang</t>
  </si>
  <si>
    <t>yang.wang@uam.es</t>
  </si>
  <si>
    <t>uam36528</t>
  </si>
  <si>
    <t>Cristina Díaz Blanco</t>
  </si>
  <si>
    <t>cristina.diaz@uam.es</t>
  </si>
  <si>
    <t>uam36581</t>
  </si>
  <si>
    <t>Sergio Díaz-tendero Victoria</t>
  </si>
  <si>
    <t>uam36686</t>
  </si>
  <si>
    <t>Dariusz Piekarski</t>
  </si>
  <si>
    <t>dariusz.piekarski@uam.es</t>
  </si>
  <si>
    <t>mariaisabel.parra</t>
  </si>
  <si>
    <t>María Isabel Parra Arévalo</t>
  </si>
  <si>
    <t>Universidad de Extremadura - Facultad de Ciencias - Matemáticas - Grupo Inv. Decisión e interferencia Bayesiana (DiB)</t>
  </si>
  <si>
    <t>Teoria de valores extremos   http://bayes.unex.es/</t>
  </si>
  <si>
    <t>mipa@unex.es</t>
  </si>
  <si>
    <t>upm50686</t>
  </si>
  <si>
    <t>Silverio Coco</t>
  </si>
  <si>
    <t>silverio.coco@uva.es</t>
  </si>
  <si>
    <t>https://www.sciencedirect.com/science/article/pii/S0143720824002146?via%3Dihub</t>
  </si>
  <si>
    <t>https://orcid.org/0000-0002-8959-1075</t>
  </si>
  <si>
    <t>ub185678</t>
  </si>
  <si>
    <t>Salome Llabres</t>
  </si>
  <si>
    <t>Universitat de Barcelona, RES (ub185)</t>
  </si>
  <si>
    <t>BCV-2022-3-0011 Modelling the NPC1-NPC2 protein-protein interaction using Alphafold Multimer and Molecular dynamics simulations</t>
  </si>
  <si>
    <t>salome.llabres@ub.edu</t>
  </si>
  <si>
    <t>https://chemrxiv.org/engage/chemrxiv/article-details/65b9925a9138d2316113f6ef</t>
  </si>
  <si>
    <t>https://orcid.org/0000-0002-2039-7821</t>
  </si>
  <si>
    <t>https://scholar.google.com/citations?hl=en&amp;user=LaBn90YAAAAJ&amp;view_op=list_works&amp;sortby=pubdate</t>
  </si>
  <si>
    <t>ub185376</t>
  </si>
  <si>
    <t>No</t>
  </si>
  <si>
    <t>Aitor Valdivia</t>
  </si>
  <si>
    <t>aitor.san.ve@gmail.com</t>
  </si>
  <si>
    <t>https://orcid.org/0000-0003-4862-0850</t>
  </si>
  <si>
    <t>https://scholar.google.com/citations?hl=es&amp;user=RQ9bW_YAAAAJ&amp;view_op=list_works&amp;sortby=pubdate</t>
  </si>
  <si>
    <t>uam36541</t>
  </si>
  <si>
    <t>paula.pla@uam.es</t>
  </si>
  <si>
    <t>uam36314</t>
  </si>
  <si>
    <t>Antonio Pulgar Rubio</t>
  </si>
  <si>
    <t>antonio.pulgar@uam.es</t>
  </si>
  <si>
    <t>andres.ventura</t>
  </si>
  <si>
    <t>Andrés Ventura</t>
  </si>
  <si>
    <t>Anemoi 2</t>
  </si>
  <si>
    <t>andres.ventura@cenits.es</t>
  </si>
  <si>
    <t>joseluis.fernandez</t>
  </si>
  <si>
    <t>José Luis Fernández García</t>
  </si>
  <si>
    <t>Universidad de Extremadura Departamento de Producción Animal y Ciencia de los Alimentos, en la Unidad de Genética y Mejora Animal de la Facultad de Veterinaria de Cáceres</t>
  </si>
  <si>
    <t xml:space="preserve"> pepelufe@unex.es</t>
  </si>
  <si>
    <t>antonio.espinosa</t>
  </si>
  <si>
    <t>Antonio Espinosa Sánchez</t>
  </si>
  <si>
    <t>aespinosa84@unex.es</t>
  </si>
  <si>
    <t>adriana.lopez</t>
  </si>
  <si>
    <t>Adriana Ripa López Barrantes</t>
  </si>
  <si>
    <t>Universidad Alfonso X.</t>
  </si>
  <si>
    <t>arlb.vet@gmail.com</t>
  </si>
  <si>
    <t>nuria.fernandez</t>
  </si>
  <si>
    <t>Nuria Fernández Rivera</t>
  </si>
  <si>
    <t>nuriafr@unex.es</t>
  </si>
  <si>
    <t>https://doi.org/10.3390/nu15163650</t>
  </si>
  <si>
    <t>https://orcid.org/0009-0003-1094-6326</t>
  </si>
  <si>
    <t>jorge.cancho</t>
  </si>
  <si>
    <t>Jorge Cancho Casado</t>
  </si>
  <si>
    <t>miguel.banos</t>
  </si>
  <si>
    <t>Miguel Baños Gonzalez</t>
  </si>
  <si>
    <t>facundo</t>
  </si>
  <si>
    <t>Facundo Tannhauser</t>
  </si>
  <si>
    <t>CenitS (Usuario de Prueba)</t>
  </si>
  <si>
    <t>santiago.garcia</t>
  </si>
  <si>
    <t>Santiago Garcia Gil</t>
  </si>
  <si>
    <t>Universidad de Extremadura</t>
  </si>
  <si>
    <t>TFM con Javier Corral</t>
  </si>
  <si>
    <t>sgarciatz@alumnos.unex.es</t>
  </si>
  <si>
    <t>intelipac</t>
  </si>
  <si>
    <t>Usuario proyecto InteliPAC</t>
  </si>
  <si>
    <t>Proyecto InteliPAC</t>
  </si>
  <si>
    <t>Adolfo Lozano &lt;alozano@unex.es&gt;</t>
  </si>
  <si>
    <t>uvig17051</t>
  </si>
  <si>
    <t>Elena Beatriz Martín Ortega</t>
  </si>
  <si>
    <t>Universidad de Vigo</t>
  </si>
  <si>
    <t>IM-2023-1-0006 Segregation assessment in the manufacturing process of metal powder cored-wire</t>
  </si>
  <si>
    <t>emortega@uvigo.es</t>
  </si>
  <si>
    <t>https://orcid.org/0000-0002-3333-9970</t>
  </si>
  <si>
    <t>uvig17281</t>
  </si>
  <si>
    <t>Alba Rois Gonzalez</t>
  </si>
  <si>
    <t>albarois.gonzalez@usc.es</t>
  </si>
  <si>
    <t>pablo.fernandez</t>
  </si>
  <si>
    <t>Pablo Fernández Alonso</t>
  </si>
  <si>
    <t>juanantonio.perez</t>
  </si>
  <si>
    <t>Juan Antonio Pérez Izquierdo</t>
  </si>
  <si>
    <t>alejandro.dominguez</t>
  </si>
  <si>
    <t>Alejandro Domínguez Campos</t>
  </si>
  <si>
    <t>DASIA IoT</t>
  </si>
  <si>
    <t>josepedro.morgado</t>
  </si>
  <si>
    <t>Jose Pedro Morgado Lopez</t>
  </si>
  <si>
    <t>sergio.lopez</t>
  </si>
  <si>
    <t>Sergio Lopez Lopez</t>
  </si>
  <si>
    <t>javier.solis</t>
  </si>
  <si>
    <t>Javier Solis Villegas</t>
  </si>
  <si>
    <t>carlos.cambero</t>
  </si>
  <si>
    <t>Carlos Cambero Rojas</t>
  </si>
  <si>
    <t>carlos.canada</t>
  </si>
  <si>
    <t>Carlos Cañada Rostro</t>
  </si>
  <si>
    <t>ccaadaro@alumnos.unex.es</t>
  </si>
  <si>
    <t>andres.sanchez</t>
  </si>
  <si>
    <t>Andrés Sánchez Fernández</t>
  </si>
  <si>
    <t>sfandres@unex.es</t>
  </si>
  <si>
    <t>Usuarios curso HPCIA</t>
  </si>
  <si>
    <t>Ya tenía</t>
  </si>
  <si>
    <t>-</t>
  </si>
  <si>
    <t>Curso HPCIA</t>
  </si>
  <si>
    <t>ana.ortiz</t>
  </si>
  <si>
    <t>1302 (usuario borrado)</t>
  </si>
  <si>
    <t>Ana Ortiz Valverde</t>
  </si>
  <si>
    <t>anaov1507@gmail.com</t>
  </si>
  <si>
    <t>jugarco@unex.es</t>
  </si>
  <si>
    <t>rocio.rios</t>
  </si>
  <si>
    <t>Rocío Ríos Guisado</t>
  </si>
  <si>
    <t>rocio.rg.8@gmail.com</t>
  </si>
  <si>
    <t>elisa.cristo</t>
  </si>
  <si>
    <t>Elisa Cristo da Silva Gamero</t>
  </si>
  <si>
    <t>ecristods@unex.es</t>
  </si>
  <si>
    <t>jorge.maese</t>
  </si>
  <si>
    <t>1305 (usuario borrado)</t>
  </si>
  <si>
    <t>Jorge Maese Calvo</t>
  </si>
  <si>
    <t>Fundesalud</t>
  </si>
  <si>
    <t>jomaese9@gmail.com</t>
  </si>
  <si>
    <t>alvaro.barrios</t>
  </si>
  <si>
    <t>1306 (usuario borrado)</t>
  </si>
  <si>
    <t>Álvaro Barrios Alcón</t>
  </si>
  <si>
    <t>alvarobarriosalcon@gmail.com</t>
  </si>
  <si>
    <t>Jose Carlos Corchado Martín-Romo</t>
  </si>
  <si>
    <t>rosell.martin</t>
  </si>
  <si>
    <t>ROSELL MARTIN GOMEZ</t>
  </si>
  <si>
    <t>romg@unex.es</t>
  </si>
  <si>
    <t>mariadelmar.marquez</t>
  </si>
  <si>
    <t>María del Mar Márquez Sánchez</t>
  </si>
  <si>
    <t>marmarquezs00@gmail.com</t>
  </si>
  <si>
    <t>mariluz@unex.es</t>
  </si>
  <si>
    <t>franciscojose.mendez</t>
  </si>
  <si>
    <t>1309 (usuario borrado)</t>
  </si>
  <si>
    <t>Francisco José Méndez Rubio</t>
  </si>
  <si>
    <t>Ayto. de Cáceres - Junta de Extremadura</t>
  </si>
  <si>
    <t>francisjmendez@yahoo.es</t>
  </si>
  <si>
    <t>william.adzet</t>
  </si>
  <si>
    <t>1310 (usuario borrado)</t>
  </si>
  <si>
    <t>William Adzet Mauchline</t>
  </si>
  <si>
    <t>Mauchlinesfc@gmail.com</t>
  </si>
  <si>
    <t>manuel.serrano</t>
  </si>
  <si>
    <t>1311 (usuario borrado)</t>
  </si>
  <si>
    <t>Manuel Serrano Pastor</t>
  </si>
  <si>
    <t>mserranocp@alumnos.unex.es</t>
  </si>
  <si>
    <t>jesus.jimenez</t>
  </si>
  <si>
    <t>Jesús Jiménez López</t>
  </si>
  <si>
    <t>lopezjimenezjesus@unex.es</t>
  </si>
  <si>
    <t>CénitS - COMPUTAEX</t>
  </si>
  <si>
    <t>pablofdezalo@gmail.com</t>
  </si>
  <si>
    <t>Javier Solís Villegas</t>
  </si>
  <si>
    <t>jsolisvi@alumnos.unex.es</t>
  </si>
  <si>
    <t>javier.jimenez</t>
  </si>
  <si>
    <t>1313  (usuario borrado)</t>
  </si>
  <si>
    <t>Javier Jiménez González</t>
  </si>
  <si>
    <t>Drimay Consultores SL</t>
  </si>
  <si>
    <t>javier.jimnez@gmail.com</t>
  </si>
  <si>
    <t>glorialida.alzate</t>
  </si>
  <si>
    <t>1315 (usuario borrado)</t>
  </si>
  <si>
    <t>GLORIA LIDA ALZATE SUAREZ</t>
  </si>
  <si>
    <t>SENA</t>
  </si>
  <si>
    <t>glalzate5@misena.edu.co</t>
  </si>
  <si>
    <t>japi138@gmail.com</t>
  </si>
  <si>
    <t>us63253</t>
  </si>
  <si>
    <t>Victor Hugo Posligua Hernéndez</t>
  </si>
  <si>
    <t>vposligua@us.es</t>
  </si>
  <si>
    <t>v.posligua-hernandez@imperial.ac.uk</t>
  </si>
  <si>
    <t>Design Principles Guided by DFT Calculations and High-Throughput Frameworks for the Discovery of New Diamond-like Chalcogenide Thermoelectric Materials</t>
  </si>
  <si>
    <t>https://orcid.org/0000-0003-3375-3706</t>
  </si>
  <si>
    <t>iac14969</t>
  </si>
  <si>
    <t>Elena Khomenko</t>
  </si>
  <si>
    <t xml:space="preserve">RES </t>
  </si>
  <si>
    <t>AECT-2023-2-0030 3D solar magneto-convection simulations extended to the corona with the MANCHA3D code</t>
  </si>
  <si>
    <t>iac14923</t>
  </si>
  <si>
    <t>Anamaria Navarro</t>
  </si>
  <si>
    <t>anavarro@iac.es</t>
  </si>
  <si>
    <t>https://scholar.google.es/citations?view_op=view_citation&amp;hl=es&amp;user=WbXe9IoAAAAJ&amp;sortby=pubdate&amp;citation_for_view=WbXe9IoAAAAJ:qUcmZB5y_30C</t>
  </si>
  <si>
    <t>https://orcid.org/0000-0002-2543-0088</t>
  </si>
  <si>
    <t>imd29259</t>
  </si>
  <si>
    <t>(IP) Jose Angel Silva Guillen</t>
  </si>
  <si>
    <t>imd29</t>
  </si>
  <si>
    <t>FI-2023-3-0013 Precise characterization of the low temperature structures of vanadium oxides</t>
  </si>
  <si>
    <t>joseangel.silva@imdea.org</t>
  </si>
  <si>
    <t>Optical properties and plasmons in moiré structures</t>
  </si>
  <si>
    <t>https://orcid.org/0000-0002-0483-5334</t>
  </si>
  <si>
    <t>imd29016</t>
  </si>
  <si>
    <t>Víctor Manuel García Suárez</t>
  </si>
  <si>
    <t>garciavictor@uniovi.es</t>
  </si>
  <si>
    <t>renata.sanchez</t>
  </si>
  <si>
    <t>Renata Sánchez Méndez</t>
  </si>
  <si>
    <t>renata.sanchez@cenits.es</t>
  </si>
  <si>
    <t>felix.villanueva</t>
  </si>
  <si>
    <t>Félix Jesús Villanueva Molina</t>
  </si>
  <si>
    <t>Universidad de Castilla-La Mancha</t>
  </si>
  <si>
    <t xml:space="preserve"> grupo ARCO</t>
  </si>
  <si>
    <t>felix.villanueva@uclm.es</t>
  </si>
  <si>
    <t>ravi.manumachu</t>
  </si>
  <si>
    <t>Ravi Manumachu</t>
  </si>
  <si>
    <t>University College Dublin</t>
  </si>
  <si>
    <t>University College Dublin, School of Computer Science, Science Centre - North Belfield Dublin 4</t>
  </si>
  <si>
    <t>ravi.manumachu@ucd.ie</t>
  </si>
  <si>
    <t>https://people.ucd.ie/ravi.manumachu</t>
  </si>
  <si>
    <t>daniel.flores</t>
  </si>
  <si>
    <t>Daniel Flores Martín</t>
  </si>
  <si>
    <t>daniel.flores@cenits.es</t>
  </si>
  <si>
    <t>alberto.cerrillo</t>
  </si>
  <si>
    <t>Alberto Cerrillo</t>
  </si>
  <si>
    <t>Vexiza</t>
  </si>
  <si>
    <t>fernando.calle</t>
  </si>
  <si>
    <t>Fernando Calle</t>
  </si>
  <si>
    <t>laura.clavain</t>
  </si>
  <si>
    <t>Laura Clavaín</t>
  </si>
  <si>
    <t>Ego Genomics</t>
  </si>
  <si>
    <t>luis.lorenzo</t>
  </si>
  <si>
    <t>Luis Lorenzo</t>
  </si>
  <si>
    <t>javier.roca</t>
  </si>
  <si>
    <t>Javier Roca</t>
  </si>
  <si>
    <t>fjroca@vexiza.com</t>
  </si>
  <si>
    <t>lucas.perez</t>
  </si>
  <si>
    <t>Lucas Pérez</t>
  </si>
  <si>
    <t>lperez@vexiza.com</t>
  </si>
  <si>
    <t>fernando.nunez</t>
  </si>
  <si>
    <t>Fernando Núñez</t>
  </si>
  <si>
    <t>fnunez@vexiza.com</t>
  </si>
  <si>
    <t>alejandro.gorgues</t>
  </si>
  <si>
    <t>Alejandro Gorgues</t>
  </si>
  <si>
    <t>agorgues@vexiza.com</t>
  </si>
  <si>
    <t>resicn8501</t>
  </si>
  <si>
    <t>ICN2</t>
  </si>
  <si>
    <t>QHS-2024-1-0032</t>
  </si>
  <si>
    <t>resh000076</t>
  </si>
  <si>
    <t>resicn8502</t>
  </si>
  <si>
    <t>AlbertoGarcia Arribas</t>
  </si>
  <si>
    <t>albertog@icmab.es</t>
  </si>
  <si>
    <t>resh000061</t>
  </si>
  <si>
    <t>resicn8503</t>
  </si>
  <si>
    <t>José MaríaCastillo Robles</t>
  </si>
  <si>
    <t>josemaria.castillo@icn2.cat</t>
  </si>
  <si>
    <t>resh000073</t>
  </si>
  <si>
    <t>resicn8504</t>
  </si>
  <si>
    <t>PolFebrer</t>
  </si>
  <si>
    <t>resh000077</t>
  </si>
  <si>
    <t>resicn8505</t>
  </si>
  <si>
    <t>RobertaFarris</t>
  </si>
  <si>
    <t>roberta.farris@icn2.cat</t>
  </si>
  <si>
    <t>resh000078</t>
  </si>
  <si>
    <t>resicn8506</t>
  </si>
  <si>
    <t>Jose MariaEscartin</t>
  </si>
  <si>
    <t xml:space="preserve"> jm.escartin@icn2.cat</t>
  </si>
  <si>
    <t>resh000072</t>
  </si>
  <si>
    <t>resicn8507</t>
  </si>
  <si>
    <t>VladimirDikan</t>
  </si>
  <si>
    <t>vladimir.dikan@icn2.cat</t>
  </si>
  <si>
    <t>resh000079</t>
  </si>
  <si>
    <t>resicn8508</t>
  </si>
  <si>
    <t>IrinaLebedeva</t>
  </si>
  <si>
    <t xml:space="preserve"> i.lebedeva@simuneatomistics.com</t>
  </si>
  <si>
    <t>resh000069</t>
  </si>
  <si>
    <t>resicn8509</t>
  </si>
  <si>
    <t>FedericoPedron</t>
  </si>
  <si>
    <t>federiconicolas.pedron@icn2.cat</t>
  </si>
  <si>
    <t>resh000067</t>
  </si>
  <si>
    <t>resicn8510</t>
  </si>
  <si>
    <t>CatalinaColl</t>
  </si>
  <si>
    <t>catalina.coll@icn2.cat</t>
  </si>
  <si>
    <t>resh000064</t>
  </si>
  <si>
    <t>rescice6401</t>
  </si>
  <si>
    <t>Javier Carrasco</t>
  </si>
  <si>
    <t>CIC Energigune</t>
  </si>
  <si>
    <t>QHS-2024-1-0004</t>
  </si>
  <si>
    <t>jcarrasco@cicenergigune.com</t>
  </si>
  <si>
    <t>resh000081</t>
  </si>
  <si>
    <t>rescice6402</t>
  </si>
  <si>
    <t>Andrey Golov</t>
  </si>
  <si>
    <t>agolov@cicenergigune.com</t>
  </si>
  <si>
    <t>resh000080</t>
  </si>
  <si>
    <t>alvaro.alvarez</t>
  </si>
  <si>
    <t>Alvaro Alvarez Silvero</t>
  </si>
  <si>
    <t>Cenits</t>
  </si>
  <si>
    <t>N/A</t>
  </si>
  <si>
    <t>resicn8511</t>
  </si>
  <si>
    <t>Ernane De Freitas Martins</t>
  </si>
  <si>
    <t>ernane.defreitas@icn2.cat</t>
  </si>
  <si>
    <t>resh000195</t>
  </si>
  <si>
    <t>resicn8512</t>
  </si>
  <si>
    <t>Sara Navarro</t>
  </si>
  <si>
    <t>sara.navarro@icn2.cat</t>
  </si>
  <si>
    <t>resh000196</t>
  </si>
  <si>
    <t>dmartinezb09</t>
  </si>
  <si>
    <t>David Martinez</t>
  </si>
  <si>
    <t>FP Practicas IES Ágora</t>
  </si>
  <si>
    <t>pjsanchezu01</t>
  </si>
  <si>
    <t xml:space="preserve">Pedro Jose Sanchez </t>
  </si>
  <si>
    <t>jjcolladoj01</t>
  </si>
  <si>
    <t>Juanjo Collado</t>
  </si>
  <si>
    <t>ivan05</t>
  </si>
  <si>
    <t>Ivan Carrero</t>
  </si>
  <si>
    <t>fernando.manzanilla</t>
  </si>
  <si>
    <t>Fernando Manzanilla</t>
  </si>
  <si>
    <t>resicn8513</t>
  </si>
  <si>
    <t>Mazhar Iqbal</t>
  </si>
  <si>
    <t>mazhar.iqbal@icn2.cat</t>
  </si>
  <si>
    <t>resh000207</t>
  </si>
  <si>
    <t>resicn8514</t>
  </si>
  <si>
    <t>Michael Morgan</t>
  </si>
  <si>
    <t>michaelthomas.morgan@icn2.cat</t>
  </si>
  <si>
    <t>resh000208</t>
  </si>
  <si>
    <t>resicn8515</t>
  </si>
  <si>
    <t>Pere Bancells i Blazquez</t>
  </si>
  <si>
    <t>Pere.BancellsI@autonoma.cat</t>
  </si>
  <si>
    <t>resh000209</t>
  </si>
  <si>
    <t>resicn8516</t>
  </si>
  <si>
    <t>Nils Wittemeier</t>
  </si>
  <si>
    <t>nils.wittemeier@icn2.cat</t>
  </si>
  <si>
    <t>resh000211</t>
  </si>
  <si>
    <t>resicn8517</t>
  </si>
  <si>
    <t>Linda Sheila Medondijo</t>
  </si>
  <si>
    <t>resh000074</t>
  </si>
  <si>
    <t>ubi0101</t>
  </si>
  <si>
    <t>Faustino Muetunda</t>
  </si>
  <si>
    <t>Universidad de Beira Interior</t>
  </si>
  <si>
    <t>Andres Caro Lindo</t>
  </si>
  <si>
    <t>ubi0102</t>
  </si>
  <si>
    <t>Luqman Jamil</t>
  </si>
  <si>
    <t>nieves.salgado</t>
  </si>
  <si>
    <t>Nieves Salgado</t>
  </si>
  <si>
    <t>paloma.rodriguez</t>
  </si>
  <si>
    <t>Paloma Rodriguez</t>
  </si>
  <si>
    <t>mercedes.nunez</t>
  </si>
  <si>
    <t>Mercedes Nuñez</t>
  </si>
  <si>
    <t>juan.bautista</t>
  </si>
  <si>
    <t>Juan Bautista</t>
  </si>
  <si>
    <t>Instituto de Astronomía Teórica y Experimenta de Córdoba (Argentina)</t>
  </si>
  <si>
    <t>Doctorado IATE</t>
  </si>
  <si>
    <t>jbcabral@unc.edu.ar</t>
  </si>
  <si>
    <t>nicolas.navall</t>
  </si>
  <si>
    <t>Nicolas Navall</t>
  </si>
  <si>
    <t>niconavall@gmail.com</t>
  </si>
  <si>
    <t>resub20401</t>
  </si>
  <si>
    <t>Francesc  Viñes Solana</t>
  </si>
  <si>
    <t>Universitat de Barcelona</t>
  </si>
  <si>
    <t>QHS-2024-2-0010</t>
  </si>
  <si>
    <t>resh000294</t>
  </si>
  <si>
    <t>resub20402</t>
  </si>
  <si>
    <t>David Vazquez</t>
  </si>
  <si>
    <t>david.vazquez@ub.edu</t>
  </si>
  <si>
    <t>resh000293</t>
  </si>
  <si>
    <t>resub20403</t>
  </si>
  <si>
    <t>Alberto Roldan</t>
  </si>
  <si>
    <t>roldanmartineza@cardiff.ac.uk</t>
  </si>
  <si>
    <t>resh000300</t>
  </si>
  <si>
    <t>Ángel Morales García</t>
  </si>
  <si>
    <t>angel.morales@ub.edu</t>
  </si>
  <si>
    <t>us39901</t>
  </si>
  <si>
    <t>Carmen Jiménez Calzado</t>
  </si>
  <si>
    <t>Universidad de Sevilla</t>
  </si>
  <si>
    <t>FQM399: Ciencia de Materiales Avanzados: Estructura Electrónica, Propiedades Magnéticas, Ópticas y Eléctricas</t>
  </si>
  <si>
    <t>calzado@us.es</t>
  </si>
  <si>
    <t>0000-0003-3841-7330</t>
  </si>
  <si>
    <t>https://scholar.google.com/citations?hl=es&amp;user=m8myxyMAAAAJ&amp;view_op=list_works&amp;sortby=pubdate</t>
  </si>
  <si>
    <t>D-1159-2011</t>
  </si>
  <si>
    <t>https://personal.us.es/calzado</t>
  </si>
  <si>
    <t>us39902</t>
  </si>
  <si>
    <t>Rocío Sánchez de Armas</t>
  </si>
  <si>
    <t xml:space="preserve"> rociosa@us.es</t>
  </si>
  <si>
    <t>0000-0002-2384-4893</t>
  </si>
  <si>
    <t>https://scholar.google.com/citations?hl=es&amp;user=ItvugTYAAAAJ&amp;view_op=list_works&amp;sortby=pubdate</t>
  </si>
  <si>
    <t>A-6683-2013</t>
  </si>
  <si>
    <t>csic-iff01</t>
  </si>
  <si>
    <t>Instituto de Física Fundamental del CSIC</t>
  </si>
  <si>
    <t>Procesos dinámicos de interés en astroquímica</t>
  </si>
  <si>
    <t>https://orcid.org/0000-0002-8871-4846</t>
  </si>
  <si>
    <t>https://scholar.google.com/citations?user=-W04XLcAAAAJ&amp;hl=es&amp;oi=ao</t>
  </si>
  <si>
    <t xml:space="preserve"> </t>
  </si>
  <si>
    <t>https://www.scopus.com/authid/detail.uri?authorId=6603876874</t>
  </si>
  <si>
    <t>csic-iff02</t>
  </si>
  <si>
    <t>Germán Molpeceres</t>
  </si>
  <si>
    <t>molpeceresgerman@gmail.com</t>
  </si>
  <si>
    <t>https://orcid.org/0000-0001-8803-8684</t>
  </si>
  <si>
    <t>https://scholar.google.com/citations?user=0sA_PbUAAAAJ</t>
  </si>
  <si>
    <t>https://www.scopus.com/authid/detail.uri?authorId=56263267200</t>
  </si>
  <si>
    <t>uam149101</t>
  </si>
  <si>
    <t>Pablo del Mazo Sevillano</t>
  </si>
  <si>
    <t>Universidad Autónoma de Madrid - Departamento de Química Física Aplicada.</t>
  </si>
  <si>
    <t>https://orcid.org/0000-0001-5411-1724</t>
  </si>
  <si>
    <t>https://scholar.google.com/citations?hl=es&amp;user=2Rvt1KsAAAAJ</t>
  </si>
  <si>
    <t>https://www.scopus.com/authid/detail.uri?authorId=57208303102</t>
  </si>
  <si>
    <t>patricio.colazo</t>
  </si>
  <si>
    <t>Patricio Ezequiel Colazo</t>
  </si>
  <si>
    <t>patricio.colazo@mi.unc.edu.ar</t>
  </si>
  <si>
    <t>srgualpa</t>
  </si>
  <si>
    <t>Sebastián Rogelio Gualpa</t>
  </si>
  <si>
    <t>Tecnico Asociado -  Soporte técnico informático IATE</t>
  </si>
  <si>
    <t>srgualpa@unc.edu.ar</t>
  </si>
  <si>
    <t>Sí</t>
  </si>
  <si>
    <t>ubu-iccram01</t>
  </si>
  <si>
    <t xml:space="preserve">Santiago Aparicio </t>
  </si>
  <si>
    <t>ICCRAM Universidad de Burgos</t>
  </si>
  <si>
    <t>Design of Deep Eutectic Solvents for Solving Environmental Problems</t>
  </si>
  <si>
    <t>sapar@ubu.es</t>
  </si>
  <si>
    <t>Angel Carlos Roman</t>
  </si>
  <si>
    <t>Universidad de Extremadura: Facultad de Ciencias - Bioquimica y Biologia Molecular y Genetica - COSMYC</t>
  </si>
  <si>
    <t>Bioquimica y Biologia Molecular y Genetica - Grupo COSMYC</t>
  </si>
  <si>
    <t>acroman@unex.es</t>
  </si>
  <si>
    <t>pablo.perez</t>
  </si>
  <si>
    <t>Pablo Pérez Baez</t>
  </si>
  <si>
    <t>Universidad de Extremadura: Facultad de Veterinaria</t>
  </si>
  <si>
    <t>TFG: Identificación y Anotación de Genes en Mamíferos (TFG</t>
  </si>
  <si>
    <t>paperezb@alumnos.unex.es</t>
  </si>
  <si>
    <t>asier.serrano</t>
  </si>
  <si>
    <t>Asier Serrano</t>
  </si>
  <si>
    <t>Practicas</t>
  </si>
  <si>
    <t>aserranohd@alumnos.unex.es</t>
  </si>
  <si>
    <t>lucia.vega</t>
  </si>
  <si>
    <t>Lucia Vega Cruz</t>
  </si>
  <si>
    <t>luvegac@alumnos.unex.es</t>
  </si>
  <si>
    <t>mauro.mezzini</t>
  </si>
  <si>
    <t>uniroma3</t>
  </si>
  <si>
    <t>Mauro Mezzini</t>
  </si>
  <si>
    <t xml:space="preserve">UNIROMA3 Roma Tre University: Dipartimento di Scienze della Formazione </t>
  </si>
  <si>
    <t>mauro.mezzini@uniroma3.it</t>
  </si>
  <si>
    <t>fernando.pelayo</t>
  </si>
  <si>
    <t>uclm001</t>
  </si>
  <si>
    <t>Fernando López Pelayo</t>
  </si>
  <si>
    <t>UCLM: Departamento de Sistemas Informáticos (DSI)</t>
  </si>
  <si>
    <t>FernandoL.Pelayo@uclm.es</t>
  </si>
  <si>
    <t>victor.blazquez</t>
  </si>
  <si>
    <t>Víctor Blázquez Milara</t>
  </si>
  <si>
    <t>Victor.Blazquez1@alu.uclm.es</t>
  </si>
  <si>
    <t>miguel.sanchez</t>
  </si>
  <si>
    <t>Miguel Sánchez</t>
  </si>
  <si>
    <t>Miguel.Sanchez30@alu.uclm.es</t>
  </si>
  <si>
    <t>hernan.cruz</t>
  </si>
  <si>
    <t>Hernán Indibil de la Cruz Calvo</t>
  </si>
  <si>
    <t>HernanIndibil.Cruz@uclm.es</t>
  </si>
  <si>
    <t>fernando.cuartero</t>
  </si>
  <si>
    <t>Fernando Cuartero Gomez</t>
  </si>
  <si>
    <t>Fernando.Cuartero@uclm.es</t>
  </si>
  <si>
    <t>jose.duato</t>
  </si>
  <si>
    <t>QSimov</t>
  </si>
  <si>
    <t>Jose Francisco Duato Martin</t>
  </si>
  <si>
    <t>jduato@qsimov.com</t>
  </si>
  <si>
    <t>jose.paulet</t>
  </si>
  <si>
    <t>Jose Javier Paulet Gonzalez</t>
  </si>
  <si>
    <t>paulet@qsimov.com</t>
  </si>
  <si>
    <t>luis.acedo</t>
  </si>
  <si>
    <t>Luis Acedo rodriguez</t>
  </si>
  <si>
    <t>UEX: Facultad de veterinaria</t>
  </si>
  <si>
    <r>
      <rPr>
        <sz val="10"/>
        <color indexed="64"/>
        <rFont val="FreeSans"/>
      </rPr>
      <t>A Machine learning algorithm to predict atherosclerotic vascular disease (ASCVD)</t>
    </r>
    <r>
      <rPr>
        <sz val="12"/>
        <color indexed="64"/>
        <rFont val="Times New Roman"/>
      </rPr>
      <t xml:space="preserve"> </t>
    </r>
  </si>
  <si>
    <t>acedo@unex.es</t>
  </si>
  <si>
    <t>Fecha de inicio</t>
  </si>
  <si>
    <t>Fecha de fin</t>
  </si>
  <si>
    <t>Categoría</t>
  </si>
  <si>
    <t>Usuario LDAP</t>
  </si>
  <si>
    <t>Investigadores</t>
  </si>
  <si>
    <t>Email Principal</t>
  </si>
  <si>
    <t>Grupo Investigación</t>
  </si>
  <si>
    <t>Institución</t>
  </si>
  <si>
    <t>Procedencia</t>
  </si>
  <si>
    <t>Código</t>
  </si>
  <si>
    <t>Solución de problemas electromagnéticos de grandes dimensiones</t>
  </si>
  <si>
    <t>Luis Landesa, José Manuel Taboada</t>
  </si>
  <si>
    <t>Electromagnetismo y supercomputación para nanoestructuras plasmónicas. Aplicación a nanoantenas ópticas y metamateriales</t>
  </si>
  <si>
    <t>Luis Landesa Porras
José Manuel Taboada Varela
Francisco Javier Rivero Campos
Luis Bote Curiel
Mario Fernández Manzano</t>
  </si>
  <si>
    <t>Ciencias Informáticas y de Comunicaciones</t>
  </si>
  <si>
    <t>Antonio Muñoz Roldán</t>
  </si>
  <si>
    <t>Rafael Gómez Alcalá</t>
  </si>
  <si>
    <t>Ciencias de la vida</t>
  </si>
  <si>
    <t>juanignacio.lagares
mariateresa.romero</t>
  </si>
  <si>
    <t>Juan Ignacio Lagares
Francisco Sánchez Doblado
María Teresa Romero Expósito</t>
  </si>
  <si>
    <t>Edilberto Sánchez González
Francisco Castejón Magaña
Iván Calvo Rubio</t>
  </si>
  <si>
    <t>Evaluación de AzequiaMPI</t>
  </si>
  <si>
    <t>Juan Carlos Díaz Martín</t>
  </si>
  <si>
    <t>Implementación paralela de modelo matemático de Tsunamis en el Mediterráneo y Atlántico</t>
  </si>
  <si>
    <t>Consumo energético de operaciones colectivas MPI en plataformas multicores</t>
  </si>
  <si>
    <t>Álvaro Cortés Fácila y Juan Carlos Díaz Martín</t>
  </si>
  <si>
    <t>Algoritmos paralelos heterogéneos para procesamiento de imágenes multicanal</t>
  </si>
  <si>
    <t>David Valencia Corrales</t>
  </si>
  <si>
    <t>com.info.com: Predictibilidad de infoestructuras de comunicaciones mediante supercomputación y su aplicación al despliegue de redes MIPv6 y FTTx</t>
  </si>
  <si>
    <t>com.info.com
joseluis.gonzalez</t>
  </si>
  <si>
    <t>Alfonso Gazo Cervero
José Luis González Sánchez</t>
  </si>
  <si>
    <t>GCYDEX. Superficies de energía potencial en sistemas poliatómicos. Estudios cinéticos y dinámicos teóricos</t>
  </si>
  <si>
    <t>joaquin.espinosa
cipriano.rangel
manuel.monge
joseluis.bravo</t>
  </si>
  <si>
    <t>Joaquín Espinosa García
José C. Corchado Martín-Romo
Cipriano Rangel Delgado
Manuel Monge Palacios
Juan de la C. García Bernáldez
Alberto Cabello Sánchez
José L. Bravo Trinidad</t>
  </si>
  <si>
    <t>joaquin.espinosa
josecarlos.corchado
moises.garcia</t>
  </si>
  <si>
    <t>Joaquín Espinosa García
José C. Corchado Martín-Romo
Moisés García</t>
  </si>
  <si>
    <t>joaquin@unex.es
corchado@unex.es</t>
  </si>
  <si>
    <t>GCYDEX</t>
  </si>
  <si>
    <t>josecarlos.corchado
mariluz.sanchez
mariaelena.martin
ignacio.fernandez
aurora.munoz</t>
  </si>
  <si>
    <t>Francisco Javier Olivares del Valle (Coordinador del grupo)
Manuel Ángel Aguilar Espinosa
José Carlos Corchado Martín-Romo
María Luz Sánchez Mendoza
María Elena Martín Navarro
Ignacio Fernández Galván
Aurora Muñoz Losa
Francisco Fernández García-Prieto</t>
  </si>
  <si>
    <t>José Luis Velasco Garasa</t>
  </si>
  <si>
    <t>martin.avalos
joseluis.bravo
david.cantillo
joseluis.jimenez, rafaelfernando.martinez
pilar.romero
abraham.rodriguez</t>
  </si>
  <si>
    <t>Pedro Cintas Moreno (Coordinador)
María José Arévalo Caballero
Martín Ávalos González
Reyes Babiano Caballero
José Luis Bravo Galán
David Cantillo Nieves
José Luis Jiménez Requejo
Rafael Fernando Martínez Vázquez
Juan Carlos Palacios Albarrán
Esther María Soledad Pérez Rosa
Pilar Romero Fernández
Abraham Rodríguez Cano</t>
  </si>
  <si>
    <t>Estudio computacional de la reactividad de los compuestos orgánicos</t>
  </si>
  <si>
    <t xml:space="preserve">rafaelfernando.martinez 
joseluis.jimenez 
juan.garcia </t>
  </si>
  <si>
    <t xml:space="preserve"> José Luis Jiménez Requejo
Rafael Fernando Martínez Vázquez
Juan García</t>
  </si>
  <si>
    <t>requejo@unex.es</t>
  </si>
  <si>
    <t xml:space="preserve">QUOREX </t>
  </si>
  <si>
    <t>Juan Jesús Ruiz Lorenzo
Antonio Gordillo Guerrero</t>
  </si>
  <si>
    <t>fernando.mota
angela.garcia</t>
  </si>
  <si>
    <t>Fernando Mota García
Ángela García Sanz</t>
  </si>
  <si>
    <t>Química Computacional</t>
  </si>
  <si>
    <t>NANOGATHER. Análisis y diseño de nuevos sensores en nanotecnología</t>
  </si>
  <si>
    <t>javier.sanchez
pedro.deandres</t>
  </si>
  <si>
    <t>Javier Sánchez Montero
Pedro L. de Andrés</t>
  </si>
  <si>
    <t>antonio.plaza
sergio.bernabe</t>
  </si>
  <si>
    <t>Antonio Plaza Miguel
Sergio Bernabé García</t>
  </si>
  <si>
    <t>Ángel Carlos Román</t>
  </si>
  <si>
    <t>Ciencias de la tierra</t>
  </si>
  <si>
    <t>Pedro Miranda González</t>
  </si>
  <si>
    <t>Optimization of the diffused matrix format for heterogeneus parallel computing</t>
  </si>
  <si>
    <t>david.valencia
alejandro.cristo</t>
  </si>
  <si>
    <t>David Valencia
Alejandro Cristo García</t>
  </si>
  <si>
    <t>Estudio teórico de la fotofísica y fotoquímica de complejos cromóforo-ciclodextrina y cromóforo-proteínas pyp y gfp</t>
  </si>
  <si>
    <t>Manuel Ángel Aguilar Espinosa
Francisco Javier Olivares del Valle
José Carlos Corchado Martín-Romo
María Luz Sánchez Mendoza
María Elena Martín Navarro
Ignacio Fernández Galván
Aurora Muñoz Losa
Francisco Fernández García-Prieto
Ruth Maria Barata Morgado
Samuel Frutos Puerto</t>
  </si>
  <si>
    <t>Quantum Chemistry and Molecular Modeling</t>
  </si>
  <si>
    <t>Francisco J. Olivares del Valle</t>
  </si>
  <si>
    <t>QCAMM</t>
  </si>
  <si>
    <t>Creación de un ecosistema de negocio en cloud computing. Gestión automatizada de la infraestructura</t>
  </si>
  <si>
    <t>Emilio José Muñoz Fernández
Juan Francisco Rodríguez Cardoso</t>
  </si>
  <si>
    <t>Estudio cinético de reacciones poliatómicas mediante el método RPMD</t>
  </si>
  <si>
    <t>Joaquín Espinosa García</t>
  </si>
  <si>
    <t>Análisis clínico, inmunológico y genético del déficit selectivo de IGA. Estudio longitudinal de los pacientes acumulados en un centro de referencia durante los últimos 18 años</t>
  </si>
  <si>
    <t>FUNDESALUD</t>
  </si>
  <si>
    <t>QCM-2015-3-0038</t>
  </si>
  <si>
    <t>Santiago Aparicio Martínez</t>
  </si>
  <si>
    <t>guadalupe.silvero
ignacio.lopez
mariajose.arevalo</t>
  </si>
  <si>
    <t>Guadalupe Silvero Enríquez
Ignacio López-Coca Martín
María José Arévalo Caballero</t>
  </si>
  <si>
    <t>LABOSOC</t>
  </si>
  <si>
    <t>carlos.fernandez
jesus.diaz</t>
  </si>
  <si>
    <t>Carlos Fernández Marcos
Jesús Díaz Álvarez</t>
  </si>
  <si>
    <t>Elucidación y estudios mecanísticos en reactivdad Orgánica y Organometálica</t>
  </si>
  <si>
    <t>Laboratorio de Química Biorgánica y Biofísica de Membranas</t>
  </si>
  <si>
    <t>josemanuel.cordero
cristina.polo</t>
  </si>
  <si>
    <t>José Manuel Cordero Ferrera
Cristina Polo Fernández</t>
  </si>
  <si>
    <t>La educación desde una perspectiva económica</t>
  </si>
  <si>
    <t>The impact of the 11 year cycle in WACCM simulations</t>
  </si>
  <si>
    <t>Gabriel Chiodo
Natalia Calvo
José Agustín García
Katja Matthes
Daniel R. Marsh</t>
  </si>
  <si>
    <t>daniel.crespo
upc97690
upc97655</t>
  </si>
  <si>
    <t>Daniel Crespo
Eloi Pineda
Enrique Velasco</t>
  </si>
  <si>
    <t>UPC</t>
  </si>
  <si>
    <t>RES</t>
  </si>
  <si>
    <t>Optimization of Thresholding Algorithms for the Automatic Detection of Astronomic Objects</t>
  </si>
  <si>
    <t>Alejandro Crist
Kevin Fisher
 Marcelo Simón</t>
  </si>
  <si>
    <t>QCM-2016-1-0027</t>
  </si>
  <si>
    <t>Simulaciones moleculares de docking (acoplamiento molecular) para buscar potenciales inhibidores de diferentes virus</t>
  </si>
  <si>
    <t>Vicente Galiano Ibarrra</t>
  </si>
  <si>
    <t>QCM-2016-2-0019</t>
  </si>
  <si>
    <t>FI-2016-3-0042</t>
  </si>
  <si>
    <t>UPM</t>
  </si>
  <si>
    <t>Ab initio molecular dynamics of photovoltaic organic self-assembled monolayers adsorbed on metal surfaces</t>
  </si>
  <si>
    <t>Sergio Díaz-Tendero Victoria
Fernando Aguilar-Galindo Rodríguez 
Maitreyi Robledo</t>
  </si>
  <si>
    <t xml:space="preserve"> sergio.diaztendero@uam.es
fernando.aguilar-ga@estudiante.uam.es
maitreyi.robledo@uam.es</t>
  </si>
  <si>
    <t>UAM</t>
  </si>
  <si>
    <t>ub53238
ub53265
ub53324
ub53467
ub53167
ub53700</t>
  </si>
  <si>
    <t>Bruno Juliá
Ricardo Mayol
Peter Wittek
Antonio Muñoz Mateo
Artur Polls
Montserrat Guilleumas</t>
  </si>
  <si>
    <t>UB</t>
  </si>
  <si>
    <t>Contribucion al desarrollo de discretizaciones y optimizacion eficientes para el analisis y diseño de filtros, antenas y agrupaciones de antenas</t>
  </si>
  <si>
    <t>31/12/2017</t>
  </si>
  <si>
    <t>AECT-2017-1-0006</t>
  </si>
  <si>
    <t>Applying an ensemble data assimilation technique to generate a high-resolution regional dust analysis</t>
  </si>
  <si>
    <t>cns77065
cns77403
cns77911
cns77662
cns77910</t>
  </si>
  <si>
    <t>Oriol Jorba
Enza Di Tomaso
Carlos Pérez García-Pando
Sara Basart
Kim Serradell</t>
  </si>
  <si>
    <t>QCM-2017-2-0006</t>
  </si>
  <si>
    <t>Ab initio simulations of Low Loss and Energy-Loss Near-Edge Structure spectra of nanomaterials</t>
  </si>
  <si>
    <t>ub75532
ub75568</t>
  </si>
  <si>
    <t>Javier Blanco Portals
Sonia Estrade Albiol</t>
  </si>
  <si>
    <t>BCV-2017-3-0007</t>
  </si>
  <si>
    <t>Atomistic Simulations to Investigate Phosphocholine Micelle Self-assembly and Degradation</t>
  </si>
  <si>
    <t>KCL</t>
  </si>
  <si>
    <t>FI-2017-3-0035</t>
  </si>
  <si>
    <t>QCM-2017-3-0027</t>
  </si>
  <si>
    <t>Efect of oxygen vacancies in bismut oxide Energy-Loss Near-Edge Structure spectra by ab initio simulations.</t>
  </si>
  <si>
    <t>FI-2018-1-0002</t>
  </si>
  <si>
    <t>Unidad de Bioinformática del Servicio Central de Apoyo a la Investigación</t>
  </si>
  <si>
    <t>UCO</t>
  </si>
  <si>
    <t>FI-2018-1-0038</t>
  </si>
  <si>
    <t>ATLAS production and simulation jobs running on HPC facilities</t>
  </si>
  <si>
    <t xml:space="preserve">uv23258
uv23819 </t>
  </si>
  <si>
    <t xml:space="preserve">Esteban Fullana Torregrosa 
Francisco Javier Sánchez Martínez </t>
  </si>
  <si>
    <t>UV</t>
  </si>
  <si>
    <t>QCM-2018-2-0023</t>
  </si>
  <si>
    <t xml:space="preserve">Ciencias de la vida </t>
  </si>
  <si>
    <t xml:space="preserve">ub67330 
ub67987 </t>
  </si>
  <si>
    <t xml:space="preserve">Tommaso Francese 
Jordi Ribas </t>
  </si>
  <si>
    <t>juanantonio.rico
sergio.moreno</t>
  </si>
  <si>
    <t>Juan Antonio Rico
Sergio Moreno</t>
  </si>
  <si>
    <t xml:space="preserve">jarico@unex.es </t>
  </si>
  <si>
    <t>GIM</t>
  </si>
  <si>
    <t xml:space="preserve">ub75568 
ub75614 </t>
  </si>
  <si>
    <t>Sonia Estrade Albiol
Catalina Coll Benejam</t>
  </si>
  <si>
    <t>sestrade@ub.edu
ccoll@el.ub.edu</t>
  </si>
  <si>
    <t>NanoMet</t>
  </si>
  <si>
    <t>QCM-2018-3-0004</t>
  </si>
  <si>
    <t>csic61354
csic61408
csic61745
csic61817
csic61907</t>
  </si>
  <si>
    <t>Pablo del Mazo
Susana Gomez Carrasco
Cristina Sanz
Alfredo Aguado
Octavio Roncero</t>
  </si>
  <si>
    <t>pablo.delmazo@uam.es
susana.gomez@usal.es
cristina.sanz@uam.es
alfredo.aguado@uam.es
octavio.roncero@csic.es</t>
  </si>
  <si>
    <t>AECT-2018-3-0001</t>
  </si>
  <si>
    <t>us15037
us15220
us15319
us15468
us15521
us15709</t>
  </si>
  <si>
    <t>Javier Fernández Sanz 
Jesús Graciani Alonso 
Antonio M. Márquez Cruz 
Jose Javier Plata Ramos 
Elena Rodríguez Remesal 
Javier Amaya Suárez</t>
  </si>
  <si>
    <t>sanz@us.es
graciani@us.es
marquez@us.es
jplata@us.es
erremesal@us.es
jamaya1@us.es</t>
  </si>
  <si>
    <t>Química teórica</t>
  </si>
  <si>
    <t>QCM-2018-3-0020</t>
  </si>
  <si>
    <t>upm50984
upm50033
upm50342</t>
  </si>
  <si>
    <t>Pablo Palacios
Pablo Sánchez-Palencia
Gregorio García Moreno</t>
  </si>
  <si>
    <t>pablo.palacios@upm.es
p.sanchez-palencia@upm.es</t>
  </si>
  <si>
    <t>QCM-2019-1-0027</t>
  </si>
  <si>
    <t>irb17145
irb17874</t>
  </si>
  <si>
    <t>Federica Nicolini
Salvador Guardiola</t>
  </si>
  <si>
    <t>federica.nicolini@irbbarcelona.org
salvador.guardiola@irbbarcelona.org</t>
  </si>
  <si>
    <t>IRB</t>
  </si>
  <si>
    <t>BCV-2019-1-0008</t>
  </si>
  <si>
    <t>ATLAS production and simulation jobs running on HPC facilities (PhaseII)</t>
  </si>
  <si>
    <t>FI-2019-1-0002</t>
  </si>
  <si>
    <t>Ab-initio based data mining techniques for studying the emergent phenomena in La1-xSrxMnO3/BaTiO3 heterojunctions</t>
  </si>
  <si>
    <t>GFMC</t>
  </si>
  <si>
    <t>FI-2019-1-0012</t>
  </si>
  <si>
    <t>Discovery of new peptides to rescue the mutated p53 tetramer</t>
  </si>
  <si>
    <t>BCV-2019-2-0011</t>
  </si>
  <si>
    <t>QS-2019-2-0035</t>
  </si>
  <si>
    <t>Photo-sensitization of doped ferroelectric oxides using a high-throughput framework</t>
  </si>
  <si>
    <t>QS-2019-2-0005</t>
  </si>
  <si>
    <t>Predicting temperature-dependent elastic constants for ultra-high temperature ceramics</t>
  </si>
  <si>
    <t>us63033
us63040
us63474
us63549
us63693
us63763</t>
  </si>
  <si>
    <t>Javier Amaya Suárez
Antonio M. Márquez Cruz
Pinku Nath
Elena Rodríquez Remesal
Javier Fernández Sanz
Jose Javier Plata Ramos</t>
  </si>
  <si>
    <t>jamaya1@us.es
marquez@us.es
pinkunath09@gmail.com
erremesal@us.es
sanz@us.es
jplata@us.es</t>
  </si>
  <si>
    <t>QS-2019-2-0006</t>
  </si>
  <si>
    <t>IM-2019-3-0002</t>
  </si>
  <si>
    <t>Predicting thermoelastic properties of materials with advanced exchange correlation functionals</t>
  </si>
  <si>
    <t>QS-2019-3-0021</t>
  </si>
  <si>
    <t xml:space="preserve">Exploring the role of K as a promoter in the water-gas shift reaction and methanol synthesis. </t>
  </si>
  <si>
    <t>QS-2020-1-0027</t>
  </si>
  <si>
    <t>Grupo de Física de la Atmósfera (GFAT)</t>
  </si>
  <si>
    <t>UG</t>
  </si>
  <si>
    <t>AECT-2020-1-0022</t>
  </si>
  <si>
    <t>?</t>
  </si>
  <si>
    <t>FI-2020-2-0037</t>
  </si>
  <si>
    <t xml:space="preserve">iciq30059 
iciq30087 
iciq30428 
iciq30790 
iciq30966 </t>
  </si>
  <si>
    <t xml:space="preserve">Jordi Morales 
Sergio Pablo García 
Asier Rodriguez 
Manuel Ortuño 
Pol Febrer </t>
  </si>
  <si>
    <t>jmorales@iciq.es
spgarcia@iciq.es
arodriguez@iciq.es
mortuno@iciq.es
pfebrer@iciq.es</t>
  </si>
  <si>
    <t>ICIQ</t>
  </si>
  <si>
    <t>QS-2020-2-0019</t>
  </si>
  <si>
    <t xml:space="preserve">Oriol Piqué Caufapé </t>
  </si>
  <si>
    <t>Química Física</t>
  </si>
  <si>
    <t>QS-2020-2-0021</t>
  </si>
  <si>
    <t>Predicting thermoelastic properties of 2D materials</t>
  </si>
  <si>
    <t>QS-2020-2-0033</t>
  </si>
  <si>
    <t xml:space="preserve">uva36192 
uva36436 </t>
  </si>
  <si>
    <t xml:space="preserve">Andrés Vega-hierro 
Pablo Alvarez Zapatero </t>
  </si>
  <si>
    <t xml:space="preserve">avega@fta.uva.es 
pablo.alvarez.zapatero@alumnos.uva.es </t>
  </si>
  <si>
    <t xml:space="preserve">Física Teórica, Atómica y Óptica </t>
  </si>
  <si>
    <t>UVA</t>
  </si>
  <si>
    <t>QS-2020-3-0029</t>
  </si>
  <si>
    <t>UCIII</t>
  </si>
  <si>
    <t>IM-2020-3-0024</t>
  </si>
  <si>
    <t>Origin of the selectivity on the conversion of CO2 on ceria supported Ni  catalyst from multiscale simulations</t>
  </si>
  <si>
    <t>ub81546
ub81627
ub81996
ub81239
ub81038</t>
  </si>
  <si>
    <t xml:space="preserve">Francesc Illas 
Francesc ViÃ±es 
Ramon Sayós Ortega 
Marc Figueras Valls 
Pablo Lozano Reis </t>
  </si>
  <si>
    <t xml:space="preserve">francesc.illas@ub.edu 
francesc.vines@ub.edu 
r.sayos@ub.edu 
mfigueva8@alumnes.ub.edu 
p.lozano@ub.edu </t>
  </si>
  <si>
    <t>QS-2020-3-0004</t>
  </si>
  <si>
    <t xml:space="preserve">csic00391 </t>
  </si>
  <si>
    <t>BCV-2020-3-0010</t>
  </si>
  <si>
    <t>Understanding a novel mode of non-canonical CaM activation </t>
  </si>
  <si>
    <t xml:space="preserve">bfsk13443 
bfsk13607 </t>
  </si>
  <si>
    <t xml:space="preserve">Óscar Rodríguez 
Markel García Ibarluzea </t>
  </si>
  <si>
    <t>BCV-2020-3-0021</t>
  </si>
  <si>
    <t>Origin of the selectivity on the conversion of CO2 on ceria supported Ni catalyst from multiscale simulations</t>
  </si>
  <si>
    <t>Computational modelling and design of thermoelectric materials based on metal chalcogenides and oxychalcogenides: the effects of the chemical composition</t>
  </si>
  <si>
    <t>Anemoi: Modelo Predictivo de Productividad y Operatividad de Parques Eólicos Aplicando Analítica de Datos y Aprendizaje Automático.</t>
  </si>
  <si>
    <t>Andrés Sánchez</t>
  </si>
  <si>
    <t>Accelerated high-throughput prediction of the thermal conductivity of Skutterudites by machine learning</t>
  </si>
  <si>
    <t>Genomic signatures of homologous recombination defects in prostate cancer</t>
  </si>
  <si>
    <t>Accelerated high-throughput prediction of the figure of merit of Skutterudites.</t>
  </si>
  <si>
    <t>Towards high-efficient and stable all-inorganic perovskites as sun-light absorber materials</t>
  </si>
  <si>
    <t>Theoretical prediction of the environmental impact of pesticides.</t>
  </si>
  <si>
    <t>Combining high-throughput calculations and Machine Learning for exploring the thermoelectric efficiency of large chemical spaces: quaternary metallic chalcogenides</t>
  </si>
  <si>
    <t>Facultad de ciencias</t>
  </si>
  <si>
    <t>QS-2021-1-0012</t>
  </si>
  <si>
    <t>Quantum Spain</t>
  </si>
  <si>
    <t>Javier Sánchez Rivero</t>
  </si>
  <si>
    <t>BCV-2021-1-0018</t>
  </si>
  <si>
    <t>Ab initio molecular dynamics study of bimolecular processes in acid zeolites</t>
  </si>
  <si>
    <t>FI-2021-1-0018</t>
  </si>
  <si>
    <t>Zurich University of Applied Science</t>
  </si>
  <si>
    <t>QS-2021-1-0027</t>
  </si>
  <si>
    <t>Vicrtoria Gil</t>
  </si>
  <si>
    <t>FI-2021-2-0009</t>
  </si>
  <si>
    <t>Teoria de valores extremos</t>
  </si>
  <si>
    <t xml:space="preserve"> Decisión e interferencia Bayesiana (DiB)</t>
  </si>
  <si>
    <t>QHS-2021-2-0022</t>
  </si>
  <si>
    <t>Modelling the NPC1-NPC2 protein-protein interaction using Alphafold Multimer and Molecular dynamics simulations</t>
  </si>
  <si>
    <t>BCV-2021-2-0025</t>
  </si>
  <si>
    <t>Triphenylene-based molecules as Organic Spacers for tuning structure and electronic properties of 2D perovskites materials</t>
  </si>
  <si>
    <t>BCV-2021-3-0015</t>
  </si>
  <si>
    <t>QHS-2021-3-0025</t>
  </si>
  <si>
    <t>Computational modelling of the lattice thermal conductivity of alloys with thermoelectric applications.</t>
  </si>
  <si>
    <t>FI-2022-1-0009</t>
  </si>
  <si>
    <t>FI-2022-1-0020</t>
  </si>
  <si>
    <t>joseluis.fernandez
antonio.espinosa
adriana.lopez</t>
  </si>
  <si>
    <t>Antonio Espinosa Sánchez
Adriana Ripa López Barrantes
Nuria Fernández Rivera</t>
  </si>
  <si>
    <t xml:space="preserve"> pepelufe@unex.es
aespinosa84@unex.es
arlb.vet@gmail.com</t>
  </si>
  <si>
    <t>Unidad de Genética y Mejora Animal</t>
  </si>
  <si>
    <t>FI-2022-1-0029</t>
  </si>
  <si>
    <t>EfiHPC</t>
  </si>
  <si>
    <t>jorge.cancho
miguel.banos</t>
  </si>
  <si>
    <t>Jorge Cancho Casado
Miguel Baños Gonzalez</t>
  </si>
  <si>
    <t>QH-2022-1-0006</t>
  </si>
  <si>
    <t>InteliPAC</t>
  </si>
  <si>
    <t>Adolfo Lozano</t>
  </si>
  <si>
    <t>alozano@unex.es</t>
  </si>
  <si>
    <t>QH-2022-1-0008</t>
  </si>
  <si>
    <t>QCS LUSITANIA</t>
  </si>
  <si>
    <t>pablo.fernandez
juanantonio.perez</t>
  </si>
  <si>
    <t>Pablo Fernández Alonso
Juan Antonio Pérez Izquierdo</t>
  </si>
  <si>
    <t>QHS-2022-1-0031</t>
  </si>
  <si>
    <t>Dasia IoT</t>
  </si>
  <si>
    <t>Alejandro Domínguez</t>
  </si>
  <si>
    <t>QHS-2022-2-0027</t>
  </si>
  <si>
    <t>Segregation assessment in the manufacturing process of metal powder cored-wire</t>
  </si>
  <si>
    <t>BCV-2022-3-0011</t>
  </si>
  <si>
    <t>Computational modelling of the lattice thermal conductivity of skutterudites under pressure</t>
  </si>
  <si>
    <t>FI-2022-3-0008</t>
  </si>
  <si>
    <t>3D solar magneto-convection simulations extended to the corona with the MANCHA3D code</t>
  </si>
  <si>
    <t>QH-2022-3-0004</t>
  </si>
  <si>
    <t>Computational modelling of the effect of pressure on the electronic transport properties of skutterudites</t>
  </si>
  <si>
    <t>QHS-2022-3-0032</t>
  </si>
  <si>
    <t>Precise characterization of the low temperature structures of vanadium oxides</t>
  </si>
  <si>
    <t>IM-2023-1-0006</t>
  </si>
  <si>
    <t>Harnessing Thermoelectric Potential of Fe-Ni Skutterudites: A Combined Experimental and Theoretical Approach</t>
  </si>
  <si>
    <t xml:space="preserve">QHS-2023-1-0028 </t>
  </si>
  <si>
    <t>Optimization of composition and interfacial properties of halide solid electrolytes</t>
  </si>
  <si>
    <t>AECT-2023-2-0030</t>
  </si>
  <si>
    <t>Corrosion inhibition from first principles: the role of the oxide</t>
  </si>
  <si>
    <t>QHS-2023-2-0025</t>
  </si>
  <si>
    <t>Instituto de Astronomía Teórica y Experimenta de Córdoba (Argentina)IATE</t>
  </si>
  <si>
    <t>juan.bautista
nicolas.navall</t>
  </si>
  <si>
    <t>Juan Bautista
Nicolas Navall</t>
  </si>
  <si>
    <t>jbcabral@unc.edu.ar
niconavall@gmail.com</t>
  </si>
  <si>
    <t>IATE</t>
  </si>
  <si>
    <t>FI-2023-3-0013</t>
  </si>
  <si>
    <t>CO methanation on metal surfaces</t>
  </si>
  <si>
    <t>QHS-2023-3-0026</t>
  </si>
  <si>
    <t>Predicting the lattice thermal conductivity of high-entropy stabilized skutterudites</t>
  </si>
  <si>
    <t>us39901
us39902</t>
  </si>
  <si>
    <t>Carmen Jiménez Calzado
Rocío Sánchez de Armas</t>
  </si>
  <si>
    <t>calzado@us.es
 rociosa@us.es</t>
  </si>
  <si>
    <t>Ciencia de Materiales Avanzados: Estructura Electrónica, Propiedades Magnéticas, Ópticas y Eléctricas</t>
  </si>
  <si>
    <t>QHS-2024-1-003</t>
  </si>
  <si>
    <t>csic-iff01
csic-iff02
uam149101</t>
  </si>
  <si>
    <t>Octavio Roncero
Germán Molpeceres
Pablo del Mazo Sevillano</t>
  </si>
  <si>
    <t>octavio.roncero@csic.es
molpeceresgerman@gmail.com
pablo.delmazo@uam.es</t>
  </si>
  <si>
    <t>IFF</t>
  </si>
  <si>
    <t>ICCRAM</t>
  </si>
  <si>
    <t>UBU</t>
  </si>
  <si>
    <t>QHS-2024-2-0020</t>
  </si>
  <si>
    <t>Result code</t>
  </si>
  <si>
    <t>Results - Description</t>
  </si>
  <si>
    <t>Year of result</t>
  </si>
  <si>
    <t>Type</t>
  </si>
  <si>
    <t>Fecha publicación</t>
  </si>
  <si>
    <t>DOI</t>
  </si>
  <si>
    <t>State (index impact, position of the journal in its area of knowledge (e.g. 220), State patent, other)</t>
  </si>
  <si>
    <t>R1</t>
  </si>
  <si>
    <t>Taboada, J. M., Landesa, L., Araujo, M. G., Bertolo, J. M., Rivero, J., Obelleiro, F., &amp; Rodriguez, J. L. (2010, July). MLFMA-FFT algorithm for the solution of challenging problems in electromagnetics. In Antennas and Propagation Society International Symposium (APSURSI), 2010 IEEE (pp. 1-4). IEEE.</t>
  </si>
  <si>
    <t>Publication or presentation in congress</t>
  </si>
  <si>
    <t>R2</t>
  </si>
  <si>
    <t>Martínez, R. F., Ávalos, M., Babiano, R., Cintas, P., Jiménez, J. L., Light, M. E., &amp; Palacios, J. C. (2011). Tautomerism in Schiff bases. The cases of 2-hydroxy-1-naphthaldehyde and 1-hydroxy-2-naphthaldehyde investigated in solution and the solid state. Organic &amp; biomolecular chemistry, 9(24), 8268-8275.</t>
  </si>
  <si>
    <t>Article or Book Chapter</t>
  </si>
  <si>
    <t>Impact Factor: 3.696. Q1 (position 11) CHEMISTRY, ORGANIC</t>
  </si>
  <si>
    <t>R3</t>
  </si>
  <si>
    <t>Cantillo, D., Ávalos, M., Babiano, R., Cintas, P., Jiménez, J. L., &amp; Palacios, J. C. (2011). On the enhanced reactivity and selectivity of triazole formation in molecular flasks. A theoretical rationale. Organic &amp; biomolecular chemistry, 9(22), 7638-7642.</t>
  </si>
  <si>
    <t>R4</t>
  </si>
  <si>
    <t>Martínez, R. F., Ávalos, M., Babiano, R., Cintas, P., Jiménez, J. L., Light, M. E., &amp; Palacios, J. C. (2011). Schiff Bases from TRIS and ortho‐Hydroxyarenecarbaldehydes: Structures and Tautomeric Equilibria in the Solid State and in Solution. European Journal of Organic Chemistry, 2011(17), 3137-3145.</t>
  </si>
  <si>
    <t>Impact Factor: 3.329. Q2 (position 14) CHEMISTRY, ORGANIC</t>
  </si>
  <si>
    <t>R5</t>
  </si>
  <si>
    <t>Martínez, R. F., Ávalos, M., Babiano, R., Cintas, P., Light, M. E., Jiménez, J. L., ... &amp; Rastrojo, V. (2011). Hydrazones from hydroxy naphthaldehydes and N-aminoheterocycles: structure and stereodynamics. Tetrahedron, 67(11), 2025-2034.</t>
  </si>
  <si>
    <t>Impact Factor: 3.025. Q2 (position 16) CHEMISTRY, ORGANIC</t>
  </si>
  <si>
    <t>R6</t>
  </si>
  <si>
    <t>Flash Flow Pyrolysis: Mimicking Flash Vacuum Pyrolysis in a High-Temperature/High-Pressure Liquid-Phase Microreactor Environment
David Cantillo, Hassan Sheibani, and C. Oliver Kappe.
Christian Doppler Laboratory of Microwave Chemistry (CDLMC) and Institute of Chemistry, Karl-Franzens-University Graz, Heinrichstrasse 28, A-8010 Graz, Austria.
The Journal of Organic Chemistry 77 (5), pp 2463-2473, february 2012.</t>
  </si>
  <si>
    <t>Impact Factor: 4.564. Q1 (position 10) CHEMISTRY, ORGANIC</t>
  </si>
  <si>
    <t>R7</t>
  </si>
  <si>
    <t>Surface Integral Equation Solvers for Large-Scale Conductors, Metamaterials and Plasmonic Nanostructures
José M. Taboada, Marta G. Araújo, Javier Rivero, Luis Landesa, Fernando Obelleiro.
Aces Journal, vol 27, nº 2, february 2012.</t>
  </si>
  <si>
    <t>Impact Factor: 1.012. Q2 (position 38) TELECOMMUNICATIONS</t>
  </si>
  <si>
    <t>R8</t>
  </si>
  <si>
    <t>On the Prebiotic Synthesis of D-Sugars Catalyzed by L-Peptides: Assessments from First-Principles Calculations.
D. Cantillo, M. Ávalos, R. Babiano, P. Cintas, J.L. Jiménez y J.C. Palacios.
The Chemistry European Journal. 18:8795-8799. doi: 10.1002/chem.201200466.</t>
  </si>
  <si>
    <t>Impact Factor: 5.831. Q1 (position 21) CHEMISTRY, MULTIDISCIPLINARY</t>
  </si>
  <si>
    <t>R9</t>
  </si>
  <si>
    <t>Synthesis from D-Altrose of (5R,6R,7R,8S)-5,7-Dihydroxy-8-hydroxymethylconidine and 2,4-Dideoxy-2,4-imino-d-glucitol, Azetidine Analogues of Swainsonine and 1,4-Dideoxy-1,-imino-d-mannitol.
N. Araújo, S.F. Jenkinson, R.F. Martínez, A.F.G. Glawar, M.R. Wormald, T.D. Butters, S. Nakagawa, I. Adachi, A. Kato, A. Yoshihara, K. Akimitsu, K. Izumori, and G.W.J. Fleet.
Organic letters, 2012, 14, 4174-4177. doi: 10.1021/ol301844n</t>
  </si>
  <si>
    <t>Impact Factor: 6.142. Q1 (position 6) CHEMISTRY, ORGANIC</t>
  </si>
  <si>
    <t>R10</t>
  </si>
  <si>
    <t>Can Electromagnetic Fields Influence the Structure and Enzymatic Digest of Proteins? A Critical Evaluation of Microwave-Assisted Proteomics Protocols.
M. Damm, C. Nusshold, D. Cantillo, G.N. Rechberger, K. Gruber, W. Sattler, C.O. Kappe.
Journal of Proteomics, 2012. 1874-3919. doi:10.1016/j.jprot.2012.07.043</t>
  </si>
  <si>
    <t>Impact Factor: 4.099. Q1 (position 15) BIOCHEMICAL RESEARCH METHODS</t>
  </si>
  <si>
    <t>R11</t>
  </si>
  <si>
    <t>MLFMA-FFT Parallel Algorithm for the Solution of Extremely Large Problems in Electromagnetics.
J.M. Taboada, M.G. Araújo, F. Obelleiro, J.L. Rodríguez, L. Landesa.
Proceedings of the IEEE, Special issue on Larga Scale Electromagnetic Computation for Modeling and Applications, june 2012, doi: 10.1109/jproc.2012.2194269</t>
  </si>
  <si>
    <t>Impact Factor: 6.911. Q1 (position 2) ENGINEERING, ELECTRICAL &amp; ELECTRONIC</t>
  </si>
  <si>
    <t>R12</t>
  </si>
  <si>
    <t>On the Mechanism of the Dakin-West Reaction
L. Dalla-Vechia, V.G. Santos, M.N. Godoi, D. Cantillo, C.O. Kappe, M.N. Eberlin, R.O.M.A. de Souza and L.S.M. Miranda.
Organic &amp; Biomolecular Chemistry. Agosto, 2012. doi: 10.1039/C2OB26560E</t>
  </si>
  <si>
    <t>Impact Factor: 3.568. Q1 (position 12) CHEMISTRY, ORGANIC</t>
  </si>
  <si>
    <t>R13</t>
  </si>
  <si>
    <t>An Experimental and Computational Assessment of Acid-Catalyzed Azide-Nitrile Cycloadditions.
D. Cantillo, B. Gutmann, and O. Kappe.
The Journal of Organic Chemistry. November 2012, doi:10.1021/jo3022742</t>
  </si>
  <si>
    <t>R14</t>
  </si>
  <si>
    <t>The Impact of Volcanic Events and ENSO on the Detection of the Solar Cycle Signal in the Tropical Lower Stratosphere
G. Chiodo, D. Marsh, N. Calvo and M. Mattes.
European Geosciences Union General Assembly 2012.</t>
  </si>
  <si>
    <t>R15</t>
  </si>
  <si>
    <t>Supercomputing Solution of Large Electromagnetic Problems with Parallel MLFMA-FFT
Jośe M. Taboada, M. G. Araújo, L. Landesa and F. Obelleiro.
28th International Review of Progress in Applied Computational Electromagnetics. April 2012. Columbus, Ohio.</t>
  </si>
  <si>
    <t>R16</t>
  </si>
  <si>
    <t>Methodology and Framework for the Development of Scientific Applications with High-Performance Computing Through Web Services.
Javier Corral-García, David Cortés-Polo, César Gómez-Martín y José-Luis González-Sánchez.
EATIS 2012. Valencia, Spain. 23-25 may 2012. ISBN. 978-1-4503-1012-3. pp 173-180. DOI: 10.1145/2261605.2261631</t>
  </si>
  <si>
    <t>R17</t>
  </si>
  <si>
    <t>Network Simulations with Supercomputing Using NS-2
David Cortés-Polo, José-Luis González-Sánchez, César Gómez-Martín, Javier Corral-García
2nd Workshop - Future Internet: Efficiency in High-Speed Networks, W-FIERRO 2012.
Cartagena, Spain. 19-20 july 2012. ISBN: 978-84-96997-90-5. pp 19-25.</t>
  </si>
  <si>
    <t>R18</t>
  </si>
  <si>
    <t>Development of Pattern-Based Scientific Applications for High-Performance Computing
Javier Corral-García, David Cortés-Polo, César Gómez-Martín y José-Luis González-Sánchez.
IBERGRID 2012, 7-9 november 2012. Lisboa, Portugal.</t>
  </si>
  <si>
    <t>R19</t>
  </si>
  <si>
    <t>Optimization of Invisibility Cloaks by Surface Integral Equation Methodology.
J.M. Taboada, J. Rivero, L. Landesa, M.G. Araújo, and F. Obelleiro.
International Conference on Electromagnetics in Advanced Applications (ICEAA 2012), Cape Town, South Africa, September 2-7, 2012.</t>
  </si>
  <si>
    <t>R20</t>
  </si>
  <si>
    <t>Fast Surface Integral Equation Formulations for Large-Scale Conductors, Metamaterials, and Plasmonic Problems.
J.M. Taboada, M.G. Araújo, J. Rivero, L. Landesa, and F. Obelleiro.
International Conference on Electromagnetics in Advanced Applications (ICEAA 2012), Cape Town, South Africa, September 2-7, 2012.</t>
  </si>
  <si>
    <t>R21</t>
  </si>
  <si>
    <t>Optimization of Invisibility Cloaks by Surface Integral Equation Method.
J. Rivero, J.M. Taboada, L. Landesa.
XXVII Simposium Nacional de la Unión Científica Internacional de Radio (URSI 2012), Elche, Alicante, 12-14 september 2012.</t>
  </si>
  <si>
    <t>R22</t>
  </si>
  <si>
    <t>Design of Invisibility Cloaks Using Surface Integral Equation Method,
J. Rivero, J.M. Taboada, L. Landesa.
6th International Congress on Advanced Electromagnetic Materials in Microwaves and Optics (Metamaterials 2012), St. Petersburg, Russia, 17-22 september 2012.</t>
  </si>
  <si>
    <t>R23</t>
  </si>
  <si>
    <t>Fast Surface Integral Equation Methods for Electromagnetic Solution of Large-Scale Conductors, Metamaterials and Optical Nano-Antennas
J.M. Taboada, L. Landesa, M.G. Araújo, J. Rivero, D.M. Solís, L. Bote, F. Obelleiro, and L. Rodríguez. VI LEMA-EPFL Workshop on Integral Techniques for Electromagnetics (INTELECT'2012), Sevilla, 19 october 2012.</t>
  </si>
  <si>
    <t>R24</t>
  </si>
  <si>
    <t>Monge-Palacios, M., Yang, M., &amp; Espinosa-Garcia, J. (2012). QCT and QM calculations of the Cl (2 P)+ NH 3 reaction: influence of the reactant well on the dynamics. Physical Chemistry Chemical Physics, 14(14), 4824-4834.</t>
  </si>
  <si>
    <t>Impact Factor: 3.829. (Q1 (position 6) PHYSICS, ATOMIC, MOLECULAR &amp; CHEMICAL) (Q1 (position 32) CHEMISTRY, PHYSICAL)</t>
  </si>
  <si>
    <t>R25</t>
  </si>
  <si>
    <t>Monge-Palacios, M., Nogueira, J. J., &amp; Martínez-Núñez, E. (2012). Energy Transfer and Thermal Accommodation in Ozone Scattering from a Perfluorinated Self-Assembled Monolayer. The Journal of Physical Chemistry C, 116(48), 25454-25464.</t>
  </si>
  <si>
    <t>Impact Factor: 4.814. (Q1 (position 28) CHEMISTRY, PHYSICAL) (Q1 (position 27) MATERIALS SCIENCE, MULTIDISCIPLINARY) (Q2 (position 19) NANOSCIENCE &amp; NANOTECHNOLOGY)</t>
  </si>
  <si>
    <t>R26</t>
  </si>
  <si>
    <t>Monge-Palacios, M., Corchado, J. C., &amp; Espinosa-Garcia, J. (2012). Quasi-classical trajectory study of the role of vibrational and translational energy in the Cl (2 P)+ NH 3 reaction. Physical Chemistry Chemical Physics, 14(20), 7497-7508.</t>
  </si>
  <si>
    <t>R27</t>
  </si>
  <si>
    <t>Optimized Design of Multilayer Invisibility Cloaks for Arbitrary Geometries
J. Rivero, J.M. Taboada, L. Landesa, M.G. Araújo, F. Obelleiro.
7th European Conference on Antennas and Propagation, EUCAP 2012, Gonthenburg, 8-12 April 2013.</t>
  </si>
  <si>
    <t>R28</t>
  </si>
  <si>
    <t>Optimization of an optical wireless nanolink using directive nanoantennas.
Diego M. Solís, José M. Taboada, Fernando Obelleiro, and Luis Landesa.
Optics Express, Vol. 21, Issue 2, pp. 2369-2377 (2013) http://dx.doi.org/10.1364/OE.21.002369</t>
  </si>
  <si>
    <t>Impact Factor: 3.525. Q1 (position 6) OPTICS</t>
  </si>
  <si>
    <t>R29</t>
  </si>
  <si>
    <t>On the Fischer Indole Synthesis of 7‐Ethyltryptophol--Mechanistic and Process Intensification Studies under Continuous Flow Conditions.
Bernhard Gutmann, Michael Gottsponer, Petteri Elsner, David Cantillo, Dominique M. Roberge and C. Oliver Kappe.
Org. Process Res. Dev., 2013, 17 (2), pp 294–302. DOI: 10.1021/op300363s</t>
  </si>
  <si>
    <t>Impact Factor: 2.549. (Q1 (position 14) CHEMISTRY, APPLIED) (Q2 (position 19) CHEMISTRY, ORGANIC)</t>
  </si>
  <si>
    <t>R30</t>
  </si>
  <si>
    <t>Development of Scientific Applications with High-Performance Computing through a Component-Based and Aspect-Oriented Methodology.
Javier Corral-García, César Gómez-Martín, José-Luis González-Sánchez and David Cortés-Polo.
International Journal of Advanced Computer Science, Vol. 3, No. 8, Pp. 400-408, Aug., 2013. ISSN: 2251-6379</t>
  </si>
  <si>
    <t>R31</t>
  </si>
  <si>
    <t>In Situ Generation of Diimide from Hydrazine and Oxygen: Continuous-Flow Transfer Hydrogenation of Olefins.
Pieber, B., Martinez, S. T., Cantillo, D. and Kappe, C. O. (2013).
Angewandte Chemie International Edition, 52: 10241–10244. doi: 10.1002/anie.201303528</t>
  </si>
  <si>
    <t>Impact Factor: 11.336. Q1 (position 11) CHEMISTRY, MULTIDISCIPLINARY</t>
  </si>
  <si>
    <t>R32</t>
  </si>
  <si>
    <t>IPM-TP, a Full Integrated Architecture to Provide Seamless Mobility Management with QoS.
David Cortés-Polo, José-Luis González-Sánchez, Javier Carmona-Murillo, Fco. Javier Rodríguez-Pérez, Javier Corral-García.
Information Journal, Vol.16, No.12(B), Dec. 2013, pp.8781-8798. ISSN:1343-4500.</t>
  </si>
  <si>
    <t>R33</t>
  </si>
  <si>
    <t>DM3: distributed mobility management in MPLS-based access networks.
Carmona-Murillo, J., González-Sánchez, J.-L., Cortés-Polo, D. and Rodríguez-Pérez, F.-J.
Int. J. Network Mgmt. 2013. doi: 10.1002/nem.1854</t>
  </si>
  <si>
    <t>Impact Factor: 0.517. (Q4 (position 105) COMPUTER SCIENCE, INFORMATION SYSTEMS) (Q4 (position 60) TELECOMMUNICATIOS)</t>
  </si>
  <si>
    <t>R34</t>
  </si>
  <si>
    <t>Aqueous thermal desorption as an effective way to regenerate spent activated carbons.
B. Ledesma, S. Román, E. Sabio, A. Álvarez-Murillo.
The Journal of Supercritical Fluids, Volume 85, January 2014, Pages 24-30, ISSN 0896-8446, http://dx.doi.org/10.1016/j.supflu.2013.10.017</t>
  </si>
  <si>
    <t>Impact Factor: 2.571. (Q2 (position 55) CHEMISTRY, PHYSICAL) (Q1 (position 27) ENGINEERING, CHEMICAL)</t>
  </si>
  <si>
    <t>R35</t>
  </si>
  <si>
    <t>Enhancing PTN to Improve the QoS Provided by the IP Mobility Management.
David Cortés-Polo, José-Luis González-Sánchez, Javier Carmona-Murillo, Fco. Javier Rodríguez-Pérez, Javier Corral-García. 2013 World Conference on Information Systems and Technologies (WorldCIST'13). Algarve, Portugal, Marzo 27-30, 2013. ISBN: 978-3-642-36980-3.</t>
  </si>
  <si>
    <t>R36</t>
  </si>
  <si>
    <t>Aplicabilidad de la Reutilización de Código a la Implementación de Soluciones en Entornos HPC.
Javier Corral-García, José-Luis González-Sánchez, César Gómez-Martín y David Cortés-Polo.
Actas de la 8ª Conferencia Ibérica de Sistemas y Tecnologías de la Información, Vol. II. CISTI 2013. Lisboa, Portugal. 19-22 junio 2013. ISBN: 978-989-98434-0-0. pp 359-362.</t>
  </si>
  <si>
    <t>R37</t>
  </si>
  <si>
    <t>Computing Ground-Wave Electric Field at MF Band via FDTD Method.
F. T. Pachón-García, J. M. Paniagua-Sánchez, M. Rufo-Pérez, and A. Jiménez-Barco.
Progress In Electromagnetics Research Symposium. PIERS Proceedings, Stockholm, Sweden, August 12-15, 2013. pp. 300-304. ISSN: 1559-9450, ISBN: 978-1-934142-26-4.</t>
  </si>
  <si>
    <t>R38</t>
  </si>
  <si>
    <t>Performance and Energy Aware Scheduling Simulator for High-Performance Computing.
César Gómez-Martín, Miguel A. Vega-Rodríguez, José-Luis González-Sánchez, Javier Corral-García y David Cortés-Polo. 7th IBERGRID 2013, Conference Proceedings. Madrid, España. 19-20 de septiembre 2013. ISBN: 978-84-9048-110-3. pp 17-29.</t>
  </si>
  <si>
    <t>R39</t>
  </si>
  <si>
    <t>Testbed para el análisis del impacto de la movilidad en redes de acceso.
Javier Carmona-Murillo, David Cortés-Polo, Pedro Rodríguez-Cubero, Francisco-Javier Rodríguez-Pérez, José-Luis González-Sánchez. Actas de las Jornadas de Ingeniería Telemática 2013 (JITEL 2013), pp. 357-363. Granada, 28-30 de Octubre de 2013. ISBN-10: 84-616-5597-4. ISBN-13: 978-84-616-5597-7.</t>
  </si>
  <si>
    <t>R40</t>
  </si>
  <si>
    <t>Monge-Palacios, M., Rangel, C., Espinosa-García, J., Fu, H., &amp; Yang, M. (2013). Isotope effects on the dynamics properties and reaction mechanism in the Cl (2P)+ NH3 reaction: a QCT and QM study. Theoretical Chemistry Accounts, 132(4), 1-10.</t>
  </si>
  <si>
    <t>Impact Factor: 2.143. (Q1 (position 6) PHYSICS, ATOMIC, MOLECULAR &amp; CHEMICAL)</t>
  </si>
  <si>
    <t>R41</t>
  </si>
  <si>
    <t>Monge-Palacios, M., Rangel, C., &amp; Espinosa-Garcia, J. (2013). Ab initio based potential energy surface and kinetics study of the OH+ NH3 hydrogen abstraction reaction. The Journal of chemical physics, 138(8), 084305.</t>
  </si>
  <si>
    <t>Impact Factor: 3.122. (Q1 (position 8) PHYSICS, ATOMIC, MOLECULAR &amp; CHEMICAL)</t>
  </si>
  <si>
    <t>R42</t>
  </si>
  <si>
    <t>Monge-Palacios, M., Corchado, J. C., &amp; Espinosa-Garcia, J. (2013). Dynamics study of the OH+ NH3 hydrogen abstraction reaction using QCT calculations based on an analytical potential energy surface. The Journal of chemical physics, 138(21), 214306.</t>
  </si>
  <si>
    <t>R43</t>
  </si>
  <si>
    <t>Monge-Palacios, M., &amp; Espinosa-Garcia, J. (2013). Role of Vibrational and Translational Energy in the OH+ NH3 Reaction: A Quasi-Classical Trajectory Study. The Journal of Physical Chemistry A, 117(24), 5042-5051.</t>
  </si>
  <si>
    <t>Impact Factor: 2.775. (Q2 (position 50) CHEMISTRY, PHYSICAL) (Q2 (position 11) PHYSICS, ATOMIC, MOLECULAR &amp; CHEMICAL)</t>
  </si>
  <si>
    <t>R44</t>
  </si>
  <si>
    <t>Monge-Palacios, M., &amp; Espinosa-Garcia, J. (2013). Bond and mode selectivity in the OH+ NH 2 D reaction: a quasi-classical trajectory calculation. Physical Chemistry Chemical Physics, 15(44), 19180-19190.</t>
  </si>
  <si>
    <t>Impact Factor: 4.198. (Q1 (position 33) CHEMISTRY, PHYSICAL) (Q1 (position 5) PHYSICS, ATOMIC, MOLECULAR &amp; CHEMICAL)</t>
  </si>
  <si>
    <t>R45</t>
  </si>
  <si>
    <t>Effect of Configuration of 2-Vinyldiazocarbonyl Compounds on Their Reactivity: Experimental and Computational Study.
Murat B. Supurgibekov, David Cantillo, C. Oliver Kappe, G. K. Surya Prakash and Valerij A. Nikolaev.
Org. Biomol. Chem., 2014, vol 12 (4), pp. 682-689 DOI: 10.1039/C3OB42102C</t>
  </si>
  <si>
    <t>Impact Factor: 3.562. Q1 (position 12) CHEMISTRY, ORGANIC</t>
  </si>
  <si>
    <t>R46</t>
  </si>
  <si>
    <t>Hydrazones from Hydroxy Naphthaldehydes. Part 2. Condensations with Aromatic N-Aminoheterocycles and Elucidation of Tautomeric Structures.
R. Fernando Martínez, Martín Ávalos, Reyes Babiano, Pedro Cintas, Mark E. Light, José L. Jiménez, Juan C. Palacios.
Tetrahedron 70 (2014) pp. 2319-2329.</t>
  </si>
  <si>
    <t>Impact Factor: 2.641. Q2 (position 18) CHEMISTRY, ORGANIC</t>
  </si>
  <si>
    <t>R47</t>
  </si>
  <si>
    <t>Stepwise Formation of 1,3-Diazolium-4-Thiolates by Münchnone Cycloadditions: Promising Candidates for Nonlinear Optics.
David Cantillo, Martín Ávalos, Reyes Babiano, Pedro Cintas, José L. Jiménez, Mark E. Light , Juan C. Palacios, and Rocío Porro.
J. Org. Chem., 2014, 79 (9), pp 4201–4205.</t>
  </si>
  <si>
    <t>Impact Factor: 4.721. Q1 (position 7) CHEMISTRY, ORGANIC</t>
  </si>
  <si>
    <t>R48</t>
  </si>
  <si>
    <t>DM3: Distributed Mobility Management in Mpls-Based Access Networks.
Javier Carmona-Murillo, José-Luis González-Sánchez, David Cortés-Polo and Francisco-Javier Rodríguez-Pérez.
International Journal of Network Management.
Volume 24, Issue 2, pages 85–100, March/April 2014</t>
  </si>
  <si>
    <t>Impact Factor: 0.283. (Q4 (position 132) COMPUTER SCIENCE, INFORMATION SYSTEMS) (Q4 (position 73) TELECOMMUNICATIONS)</t>
  </si>
  <si>
    <t>R49</t>
  </si>
  <si>
    <t>A Delay-Oriented Prioritization Policy Based on Cooperative Lossless Buffering in PTN Domains.
Francisco-Javier Rodríguez-Pérez, José-Luis González-Sánchez, David Cortés-Polo, Javier Carmona-Murillo.
Journal of Network and Systems Management.</t>
  </si>
  <si>
    <t>Impact Factor: 0.796. (Q3 (position 90) COMPUTER SCIENCE, INFORMATION SYSTEMS) (Q3 (position 49) TELECOMMUNICATIONS)</t>
  </si>
  <si>
    <t>R50</t>
  </si>
  <si>
    <t>On the Detection of the Solar Signal in the Tropical Stratosphere.
G. Chiodo, D. R. Marsh, R. Garcia-Herrera, N. Calvo, and J. A. García.
Atmos. Chem. Phys., 14, 5251-5269, 2014</t>
  </si>
  <si>
    <t>Impact Factor: 5.053. Q1 (position 3) METEOROLOGY &amp; ATMOSPHERIC SCIENCES</t>
  </si>
  <si>
    <t>R51</t>
  </si>
  <si>
    <t>Pseudo-Cyclic Structures of Mono-and Di-Azaderivatives of Malondialdehydes. Synthesis and Conformational Disentanglement by Computational Analyses.
María P. Romero-Fernández, Martín Ávalos, Reyes Babiano, Pedro Cintas, José L. Jiménez, Mark E. Light and Juan C. Palacios.
Org. Biomol. Chem., 2014,12, 8997-9010.</t>
  </si>
  <si>
    <t>R52</t>
  </si>
  <si>
    <t>Felipe Lemus Prieto, José-Luis González Sánchez, David Cortés Polo. El personal y su implicación / La dirección como motor de calidad. Diez Pasos hacia la Calidad. 1 - 1, pp. 23 - 33. Cáceres, Extremadura(España). Fundación Centro de Cirugía de
Mínima Invasión Jesús Usón, 01/09/2014. ISBN 978-84-617-2121-4</t>
  </si>
  <si>
    <t>R53</t>
  </si>
  <si>
    <t>Joaquín Espinosa-Garcia. Quasi-Classical Trajectory Study of the Vibrational and Translational Effects on the O(3P) + CD4 Reaction. The Journal of Physical Chemistry A 2014 118 (20), 3572-3579. DOI: 10.1021/jp502414e</t>
  </si>
  <si>
    <t>R54</t>
  </si>
  <si>
    <t>García, G., Atilhan, M., &amp; Aparicio, S. (2014). A theoretical study on ionic liquid endohedral C540 fullerene. RSC Advances, 4(85), 45286-45299.</t>
  </si>
  <si>
    <t>Impact Factor: 3.840. (Q1 (position 33) CHEMISTRY, PHYSICAL)</t>
  </si>
  <si>
    <t>R55</t>
  </si>
  <si>
    <t>García, G., Atilhan, M., &amp; Aparicio, S. (2014). Viscous origin of ionic liquids at the molecular level: A quantum chemical insight. Chemical Physics Letters, 610, 267-272.</t>
  </si>
  <si>
    <t>Impact Factor: 1.897. (Q3 (position 83) CHEMISTRY, PHYSICAL) (Q3 (position 17) PHYSICS, ATOMIC, MOLECULAR &amp; CHEMICAL)</t>
  </si>
  <si>
    <t>R56</t>
  </si>
  <si>
    <t>García, G., Atilhan, M., &amp; Aparicio, S. (2014). Theoretical study on the solvation of C60 fullerene by ionic liquids. The Journal of Physical Chemistry B, 118(38), 11330-11340.</t>
  </si>
  <si>
    <t>Impact Factor: 3.302. (Q2 (position 44) CHEMISTRY, PHYSICAL)</t>
  </si>
  <si>
    <t>R57</t>
  </si>
  <si>
    <t>García, G., Trenzado, J. L., Alcalde, R., Rodríguez-Delgado, A., Atilhan, M., &amp; Aparicio, S. (2014). Structure of alkylcarbonate+ n-alkane mixed fluids. The Journal of Physical Chemistry B, 118(38), 11310-11322.</t>
  </si>
  <si>
    <t>R58</t>
  </si>
  <si>
    <t>Garcia, G., Atilhan, M., &amp; Aparicio, S. (2014). Insights into alkyl lactate+ water mixed fluids. Journal of Molecular Liquids, 199, 215-223.</t>
  </si>
  <si>
    <t>Impact Factor: 2.515. (Q2 (position 55) CHEMISTRY, PHYSICAL) (Q2 (position 11) PHYSICS, ATOMIC, MOLECULAR &amp; CHEMICAL)</t>
  </si>
  <si>
    <t>R59</t>
  </si>
  <si>
    <t>Zapata, J. L. G., &amp; Martín, J. C. D. (2014). Finding the number of roots of a polynomial in a plane region using the winding number. Computers &amp; Mathematics with Applications, 67(3), 555-568.</t>
  </si>
  <si>
    <t>R60</t>
  </si>
  <si>
    <t>Corchado, J. C., Sanchez, M. L., Fdez. Galván, I., Martin, M. E., Muñoz-Losa, A., Barata-Morgado, R., &amp; Aguilar, M. A. (2014). Theoretical study of solvent effects on the ground and low-lying excited free energy surfaces of a push–pull substituted azobenzene. The Journal of Physical Chemistry B, 118(43), 12518-12530.</t>
  </si>
  <si>
    <t>R61</t>
  </si>
  <si>
    <t>Experimental evaluation of mobility management protocols for multimedia communications.
Javier Carmona-Murillo, David Cortés-Polo, Jesús Calle-Cancho, José-Luis González-Sánchez, Francisco-Javier Rodríguez-Pérez.
XII Jornadas de Ingeniería Telemática (JITEL2015), pp. 293-300. Palma de Mallorca (España), 14-16 de octubre de 2015. ISBN: 978-84-606-8609-5.</t>
  </si>
  <si>
    <t>R62</t>
  </si>
  <si>
    <t>Green Code, Energy Efficiency in the Source Code for High-Performance Computing.
Javier Corral-García, César Gómez-Martín, José-Luis González-Sánchez.
Sistemas y Tecnologías de la Información, Actas de la 10ª Conferencia Ibérica de Sistemas y Tecnologías de la Información, Vol. II. CISTI 2015. Águeda, Aveiro, Portugal. 17-20 junio 2015. ISBN: 978-989-98434-5-5. pp 61-64.</t>
  </si>
  <si>
    <t>R63</t>
  </si>
  <si>
    <t>Modeling Contention and Mapping Effects in Multi-core Clusters.
Juan-Antonio Rico-Gallego, Juan-Carlos Díaz-Martín, Alexey L. Lastovetsky.
Euro-Par 2015: Parallel Processing Workshops, pp. 197-208. ISBN 978-3-319-27308-2, DOI= 10.1007 / 978-3-319-27308-2_17.</t>
  </si>
  <si>
    <t>R64</t>
  </si>
  <si>
    <t>Rico-Gallego, J. A., &amp; Díaz-Martín, J. C. (2015). τ-Lop: Modeling performance of shared memory MPI. Parallel Computing, 46, 14-31.</t>
  </si>
  <si>
    <t>Impact Factor 1. (Q3 (position 53) COMPUTER SCIENCE, THEORY &amp; METHODS)</t>
  </si>
  <si>
    <t>R65</t>
  </si>
  <si>
    <t>An approach for the rationalization of melting temperature for deep eutectic solvents from DFT.
Gregorio García, Mert Atilhan, Santiago Aparicio.
Chemical Physics Letters, Vol. 634, pag. 151-155, 2015. ISSN: 0009-2614. DOI:10.1016 / j.cplett.2015.06.017</t>
  </si>
  <si>
    <t>Impact Factor: 1.860. (Q3 (position 88) CHEMISTRY, PHYSICAL) (Q3 (position 19) PHYSICS, ATOMIC, MOLECULAR &amp; CHEMICAL)</t>
  </si>
  <si>
    <t>R66</t>
  </si>
  <si>
    <t xml:space="preserve">An OAM function to improve the packet loss in MPLS-TP domains for prioritized QoS-aware services.
Francisco-Javier Rodríguez-Pérez, José-Luis González-Sánchez, Javier Carmona-Murillo, and David Cortés-Polo.
International Journal of Communication Systems. Vol 28, Issue 6, pp. 1037-1052, John Wiley &amp; Sons, April 2015. DOI: 10.1002/dac.2742. </t>
  </si>
  <si>
    <t>Impact Factor: 1.099. (Q2 (position 41) TELECOMMUNIATIONS) (Q2 (position 144) ENGINEERING ELECTRICAL &amp; ELECTRONIC)</t>
  </si>
  <si>
    <t>R67</t>
  </si>
  <si>
    <t>Assessing European primary school performance through a conditional nonparametric model.
José Manuel Cordero, Daniel Santín and Rosa Simancas.
Journal of the Operational Research Society. June 2015. DOI:10.1057 / jors.2015.42</t>
  </si>
  <si>
    <t>Impact Factor: 1.225. Q3 (position 41) OPERATIONS RESEARCH &amp; MANAGEMENT</t>
  </si>
  <si>
    <t>R68</t>
  </si>
  <si>
    <t>Assessing the level of happiness across countries. A robust frontier approach.
Francisco Javier Salinas Jiménez, José Manuel Cordero Ferrera, María del Mar Salinas Jiménez. 
Papeles de trabajo del Instituto de Estudios Fiscales. Serie economía, ISSN 1578-0252, Nº 4, 2015, págs. 7-23.</t>
  </si>
  <si>
    <t>R69</t>
  </si>
  <si>
    <t>Influence of the N–N Coligand: C–C Coupling Instead of Formation of Imidazol-2-yl Complexes at {Mo(η3-allyl)(CO)2} Fragments. Theoretical and Experimental Studies.
Andrea Cebollada, Maialen Espinal Viguri, Julio Pérez, Jesús Díaz, Ramón López, and Lucía Riera.
Inorganic Chemistry 2015 54 (6), 2580-2590. DOI: 10.1021/ic502729z</t>
  </si>
  <si>
    <t>Impact Factor: 4.820. Q1 (position 4) CHEMISTRY, INORGANIC &amp; NUCLEAR</t>
  </si>
  <si>
    <t>R70</t>
  </si>
  <si>
    <t>Mobility management in packet transport networks for network convergence.
David Cortés-Polo, José-Luis González-Sánchez, Francisco-Javier Rodríguez-Pérez, and Javier Carmona-Murillo.
Transactions on Emerging Telecommunications Technologies. John Wiley &amp; Sons, Vol 26, issue 5, pp. 749-759, May 2015. DOI: 10.1002/ett.2705.</t>
  </si>
  <si>
    <t>Impact Factor: 1.295. Q2 (position 34) TELECOMMUNICATIONS</t>
  </si>
  <si>
    <t>R71</t>
  </si>
  <si>
    <t>Performance and energy aware scheduling simulator for HPC: evaluating different resource selection methods.
Gómez-Martín, C., Vega-Rodríguez, M. A., and González-Sánchez, J.-L.
Concurrency Computat.: Pract. Exper., 27:5436–5459. doi: 10.1002/cpe.3607.</t>
  </si>
  <si>
    <t>Impact Factor: 0.942. (Q3 (position 59) COMPUTER SCIENCE, SOFTWARE ENGINEERING) (Q3 (position 59) COMPUTER SCIENCE, THEORY &amp; METHODS)</t>
  </si>
  <si>
    <t>R72</t>
  </si>
  <si>
    <t>Proposal and analysis of integrated PTN architecture in the mobile backhaul to improve the QoS of HetNets.
David Cortés-Polo, José-Luis González-Sánchez, Javier Carmona-Murillo and Francisco-Javier Rodríguez-Pérez.
EURASIP Journal on Wireless Communications and Networking 2015, 2015:116. Springer, April 2015. DOI:10.1186/s13638-015-0341-2.</t>
  </si>
  <si>
    <t>Impact Factor: 0.627. (Q3 (position 192) ENGINEERING, ELECTRICAL &amp; ELECTRONIC) (Q4 (position 66) TELECOMMUNICATIONS)</t>
  </si>
  <si>
    <t>R73</t>
  </si>
  <si>
    <t>Regioselective Tandem [4 + 1]–[4 + 2] Synthesis of Amino-Substituted Dihydroxanthones and Xanthones.
Ana Bornadiego, Jesús Díaz, Carlos F. Marcos.
Journal of Organic Chemistry. May 2015. DOI: 10.1021/acs.joc.5b00658.</t>
  </si>
  <si>
    <t>Impact Factor: 4.785. Q1 (position 7) CHEMISTRY, ORGANIC</t>
  </si>
  <si>
    <t>R74</t>
  </si>
  <si>
    <t>Rethinking Aromaticity in H‑Bonded Systems. Caveats for Transition Structures Involving Hydrogen Transfer and π‑Delocalization.
María P. Romero-Fernández, Martín Ávalos, Reyes Babiano, Pedro Cintas, José L. Jiménez, and Juan C. Palacios.
The Journal of Physical Chemistry A 2015 119 (3), 525-534. DOI: 10.1021/jp5113735</t>
  </si>
  <si>
    <t>Impact Factor: 2.833. (Q2 (position 55) CHEMISTRY, PHYSICAL) (Q2 (position 11) PHYSICS, ATOMIC, MOLECULAR &amp; CHEMICAL )</t>
  </si>
  <si>
    <t>R75</t>
  </si>
  <si>
    <t xml:space="preserve">TE-DMM: A Proposal to Improve the Control Plane in PMIPv6-based DMM Networks.
Jesús Calle-Cancho, Javier Carmona-Murillo, David Cortés-Polo, José-Luis González-Sánchez, and Francisco-Javier Rodríguez-Pérez.
IEEE Latin America Transactions, vol.13, no.9, pp. 3149-3155, September 2015. DOI: 10.1109/TLA.2015.7350071. </t>
  </si>
  <si>
    <t>Impact Factor: 0.436. (Q4 (position 133) COMPUTER SCIENCE, INFORMATION SYSTEMS) (Q4 (position 219) ENGINEERING, ELECTRICAL &amp; ELECTRONIC)</t>
  </si>
  <si>
    <t>R76</t>
  </si>
  <si>
    <t>τ-Lop: Modeling performance of shared memory MPI.
Juan Antonio Rico Gallego, Juan Carlos Díaz Martín.
Parallel Computing. Volume 46, July 2015, Pages 14–31. DOI: 10.1016/j.parco.2015.02.006.</t>
  </si>
  <si>
    <t>Impact Factor: 1.000. Q3 (position 53) COMPUTER SCIENCE, THEORY &amp; METHODS</t>
  </si>
  <si>
    <t>R77</t>
  </si>
  <si>
    <t>Mobile-Fixed Integration for Next-Generation Mobile Network: Classification and Evaluation.
David Cortés-Polo, José-Luis González-Sánchez, Francisco-Javier Rodríguez-Pérez and Javier Carmona-Murillo.
Handbook of Research on Next Generation Mobile Communication Systems. pp 466 - 484. ISBN: 9781466687325.</t>
  </si>
  <si>
    <t>R78</t>
  </si>
  <si>
    <t>Gestión de la movilidad en redes de transporte de paquetes para la mejora de la calidad de servicio en la convergencia entre las redes fijas y móviles.
David Cortés-Polo. PhD Thesis</t>
  </si>
  <si>
    <t>Others</t>
  </si>
  <si>
    <t>R79</t>
  </si>
  <si>
    <t>García, G., Atilhan, M., &amp; Aparicio, S. (2015). Adsorption of choline benzoate ionic liquid on graphene, silicene, germanene and boron-nitride nanosheets: a DFT perspective. Physical Chemistry Chemical Physics, 17(25), 16315-16326</t>
  </si>
  <si>
    <t>Impact Factor: 4.449. (Q1 (position 32) CHEMISTRY, PHYSICAL) (Q1 (position 6) PHYSICS, ATOMIC, MOLECULAR &amp; CHEMICAL)</t>
  </si>
  <si>
    <t>R80</t>
  </si>
  <si>
    <t>Ullah, R., Atilhan, M., Anaya, B., Khraisheh, M., García, G., ElKhattat, A., ... &amp; Aparicio, S. (2015). A detailed study of cholinium chloride and levulinic acid deep eutectic solvent system for CO 2 capture via experimental and molecular simulation approaches. Physical Chemistry Chemical Physics, 17(32), 20941-20960.</t>
  </si>
  <si>
    <t>R81</t>
  </si>
  <si>
    <t>García, G., Atilhan, M., &amp; Aparicio, S. (2015). Assessment of DFT methods for studying acid gas capture by ionic liquids. Physical Chemistry Chemical Physics, 17(40), 26875-26891.</t>
  </si>
  <si>
    <t>R82</t>
  </si>
  <si>
    <t>Alcalde, R., García, G., Trenzado, J. L., Atilhan, M., &amp; Aparicio, S. (2015). Characterization of Amide–Alkanediol Intermolecular Interactions. The Journal of Physical Chemistry B, 119(13), 4725-4738.</t>
  </si>
  <si>
    <t>Impact Factor: 3.187. (Q2 (position 48) CHEMISTRY, PHYSICAL)</t>
  </si>
  <si>
    <t>R83</t>
  </si>
  <si>
    <t>García, G., Aparicio, S., &amp; Atilhan, M. (2015). Density Functional Theory Study on the Cholinium Dihydrogenphosphate Ionic Liquid for Acid Gas Removal. Journal of Solution Chemistry, 44(3-4), 890-899.</t>
  </si>
  <si>
    <t>Impact Factor: 1.256. (Q4 (position 108) CHEMISTRY, PHYSICAL)</t>
  </si>
  <si>
    <t>R84</t>
  </si>
  <si>
    <t>García, G., Atilhan, M., &amp; Aparicio, S. (2015). Water Effect on Acid-Gas Capture Using Choline Lactate: A DFT Insight beyond Molecule–Molecule Pair Simulations. The Journal of Physical Chemistry B, 119(17), 5546-5557.</t>
  </si>
  <si>
    <t>R85</t>
  </si>
  <si>
    <t>García, G., Atilhan, M., &amp; Aparicio, S. (2015). Flavonols on graphene: a DFT insight. Theoretical Chemistry Accounts, 134(5), 1-13.</t>
  </si>
  <si>
    <t>Impact Factor: 1.806. (Q3 (position 92) CHEMISTRY, PHYSICAL)</t>
  </si>
  <si>
    <t>R86</t>
  </si>
  <si>
    <t>Garcia, G., Atilhan, M., &amp; Aparicio, S. (2015). Theoretical Study on the Solvation of C60 Fullerene by Ionic Liquids II: DFT Analysis of the Interaction Mechanism. The Journal of Physical Chemistry B, 119(33), 10616-10629.</t>
  </si>
  <si>
    <t>R87</t>
  </si>
  <si>
    <t>García, G., Atilhan, M., &amp; Aparicio, S. (2015). A theoretical study on mitigation of CO 2 through advanced deep eutectic solvents. International Journal of Greenhouse Gas Control, 39, 62-73.</t>
  </si>
  <si>
    <t>Impact Factor: 4.064. (Q1 (position 18) ENERGY &amp; FUELS) (Q1 (position 10) ENGINEERING, ENVIRONMENTAL) (Q2 (position 8) GREEN &amp; SUSTAINABLE SCIENCE &amp; TECHNOLOGY)</t>
  </si>
  <si>
    <t>R88</t>
  </si>
  <si>
    <t>Garcia, G., Atilhan, M., &amp; Aparicio, S. (2015). Theoretical study of renewable ionic liquids in the pure state and with graphene and carbon nanotubes. The Journal of Physical Chemistry B, 119(37), 12224-12237.</t>
  </si>
  <si>
    <t>R89</t>
  </si>
  <si>
    <t>Garcia, G., Atilhan, M., &amp; Aparicio, S. (2015). Interaction Mechanism Insights on the Solvation of Fullerene B80with Choline-based Ionic Liquids. The Journal of Physical Chemistry B, 119(38), 12455-12463.</t>
  </si>
  <si>
    <t>R90</t>
  </si>
  <si>
    <t>Herrera, C., Alcalde, R., Garcia, G., Atilhan, M., &amp; Aparicio, S. (2015). Theoretical study of amino acid-based ionic liquids interacting with carbon nanosystems. The Journal of Physical Chemistry C, 119(48), 27080-27094.</t>
  </si>
  <si>
    <t>Impact Factor: 4.509. (Q1 (position 30) CHEMISTRY, PHYSICAL) (Q1 (position 40) MATERIALS SCIENCE, MULTIDISCIPLINARY) (Q2 (position 22) NANOSCIENCE &amp; NANOTECHNOLOGY)</t>
  </si>
  <si>
    <t>R91</t>
  </si>
  <si>
    <t>García, G., Atilhan, M., &amp; Aparicio, S. (2015). The impact of charges in force field parameterization for molecular dynamics simulations of deep eutectic solvents. Journal of Molecular Liquids, 211, 506-514.</t>
  </si>
  <si>
    <t>Impact Factor: 2.740. (Q2 (position 57) CHEMISTRY, PHYSICAL) (Q2 (position 13) PHYSICS, ATOMIC, MOLECULAR &amp; CHEMICAL)</t>
  </si>
  <si>
    <t>R92</t>
  </si>
  <si>
    <t>Shi, Y. X., Liang, R. Z., Martin, K. A., Star, D. G., Díaz, J., Li, X. Y., ... &amp; García, F. (2015). Steric C–N bond activation on the dimeric macrocycle [{P (μ-NR)} 2 (μ-NR)] 2. Chemical Communications, 51(92), 16468-16471.</t>
  </si>
  <si>
    <t>Impact Factor 6,567. (Q1 (position 21) CHEMISTRY, MULTIDISCIPLINARY)</t>
  </si>
  <si>
    <t>R93</t>
  </si>
  <si>
    <t>Üllen, A., Nusshold, C., Glasnov, T., Saf, R., Cantillo, D., Eibinger, G., ... &amp; Kogelnik, N. (2015). Covalent adduct formation between the plasmalogen-derived modification product 2-chlorohexadecanal and phloretin. Biochemical pharmacology, 93(4), 470-481.</t>
  </si>
  <si>
    <t>Impact Factor 5,091. (Q1 (position 18) PHARMACOLOGY &amp; PHARMACY)</t>
  </si>
  <si>
    <t>R94</t>
  </si>
  <si>
    <t>Romero-Fernández, M. P., Ávalos, M., Babiano, R., Cintas, P., Jiménez, J. L., &amp; Palacios, J. C. (2016). A further look at π-delocalization and hydrogen bonding in 2-arylmalondialdehydes. Tetrahedron, 72(1), 95-104.</t>
  </si>
  <si>
    <t>Impact Factor 2,645. (Q2 (position 22) CHEMISTRY, ORGANIC)</t>
  </si>
  <si>
    <t>R95</t>
  </si>
  <si>
    <t>Corral-García, J., González-Sánchez, J. L., &amp; Pérez-Toledano, M. A. (2016, July). Towards automatic parallelization of sequential programs and efficient use of resources in HPC centers. In High Performance Computing &amp; Simulation (HPCS), 2016 International Conference on (pp. 947-954). IEEE.</t>
  </si>
  <si>
    <t>R96</t>
  </si>
  <si>
    <t>Rico-Gallego, J. A., Díaz-Martín, J. C., &amp; Lastovetsky, A. L. (2016). Extending τ-Lop to model concurrent MPI communications in multicore clusters. Future Generation Computer Systems, 61, 66-82.</t>
  </si>
  <si>
    <t>Impact Factor 2,43.(Q1 (position 13) COMPUTER SCIENCE, THEORY &amp; METHODS)</t>
  </si>
  <si>
    <t>R97</t>
  </si>
  <si>
    <t>Glawar, A. F. G., Martínez, R. F., Ayers, B. J., Hollas, M. A., Ngo, N., Nakagawa, S., ... &amp; Jenkinson, S. F. (2016). Structural essentials for β-N-acetylhexosaminidase inhibition by amides of prolines, pipecolic and azetidine carboxylic acids. Organic &amp; Biomolecular Chemistry, 14(44), 10371-10385.</t>
  </si>
  <si>
    <t>Impact Factor 3,559. (Q1 (position 14) CHEMISTRY, ORGANIC)</t>
  </si>
  <si>
    <t>R98</t>
  </si>
  <si>
    <t>Galiano, V., Garcia-Valtanen, P., Micol, V., &amp; Encinar, J. A. (2016). Looking for inhibitors of the dengue virus NS5 RNA-dependent RNA-polymerase using a molecular docking approach. Drug design, development and therapy, 10, 3163.</t>
  </si>
  <si>
    <t>Impact Factor 2,881. (Q2 (position 22) CHEMISTRY, MEDICINAL) (Q2 (position 84) PHARMACOLOGY &amp; PHARMACY)</t>
  </si>
  <si>
    <t>R99</t>
  </si>
  <si>
    <t>García, M. E., García-Vivó, D., Menéndez, S., &amp; Ruiz, M. A. (2016). C–C and C–N Couplings in Reactions of the Benzylidyne-Bridged Complex [Mo2Cp2 (μ-CPh)(μ-PCy2)(CO) 2] with Small Unsaturated Organics. Organometallics, 35(20), 3498-3506.</t>
  </si>
  <si>
    <t>Impact Factor 4,186. (Q1 (position 12) CHEMISTRY, ORGANIC) (Q1 (position 9) CHEMISTRY, INORGANIC &amp; NUCLEAR)</t>
  </si>
  <si>
    <t>R100</t>
  </si>
  <si>
    <t>Albuerne, I. G., Alvarez, M. A., Amor, I., García, M. E., García-Vivó, D., &amp; Ruiz, M. A. (2016). Cycloaddition Reactions of the Phosphinidene-Bridged Complex [Mo2Cp (μ-κ1: κ1, η5-PC5H4)(CO) 2 (η6-HMes*)] with Diazoalkanes and Other Heterocumulenes. Inorganic Chemistry, 55(20), 10680-10691.</t>
  </si>
  <si>
    <t>Impact Factor 4,82. (Q1 (position 4) CHEMISTRY, INORGANIC &amp; NUCLEAR)</t>
  </si>
  <si>
    <t>R101</t>
  </si>
  <si>
    <t>Nikolaev, V. A., Cantillo, D., Kappe, C. O., Medvedev, J. J., Prakash, G. K., &amp; Supurgibekov, M. B. (2016). Diazo Strategy for the Synthesis of Pyridazines: Pivotal Impact of the Configuration of the Diazo Precursor on the Process. Chemistry–A European Journal, 22(1), 174-184.</t>
  </si>
  <si>
    <t>Impact factor 5,771. (Q1 (position 24) CHEMISTRY, MULTIDISCIPLINARY)</t>
  </si>
  <si>
    <t>R102</t>
  </si>
  <si>
    <t>García, G., Atilhan, M., &amp; Aparicio, S. (2016). In silico rational design of ionic liquids for the exfoliation and dispersion of boron nitride nanosheets. Physical Chemistry Chemical Physics, 18(2), 1212-1224.</t>
  </si>
  <si>
    <t>R103</t>
  </si>
  <si>
    <t>García, G., Atilhan, M., &amp; Aparicio, S. (2016). Flavonol–carbon nanostructure hybrid systems: a DFT study on the interaction mechanism and UV/Vis features. Physical Chemistry Chemical Physics, 18(6), 4760-4771.</t>
  </si>
  <si>
    <t>R104</t>
  </si>
  <si>
    <t>Herrera, C., García, G., Atilhan, M., &amp; Aparicio, S. (2016). A molecular dynamics study on aminoacid-based ionic liquids. Journal of Molecular Liquids, 213, 201-212.</t>
  </si>
  <si>
    <t>R105</t>
  </si>
  <si>
    <t>Atilhan, M., Anaya, B., Ullah, R., Costa, L. T., &amp; Aparicio, S. (2016). Double Salt Ionic Liquids Based on Ammonium Cations and Their Application for CO2 Capture. The Journal of Physical Chemistry C, 120(31), 17829-17844.</t>
  </si>
  <si>
    <t>R106</t>
  </si>
  <si>
    <t>Herrera, C., García, G., Alcalde, R., Atilhan, M., &amp; Aparicio, S. (2016). Interfacial properties of 1-ethyl-3-methylimidazolium glycinate ionic liquid regarding CO 2, SO 2 and water from molecular dynamics. Journal of Molecular Liquids, 220, 910-917.</t>
  </si>
  <si>
    <t>R107</t>
  </si>
  <si>
    <t>Gómez-Martín, C., Vega-Rodríguez, M. A., &amp; González-Sánchez, J. L. (2016). Fattened backfilling: An improved strategy for job scheduling in parallel systems. Journal of Parallel and Distributed Computing, 97, 69-77.</t>
  </si>
  <si>
    <t>Impact Factor:1.320. (Q2 (position 39) COMPUTER SCIENCE, THEORY &amp; METHODS)</t>
  </si>
  <si>
    <t>R108</t>
  </si>
  <si>
    <t>Mógena-Cisneros, E., Núñez Trujillo, P., and González-Sánchez, J. L.. Human Body Feature Detection and Classification for Rehabilitation Therapies with Robots. XVII Workshop of Physical Agents. Proceedings of the WAF 2016 pp 39-46</t>
  </si>
  <si>
    <t>R109</t>
  </si>
  <si>
    <t>Fombona, S., Espinal‐Viguri, M., Huertos, M. A., Díaz, J., López, R., Menéndez, M. I., ... &amp; Riera, L. (2016). Activation of Aromatic C− C Bonds of 2, 2’‐Bipyridine Ligands. Chemistry-A European Journal, 22(48), 17160-17164.</t>
  </si>
  <si>
    <t>R110</t>
  </si>
  <si>
    <t>de la Concepción, J. G., Ávalos, M., Babiano, R., Cintas, P., Jiménez, J. L., Light, M. E., &amp; Palacios, J. C. (2016). Computational insights into cycloadditions of thioisomünchnones with acetylenes: how does sulfur escape from cycloadducts?. Tetrahedron, 72(31), 4665-4670.</t>
  </si>
  <si>
    <t>Impact Factor 2,645. (Q22 (position 22) CHEMISTRY, ORGANIC)</t>
  </si>
  <si>
    <t>R111</t>
  </si>
  <si>
    <t>García, G., Atilhan, M., &amp; Aparicio, S. (2017). Simultaneous CO 2 and SO 2 capture by using ionic liquids: a theoretical approach. Physical Chemistry Chemical Physics, 19(7), 5411-5422.</t>
  </si>
  <si>
    <t>R112</t>
  </si>
  <si>
    <t>Herrera, C., de Carvalho Costa, G., Atilhan, M., Costa, L. T., &amp; Aparicio, S. (2017). A theoretical study on aminoacid-based ionic liquids with acid gases and water. Journal of Molecular Liquids, 225, 347-356.</t>
  </si>
  <si>
    <t>R113</t>
  </si>
  <si>
    <t>Manuel-Alfonso López-Rourich , Felipe Lemus-Prieto , Javier Corral-García , José-Luis González-Sánchez (2017). HPC Services to Characterize Genetic Mutations through Cloud Computing Federations. Computer Science and Information Technology, 5 , 105 - 112.</t>
  </si>
  <si>
    <t>R114</t>
  </si>
  <si>
    <t>Espinosa-Garcia, J., Bonnet, L., &amp; Corchado, J. C. (2017). Theoretical Study of the Pair-Correlated F+ CHD3 (v= 0, ν 1= 1) Reaction. Effect of CH Stretching Vibrational Excitation. The Journal of Physical Chemistry A.</t>
  </si>
  <si>
    <t>R115</t>
  </si>
  <si>
    <t>de la Concepción, J. G., Ávalos, M., Babiano, R., Cintas, P., Jiménez, J. L., Light, M. E., &amp; Palacios, J. C. (2017). Assessing stereoelectronic effects in dipolar cycloadditions yielding fused thiazolopyridone rings. Tetrahedron, 73(12), 1551-1560.</t>
  </si>
  <si>
    <t>R116</t>
  </si>
  <si>
    <t>Ruiz-Torres, V., Encinar, J. A., Herranz-López, M., Pérez-Sánchez, A., Galiano, V., Barrajón-Catalán, E., &amp; Micol, V. (2017). An Updated Review on Marine Anticancer Compounds: The Use of Virtual Screening for the Discovery of Small-Molecule Cancer Drugs. Molecules, 22(7), 1037.</t>
  </si>
  <si>
    <t>Impact Factor 2,861. (Q2 (position 17) CHEMISTRY, ORGANIC)</t>
  </si>
  <si>
    <t>R117</t>
  </si>
  <si>
    <t>Núñez, P., Mogena, E., &amp; González, J. L. (2017). Automatic Human Body Feature Extraction in Serious Games applied to rehabilitation Robotics. Journal of Physical Agents, 8(1), 25-32.</t>
  </si>
  <si>
    <t>R118</t>
  </si>
  <si>
    <t>Anfífilos y bolaanfífilos a partir de azúcares reductores y poliacilhidrazidas. Ana María Sánchez-León PhD Tesis</t>
  </si>
  <si>
    <t>R119</t>
  </si>
  <si>
    <t>Wang, J., Ganguly, R., Yongxin, L., Díaz, J., Soo, H. S., &amp; García, F. (2017). Synthesis and the Optical and Electrochemical Properties of Indium (III) Bis (arylimino) acenaphthene Complexes. Inorganic chemistry, 56(14), 7811-7820.</t>
  </si>
  <si>
    <t>R120</t>
  </si>
  <si>
    <t>Espinosa-Garcia, J., &amp; Garcia-Bernaldez, J. C. (2017). Vibrational distribution and dynamics study of the HCN (v1, v2, v3) product in the CN+ CH4 hydrogen abstraction reaction. Theoretical Chemistry Accounts, 136(10), 121.</t>
  </si>
  <si>
    <t>Impact Factor: 4,857 (Q1 (position 4) CHEMISTRY, INORGANIC &amp; NUCLEAR)</t>
  </si>
  <si>
    <t>R121</t>
  </si>
  <si>
    <t>Cortés-Polo, D., Calle-Cancho, J., Carmona-Murillo, J., &amp; González-Sánchez, J. L. (2017). Future trends in mobile-fixed integration for next generation networks: classification and analysis. International Journal of Vehicular Telematics and Infotainment Systems (IJVTIS), 1(1), 33-53.</t>
  </si>
  <si>
    <t>R122</t>
  </si>
  <si>
    <t>Romero‐Fernández, M. P., Babiano, R., &amp; Cintas, P. (2018). On the asymmetric autocatalysis of aldol reactions: The case of 4‐nitrobenzaldehyde and acetone. A critical appraisal with a focus on theory. Chirality.</t>
  </si>
  <si>
    <t>Impact Factor: 1,956 (Q3 (position 167) PHARMACOLOGY &amp; PHARMACY) (Q3 position(40) CHEMISTRY, MEDICINAL) (Q3 position(34) CHEMISTRY, ORGANIC) (Q3 position(40) CHEMISTRY, ANALYTICAL)</t>
  </si>
  <si>
    <t>R123</t>
  </si>
  <si>
    <t>Lavado, N., García de la Concepción, J., Babiano, R., &amp; Cintas, P. (2018). Formation of Cyanamide‐Glyoxal Oligomers in Aqueous Environments Relevant to Primeval and Astrochemical Scenarios. A Spectroscopic and Theoretical Study. Chemistry-A European Journal.</t>
  </si>
  <si>
    <t xml:space="preserve">Impact Factor: 5,317 (Q1 (position 29) CHEMISTRY, MULTIDISCIPLINARY) </t>
  </si>
  <si>
    <t>R124</t>
  </si>
  <si>
    <t>Monge-Palacios, M., &amp; Sarathy, S. M. (2018). Ab Initio and Transition State Theory Study of the OH+ HO2→ H2O+ O2 (3Σ_g^-)/O2 (1∆ g) Reactions: Yield and Role of O2 (1∆ g) in H2O2 Decomposition and in Combustion of H2. Physical Chemistry Chemical Physics.</t>
  </si>
  <si>
    <t>Impact Factor: 4,123 (Q1 position(6) PHYSICS, ATOMIC, MOLECULAR &amp; CHEMICAL) ( position(38) CHEMISTRY, PHYSICAL)</t>
  </si>
  <si>
    <t>R125</t>
  </si>
  <si>
    <t>Lavado, N., García de la Concepción, J., Babiano, R., &amp; Cintas, P. (2018). Formation of Cyanamide–Glyoxal Oligomers in Aqueous Environments Relevant to Primeval and Astrochemical Scenarios: A Spectroscopic and Theoretical Study. Chemistry–A European Journal, 24(16), 4069-4085</t>
  </si>
  <si>
    <t xml:space="preserve">Impact Factor: 5,16 (Q1 (position 37) CHEMISTRY, MULTIDISCIPLINARY) </t>
  </si>
  <si>
    <t>R126</t>
  </si>
  <si>
    <t>de la Concepción, J. G., Ávalos, M., Cintas, P., &amp; Jiménez, J. L. (2018). Computational Screening of New Orthogonal Metal‐Free Dipolar Cycloadditions of Mesomeric Betaines. Chemistry–A European Journal, 24(29), 7507-7512</t>
  </si>
  <si>
    <t>R127</t>
  </si>
  <si>
    <t>de la Concepción, J. G., Ávalos, M., Cintas, P., Jiménez, J. L., &amp; Light, M. E. (2018). On the dual reactivity of a Janus-type mesoionic dipole: experiments and theoretical validation. Organic &amp; biomolecular chemistry, 16(26), 4778-4783</t>
  </si>
  <si>
    <t>Impact Factor 3,49. (Q1 (position 14) CHEMISTRY, ORGANIC)</t>
  </si>
  <si>
    <t>R128</t>
  </si>
  <si>
    <r>
      <rPr>
        <sz val="10"/>
        <color rgb="FF222222"/>
        <rFont val="Arial"/>
      </rPr>
      <t>de la Concepción, J. G., Ávalos, M., Cintas, P., Jiménez, J. L., &amp; Light, M. E. (2018). Mechanistic studies of 1, 3-dipolar cycloadditions of bicyclic thioisomünchnones with alkenes. A computational rationale focused on donor–acceptor interactions. </t>
    </r>
    <r>
      <rPr>
        <i/>
        <sz val="10"/>
        <color rgb="FF222222"/>
        <rFont val="Arial"/>
      </rPr>
      <t>Organic &amp; biomolecular chemistry</t>
    </r>
    <r>
      <rPr>
        <sz val="10"/>
        <color rgb="FF222222"/>
        <rFont val="Arial"/>
      </rPr>
      <t>, </t>
    </r>
    <r>
      <rPr>
        <i/>
        <sz val="10"/>
        <color rgb="FF222222"/>
        <rFont val="Arial"/>
      </rPr>
      <t>16</t>
    </r>
    <r>
      <rPr>
        <sz val="10"/>
        <color rgb="FF222222"/>
        <rFont val="Arial"/>
      </rPr>
      <t>(18), 3438-3452</t>
    </r>
  </si>
  <si>
    <t>R129</t>
  </si>
  <si>
    <t>Bello-Pérez, M., Falcó, A., Galiano, V., Coll, J., Perez, L., &amp; Encinar, J. A. (2018). Discovery of nonnucleoside inhibitors of polymerase from infectious pancreatic necrosis virus (IPNV). Drug design, development and therapy, 12, 2337.</t>
  </si>
  <si>
    <t>Impact Factor: 3.208. (Q2 (position 23) CHEMISTRY, MEDICINAL) (Q2 (position 89) PHARMACOLOGY &amp; PHARMACY)</t>
  </si>
  <si>
    <t>R130</t>
  </si>
  <si>
    <t>Ruiz-Torres, V., Losada-Echeberría, M., Herranz-López, M., Barrajón-Catalán, E., Galiano, V., Micol, V., &amp; Encinar, J. A. (2018). New mammalian target of rapamycin (mTOR) modulators derived from natural product databases and marine extracts by using molecular docking techniques. Marine drugs, 16(10), 385.</t>
  </si>
  <si>
    <t>Impact Factor: 3.772. (Q1 (position 15) CHEMISTRY, MEDICINAL)</t>
  </si>
  <si>
    <t>R131</t>
  </si>
  <si>
    <t>García, G., Palacios, P., Cabot, A., &amp; Wahnón, P. (2018). Thermoelectric properties of doped-Cu3SbSe4 compounds: a first-principles insight. Inorganic chemistry, 57(12), 7321-7333.</t>
  </si>
  <si>
    <t>Impact Factor: 4.85. (Q1 (position 4) CHEMISTRY, INORGANIC &amp; NUCLEAR)</t>
  </si>
  <si>
    <t>R132</t>
  </si>
  <si>
    <r>
      <rPr>
        <sz val="10"/>
        <color rgb="FF222222"/>
        <rFont val="Arial"/>
      </rPr>
      <t>Pay, M. T., Gangoiti, G., Guevara, M., Napelenok, S., Querol, X., Jorba, O., &amp; Pérez García-Pando, C. (2019). Ozone source apportionment during peak summer events over southwestern Europe. </t>
    </r>
    <r>
      <rPr>
        <i/>
        <sz val="10"/>
        <color rgb="FF222222"/>
        <rFont val="Arial"/>
      </rPr>
      <t>Atmospheric Chemistry and Physics</t>
    </r>
    <r>
      <rPr>
        <sz val="10"/>
        <color rgb="FF222222"/>
        <rFont val="Arial"/>
      </rPr>
      <t>, </t>
    </r>
    <r>
      <rPr>
        <i/>
        <sz val="10"/>
        <color rgb="FF222222"/>
        <rFont val="Arial"/>
      </rPr>
      <t>19</t>
    </r>
    <r>
      <rPr>
        <sz val="10"/>
        <color rgb="FF222222"/>
        <rFont val="Arial"/>
      </rPr>
      <t>, 5467-5494.</t>
    </r>
  </si>
  <si>
    <t>Impact Factor: 5.668. (Q1 (position 8) METEOROLOGY &amp; ATMOSPHERIC SCIENCES) (Q1 (position 26) ENVIRONMENTAL SCIENCES)</t>
  </si>
  <si>
    <t>R133</t>
  </si>
  <si>
    <r>
      <rPr>
        <sz val="10"/>
        <color rgb="FF222222"/>
        <rFont val="Arial"/>
      </rPr>
      <t>Pennington, R. S., Coll, C., Estradé, S., Peiró, F., &amp; Koch, C. T. (2018). Neural-network-based depth-resolved multiscale structural optimization using density functional theory and electron diffraction data. </t>
    </r>
    <r>
      <rPr>
        <i/>
        <sz val="10"/>
        <color rgb="FF222222"/>
        <rFont val="Arial"/>
      </rPr>
      <t>Physical Review B</t>
    </r>
    <r>
      <rPr>
        <sz val="10"/>
        <color rgb="FF222222"/>
        <rFont val="Arial"/>
      </rPr>
      <t>, </t>
    </r>
    <r>
      <rPr>
        <i/>
        <sz val="10"/>
        <color rgb="FF222222"/>
        <rFont val="Arial"/>
      </rPr>
      <t>97</t>
    </r>
    <r>
      <rPr>
        <sz val="10"/>
        <color rgb="FF222222"/>
        <rFont val="Arial"/>
      </rPr>
      <t>(2), 024112.</t>
    </r>
  </si>
  <si>
    <t>Impact Factor: 3.736. (Q2 (position 19) PHYSICS, CONDENSED MATTER) (Q2 (position 74) MATERIALS SCIENCE, MULTIDISCIPLINARY) (Q1 (position 29) PHYSICS, APPLIED)</t>
  </si>
  <si>
    <t>R134</t>
  </si>
  <si>
    <t>de la Concepción, J. G., Martínez, R. F., Cintas, P., &amp; Jiménez, J. L. CYCLOADDITIONS WITH MESOIONIC DIPOLES: STRATEGY AND CONTROL.</t>
  </si>
  <si>
    <t>R135</t>
  </si>
  <si>
    <t>Shi, Y. X., Martin, K. A., Liang, R. Z., Star, D. G., Li, Y., Ganguly, R., ... &amp; García, F. (2018). Synthesis of Unique Phosphazane Macrocycles via Steric Activation of C–N Bonds. Inorganic chemistry, 57(17), 10993-11004.</t>
  </si>
  <si>
    <t>Impact Factor: 4,7 (Q1 position (5/45) CHEMISTRY, INORGANIC &amp; NUCLEAR)</t>
  </si>
  <si>
    <t>R136</t>
  </si>
  <si>
    <t>Bornadiego, A., Díaz, J., &amp; Marcos, C. F. (2019). Tandem synthesis of 4-aminoxanthones is controlled by a water-assisted tautomerization: a general straightforward reaction. Organic &amp; biomolecular chemistry, 17(6), 1410-1422.</t>
  </si>
  <si>
    <t>Impact Factor: 3,423 (Q2 position (16/57) CHEMISTRY, ORGANIC)</t>
  </si>
  <si>
    <t>R137</t>
  </si>
  <si>
    <t>del Mazo-Sevillano, P., Aguado, A., Jiménez, E., Suleimanov, Y. V., &amp; Roncero, O. (2019). Quantum roaming in the complex-forming mechanism of the reactions of OH with formaldehyde and methanol at low temperature and zero pressure: A ring polymer molecular dynamics approach. The journal of physical chemistry letters, 10(8), 1900-1907.</t>
  </si>
  <si>
    <t>Impact Factor: 7,329. (Q1 (position 4) PHYSICS, ATOMIC, MOLECULAR &amp; CHEMICA) (Q1 (position 36) MATERIALS SCIENCE, MULTIDISCIPLINARY) (Q1 (position 18)  NANOSCIENCE &amp; NANOTECHNOLOGY)  (Q1 (position 28) CHEMISTRY, PHYSICAL)</t>
  </si>
  <si>
    <t>R138</t>
  </si>
  <si>
    <t>Naumkin, F., del Mazo-Sevillano, P., Aguado, A., Suleimanov, Y. V., &amp; Roncero, O. (2019). Zero-and high-pressure mechanisms in the complex forming reactions of OH with methanol and formaldehyde at low temperatures. ACS Earth and Space Chemistry, 3(7), 1158-1169.</t>
  </si>
  <si>
    <t>Impact Factor: 2.243. (Q2 (position 87) CHEMISTRY, MULTIDISCIPLINARY) (Q2 (position 43) GEOCHEMISTRY &amp; GEOPHYSICS)</t>
  </si>
  <si>
    <t>R139</t>
  </si>
  <si>
    <t>González-Sánchez, J., Calle-Cancho, J., Cortés-Polo, D., Jiménez Gil, L., &amp; López-Rourich, A. (2019). High Performance Computing, Big Data, and Cloud Computing: The Perfect De Facto Trio or Converging Technological Mantras?. In A. Guerra Guerra (Ed.), Organizational Transformation and Managing Innovation in the Fourth Industrial Revolution (pp. 165-182). Hershey, PA: IGI Global. doi:10.4018/978-1-5225-7074-5.ch009</t>
  </si>
  <si>
    <t>R140</t>
  </si>
  <si>
    <t>David Cortés-Polo, Felipe Lemus-Prieto, Jesús Calle-Cancho, Luis Ignacio Jiménez y José-Luis González-Sánchez. Gestión de la seguridad de las comunicaciones para entornos de HPC en centros de supercomputación. Avances en Arquitectura y Tecnología de Computadores, Actas de las Jornadas SARTECO 2019. Cáceres, España. 18-20 septiembre, 2019. ISBN: 978-84-09-12127-4. pp 437-443</t>
  </si>
  <si>
    <t>R141</t>
  </si>
  <si>
    <t>Javier Corral García, José Luis González Sánchez y Miguel Ángel Pérez Toledano. Medición de overheads para el uso eficiente de recursos en centros de computación de alto rendimiento. Avances en Arquitectura y Tecnología de Computadores, Actas de las Jornadas SARTECO 2019. Cáceres, España. 18-20 septiembre, 2019. ISBN: 978-84-09-12127-4. pp 326-333.</t>
  </si>
  <si>
    <t>R142</t>
  </si>
  <si>
    <t>Javier Corral-García, José-Luis González-Sánchez, and Miguel-Ángel Pérez-Toledano. 2019. Efficiency Analysis in Code Development for High Performance Computing Centers. In Proceedings of the Seventh International Conference on Technological Ecosystems for Enhancing Multiculturality (TEEM 2019) (León, Spain, October 16-18, 2019), ACM, New York, NY, USA, pp 539-547. https://doi.org/10.1145/3362789.3362865.</t>
  </si>
  <si>
    <t>R143</t>
  </si>
  <si>
    <t>Javier Corral-García, Felipe Lemus-Prieto, José-Luis González-Sánchez and Miguel-Ángel Pérez-Toledano. Analysis of Energy Consumption and Optimization Techniques for Writing Energy-Efficient Code. Electronics 2019, 8, 1192 (21 pages). doi:10.3390/electronics8101192.</t>
  </si>
  <si>
    <t>R144</t>
  </si>
  <si>
    <t>D. Cortés-Polo, L. I. J. Gil, J. Calle-Cancho and J. González-Sánchez. A Novel Methodology Based on Orthogonal Projections for a Mobile Network Data Set Analysis. IEEE Access, vol. 7, pp. 158007-158015, 2019. doi: 10.1109/ACCESS.2019.2949804.</t>
  </si>
  <si>
    <t>R145</t>
  </si>
  <si>
    <t>J. Mendoza-Rubio, J. CARMONA-MURILLO, J. González-Sánchez, J. Calle-Cancho and D. Cortés-Polo, "SR-DMM: A SDN-Based DMM Solution For Future Mobile Networks," in IEEE Latin America Transactions, vol. 17, no. 05, pp. 734-741, May 2019, doi: 10.1109/TLA.2019.8891941.</t>
  </si>
  <si>
    <t>R146</t>
  </si>
  <si>
    <t>Espinosa-Garcia, J., Calle-Cancho, J., &amp; Corchado, J. C. (2019). QCT study of the vibrational and translational role in the H+ C 2 H 6 (ν 1, ν 2, ν 5, ν 7, ν 9 and ν 10) reactions. Theoretical Chemistry Accounts, 138(10), 116.</t>
  </si>
  <si>
    <t>R147</t>
  </si>
  <si>
    <t>Jesús Calle‐Cancho, David Cortés‐Polo, Javier Carmona‐Murillo, José‐Luis González‐Sánchez and Francisco‐Javier Rodríguez‐Pérez. Análisis de costes del despliegue de una arquitectura de red basada en SDN/NFV. XIV Jornadas de Ingeniería Telemática (JITEL 2019), Zaragoza, octubre 2019.</t>
  </si>
  <si>
    <t>R148</t>
  </si>
  <si>
    <t>Lavado, N., de la Concepción, J. G., Gallego, M., Babiano, R., &amp; Cintas, P. (2019). From prebiotic chemistry to supramolecular oligomers: urea–glyoxal reactions. Organic &amp; biomolecular chemistry, 17(23), 5826-5838.</t>
  </si>
  <si>
    <t>R149</t>
  </si>
  <si>
    <t>Lavado, N., de la Concepción, J. G., Babiano, R., Cintas, P., &amp; Light, M. E. (2019). Interactions of Amino Acids and Aminoxazole Derivatives: Cocrystal Formation and Prebiotic Implications Enabled by Computational Analysis. Origins of Life and Evolution of Biospheres, 49(3), 163-185.</t>
  </si>
  <si>
    <t>R150</t>
  </si>
  <si>
    <t>Matamoros, E., Cintas, P., &amp; Palacios, J. C. (2019). Tautomerism and stereodynamics in Schiff bases from gossypol and hemigossypol with N-aminoheterocycles. Organic &amp; biomolecular chemistry, 17(25), 6229-6250. https://doi.org/10.1039/C9OB01011D</t>
  </si>
  <si>
    <t>R151</t>
  </si>
  <si>
    <t xml:space="preserve">Rico-Gallego, J. A., Moreno-Álvarez, S., Díaz-Martín, J. C., &amp; Lastovetsky, A. L. (2019). A tool to assess the communication cost of parallel kernels on heterogeneous platforms. The Journal of Supercomputing, 1-16. </t>
  </si>
  <si>
    <t>R152</t>
  </si>
  <si>
    <t>Schiel, M. A., de la Concepción, J. G., Domini, C. E., Cintas, P., &amp; Silbestri, G. F. (2019). Formation of S-alkyl thiophenium ionic liquids: mechanistic rationale and structural relationships. Organic &amp; biomolecular chemistry, 17(33), 7772-7781.</t>
  </si>
  <si>
    <t>R153</t>
  </si>
  <si>
    <t>de la Concepción, J. G., Martínez, R. F., Cintas, P., &amp; Babiano, R. (2020). Mutarotation of aldoses: Getting a deeper knowledge of a classic equilibrium enabled by computational analyses. Carbohydrate Research, 107964.</t>
  </si>
  <si>
    <t>R154</t>
  </si>
  <si>
    <t>Plata, J. J., Suárez, J. A., Cuesta-López, S., Márquez, A. M., &amp; Sanz, J. F. (2019). Photo-sensitizing thin-film ferroelectric oxides using materials databases and high-throughput calculations. Journal of Materials Chemistry A, 7(48), 27323-27333.</t>
  </si>
  <si>
    <t>R155</t>
  </si>
  <si>
    <t>García, G., Fernández, J. J., Palacios, P., &amp; Wahnón, P. (2019). Thermoradiative Cells Based on a p-type Cu 3 SbSe 4 Semiconductor: Application of a Detailed Balance Model. Journal of Electronic Materials, 48(10), 6777-6785.</t>
  </si>
  <si>
    <t>R156</t>
  </si>
  <si>
    <t>Cortés-Polo, D., Jimenez Gil, L. I., González-Sánchez, J. L., &amp; Calle-Cancho, J. (2020). A Methodology for Network Analysis to Improve the Cyber-Physicals Communications in Next-Generation Networks. Sensors, 20(8), 2247.</t>
  </si>
  <si>
    <t>R157</t>
  </si>
  <si>
    <t>Calle-Cancho, J., Cortés-Polo, D., González-Sánchez, J. L., Jiménez, L. I., &amp; Carmona-Murillo, J. (2020). Analytical and Experimental Evaluation of a Novel Mechanism to Improve the Control Plane in Next-Generation Mobile Networks. Electronics, 9(3), 417.</t>
  </si>
  <si>
    <t>R158</t>
  </si>
  <si>
    <t>Calle-Cancho, J., Mendoza-Rubio, J. M., González-Sánchez, J. L., Cortés-Polo, D., &amp; Carmona-Murillo, J. (2020). Towards a software-based mobility management for 5G: An experimental approach for flattened network architectures. Computer Science and Information Systems, 17(1), 51-70.</t>
  </si>
  <si>
    <t>R159</t>
  </si>
  <si>
    <t>Corral-Garcia, J., Lemus-Prieto, F., &amp; Perez-Toledano, M. A. (2021). Efficient code development for improving execution performance in high-performance computing centers. The Journal of Supercomputing, 77(4), 3261-3288.</t>
  </si>
  <si>
    <t>R160</t>
  </si>
  <si>
    <t>Álvarez, D., Díaz, J., Menéndez, M. I., &amp; López, R. (2020). Addition of Re‐Bonded Nucleophilic Ligands to Activated Alkynes: A Theoretical Rationalization. European Journal of Inorganic Chemistry, 2020(3), 269-280.</t>
  </si>
  <si>
    <t>R161</t>
  </si>
  <si>
    <t>Álvarez, D., López-Castro, E., Guerrero, A., Riera, L., Pérez, J., Díaz, J., ... &amp; López, R. (2020). Influence of the Nucleophilic Ligand on the Reactivity of Carbonyl Rhenium (I) Complexes towards Methyl Propiolate: A Computational Chemistry Perspective. Molecules, 25(18), 4134.</t>
  </si>
  <si>
    <t>R162</t>
  </si>
  <si>
    <r>
      <rPr>
        <sz val="10"/>
        <color rgb="FF222222"/>
        <rFont val="Arial"/>
      </rPr>
      <t>Shi, X., Leon, F., Sim, Y., Quek, S., Hum, G., Khoo, Y. X. J., ... &amp; Garcia, F. (2020). N‐Bridged Acyclic Trimeric Poly‐Cyclodiphosphazanes: Highly Tuneable Cyclodiphosphazane Building Blocks. </t>
    </r>
    <r>
      <rPr>
        <i/>
        <sz val="10"/>
        <color rgb="FF222222"/>
        <rFont val="Arial"/>
      </rPr>
      <t>Angewandte Chemie International Edition</t>
    </r>
    <r>
      <rPr>
        <sz val="10"/>
        <color rgb="FF222222"/>
        <rFont val="Arial"/>
      </rPr>
      <t>, </t>
    </r>
    <r>
      <rPr>
        <i/>
        <sz val="10"/>
        <color rgb="FF222222"/>
        <rFont val="Arial"/>
      </rPr>
      <t>59</t>
    </r>
    <r>
      <rPr>
        <sz val="10"/>
        <color rgb="FF222222"/>
        <rFont val="Arial"/>
      </rPr>
      <t>(49), 22100-22108.</t>
    </r>
  </si>
  <si>
    <t>R163</t>
  </si>
  <si>
    <t>de la Concepción, J. G., Martínez, R. F., Cintas, P., &amp; Babiano, R. (2020). Mutarotation of aldoses: Getting a deeper knowledge of a classic equilibrium enabled by computational analyses. Carbohydrate research, 490, 107964.</t>
  </si>
  <si>
    <t>R164</t>
  </si>
  <si>
    <r>
      <rPr>
        <sz val="10"/>
        <color rgb="FF222222"/>
        <rFont val="Arial"/>
      </rPr>
      <t>de la Concepción, J. G., Ávalos, M., Jiménez, J. L., Cintas, P., &amp; Light, M. E. (2020). A fully diastereoselective oxidation of a mesoionic dipole with triplet molecular oxygen. </t>
    </r>
    <r>
      <rPr>
        <i/>
        <sz val="10"/>
        <color rgb="FF222222"/>
        <rFont val="Arial"/>
      </rPr>
      <t>Organic &amp; Biomolecular Chemistry</t>
    </r>
    <r>
      <rPr>
        <sz val="10"/>
        <color rgb="FF222222"/>
        <rFont val="Arial"/>
      </rPr>
      <t>, </t>
    </r>
    <r>
      <rPr>
        <i/>
        <sz val="10"/>
        <color rgb="FF222222"/>
        <rFont val="Arial"/>
      </rPr>
      <t>18</t>
    </r>
    <r>
      <rPr>
        <sz val="10"/>
        <color rgb="FF222222"/>
        <rFont val="Arial"/>
      </rPr>
      <t>(32), 6328-6339.</t>
    </r>
  </si>
  <si>
    <t>R165</t>
  </si>
  <si>
    <r>
      <rPr>
        <sz val="10"/>
        <color rgb="FF222222"/>
        <rFont val="Arial"/>
      </rPr>
      <t>Suárez, J. A., Plata, J. J., Márquez, A. M., &amp; Sanz, J. F. (2021). Catalytic activity of PtCu intermetallic compound for CO oxidation: A theoretical insight. </t>
    </r>
    <r>
      <rPr>
        <i/>
        <sz val="10"/>
        <color rgb="FF222222"/>
        <rFont val="Arial"/>
      </rPr>
      <t>Catalysis Today</t>
    </r>
    <r>
      <rPr>
        <sz val="10"/>
        <color rgb="FF222222"/>
        <rFont val="Arial"/>
      </rPr>
      <t>.</t>
    </r>
  </si>
  <si>
    <t>R166</t>
  </si>
  <si>
    <r>
      <rPr>
        <sz val="10"/>
        <color rgb="FF222222"/>
        <rFont val="Arial"/>
      </rPr>
      <t>de la Hoz, S. G., Acosta-Silva, C., Pozo, J. A., del Peso, J., Casani, Á. F., Molina, J. F., ... &amp; Vedaee, A. (2020). Computing activities at the Spanish Tier-1 and Tier-2s for the ATLAS experiment towards the LHC Run3 and High-Luminosity periods. In </t>
    </r>
    <r>
      <rPr>
        <i/>
        <sz val="10"/>
        <color rgb="FF222222"/>
        <rFont val="Arial"/>
      </rPr>
      <t>EPJ Web of Conferences</t>
    </r>
    <r>
      <rPr>
        <sz val="10"/>
        <color rgb="FF222222"/>
        <rFont val="Arial"/>
      </rPr>
      <t> (Vol. 245, p. 07027). EDP Sciences.</t>
    </r>
  </si>
  <si>
    <t>R167</t>
  </si>
  <si>
    <t>José-Luis González-Sánchez, Bernabé Diéguez-Roda, José Antonio García Trujillo, Jonathan Gómez-Raja, Felipe Lemus-Prieto, Ana María Núñez-Cansado, María Peguero-Ramos, Álvaro Rodríguez-San Pedro and Silvia Romero-Chala. HeritaGen: Genetic and Genealogical Heritage Unification for Clinical Decision Making Support in Inherited Diseases. IWBBIO 2020, Congreso Internacional de Trabajo sobre Bioinformática e Ingeniería Biomédica. Octubre, 2020.</t>
  </si>
  <si>
    <t>R168</t>
  </si>
  <si>
    <t>R169</t>
  </si>
  <si>
    <r>
      <rPr>
        <sz val="10"/>
        <color rgb="FF222222"/>
        <rFont val="Arial"/>
      </rPr>
      <t>Castellanos-Águila, J. E., Palacios Clemente, P., Garcia, G., Olea-Amezcua, M. A., Rivas-Silva, J. F., &amp; Wahnón, P. (2020). Band Alignment of the CuGaS2 Chalcopyrite Interfaces Studied by First-Principles Calculations. </t>
    </r>
    <r>
      <rPr>
        <i/>
        <sz val="10"/>
        <color rgb="FF222222"/>
        <rFont val="Arial"/>
      </rPr>
      <t>ACS omega</t>
    </r>
    <r>
      <rPr>
        <sz val="10"/>
        <color rgb="FF222222"/>
        <rFont val="Arial"/>
      </rPr>
      <t>, </t>
    </r>
    <r>
      <rPr>
        <i/>
        <sz val="10"/>
        <color rgb="FF222222"/>
        <rFont val="Arial"/>
      </rPr>
      <t>5</t>
    </r>
    <r>
      <rPr>
        <sz val="10"/>
        <color rgb="FF222222"/>
        <rFont val="Arial"/>
      </rPr>
      <t>(7), 3294-3301.</t>
    </r>
  </si>
  <si>
    <t>https://doi.org/10.1021/acsomega.9b03362</t>
  </si>
  <si>
    <r>
      <rPr>
        <sz val="10"/>
        <color rgb="FF222222"/>
        <rFont val="Arial"/>
      </rPr>
      <t>Shi, X., León, F., Ong, H. C., Ganguly, R., Díaz, J., &amp; García, F. (2021). Size-control in the synthesis of oxo-bridged phosphazane macrocycles via a modular addition approach. </t>
    </r>
    <r>
      <rPr>
        <i/>
        <sz val="10"/>
        <color rgb="FF222222"/>
        <rFont val="Arial"/>
      </rPr>
      <t>Communications Chemistry</t>
    </r>
    <r>
      <rPr>
        <sz val="10"/>
        <color rgb="FF222222"/>
        <rFont val="Arial"/>
      </rPr>
      <t>, </t>
    </r>
    <r>
      <rPr>
        <i/>
        <sz val="10"/>
        <color rgb="FF222222"/>
        <rFont val="Arial"/>
      </rPr>
      <t>4</t>
    </r>
    <r>
      <rPr>
        <sz val="10"/>
        <color rgb="FF222222"/>
        <rFont val="Arial"/>
      </rPr>
      <t>(1), 1-8.</t>
    </r>
  </si>
  <si>
    <t>https://doi.org/10.1038/s42004-021-00455-9</t>
  </si>
  <si>
    <r>
      <rPr>
        <sz val="10"/>
        <color rgb="FF222222"/>
        <rFont val="Arial"/>
      </rPr>
      <t>Espinosa-Garcia, J., Rangel, C., Garcia-Chamorro, M., &amp; Corchado, J. C. (2021). Quasi-Classical Trajectory Study of the CN+ NH3 Reaction Based on a Global Potential Energy Surface. </t>
    </r>
    <r>
      <rPr>
        <i/>
        <sz val="10"/>
        <color rgb="FF222222"/>
        <rFont val="Arial"/>
      </rPr>
      <t>Molecules</t>
    </r>
    <r>
      <rPr>
        <sz val="10"/>
        <color rgb="FF222222"/>
        <rFont val="Arial"/>
      </rPr>
      <t>, </t>
    </r>
    <r>
      <rPr>
        <i/>
        <sz val="10"/>
        <color rgb="FF222222"/>
        <rFont val="Arial"/>
      </rPr>
      <t>26</t>
    </r>
    <r>
      <rPr>
        <sz val="10"/>
        <color rgb="FF222222"/>
        <rFont val="Arial"/>
      </rPr>
      <t>(4), 994.</t>
    </r>
  </si>
  <si>
    <t>https://doi.org/10.3390/molecules26040994</t>
  </si>
  <si>
    <r>
      <rPr>
        <sz val="10"/>
        <color rgb="FF222222"/>
        <rFont val="Arial"/>
      </rPr>
      <t>de la Concepción, J. G., Jiménez-Serra, I., Corchado, J. C., Rivilla, V. M., &amp; Martín-Pintado, J. (2021). The origin of the E/Z isomer ratio of imines in the interstellar medium. </t>
    </r>
    <r>
      <rPr>
        <i/>
        <sz val="10"/>
        <color rgb="FF222222"/>
        <rFont val="Arial"/>
      </rPr>
      <t>The Astrophysical Journal Letters</t>
    </r>
    <r>
      <rPr>
        <sz val="10"/>
        <color rgb="FF222222"/>
        <rFont val="Arial"/>
      </rPr>
      <t>, </t>
    </r>
    <r>
      <rPr>
        <i/>
        <sz val="10"/>
        <color rgb="FF222222"/>
        <rFont val="Arial"/>
      </rPr>
      <t>912</t>
    </r>
    <r>
      <rPr>
        <sz val="10"/>
        <color rgb="FF222222"/>
        <rFont val="Arial"/>
      </rPr>
      <t>(1), L6.</t>
    </r>
  </si>
  <si>
    <t>https://iopscience.iop.org/article/10.3847/2041-8213/abf650</t>
  </si>
  <si>
    <r>
      <rPr>
        <sz val="10"/>
        <color rgb="FF222222"/>
        <rFont val="Arial"/>
      </rPr>
      <t>Plata, J. J., Márquez, A. M., Cuesta-López, S., &amp; Sanz, J. F. (2021). Connecting experimental synthetic variables with the microstructure and electronic properties of doped ferroelectric perovskites for solar cell applications using high-throughput frameworks. </t>
    </r>
    <r>
      <rPr>
        <i/>
        <sz val="10"/>
        <color rgb="FF222222"/>
        <rFont val="Arial"/>
      </rPr>
      <t>Acta Materialia</t>
    </r>
    <r>
      <rPr>
        <sz val="10"/>
        <color rgb="FF222222"/>
        <rFont val="Arial"/>
      </rPr>
      <t>, </t>
    </r>
    <r>
      <rPr>
        <i/>
        <sz val="10"/>
        <color rgb="FF222222"/>
        <rFont val="Arial"/>
      </rPr>
      <t>204</t>
    </r>
    <r>
      <rPr>
        <sz val="10"/>
        <color rgb="FF222222"/>
        <rFont val="Arial"/>
      </rPr>
      <t>, 116466.</t>
    </r>
  </si>
  <si>
    <r>
      <rPr>
        <sz val="10"/>
        <color rgb="FF222222"/>
        <rFont val="Arial"/>
      </rPr>
      <t>Bornadiego, A., Neo, A. G., &amp; Marcos, C. F. (2021). Synthesis of Chromeno [3, 4-b] piperazines by an Enol-Ugi/Reduction/Cyclization Sequence. </t>
    </r>
    <r>
      <rPr>
        <i/>
        <sz val="10"/>
        <color rgb="FF222222"/>
        <rFont val="Arial"/>
      </rPr>
      <t>Molecules</t>
    </r>
    <r>
      <rPr>
        <sz val="10"/>
        <color rgb="FF222222"/>
        <rFont val="Arial"/>
      </rPr>
      <t>, </t>
    </r>
    <r>
      <rPr>
        <i/>
        <sz val="10"/>
        <color rgb="FF222222"/>
        <rFont val="Arial"/>
      </rPr>
      <t>26</t>
    </r>
    <r>
      <rPr>
        <sz val="10"/>
        <color rgb="FF222222"/>
        <rFont val="Arial"/>
      </rPr>
      <t>(5), 1287.</t>
    </r>
  </si>
  <si>
    <t>https://doi.org/10.3390/molecules26051287</t>
  </si>
  <si>
    <t>Lemus Prieto, F., Cortés-Polo, D., González-Sánchez, J. L., Calle-Cancho, J., &amp; Jiménez Gil, L. I. (2021). 05 Despliegue de técnicas SDNFV para la detección, gestión y mitigación de amenazas a la seguridad de centros de supercomputación (HPC).</t>
  </si>
  <si>
    <t>https://ruidera.uclm.es/xmlui/handle/10578/28606</t>
  </si>
  <si>
    <t>D. Cortés-Polo, L. I. J. Gil, J. -L. González-Sánchez and J. Carmona-Murillo, "A Quantitative and Comparative Evaluation of Key Points Selection Algorithms for Mobile Network Data Sets Analysis," in IEEE Access, vol. 9, pp. 92030-92042, 2021, doi: 10.1109/ACCESS.2021.3092596.</t>
  </si>
  <si>
    <t>https://ieeexplore.ieee.org/document/9465159</t>
  </si>
  <si>
    <t>Román, I., Madinabeitia, G., Estepa, R., Estepa, A., Díaz-Vedejo, J., González-Sánchez, J. L., &amp; Lemuz Prieto, F. (2021). 67 Aplicación de control de acceso y técnicas de Blockchain para el control de datos genéticos.</t>
  </si>
  <si>
    <t>https://ruidera.uclm.es/xmlui/handle/10578/28677</t>
  </si>
  <si>
    <t>Lemus-Prieto, F.; Bermejo Martín, J.F.; Gónzalez-Sánchez, J.-L.; Moreno Sánchez, E. CultivData: Application of IoT to the Cultivation of Agricultural Data. IoT 2021, 2, 564-589. https://doi.org/10.3390/iot2040029</t>
  </si>
  <si>
    <t xml:space="preserve">Article or Book Chapter </t>
  </si>
  <si>
    <t>https://doi.org/10.3390/iot2040029</t>
  </si>
  <si>
    <t>Espinosa-Garcia, J., Garcia-Bernaldez, J.C. Intermediate complexes and activation energy for the Cl(2P) + SiH4 hydrogen abstraction reaction: a difficult case. Theor Chem Acc 140, 93 (2021). https://doi.org/10.1007/s00214-021-02793-2</t>
  </si>
  <si>
    <t>https://doi.org/10.1007/s00214-021-02793-2</t>
  </si>
  <si>
    <t>de la Concepción, J. G., Puzzarini, C., Barone, V., Jiménez-Serra, I., &amp; Roncero, O. (2021). Formation of phosphorus monoxide (PO) in the interstellar medium: Insights from quantum-chemical and kinetic calculations. The Astrophysical Journal, 922(2), 169.</t>
  </si>
  <si>
    <t>https://iopscience.iop.org/article/10.3847/1538-4357/ac1e94</t>
  </si>
  <si>
    <t>Teh, W. J., Pique, O., Low, Q. H., Zhu, W., Calle-Vallejo, F., &amp; Yeo, B. S. (2021). Toward Efficient Tandem Electroreduction of CO2 to Methanol using Anodized Titanium. ACS Catalysis, 11(14), 8467-8475.</t>
  </si>
  <si>
    <t>https://pubs.acs.org/doi/10.1021/acscatal.1c01725</t>
  </si>
  <si>
    <t>Mangoufis-Giasin, I., Khanipour, P., Piqué, O., Mayrhofer, K. J., Calle-Vallejo, F., &amp; Katsounaros, I. (2021, May). Primary Vs. Secondary Alcohols Electrooxidation: Mechanistic Insights. In ECS Meeting Abstracts (No. 46, p. 1870). IOP Publishing.</t>
  </si>
  <si>
    <t>10.1149/MA2021-01461870mtgabs</t>
  </si>
  <si>
    <t>Nath, P., Plata, J. J., Santana-Andreo, J., Blancas, E. J., Márquez, A. M., &amp; Fernandez Sanz, J. (2021). High-Throughput Screening of the Thermoelastic Properties of Ultrahigh-Temperature Ceramics. ACS applied materials &amp; interfaces, 13(25), 29843-29857.</t>
  </si>
  <si>
    <t>https://doi-org.ezproxy.unex.es/10.1021/acsami.1c08832</t>
  </si>
  <si>
    <t>Suárez, J. A., Plata, J. J., Márquez, A. M., &amp; Sanz, J. F. (2022). Catalytic activity of PtCu intermetallic compound for CO oxidation: A theoretical insight. Catalysis Today, 383, 339-344.</t>
  </si>
  <si>
    <t>https://doi-org.ezproxy.unex.es/10.1016/j.cattod.2020.12.007</t>
  </si>
  <si>
    <t>Impact Factor (2021): 6,562. (Q1 (position 10) CHEMISTRY, APPLIEDL) (Q1 (position 25) ENGINEERING, CHEMICAL) (Q2 (position 50) CHEMISTRY, PHYSICAL)</t>
  </si>
  <si>
    <t>Cañadas, P., Díaz, J., Pérez, J., &amp; Riera, L. (2022). Strongly electron-donating triazolylidene ligands: cationic metal carbonyl complexes of 1-methyl-1, 2, 3-triazole as triazolium surrogates. Inorganic Chemistry, 61(3), 1254-1258.</t>
  </si>
  <si>
    <t>https://doi.org/10.1021/acs.inorgchem.1c03254</t>
  </si>
  <si>
    <t>Impact Factor (2021): 5,436. (Q1 (position 5) CHEMISTRY, INORGANIC &amp; NUCLEAR)</t>
  </si>
  <si>
    <t>Lavado, N., de la Concepción, J. G., Cintas, P., &amp; Reyes, B. (2022). Synthesis of CxNy-rich polycyclic oligomers from primeval monomers in aqueous media. Physical Chemistry Chemical Physics.</t>
  </si>
  <si>
    <t>https://doi.org/10.1039/D1CP05204G</t>
  </si>
  <si>
    <t>Impact Factor (2021): 3,945. (Q2 (position 81) CHEMISTRY, PHYSICAL) (Q1 (position 9) PHYSICS, ATOMIC, MOLECULAR &amp; CHEMICAL)</t>
  </si>
  <si>
    <t>Espinosa-Garcia, J. (2022). Global potential energy surface and product pair-correlated distributions for the F (2P)+ SiH4 reaction. Comparison with experiments. Physical Chemistry Chemical Physics.</t>
  </si>
  <si>
    <t>https://doi.org/10.1039/D1CP04561J</t>
  </si>
  <si>
    <t>García de la Concepción, J., Colzi, L., Jiménez-Serra, I., Molpeceres, G., Corchado, J. C., Rivilla, V. M., ... &amp; Mininni, C. (2021). The trans/cis ratio of formic, HCOOH, and thioformic, HC (O) SH, acids in the Interstellar Medium. arXiv e-prints, arXiv-2111.</t>
  </si>
  <si>
    <t xml:space="preserve">https://doi.org/10.1051/0004-6361/202142287 </t>
  </si>
  <si>
    <t>Sánchez-Palencia, P., García, G., Wahnón, P., &amp; Palacios, P. (2022). Cation substitution effects on the structural, electronic and sun-light absorption features of all-inorganic halide perovskites. Inorganic Chemistry Frontiers, 9(7), 1337-1353.</t>
  </si>
  <si>
    <t>https://doi.org/10.1039/D1QI01553B</t>
  </si>
  <si>
    <t>Impact Factor (2021): 7,779. (Q1 (position 3) CHEMISTRY, INORGANIC &amp; NUCLEAR)</t>
  </si>
  <si>
    <t>Plata, J. J., Posligua, V., Márquez, A. M., Fernandez Sanz, J., &amp; Grau-Crespo, R. (2022). Charting the Lattice Thermal Conductivities of I–III–VI2 Chalcopyrite Semiconductors. Chemistry of Materials, 34(6), 2833-2841.</t>
  </si>
  <si>
    <t>https://doi.org/10.1021/acs.chemmater.2c00336</t>
  </si>
  <si>
    <t>Impact Factor (2021): 10,508. (Q1 (position 30) CHEMISTRY, PHYSICAL) (Q1 (position 48) MATERIALS SCIENCE, MULTIDISCIPLINARY)</t>
  </si>
  <si>
    <t>Calle-Cancho, J., Carmona-Murillo, J., González-Sánchez, J. L., &amp; Cortés-Polo, D. (2022). A Novel Link-Network Assignment to Improve the Performance of Mobility Management Protocols in Future Mobile Networks. Wireless Communications and Mobile Computing, 2022.</t>
  </si>
  <si>
    <t>https://doi.org/10.1155/2022/7061588</t>
  </si>
  <si>
    <t>No tiene</t>
  </si>
  <si>
    <t>Rivilla VM, García De La Concepción J, Jiménez-Serra I, Martín-Pintado J, Colzi L, Tercero B, Megías A, López-Gallifa Á, Martínez-Henares A, Massalkhi S, Martín S, Zeng S, De Vicente P, Rico-Villas F, Requena-Torres MA and Cosentino G (2022) Ionize Hard: Interstellar PO+ Detection. Front. Astron. Space Sci. 9:829288</t>
  </si>
  <si>
    <t>https://doi.org/10.48550/arXiv.2202.13928</t>
  </si>
  <si>
    <t>Impact Factor (2021): 4,055. (Q2 (position 22)  ASTRONOMY &amp; ASTROPHYSICS)</t>
  </si>
  <si>
    <t>Sim, Y., Leon, F., Hum, G., Phang, S. J. I., Ong, H. C., Ganguly, R., ... &amp; García, F. (2022). Pre-arranged building block approach for the orthogonal synthesis of an unfolded tetrameric organic–inorganic phosphazane macrocycle. Communications Chemistry, 5(1), 1-9.</t>
  </si>
  <si>
    <t>https://doi.org/10.1038/s42004-022-00673-9</t>
  </si>
  <si>
    <t>Impact Factor (2021): 7,211. (Q1 (position 43) CHEMISTRY, MULTIDISCIPLINARY)</t>
  </si>
  <si>
    <t>Espinosa-Garcia J, Rangel C, Corchado JC. Current Status of the X + C2H6 [X ≡ H, F(2P), Cl(2P), O(3P), OH] Hydrogen Abstraction Reactions: A Theoretical Review. Molecules. 2022; 27(12):3773.</t>
  </si>
  <si>
    <t>https://doi.org/10.3390/molecules27123773</t>
  </si>
  <si>
    <t>Impact Factor (2021): 4,927. (Q2 (position 114) BIOCHEMISTRY &amp; MOLECULAR BIOLOGY) (Q2 (position 65) CHEMISTRY, MULTIDISCIPLINARY)</t>
  </si>
  <si>
    <t>de la Concepción, J. G., Cerdán, L., Marcos-Arenal, P., Burillo-Villalobos, M., Fonseca-Bonilla, N., Lizcano-Vaquero, R., ... &amp; Gómez, F. (2022). Phot0, a plausible primeval pigment on Earth and rocky exoplanets. Physical Chemistry Chemical Physics, 24(28), 16979-16987.</t>
  </si>
  <si>
    <t>https://doi.org/10.1039/d2cp01703b</t>
  </si>
  <si>
    <t>Blancas, E. J., Plata, J. J., Santana, J., Lemus-Prieto, F., Márquez, A. M., &amp; Sanz, J. F. (2022). Unraveling the role of chemical composition in the lattice thermal conductivity of oxychalcogenides as thermoelectric materials. Journal of Materials Chemistry A.</t>
  </si>
  <si>
    <t>https://doi-org.ezproxy.unex.es/10.1039/D2TA02180C</t>
  </si>
  <si>
    <t>Impact Factor (2021): 14,511. (Q1 (position 17) CHEMISTRY, PHYSICAL) (Q1 (position 9) ENERGY &amp; FUELS) (Q1 (position 26) MATERIALS SCIENCE, MULTIDISCIPLINARY)</t>
  </si>
  <si>
    <t>Ramiro, J. L., Neo, A. G., &amp; Marcos, C. F. (2022). Synthesis of imidazolocoumarins by the amide-directed oxidative cyclisation of enol-Ugi derivatives. Organic &amp; Biomolecular Chemistry, 20(26), 5293-5307.</t>
  </si>
  <si>
    <t>https://doi.org/10.1039/d2ob00518b</t>
  </si>
  <si>
    <t>Impact Factor (2021): 3,890. (Q1 (position 13)  CHEMISTRY, ORGANIC)</t>
  </si>
  <si>
    <t>Martínez, R. F., Cuccia, L. A., Viedma, C., &amp; Cintas, P. (2022). On the Origin of Sugar Handedness: Facts, Hypotheses and Missing Links-A Review. Origins of Life and Evolution of Biospheres, 52(1-3), 21-56.</t>
  </si>
  <si>
    <t>https://doi.org/10.1007/s11084-022-09624-9</t>
  </si>
  <si>
    <t>Marcos-Arenal, P., Cerdán, L., Burillo-Villalobos, M., Fonseca-Bonilla, N., de la Concepción, J. G., López-Cayuela, M. Á., Gómez, F., &amp; Caballero, J. A. (2022). ExoPhot: The Photon Absorption Rate as a New Metric for Quantifying the Exoplanetary Photosynthetic Activity Fitness. Universe, 8(12), 624. https://doi.org/10.3390/universe8120624</t>
  </si>
  <si>
    <t>https://doi.org/10.3390/universe8120624</t>
  </si>
  <si>
    <t>Plata, J. J., Nath, P., Sanz, J. F., &amp; Marquez, A. (2023). In silico modeling of inorganic thermoelectric materials.</t>
  </si>
  <si>
    <t>Espinosa-Garcia, J., &amp; Rangel, C. (2023). Analytical potential energy surface and dynamics for the OH+ CH3OH reaction. The Journal of Chemical Physics, 158(5), 054302.</t>
  </si>
  <si>
    <t>https://doi.org/10.1063/5.0137372</t>
  </si>
  <si>
    <t>Beltrán, F. J., Chávez, A. M., Cintas, P., &amp; Martínez, R. F. (2023). Mechanistic Insights into the Oxidative Degradation of Formic and Oxalic Acids with Ozone and OH Radical. A Computational Rationale. The Journal of Physical Chemistry A, 127(6), 1491-1498.</t>
  </si>
  <si>
    <t>https://doi.org/10.1021/acs.jpca.2c08091</t>
  </si>
  <si>
    <t>Impact Factor (2021): 2,944.  (Q3 (position 103) CHEMISTRY, PHYSICAL) (Q2 (position 14) PHYSICS, ATOMIC, MOLECULAR &amp; CHEMICAL)</t>
  </si>
  <si>
    <t>Chamorro, M. G., &amp; Garzó, V. (2023). Assessment of kinetic theories for moderately dense granular binary mixtures: Shear viscosity coefficient. Physics of Fluids, 35(2), 027121.</t>
  </si>
  <si>
    <t>https://doi.org/10.1063/5.0134408</t>
  </si>
  <si>
    <t>Rangel, C., &amp; Espinosa-Garcia, J. (2023). Kinetics and dynamics study of the Cl (2 P)+ CH 3 OH reaction based on an analytical potential energy surface. Physical Chemistry Chemical Physics, 25(15), 10678-10688.</t>
  </si>
  <si>
    <t>https://doi-org.ezproxy.unex.es/10.1039/D3CP00224A</t>
  </si>
  <si>
    <t>Gutiérrez-Sánchez, P., Álvarez-Torrellas, S., Larriba, M., Gil, M. V., Garrido-Zoido, J. M., &amp; García, J. (2023). Efficient removal of antibiotic ciprofloxacin by catalytic wet air oxidation using sewage sludge-based catalysts: Degradation mechanism by DFT studies. Journal of Environmental Chemical Engineering, 11(2), 109344.</t>
  </si>
  <si>
    <t>https://www.sciencedirect.com/science/article/pii/S2213343723000830#ack0005</t>
  </si>
  <si>
    <r>
      <rPr>
        <sz val="10"/>
        <color rgb="FF222222"/>
        <rFont val="Arial"/>
      </rPr>
      <t>de la Concepción, J. G., Jiménez-Serra, I., Rivilla, V. M., Colzi, L., &amp; Martín-Pintado, J. (2023). Paving the way to the synthesis of PAHs in dark molecular clouds: The formation of cyclopentadienyl radical (c-C5H5). </t>
    </r>
    <r>
      <rPr>
        <i/>
        <sz val="10"/>
        <color rgb="FF222222"/>
        <rFont val="Arial"/>
      </rPr>
      <t>Astronomy &amp; Astrophysics</t>
    </r>
    <r>
      <rPr>
        <sz val="10"/>
        <color rgb="FF222222"/>
        <rFont val="Arial"/>
      </rPr>
      <t>, </t>
    </r>
    <r>
      <rPr>
        <i/>
        <sz val="10"/>
        <color rgb="FF222222"/>
        <rFont val="Arial"/>
      </rPr>
      <t>673</t>
    </r>
    <r>
      <rPr>
        <sz val="10"/>
        <color rgb="FF222222"/>
        <rFont val="Arial"/>
      </rPr>
      <t>, A118.</t>
    </r>
  </si>
  <si>
    <t>https://doi.org/10.1051/0004-6361/202345854</t>
  </si>
  <si>
    <t>García de la Concepción, J., Flores-Jiménez, M., Cuccia, L. A., Light, M. E., Viedma, C., &amp; Cintas, P. (2023). Revisiting Homochiral versus Heterochiral Interactions through a Long Detective Story of a Useful Azobis-Nitrile and Puzzling Racemate. Crystal Growth &amp; Design, 23(8), 5719-5733.</t>
  </si>
  <si>
    <t>https://doi.org/10.1021/acs.cgd.3c00372</t>
  </si>
  <si>
    <t>Gutiérrez-Sánchez, P., Álvarez-Torrellas, S., Larriba, M., Gil, M. V., Garrido-Zoido, J. M., &amp; García, J. (2023). Influence of transition metal-based activating agent on the properties and catalytic activity of sewage sludge-derived catalysts. Insights on mechanism, DFT calculation and degradation pathways. Journal of Molecular Liquids, 381, 121840.</t>
  </si>
  <si>
    <t>https://www.sciencedirect.com/science/article/pii/S0167732223006438#ak005</t>
  </si>
  <si>
    <t>de la Concepción, J. G., Jiménez-Serra, I., Corchado, J. C., Molpeceres, G., Martínez-Henares, A., Rivilla, V. M., ... &amp; Martín-Pintado, J. (2023). A sequential acid-base mechanism in the interstellar medium: The emergence of cis-formic acid in dark molecular clouds. Astronomy &amp; Astrophysics, 675, A109.</t>
  </si>
  <si>
    <t>https://doi.org/10.1051/0004-6361/202243966</t>
  </si>
  <si>
    <t>Espinosa-Garcia, J., &amp; Rangel, C. (2023). The CN+ C2H6 reaction. Dynamics study based on an analytical full-dimensional potential energy surface.</t>
  </si>
  <si>
    <t>https://chemrxiv.org/engage/chemrxiv/article-details/64ad0ab76e1c4c986b3087d9</t>
  </si>
  <si>
    <t>Plata Ramos, J. J., Blancas, E. J., Márquez Cruz, A. M., Posligua, V., Fernández Sanz, J., &amp; Grau Crespo, R. (2023). Harnessing the unusually strong improvement of thermoelectric performance of AgInTe2 with nanostructuring. Journal of material chemistry, 11 (31), 16734-16742.</t>
  </si>
  <si>
    <t>https://pubs.rsc.org/en/content/articlehtml/2023/ta/d3ta02055j</t>
  </si>
  <si>
    <r>
      <rPr>
        <sz val="10"/>
        <color rgb="FF222222"/>
        <rFont val="Arial"/>
      </rPr>
      <t>Espinosa‐Garcia, J., &amp; Garcia‐Chamorro, M. (2023). Theoretical kinetics analysis of the OH+ CH3OH hydrogen abstraction reaction using a full‐dimensional potential energy surface. </t>
    </r>
    <r>
      <rPr>
        <i/>
        <sz val="10"/>
        <color rgb="FF222222"/>
        <rFont val="Arial"/>
      </rPr>
      <t>International Journal of Chemical Kinetics</t>
    </r>
    <r>
      <rPr>
        <sz val="10"/>
        <color rgb="FF222222"/>
        <rFont val="Arial"/>
      </rPr>
      <t>, </t>
    </r>
    <r>
      <rPr>
        <i/>
        <sz val="10"/>
        <color rgb="FF222222"/>
        <rFont val="Arial"/>
      </rPr>
      <t>55</t>
    </r>
    <r>
      <rPr>
        <sz val="10"/>
        <color rgb="FF222222"/>
        <rFont val="Arial"/>
      </rPr>
      <t>(9), 525-536.</t>
    </r>
  </si>
  <si>
    <t>https://onlinelibrary.wiley.com/doi/epdf/10.1002/kin.21653</t>
  </si>
  <si>
    <t>De Domingo, E., García, G., Folcia, C. L., Ortega, J., Etxebarria, J., &amp; Coco, S. (2023). Modulating Organic/Inorganic Segregation in Columnar Mesophases. Crystal Growth &amp; Design, 23(9), 6812-6821.</t>
  </si>
  <si>
    <t>https://pubs.acs.org/doi/10.1021/acs.cgd.3c00660</t>
  </si>
  <si>
    <t>Valdivia, A., Luque, F. J., &amp; Llabrés, S. (2023). Binding of Cholesterol to the N-Terminal Domain of the NPC1L1 Transporter: Analysis of the Epimerization-Related Binding Selectivity and Loop Mutations. Journal of Chemical Information and Modeling, 64(1), 189-204.</t>
  </si>
  <si>
    <t>https://pubs.acs.org/doi/10.1021/acs.jcim.3c01319</t>
  </si>
  <si>
    <t>Posligua, V., Plata, J. J., Márquez, A. M., Sanz, J. F., &amp; Grau-Crespo, R. (2023). Theoretical Investigation of the Lattice Thermal Conductivities of II–IV–V2 Pnictide Semiconductors. ACS Applied Electronic Materials, 6(5), 2951-2959.</t>
  </si>
  <si>
    <t>https://pubs.acs.org/doi/10.1021/acsaelm.3c01242</t>
  </si>
  <si>
    <t>Santana-Andreo, J., Márquez, A. M., Plata, J. J., Blancas, E. J., González-Sánchez, J. L., Sanz, J. F., &amp; Nath, P. (2024). High-Throughput Prediction of the Thermal and Electronic Transport Properties of Large Physical and Chemical Spaces Accelerated by Machine Learning: Charting the ZT of Binary Skutterudites. ACS Applied Materials &amp; Interfaces.</t>
  </si>
  <si>
    <t>https://pubs.acs.org/doi/full/10.1021/acsami.3c15741</t>
  </si>
  <si>
    <t>Izquierdo, S., Cintas, P., Durán-Valle, C. J., de la Concepción, J. G., &amp; López-Coca, I. M. (2024). Reinvigorating aza-Michael reactions under ionic liquid catalysis: a greener approach. Organic &amp; Biomolecular Chemistry.</t>
  </si>
  <si>
    <t>https://doi.org/10.1039/D3OB02006A</t>
  </si>
  <si>
    <t>de la Concepción, J. G., Cavallotti, C., Barone, V., Puzzarini, C., &amp; Jiménez-Serra, I. (2024). Relevance of the P+ O2 Reaction for PO Formation in Astrochemical Environments: Electronic Structure Calculations and Kinetic Simulations. The Astrophysical Journal, 963(2), 142.</t>
  </si>
  <si>
    <t>https://automatedtest.iopscience.iop.org/article/10.3847/1538-4357/ad1ffa</t>
  </si>
  <si>
    <t>Caro, I., González-Barrios, M. M., Dura, Ó. J., Fransson, E., Plata, J. J., Ávila-Brande, D., ... &amp; Márquez, A. (2024). Challenges reconciling theory and experiments in the prediction of lattice thermal conductivity: the case of Cu-based sulvanites.</t>
  </si>
  <si>
    <t>https://doi.org/10.26434/chemrxiv-2024-g96m1</t>
  </si>
  <si>
    <t>Matamoros, E., Pérez, E. M., Light, M. E., Cintas, P., Martínez, R. F., &amp; Palacios, J. C. (2024). A True Reverse Anomeric Effect Does Exist After All: A Hydrogen Bonding Stereocontrolling Effect in 2-Iminoaldoses. The Journal of Organic Chemistry.</t>
  </si>
  <si>
    <t>https://doi.org/10.1021/acs.joc.4c00562</t>
  </si>
  <si>
    <t>Rosado-Miranda, A. E., Posligua, V., Sanz, J. F., Márquez, A. M., Nath, P., &amp; Plata, J. J. (2024). Design Principles Guided by DFT Calculations and High-Throughput Frameworks for the Discovery of New Diamond-like Chalcogenide Thermoelectric Materials. ACS Applied Materials &amp; Interfaces.</t>
  </si>
  <si>
    <t>Gutiérrez-Sánchez, P., Hrichi, A., Garrido-Zoido, J. M., Álvarez-Torrellas, S., Larriba, M., Gil, M. V., ... &amp; García, J. (2024). Natural clays as adsorbents for the efficient removal of antibiotic ciprofloxacin from wastewaters: Experimental and theoretical studies using DFT method. Journal of Industrial and Engineering Chemistry, 134, 137-151.</t>
  </si>
  <si>
    <t>https://www.researchgate.net/profile/Amira-Hrichi-2/publication/377160560_Natural_clays_as_adsorbents_for_the_efficient_removal_of_antibiotic_ciprofloxacin_from_wastewaters_Experimental_and_theoretical_studies_using_DFT_method/links/6597e8b80bb2c7472b35fc18/Natural-clays-as-adsorbents-for-the-efficient-removal-of-antibiotic-ciprofloxacin-from-wastewaters-Experimental-and-theoretical-studies-using-DFT-metho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</si>
</sst>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dd/yyyy"/>
  </numFmts>
  <fonts count="36">
    <font>
      <sz val="11"/>
      <color theme="1"/>
      <name val="Calibri"/>
    </font>
    <font>
      <sz val="10"/>
      <name val="Arial"/>
    </font>
    <font>
      <u/>
      <sz val="11"/>
      <color theme="10"/>
      <name val="Calibri"/>
    </font>
    <font>
      <sz val="11"/>
      <color rgb="FF9C6500"/>
      <name val="Calibri"/>
    </font>
    <font>
      <sz val="11"/>
      <color rgb="FF3F3F76"/>
      <name val="Calibri"/>
    </font>
    <font>
      <sz val="11"/>
      <name val="Calibri"/>
    </font>
    <font>
      <sz val="11"/>
      <color rgb="FF323232"/>
      <name val="Arial"/>
    </font>
    <font>
      <sz val="11"/>
      <color rgb="FF111111"/>
      <name val="Arial"/>
    </font>
    <font>
      <b/>
      <sz val="11"/>
      <color theme="1"/>
      <name val="Calibri"/>
    </font>
    <font>
      <u/>
      <sz val="11"/>
      <color rgb="FF0563C1"/>
      <name val="Calibri"/>
    </font>
    <font>
      <b/>
      <sz val="11"/>
      <name val="Calibri"/>
    </font>
    <font>
      <b/>
      <u/>
      <sz val="11"/>
      <color theme="10"/>
      <name val="Calibri"/>
    </font>
    <font>
      <sz val="15"/>
      <name val="Arial"/>
    </font>
    <font>
      <sz val="12"/>
      <name val="Times New Roman"/>
    </font>
    <font>
      <sz val="11"/>
      <color theme="1"/>
      <name val="Verdana"/>
    </font>
    <font>
      <sz val="11"/>
      <name val="Arial"/>
    </font>
    <font>
      <sz val="11"/>
      <color theme="1"/>
      <name val="Arial"/>
    </font>
    <font>
      <sz val="11"/>
      <name val="DejaVu Sans"/>
    </font>
    <font>
      <sz val="11"/>
      <color rgb="FF9C0006"/>
      <name val="Calibri"/>
    </font>
    <font>
      <u/>
      <sz val="10"/>
      <color theme="10"/>
      <name val="Calibri"/>
    </font>
    <font>
      <u/>
      <sz val="10"/>
      <color indexed="4"/>
      <name val="Calibri"/>
    </font>
    <font>
      <sz val="10"/>
      <color theme="1"/>
      <name val="Arial Unicode MS"/>
    </font>
    <font>
      <sz val="10"/>
      <name val="FreeSans"/>
    </font>
    <font>
      <u/>
      <sz val="12"/>
      <color theme="10"/>
      <name val="Calibri"/>
    </font>
    <font>
      <sz val="10"/>
      <color theme="1"/>
      <name val="Times New Roman"/>
    </font>
    <font>
      <sz val="11"/>
      <color indexed="64"/>
      <name val="Calibri"/>
    </font>
    <font>
      <b/>
      <sz val="10"/>
      <color indexed="65"/>
      <name val="Arial"/>
    </font>
    <font>
      <u/>
      <sz val="10"/>
      <color theme="10"/>
      <name val="Arial"/>
    </font>
    <font>
      <u/>
      <sz val="10"/>
      <color rgb="FF0563C1"/>
      <name val="Arial"/>
    </font>
    <font>
      <sz val="10"/>
      <color rgb="FF222222"/>
      <name val="Arial"/>
    </font>
    <font>
      <sz val="10"/>
      <color theme="1"/>
      <name val="Arial"/>
    </font>
    <font>
      <u/>
      <sz val="11"/>
      <color theme="1"/>
      <name val="Calibri"/>
    </font>
    <font>
      <sz val="11"/>
      <color theme="1"/>
      <name val="Calibri"/>
    </font>
    <font>
      <sz val="10"/>
      <color indexed="64"/>
      <name val="FreeSans"/>
    </font>
    <font>
      <sz val="12"/>
      <color indexed="64"/>
      <name val="Times New Roman"/>
    </font>
    <font>
      <i/>
      <sz val="10"/>
      <color rgb="FF222222"/>
      <name val="Arial"/>
    </font>
  </fonts>
  <fills count="18">
    <fill>
      <patternFill patternType="none"/>
    </fill>
    <fill>
      <patternFill patternType="gray125"/>
    </fill>
    <fill>
      <patternFill patternType="solid">
        <fgColor rgb="FFFFEB9C"/>
        <bgColor rgb="FFFCE5CD"/>
      </patternFill>
    </fill>
    <fill>
      <patternFill patternType="solid">
        <fgColor indexed="47"/>
        <bgColor rgb="FFFCD5B5"/>
      </patternFill>
    </fill>
    <fill>
      <patternFill patternType="solid">
        <fgColor rgb="FFF9F9F9"/>
      </patternFill>
    </fill>
    <fill>
      <patternFill patternType="solid">
        <fgColor rgb="FF92D050"/>
        <bgColor rgb="FFAAAAAA"/>
      </patternFill>
    </fill>
    <fill>
      <patternFill patternType="solid">
        <fgColor indexed="5"/>
        <bgColor indexed="5"/>
      </patternFill>
    </fill>
    <fill>
      <patternFill patternType="solid">
        <fgColor indexed="2"/>
        <bgColor rgb="FF9C0006"/>
      </patternFill>
    </fill>
    <fill>
      <patternFill patternType="solid">
        <fgColor rgb="FF00B050"/>
        <bgColor indexed="21"/>
      </patternFill>
    </fill>
    <fill>
      <patternFill patternType="solid">
        <fgColor rgb="FFFFC7CE"/>
        <bgColor rgb="FFFCD5B5"/>
      </patternFill>
    </fill>
    <fill>
      <patternFill patternType="solid">
        <fgColor rgb="FFFFC000"/>
        <bgColor indexed="52"/>
      </patternFill>
    </fill>
    <fill>
      <patternFill patternType="solid">
        <fgColor rgb="FFFCE5CD"/>
        <bgColor rgb="FFFCD5B5"/>
      </patternFill>
    </fill>
    <fill>
      <patternFill patternType="solid">
        <fgColor rgb="FF356AA0"/>
        <bgColor rgb="FF0563C1"/>
      </patternFill>
    </fill>
    <fill>
      <patternFill patternType="solid">
        <fgColor indexed="52"/>
        <bgColor rgb="FFFFC000"/>
      </patternFill>
    </fill>
    <fill>
      <patternFill patternType="solid">
        <fgColor rgb="FFF3F3F3"/>
        <bgColor rgb="FFF9F9F9"/>
      </patternFill>
    </fill>
    <fill>
      <patternFill patternType="solid">
        <fgColor theme="9" tint="0.59987182226020086"/>
        <bgColor indexed="47"/>
      </patternFill>
    </fill>
    <fill>
      <patternFill patternType="solid">
        <fgColor theme="7" tint="0.59987182226020086"/>
        <bgColor rgb="FFFFC7CE"/>
      </patternFill>
    </fill>
    <fill>
      <patternFill patternType="solid">
        <fgColor theme="4" tint="0.39997558519241921"/>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medium">
        <color rgb="FFAAAAAA"/>
      </left>
      <right style="medium">
        <color rgb="FFAAAAAA"/>
      </right>
      <top style="medium">
        <color rgb="FFAAAAAA"/>
      </top>
      <bottom style="medium">
        <color rgb="FFAAAAAA"/>
      </bottom>
      <diagonal/>
    </border>
    <border>
      <left/>
      <right style="medium">
        <color rgb="FFAAAAAA"/>
      </right>
      <top/>
      <bottom/>
      <diagonal/>
    </border>
    <border>
      <left style="medium">
        <color rgb="FFAAAAAA"/>
      </left>
      <right/>
      <top/>
      <bottom/>
      <diagonal/>
    </border>
    <border>
      <left style="medium">
        <color rgb="FFAAAAAA"/>
      </left>
      <right style="medium">
        <color rgb="FFAAAAAA"/>
      </right>
      <top/>
      <bottom/>
      <diagonal/>
    </border>
  </borders>
  <cellStyleXfs count="5">
    <xf numFmtId="0" fontId="0" fillId="0" borderId="0"/>
    <xf numFmtId="0" fontId="2" fillId="0" borderId="0" applyBorder="0" applyProtection="0"/>
    <xf numFmtId="0" fontId="32" fillId="0" borderId="0"/>
    <xf numFmtId="0" fontId="2" fillId="0" borderId="0" applyBorder="0" applyProtection="0"/>
    <xf numFmtId="0" fontId="3" fillId="2" borderId="0"/>
  </cellStyleXfs>
  <cellXfs count="154">
    <xf numFmtId="0" fontId="0" fillId="0" borderId="0" xfId="0"/>
    <xf numFmtId="0" fontId="0" fillId="0" borderId="0" xfId="0" applyAlignment="1">
      <alignment vertical="center"/>
    </xf>
    <xf numFmtId="0" fontId="0" fillId="0" borderId="0" xfId="0" applyAlignment="1">
      <alignment horizontal="center" vertical="center"/>
    </xf>
    <xf numFmtId="0" fontId="4" fillId="3" borderId="1" xfId="0" applyFont="1" applyFill="1" applyBorder="1" applyAlignment="1">
      <alignment horizontal="center" vertical="center"/>
    </xf>
    <xf numFmtId="14" fontId="4" fillId="3" borderId="1" xfId="0" applyNumberFormat="1" applyFont="1" applyFill="1" applyBorder="1" applyAlignment="1">
      <alignment horizontal="center" vertical="center"/>
    </xf>
    <xf numFmtId="0" fontId="4" fillId="3" borderId="0" xfId="0" applyFont="1" applyFill="1" applyAlignment="1">
      <alignment horizontal="center" vertical="center"/>
    </xf>
    <xf numFmtId="164" fontId="0" fillId="0" borderId="0" xfId="0" applyNumberFormat="1" applyAlignment="1">
      <alignment horizontal="center" vertical="center"/>
    </xf>
    <xf numFmtId="14" fontId="0" fillId="0" borderId="0" xfId="0" applyNumberForma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5" fillId="0" borderId="0" xfId="0" applyFont="1" applyAlignment="1">
      <alignment vertical="center"/>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vertical="center"/>
    </xf>
    <xf numFmtId="164" fontId="8" fillId="0" borderId="0" xfId="0" applyNumberFormat="1" applyFont="1" applyAlignment="1">
      <alignment horizontal="center" vertical="center"/>
    </xf>
    <xf numFmtId="0" fontId="2" fillId="4" borderId="2" xfId="0" applyFont="1" applyFill="1" applyBorder="1" applyAlignment="1">
      <alignment horizontal="center" vertical="center" wrapText="1"/>
    </xf>
    <xf numFmtId="0" fontId="5" fillId="0" borderId="0" xfId="0" applyFont="1" applyAlignment="1">
      <alignment horizontal="center" vertical="center"/>
    </xf>
    <xf numFmtId="0" fontId="2" fillId="0" borderId="0" xfId="3" applyProtection="1"/>
    <xf numFmtId="0" fontId="5" fillId="0" borderId="0" xfId="0" applyFont="1"/>
    <xf numFmtId="14" fontId="0" fillId="0" borderId="0" xfId="0" applyNumberFormat="1"/>
    <xf numFmtId="0" fontId="10" fillId="0" borderId="0" xfId="0" applyFont="1" applyAlignment="1">
      <alignment horizontal="center" vertical="center"/>
    </xf>
    <xf numFmtId="17" fontId="0" fillId="0" borderId="0" xfId="0" applyNumberFormat="1" applyAlignment="1">
      <alignment horizontal="center" vertical="center"/>
    </xf>
    <xf numFmtId="0" fontId="11" fillId="0" borderId="0" xfId="0" applyFont="1" applyAlignment="1">
      <alignment horizontal="center" vertical="center"/>
    </xf>
    <xf numFmtId="0" fontId="2" fillId="4" borderId="2" xfId="3" applyFill="1" applyBorder="1" applyAlignment="1" applyProtection="1">
      <alignment horizontal="center" vertical="center" wrapText="1"/>
    </xf>
    <xf numFmtId="14" fontId="5" fillId="0" borderId="0" xfId="0" applyNumberFormat="1" applyFont="1" applyAlignment="1">
      <alignment vertical="center"/>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16" fontId="0" fillId="0" borderId="0" xfId="0" applyNumberFormat="1" applyAlignment="1">
      <alignment horizontal="center" vertical="center"/>
    </xf>
    <xf numFmtId="0" fontId="15" fillId="0" borderId="0" xfId="0" applyFont="1" applyAlignment="1">
      <alignment horizontal="center" vertical="center" wrapText="1"/>
    </xf>
    <xf numFmtId="14" fontId="0" fillId="0" borderId="0" xfId="0" applyNumberFormat="1" applyAlignment="1">
      <alignment vertical="center"/>
    </xf>
    <xf numFmtId="0" fontId="16" fillId="0" borderId="0" xfId="0" applyFont="1" applyAlignment="1">
      <alignment vertical="center" wrapText="1"/>
    </xf>
    <xf numFmtId="0" fontId="2" fillId="0" borderId="0" xfId="0" applyFont="1" applyAlignment="1">
      <alignment vertical="center"/>
    </xf>
    <xf numFmtId="0" fontId="5" fillId="5" borderId="0" xfId="0" applyFont="1" applyFill="1" applyAlignment="1">
      <alignment horizontal="center" vertical="center"/>
    </xf>
    <xf numFmtId="14" fontId="0" fillId="5" borderId="0" xfId="0" applyNumberFormat="1" applyFill="1" applyAlignment="1">
      <alignment horizontal="center" vertical="center"/>
    </xf>
    <xf numFmtId="0" fontId="0" fillId="5" borderId="0" xfId="0" applyFill="1" applyAlignment="1">
      <alignment horizontal="center" vertical="center"/>
    </xf>
    <xf numFmtId="0" fontId="2" fillId="6" borderId="0" xfId="0" applyFont="1" applyFill="1" applyAlignment="1">
      <alignment horizontal="center" vertical="center"/>
    </xf>
    <xf numFmtId="0" fontId="2" fillId="0" borderId="3" xfId="0" applyFont="1" applyBorder="1" applyAlignment="1">
      <alignment horizontal="center" vertical="center" wrapText="1"/>
    </xf>
    <xf numFmtId="14" fontId="1" fillId="4" borderId="2" xfId="0" applyNumberFormat="1" applyFont="1" applyFill="1" applyBorder="1" applyAlignment="1">
      <alignment horizontal="center" vertical="center"/>
    </xf>
    <xf numFmtId="14" fontId="2" fillId="0" borderId="4" xfId="0" applyNumberFormat="1" applyFont="1" applyBorder="1" applyAlignment="1">
      <alignment horizontal="center" vertical="center" wrapText="1"/>
    </xf>
    <xf numFmtId="14" fontId="2" fillId="0" borderId="0" xfId="0" applyNumberFormat="1" applyFont="1" applyAlignment="1">
      <alignment horizontal="center" vertical="center"/>
    </xf>
    <xf numFmtId="0" fontId="7" fillId="0" borderId="0" xfId="0" applyFont="1" applyAlignment="1">
      <alignment vertical="center" wrapText="1"/>
    </xf>
    <xf numFmtId="0" fontId="2" fillId="0" borderId="0" xfId="0" applyFont="1" applyAlignment="1">
      <alignment horizontal="left" vertical="center"/>
    </xf>
    <xf numFmtId="0" fontId="2" fillId="0" borderId="0" xfId="0" applyFont="1" applyAlignment="1">
      <alignment vertical="center" wrapText="1"/>
    </xf>
    <xf numFmtId="0" fontId="17" fillId="0" borderId="0" xfId="0" applyFont="1" applyAlignment="1">
      <alignment horizontal="center" vertical="center"/>
    </xf>
    <xf numFmtId="0" fontId="8" fillId="0" borderId="0" xfId="0" applyFont="1" applyAlignment="1">
      <alignment vertical="center"/>
    </xf>
    <xf numFmtId="14" fontId="8" fillId="0" borderId="0" xfId="0" applyNumberFormat="1" applyFont="1" applyAlignment="1">
      <alignment horizontal="center" vertical="center"/>
    </xf>
    <xf numFmtId="0" fontId="11" fillId="0" borderId="0" xfId="3" applyFont="1" applyProtection="1"/>
    <xf numFmtId="14" fontId="8" fillId="0" borderId="0" xfId="0" applyNumberFormat="1" applyFont="1" applyAlignment="1">
      <alignment vertical="center"/>
    </xf>
    <xf numFmtId="0" fontId="15" fillId="0" borderId="0" xfId="0" applyFont="1" applyAlignment="1">
      <alignment horizontal="center" vertical="center"/>
    </xf>
    <xf numFmtId="0" fontId="1" fillId="0" borderId="0" xfId="0" applyFont="1" applyAlignment="1">
      <alignment horizontal="center"/>
    </xf>
    <xf numFmtId="0" fontId="1" fillId="0" borderId="0" xfId="0" applyFont="1"/>
    <xf numFmtId="0" fontId="0" fillId="0" borderId="0" xfId="0" applyAlignment="1">
      <alignment horizontal="center"/>
    </xf>
    <xf numFmtId="0" fontId="2" fillId="0" borderId="0" xfId="0" applyFont="1" applyAlignment="1">
      <alignment horizontal="center"/>
    </xf>
    <xf numFmtId="0" fontId="0" fillId="7" borderId="0" xfId="0" applyFill="1" applyAlignment="1">
      <alignment horizontal="center" vertical="center"/>
    </xf>
    <xf numFmtId="14" fontId="0" fillId="7" borderId="0" xfId="0" applyNumberFormat="1" applyFill="1" applyAlignment="1">
      <alignment horizontal="center" vertical="center"/>
    </xf>
    <xf numFmtId="0" fontId="5" fillId="0" borderId="0" xfId="0" applyFont="1" applyAlignment="1">
      <alignment horizontal="center"/>
    </xf>
    <xf numFmtId="0" fontId="2" fillId="0" borderId="0" xfId="3" applyAlignment="1" applyProtection="1">
      <alignment horizontal="center" vertical="center"/>
    </xf>
    <xf numFmtId="0" fontId="0" fillId="6" borderId="0" xfId="0" applyFill="1" applyAlignment="1">
      <alignment vertical="center"/>
    </xf>
    <xf numFmtId="0" fontId="0" fillId="6" borderId="0" xfId="0" applyFill="1" applyAlignment="1">
      <alignment horizontal="center" vertical="center"/>
    </xf>
    <xf numFmtId="14" fontId="0" fillId="6" borderId="0" xfId="0" applyNumberFormat="1" applyFill="1" applyAlignment="1">
      <alignment horizontal="center" vertical="center"/>
    </xf>
    <xf numFmtId="0" fontId="0" fillId="8" borderId="0" xfId="0" applyFill="1" applyAlignment="1">
      <alignment vertical="center"/>
    </xf>
    <xf numFmtId="0" fontId="0" fillId="8" borderId="0" xfId="0" applyFill="1" applyAlignment="1">
      <alignment horizontal="center" vertical="center"/>
    </xf>
    <xf numFmtId="14" fontId="0" fillId="8" borderId="0" xfId="0" applyNumberFormat="1" applyFill="1" applyAlignment="1">
      <alignment horizontal="center" vertical="center"/>
    </xf>
    <xf numFmtId="0" fontId="18" fillId="9" borderId="0" xfId="0" applyFont="1" applyFill="1" applyAlignment="1">
      <alignment horizontal="center" wrapText="1"/>
    </xf>
    <xf numFmtId="14" fontId="18" fillId="9" borderId="0" xfId="0" applyNumberFormat="1" applyFont="1" applyFill="1" applyAlignment="1">
      <alignment horizontal="left" wrapText="1"/>
    </xf>
    <xf numFmtId="14" fontId="18" fillId="9" borderId="0" xfId="0" applyNumberFormat="1" applyFont="1" applyFill="1" applyAlignment="1">
      <alignment horizontal="center" wrapText="1"/>
    </xf>
    <xf numFmtId="0" fontId="1" fillId="0" borderId="0" xfId="0" applyFont="1" applyAlignment="1">
      <alignment horizontal="center" wrapText="1"/>
    </xf>
    <xf numFmtId="0" fontId="19" fillId="0" borderId="0" xfId="0" applyFont="1" applyAlignment="1">
      <alignment horizontal="left" wrapText="1"/>
    </xf>
    <xf numFmtId="0" fontId="0" fillId="7" borderId="0" xfId="0" applyFill="1" applyAlignment="1">
      <alignment vertical="center"/>
    </xf>
    <xf numFmtId="0" fontId="1" fillId="7" borderId="0" xfId="0" applyFont="1" applyFill="1" applyAlignment="1">
      <alignment horizontal="center" wrapText="1"/>
    </xf>
    <xf numFmtId="0" fontId="5" fillId="7" borderId="0" xfId="0" applyFont="1" applyFill="1" applyAlignment="1">
      <alignment horizontal="center" vertical="center"/>
    </xf>
    <xf numFmtId="0" fontId="19" fillId="7" borderId="0" xfId="0" applyFont="1" applyFill="1" applyAlignment="1">
      <alignment horizontal="left" wrapText="1"/>
    </xf>
    <xf numFmtId="0" fontId="0" fillId="10" borderId="0" xfId="0" applyFill="1" applyAlignment="1">
      <alignment vertical="center"/>
    </xf>
    <xf numFmtId="0" fontId="1" fillId="10" borderId="0" xfId="0" applyFont="1" applyFill="1" applyAlignment="1">
      <alignment horizontal="center" wrapText="1"/>
    </xf>
    <xf numFmtId="14" fontId="0" fillId="10" borderId="0" xfId="0" applyNumberFormat="1" applyFill="1" applyAlignment="1">
      <alignment horizontal="center" vertical="center"/>
    </xf>
    <xf numFmtId="14" fontId="5" fillId="10" borderId="0" xfId="0" applyNumberFormat="1" applyFont="1" applyFill="1" applyAlignment="1">
      <alignment horizontal="center" vertical="center"/>
    </xf>
    <xf numFmtId="0" fontId="0" fillId="10" borderId="0" xfId="0" applyFill="1" applyAlignment="1">
      <alignment horizontal="center" vertical="center"/>
    </xf>
    <xf numFmtId="0" fontId="5" fillId="10" borderId="0" xfId="0" applyFont="1" applyFill="1" applyAlignment="1">
      <alignment horizontal="center" vertical="center"/>
    </xf>
    <xf numFmtId="0" fontId="19" fillId="10" borderId="0" xfId="0" applyFont="1" applyFill="1" applyAlignment="1">
      <alignment horizontal="left" wrapText="1"/>
    </xf>
    <xf numFmtId="14" fontId="5" fillId="7" borderId="0" xfId="0" applyNumberFormat="1" applyFont="1" applyFill="1" applyAlignment="1">
      <alignment horizontal="center" vertical="center"/>
    </xf>
    <xf numFmtId="0" fontId="5" fillId="7" borderId="0" xfId="0" applyFont="1" applyFill="1" applyAlignment="1">
      <alignment vertical="center"/>
    </xf>
    <xf numFmtId="0" fontId="20" fillId="7" borderId="0" xfId="0" applyFont="1" applyFill="1" applyAlignment="1">
      <alignment horizontal="left" wrapText="1"/>
    </xf>
    <xf numFmtId="0" fontId="2" fillId="6" borderId="0" xfId="0" applyFont="1" applyFill="1" applyAlignment="1">
      <alignment horizontal="left" vertical="center"/>
    </xf>
    <xf numFmtId="14" fontId="0" fillId="6" borderId="0" xfId="0" applyNumberFormat="1" applyFill="1" applyAlignment="1">
      <alignment vertical="center"/>
    </xf>
    <xf numFmtId="0" fontId="2" fillId="6" borderId="0" xfId="0" applyFont="1" applyFill="1" applyAlignment="1">
      <alignment vertical="center"/>
    </xf>
    <xf numFmtId="0" fontId="21" fillId="0" borderId="0" xfId="0" applyFont="1" applyAlignment="1">
      <alignment vertical="center"/>
    </xf>
    <xf numFmtId="14" fontId="5" fillId="0" borderId="0" xfId="0" applyNumberFormat="1" applyFont="1" applyAlignment="1">
      <alignment horizontal="center"/>
    </xf>
    <xf numFmtId="14" fontId="0" fillId="0" borderId="0" xfId="0" applyNumberFormat="1" applyAlignment="1">
      <alignment horizontal="center"/>
    </xf>
    <xf numFmtId="0" fontId="3" fillId="2" borderId="0" xfId="4" applyAlignment="1">
      <alignment horizontal="center" vertical="center"/>
    </xf>
    <xf numFmtId="0" fontId="3" fillId="2" borderId="0" xfId="4" applyAlignment="1">
      <alignment horizontal="left" vertical="center"/>
    </xf>
    <xf numFmtId="0" fontId="22" fillId="0" borderId="0" xfId="0" applyFont="1" applyAlignment="1">
      <alignment horizontal="center"/>
    </xf>
    <xf numFmtId="0" fontId="23" fillId="0" borderId="0" xfId="0" applyFont="1" applyAlignment="1">
      <alignment horizontal="left" vertical="center"/>
    </xf>
    <xf numFmtId="14" fontId="0" fillId="0" borderId="0" xfId="0" applyNumberFormat="1" applyAlignment="1">
      <alignment horizontal="left"/>
    </xf>
    <xf numFmtId="0" fontId="2" fillId="0" borderId="0" xfId="0" applyFont="1" applyAlignment="1">
      <alignment horizontal="left"/>
    </xf>
    <xf numFmtId="0" fontId="0" fillId="0" borderId="0" xfId="0" applyAlignment="1">
      <alignment horizontal="left"/>
    </xf>
    <xf numFmtId="0" fontId="5" fillId="0" borderId="0" xfId="0" applyFont="1" applyAlignment="1">
      <alignment horizontal="right"/>
    </xf>
    <xf numFmtId="0" fontId="24" fillId="0" borderId="0" xfId="0" applyFont="1" applyAlignment="1">
      <alignment horizontal="center" vertical="center"/>
    </xf>
    <xf numFmtId="0" fontId="25" fillId="0" borderId="0" xfId="0" applyFont="1" applyAlignment="1">
      <alignment horizontal="left" vertical="center"/>
    </xf>
    <xf numFmtId="0" fontId="0" fillId="0" borderId="0" xfId="0" applyAlignment="1">
      <alignment horizontal="right"/>
    </xf>
    <xf numFmtId="0" fontId="32" fillId="0" borderId="0" xfId="2"/>
    <xf numFmtId="0" fontId="32" fillId="0" borderId="0" xfId="2" applyAlignment="1">
      <alignment horizontal="center"/>
    </xf>
    <xf numFmtId="0" fontId="26" fillId="12" borderId="2" xfId="2" applyFont="1" applyFill="1" applyBorder="1" applyAlignment="1">
      <alignment horizontal="left" vertical="center" wrapText="1"/>
    </xf>
    <xf numFmtId="0" fontId="26" fillId="12" borderId="2" xfId="2" applyFont="1" applyFill="1" applyBorder="1" applyAlignment="1">
      <alignment horizontal="center" vertical="center" wrapText="1"/>
    </xf>
    <xf numFmtId="0" fontId="1" fillId="4" borderId="2" xfId="2" applyFont="1" applyFill="1" applyBorder="1" applyAlignment="1">
      <alignment horizontal="left" vertical="center" wrapText="1"/>
    </xf>
    <xf numFmtId="14" fontId="1" fillId="4" borderId="2" xfId="2" applyNumberFormat="1" applyFont="1" applyFill="1" applyBorder="1" applyAlignment="1">
      <alignment horizontal="center" vertical="center"/>
    </xf>
    <xf numFmtId="0" fontId="1" fillId="4" borderId="2" xfId="2" applyFont="1" applyFill="1" applyBorder="1" applyAlignment="1">
      <alignment horizontal="center" vertical="center"/>
    </xf>
    <xf numFmtId="0" fontId="1" fillId="4" borderId="2" xfId="2" applyFont="1" applyFill="1" applyBorder="1" applyAlignment="1">
      <alignment horizontal="center" vertical="center" wrapText="1"/>
    </xf>
    <xf numFmtId="0" fontId="27" fillId="4" borderId="2" xfId="2" applyFont="1" applyFill="1" applyBorder="1" applyAlignment="1">
      <alignment horizontal="center" vertical="center"/>
    </xf>
    <xf numFmtId="0" fontId="27" fillId="4" borderId="2" xfId="2" applyFont="1" applyFill="1" applyBorder="1" applyAlignment="1">
      <alignment horizontal="center" vertical="center" wrapText="1"/>
    </xf>
    <xf numFmtId="0" fontId="32" fillId="0" borderId="2" xfId="2" applyBorder="1" applyAlignment="1">
      <alignment horizontal="center" vertical="center" wrapText="1"/>
    </xf>
    <xf numFmtId="0" fontId="28" fillId="4" borderId="2" xfId="2" applyFont="1" applyFill="1" applyBorder="1" applyAlignment="1">
      <alignment horizontal="center" vertical="center"/>
    </xf>
    <xf numFmtId="0" fontId="1" fillId="4" borderId="0" xfId="2" applyFont="1" applyFill="1" applyAlignment="1">
      <alignment horizontal="center" vertical="center"/>
    </xf>
    <xf numFmtId="0" fontId="1" fillId="4" borderId="0" xfId="2" applyFont="1" applyFill="1" applyAlignment="1">
      <alignment horizontal="center" vertical="center" wrapText="1"/>
    </xf>
    <xf numFmtId="165" fontId="1" fillId="4" borderId="2" xfId="2" applyNumberFormat="1" applyFont="1" applyFill="1" applyBorder="1" applyAlignment="1">
      <alignment horizontal="center" vertical="center"/>
    </xf>
    <xf numFmtId="0" fontId="1" fillId="4" borderId="5" xfId="2" applyFont="1" applyFill="1" applyBorder="1" applyAlignment="1">
      <alignment horizontal="center" vertical="center" wrapText="1"/>
    </xf>
    <xf numFmtId="14" fontId="32" fillId="0" borderId="2" xfId="2" applyNumberFormat="1" applyBorder="1" applyAlignment="1">
      <alignment horizontal="center" wrapText="1"/>
    </xf>
    <xf numFmtId="0" fontId="32" fillId="6" borderId="0" xfId="2" applyFill="1"/>
    <xf numFmtId="0" fontId="1" fillId="6" borderId="2" xfId="2" applyFont="1" applyFill="1" applyBorder="1" applyAlignment="1">
      <alignment horizontal="left" vertical="center" wrapText="1"/>
    </xf>
    <xf numFmtId="14" fontId="1" fillId="6" borderId="2" xfId="2" applyNumberFormat="1" applyFont="1" applyFill="1" applyBorder="1" applyAlignment="1">
      <alignment horizontal="center" vertical="center"/>
    </xf>
    <xf numFmtId="0" fontId="1" fillId="6" borderId="2" xfId="2" applyFont="1" applyFill="1" applyBorder="1" applyAlignment="1">
      <alignment horizontal="center" vertical="center"/>
    </xf>
    <xf numFmtId="0" fontId="1" fillId="6" borderId="2" xfId="2" applyFont="1" applyFill="1" applyBorder="1" applyAlignment="1">
      <alignment horizontal="center" vertical="center" wrapText="1"/>
    </xf>
    <xf numFmtId="0" fontId="1" fillId="6" borderId="5" xfId="2" applyFont="1" applyFill="1" applyBorder="1" applyAlignment="1">
      <alignment horizontal="center" vertical="center" wrapText="1"/>
    </xf>
    <xf numFmtId="0" fontId="27" fillId="6" borderId="2" xfId="2" applyFont="1" applyFill="1" applyBorder="1" applyAlignment="1">
      <alignment horizontal="center" vertical="center" wrapText="1"/>
    </xf>
    <xf numFmtId="0" fontId="2" fillId="4" borderId="2" xfId="1" applyFill="1" applyBorder="1" applyAlignment="1" applyProtection="1">
      <alignment wrapText="1"/>
    </xf>
    <xf numFmtId="0" fontId="2" fillId="0" borderId="2" xfId="2" applyFont="1" applyBorder="1" applyAlignment="1">
      <alignment horizontal="center" vertical="center"/>
    </xf>
    <xf numFmtId="0" fontId="2" fillId="0" borderId="2" xfId="2" applyFont="1" applyBorder="1" applyAlignment="1">
      <alignment horizontal="center" vertical="center" wrapText="1"/>
    </xf>
    <xf numFmtId="0" fontId="2" fillId="4" borderId="2" xfId="2" applyFont="1" applyFill="1" applyBorder="1" applyAlignment="1">
      <alignment horizontal="center" vertical="center" wrapText="1"/>
    </xf>
    <xf numFmtId="0" fontId="1" fillId="4" borderId="5" xfId="2" applyFont="1" applyFill="1" applyBorder="1" applyAlignment="1">
      <alignment horizontal="left" vertical="center" wrapText="1"/>
    </xf>
    <xf numFmtId="0" fontId="32" fillId="0" borderId="0" xfId="2" applyAlignment="1">
      <alignment horizontal="left"/>
    </xf>
    <xf numFmtId="0" fontId="26" fillId="12"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29" fillId="4" borderId="2" xfId="0" applyFont="1" applyFill="1" applyBorder="1" applyAlignment="1">
      <alignment horizontal="center" vertical="center" wrapText="1"/>
    </xf>
    <xf numFmtId="0" fontId="3" fillId="2" borderId="2" xfId="4" applyBorder="1" applyAlignment="1">
      <alignment horizontal="center" vertical="center"/>
    </xf>
    <xf numFmtId="0" fontId="1" fillId="4" borderId="0" xfId="0" applyFont="1" applyFill="1" applyAlignment="1">
      <alignment horizontal="center" vertical="center"/>
    </xf>
    <xf numFmtId="0" fontId="1" fillId="4" borderId="4" xfId="0" applyFont="1" applyFill="1" applyBorder="1" applyAlignment="1">
      <alignment horizontal="center" vertical="center"/>
    </xf>
    <xf numFmtId="0" fontId="3" fillId="2" borderId="4" xfId="4" applyBorder="1" applyAlignment="1">
      <alignment horizontal="center" vertical="center"/>
    </xf>
    <xf numFmtId="0" fontId="29" fillId="15" borderId="2" xfId="0" applyFont="1" applyFill="1" applyBorder="1" applyAlignment="1">
      <alignment horizontal="center" vertical="center" wrapText="1"/>
    </xf>
    <xf numFmtId="0" fontId="30" fillId="16" borderId="2" xfId="0" applyFont="1" applyFill="1" applyBorder="1" applyAlignment="1">
      <alignment horizontal="center" vertical="center"/>
    </xf>
    <xf numFmtId="0" fontId="30" fillId="16" borderId="2" xfId="0" applyFont="1" applyFill="1" applyBorder="1" applyAlignment="1">
      <alignment horizontal="center" vertical="center" wrapText="1"/>
    </xf>
    <xf numFmtId="14" fontId="30" fillId="16" borderId="2" xfId="0" applyNumberFormat="1" applyFont="1" applyFill="1" applyBorder="1" applyAlignment="1">
      <alignment horizontal="center" vertical="center"/>
    </xf>
    <xf numFmtId="0" fontId="31" fillId="16" borderId="2" xfId="0" applyFont="1" applyFill="1" applyBorder="1" applyAlignment="1">
      <alignment horizontal="center" vertical="center" wrapText="1"/>
    </xf>
    <xf numFmtId="0" fontId="2" fillId="0" borderId="0" xfId="0" applyFont="1"/>
    <xf numFmtId="0" fontId="29" fillId="0" borderId="0" xfId="0" applyFont="1" applyAlignment="1">
      <alignment horizontal="center" vertical="center"/>
    </xf>
    <xf numFmtId="0" fontId="1" fillId="17" borderId="2" xfId="2"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vertical="center"/>
    </xf>
  </cellXfs>
  <cellStyles count="5">
    <cellStyle name="Excel Built-in Neutral" xfId="4" xr:uid="{00000000-0005-0000-0000-000009000000}"/>
    <cellStyle name="Hipervínculo" xfId="3" builtinId="8"/>
    <cellStyle name="Hipervínculo 2" xfId="1" xr:uid="{00000000-0005-0000-0000-000006000000}"/>
    <cellStyle name="Normal" xfId="0" builtinId="0"/>
    <cellStyle name="Normal 2"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orcid.org/0000-0001-5501-255X" TargetMode="External"/><Relationship Id="rId299" Type="http://schemas.openxmlformats.org/officeDocument/2006/relationships/hyperlink" Target="http://personal.us.es/calzado" TargetMode="External"/><Relationship Id="rId303" Type="http://schemas.openxmlformats.org/officeDocument/2006/relationships/hyperlink" Target="https://www.scopus.com/authid/detail.uri?authorId=6507595494" TargetMode="External"/><Relationship Id="rId21" Type="http://schemas.openxmlformats.org/officeDocument/2006/relationships/hyperlink" Target="https://orcid.org/0000-0003-0181-0622" TargetMode="External"/><Relationship Id="rId42" Type="http://schemas.openxmlformats.org/officeDocument/2006/relationships/hyperlink" Target="mailto:peter.wittek@icfo.es" TargetMode="External"/><Relationship Id="rId63" Type="http://schemas.openxmlformats.org/officeDocument/2006/relationships/hyperlink" Target="mailto:jplata@us.es" TargetMode="External"/><Relationship Id="rId84" Type="http://schemas.openxmlformats.org/officeDocument/2006/relationships/hyperlink" Target="https://orcid.org/0000-0001-6984-0647" TargetMode="External"/><Relationship Id="rId138" Type="http://schemas.openxmlformats.org/officeDocument/2006/relationships/hyperlink" Target="mailto:isardi01@ucm.es" TargetMode="External"/><Relationship Id="rId159" Type="http://schemas.openxmlformats.org/officeDocument/2006/relationships/hyperlink" Target="https://orcid.org/0000-0002-3777-3133" TargetMode="External"/><Relationship Id="rId324" Type="http://schemas.openxmlformats.org/officeDocument/2006/relationships/hyperlink" Target="http://jduato@qsimov.com" TargetMode="External"/><Relationship Id="rId170" Type="http://schemas.openxmlformats.org/officeDocument/2006/relationships/hyperlink" Target="mailto:juan-manuel.rius@upc.edu" TargetMode="External"/><Relationship Id="rId191" Type="http://schemas.openxmlformats.org/officeDocument/2006/relationships/hyperlink" Target="https://doi.org/10.1039/D3CP05802F" TargetMode="External"/><Relationship Id="rId205" Type="http://schemas.openxmlformats.org/officeDocument/2006/relationships/hyperlink" Target="mailto:vgil@unex.es" TargetMode="External"/><Relationship Id="rId226" Type="http://schemas.openxmlformats.org/officeDocument/2006/relationships/hyperlink" Target="mailto:paula.pla@uam.es" TargetMode="External"/><Relationship Id="rId247" Type="http://schemas.openxmlformats.org/officeDocument/2006/relationships/hyperlink" Target="mailto:corchado@unex.es" TargetMode="External"/><Relationship Id="rId107" Type="http://schemas.openxmlformats.org/officeDocument/2006/relationships/hyperlink" Target="https://orcid.org/0000-0002-6995-5927" TargetMode="External"/><Relationship Id="rId268" Type="http://schemas.openxmlformats.org/officeDocument/2006/relationships/hyperlink" Target="mailto:garciavictor@uniovi.es" TargetMode="External"/><Relationship Id="rId289" Type="http://schemas.openxmlformats.org/officeDocument/2006/relationships/hyperlink" Target="mailto:sara.navarro@icn2.cat" TargetMode="External"/><Relationship Id="rId11" Type="http://schemas.openxmlformats.org/officeDocument/2006/relationships/hyperlink" Target="mailto:mromeroea@alumnos.unex.es" TargetMode="External"/><Relationship Id="rId32" Type="http://schemas.openxmlformats.org/officeDocument/2006/relationships/hyperlink" Target="mailto:gsilvero@unex.es" TargetMode="External"/><Relationship Id="rId53" Type="http://schemas.openxmlformats.org/officeDocument/2006/relationships/hyperlink" Target="javascript:void(0)" TargetMode="External"/><Relationship Id="rId74" Type="http://schemas.openxmlformats.org/officeDocument/2006/relationships/hyperlink" Target="https://orcid.org/0000-0003-3200-3153" TargetMode="External"/><Relationship Id="rId128" Type="http://schemas.openxmlformats.org/officeDocument/2006/relationships/hyperlink" Target="https://doi-org.ezproxy.unex.es/10.1016/j.jbc.2022.102850" TargetMode="External"/><Relationship Id="rId149" Type="http://schemas.openxmlformats.org/officeDocument/2006/relationships/hyperlink" Target="mailto:perla@etsit.upm.es" TargetMode="External"/><Relationship Id="rId314" Type="http://schemas.openxmlformats.org/officeDocument/2006/relationships/hyperlink" Target="https://www.scopus.com/authid/detail.uri?authorId=56263267200" TargetMode="External"/><Relationship Id="rId5" Type="http://schemas.openxmlformats.org/officeDocument/2006/relationships/hyperlink" Target="mailto:roldan@ciemat.es" TargetMode="External"/><Relationship Id="rId95" Type="http://schemas.openxmlformats.org/officeDocument/2006/relationships/hyperlink" Target="https://agupubs.onlinelibrary.wiley.com/doi/epdf/10.1029/2023JD039500" TargetMode="External"/><Relationship Id="rId160" Type="http://schemas.openxmlformats.org/officeDocument/2006/relationships/hyperlink" Target="mailto:ines.corral@uam.es" TargetMode="External"/><Relationship Id="rId181" Type="http://schemas.openxmlformats.org/officeDocument/2006/relationships/hyperlink" Target="https://scholar.google.com/citations?hl=es&amp;user=q6I5DkUAAAAJ&amp;view_op=list_works&amp;sortby=pubdate" TargetMode="External"/><Relationship Id="rId216" Type="http://schemas.openxmlformats.org/officeDocument/2006/relationships/hyperlink" Target="mailto:silverio.coco@uva.es" TargetMode="External"/><Relationship Id="rId237" Type="http://schemas.openxmlformats.org/officeDocument/2006/relationships/hyperlink" Target="mailto:albarois.gonzalez@usc.es" TargetMode="External"/><Relationship Id="rId258" Type="http://schemas.openxmlformats.org/officeDocument/2006/relationships/hyperlink" Target="mailto:glalzate5@misena.edu.co" TargetMode="External"/><Relationship Id="rId279" Type="http://schemas.openxmlformats.org/officeDocument/2006/relationships/hyperlink" Target="mailto:albertog@icmab.es" TargetMode="External"/><Relationship Id="rId22" Type="http://schemas.openxmlformats.org/officeDocument/2006/relationships/hyperlink" Target="mailto:agazo@unex.es" TargetMode="External"/><Relationship Id="rId43" Type="http://schemas.openxmlformats.org/officeDocument/2006/relationships/hyperlink" Target="mailto:amunoz@fqa.ub.edu" TargetMode="External"/><Relationship Id="rId64" Type="http://schemas.openxmlformats.org/officeDocument/2006/relationships/hyperlink" Target="mailto:erremesal@us.es" TargetMode="External"/><Relationship Id="rId118" Type="http://schemas.openxmlformats.org/officeDocument/2006/relationships/hyperlink" Target="mailto:cayetano.martinez@uc3m.es" TargetMode="External"/><Relationship Id="rId139" Type="http://schemas.openxmlformats.org/officeDocument/2006/relationships/hyperlink" Target="mailto:cesar.gonzalez.pascual@gmail.com" TargetMode="External"/><Relationship Id="rId290" Type="http://schemas.openxmlformats.org/officeDocument/2006/relationships/hyperlink" Target="mailto:mazhar.iqbal@icn2.cat" TargetMode="External"/><Relationship Id="rId304" Type="http://schemas.openxmlformats.org/officeDocument/2006/relationships/hyperlink" Target="https://personal.us.es/calzado" TargetMode="External"/><Relationship Id="rId325" Type="http://schemas.openxmlformats.org/officeDocument/2006/relationships/hyperlink" Target="http://paulet@qsimov.com" TargetMode="External"/><Relationship Id="rId85" Type="http://schemas.openxmlformats.org/officeDocument/2006/relationships/hyperlink" Target="mailto:jamaya1@us.es" TargetMode="External"/><Relationship Id="rId150" Type="http://schemas.openxmlformats.org/officeDocument/2006/relationships/hyperlink" Target="mailto:daguilar@vhio.net" TargetMode="External"/><Relationship Id="rId171" Type="http://schemas.openxmlformats.org/officeDocument/2006/relationships/hyperlink" Target="mailto:hector.lopez.menchon@upc.edu" TargetMode="External"/><Relationship Id="rId192" Type="http://schemas.openxmlformats.org/officeDocument/2006/relationships/hyperlink" Target="https://orcid.org/0000-0002-6211-5888" TargetMode="External"/><Relationship Id="rId206" Type="http://schemas.openxmlformats.org/officeDocument/2006/relationships/hyperlink" Target="https://scholar.google.com/citations?user=vweGHRQAAAAJ&amp;hl=en&amp;inst=178688009497201649&amp;oi=ao" TargetMode="External"/><Relationship Id="rId227" Type="http://schemas.openxmlformats.org/officeDocument/2006/relationships/hyperlink" Target="mailto:antonio.pulgar@uam.es" TargetMode="External"/><Relationship Id="rId248" Type="http://schemas.openxmlformats.org/officeDocument/2006/relationships/hyperlink" Target="mailto:romg@unex.es" TargetMode="External"/><Relationship Id="rId269" Type="http://schemas.openxmlformats.org/officeDocument/2006/relationships/hyperlink" Target="mailto:renata.sanchez@cenits.es" TargetMode="External"/><Relationship Id="rId12" Type="http://schemas.openxmlformats.org/officeDocument/2006/relationships/hyperlink" Target="mailto:edi.sanchez@ciemat.es" TargetMode="External"/><Relationship Id="rId33" Type="http://schemas.openxmlformats.org/officeDocument/2006/relationships/hyperlink" Target="mailto:jdal@unex.es" TargetMode="External"/><Relationship Id="rId108" Type="http://schemas.openxmlformats.org/officeDocument/2006/relationships/hyperlink" Target="mailto:xu.he@icn2.cat" TargetMode="External"/><Relationship Id="rId129" Type="http://schemas.openxmlformats.org/officeDocument/2006/relationships/hyperlink" Target="https://orcid.org/0000-0001-8713-4949" TargetMode="External"/><Relationship Id="rId280" Type="http://schemas.openxmlformats.org/officeDocument/2006/relationships/hyperlink" Target="mailto:josemaria.castillo@icn2.cat" TargetMode="External"/><Relationship Id="rId315" Type="http://schemas.openxmlformats.org/officeDocument/2006/relationships/hyperlink" Target="https://orcid.org/0000-0001-5411-1724" TargetMode="External"/><Relationship Id="rId54" Type="http://schemas.openxmlformats.org/officeDocument/2006/relationships/hyperlink" Target="mailto:susana.gomez@usal.es" TargetMode="External"/><Relationship Id="rId75" Type="http://schemas.openxmlformats.org/officeDocument/2006/relationships/hyperlink" Target="mailto:moises@unex.es" TargetMode="External"/><Relationship Id="rId96" Type="http://schemas.openxmlformats.org/officeDocument/2006/relationships/hyperlink" Target="https://orcid.org/0000-0001-8881-0785" TargetMode="External"/><Relationship Id="rId140" Type="http://schemas.openxmlformats.org/officeDocument/2006/relationships/hyperlink" Target="https://orcid.org/0000-0001-5118-3597" TargetMode="External"/><Relationship Id="rId161" Type="http://schemas.openxmlformats.org/officeDocument/2006/relationships/hyperlink" Target="mailto:lara.martinez@uam.es" TargetMode="External"/><Relationship Id="rId182" Type="http://schemas.openxmlformats.org/officeDocument/2006/relationships/hyperlink" Target="mailto:paula.pla@inv.uam.es" TargetMode="External"/><Relationship Id="rId217" Type="http://schemas.openxmlformats.org/officeDocument/2006/relationships/hyperlink" Target="https://www.sciencedirect.com/science/article/pii/S0143720824002146?via%3Dihub" TargetMode="External"/><Relationship Id="rId6" Type="http://schemas.openxmlformats.org/officeDocument/2006/relationships/hyperlink" Target="mailto:gchiodo@fis.ucm.es" TargetMode="External"/><Relationship Id="rId238" Type="http://schemas.openxmlformats.org/officeDocument/2006/relationships/hyperlink" Target="mailto:ccaadaro@alumnos.unex.es" TargetMode="External"/><Relationship Id="rId259" Type="http://schemas.openxmlformats.org/officeDocument/2006/relationships/hyperlink" Target="mailto:japi138@gmail.com" TargetMode="External"/><Relationship Id="rId23" Type="http://schemas.openxmlformats.org/officeDocument/2006/relationships/hyperlink" Target="mailto:javier.corral@cenits.es" TargetMode="External"/><Relationship Id="rId119" Type="http://schemas.openxmlformats.org/officeDocument/2006/relationships/hyperlink" Target="https://orcid.org/0000-0002-6433-9252" TargetMode="External"/><Relationship Id="rId270" Type="http://schemas.openxmlformats.org/officeDocument/2006/relationships/hyperlink" Target="mailto:felix.villanueva@uclm.es" TargetMode="External"/><Relationship Id="rId291" Type="http://schemas.openxmlformats.org/officeDocument/2006/relationships/hyperlink" Target="mailto:michaelthomas.morgan@icn2.cat" TargetMode="External"/><Relationship Id="rId305" Type="http://schemas.openxmlformats.org/officeDocument/2006/relationships/hyperlink" Target="http://personal.us.es/calzado" TargetMode="External"/><Relationship Id="rId326" Type="http://schemas.openxmlformats.org/officeDocument/2006/relationships/hyperlink" Target="http://acedo@unex.es" TargetMode="External"/><Relationship Id="rId44" Type="http://schemas.openxmlformats.org/officeDocument/2006/relationships/hyperlink" Target="mailto:artur@fqa.ub.edu" TargetMode="External"/><Relationship Id="rId65" Type="http://schemas.openxmlformats.org/officeDocument/2006/relationships/hyperlink" Target="mailto:jamaya1@us.es" TargetMode="External"/><Relationship Id="rId86" Type="http://schemas.openxmlformats.org/officeDocument/2006/relationships/hyperlink" Target="mailto:jplata@us.es" TargetMode="External"/><Relationship Id="rId130" Type="http://schemas.openxmlformats.org/officeDocument/2006/relationships/hyperlink" Target="mailto:ramon.crehuet@iqac.csic.es" TargetMode="External"/><Relationship Id="rId151" Type="http://schemas.openxmlformats.org/officeDocument/2006/relationships/hyperlink" Target="mailto:aathie@vhio.net" TargetMode="External"/><Relationship Id="rId172" Type="http://schemas.openxmlformats.org/officeDocument/2006/relationships/hyperlink" Target="https://orcid.org/0000-0001-5776-1423" TargetMode="External"/><Relationship Id="rId193" Type="http://schemas.openxmlformats.org/officeDocument/2006/relationships/hyperlink" Target="mailto:reimilca@itq.upv.es" TargetMode="External"/><Relationship Id="rId207" Type="http://schemas.openxmlformats.org/officeDocument/2006/relationships/hyperlink" Target="mailto:angel.garcia@cenits.es" TargetMode="External"/><Relationship Id="rId228" Type="http://schemas.openxmlformats.org/officeDocument/2006/relationships/hyperlink" Target="mailto:andres.ventura@cenits.es" TargetMode="External"/><Relationship Id="rId249" Type="http://schemas.openxmlformats.org/officeDocument/2006/relationships/hyperlink" Target="mailto:marmarquezs00@gmail.com" TargetMode="External"/><Relationship Id="rId13" Type="http://schemas.openxmlformats.org/officeDocument/2006/relationships/hyperlink" Target="mailto:davaleco@unex.es" TargetMode="External"/><Relationship Id="rId109" Type="http://schemas.openxmlformats.org/officeDocument/2006/relationships/hyperlink" Target="mailto:linda.medondjio@icn2.cat" TargetMode="External"/><Relationship Id="rId260" Type="http://schemas.openxmlformats.org/officeDocument/2006/relationships/hyperlink" Target="mailto:vposligua@us.es" TargetMode="External"/><Relationship Id="rId281" Type="http://schemas.openxmlformats.org/officeDocument/2006/relationships/hyperlink" Target="mailto:pol.febrer@icn2.cat" TargetMode="External"/><Relationship Id="rId316" Type="http://schemas.openxmlformats.org/officeDocument/2006/relationships/hyperlink" Target="https://scholar.google.com/citations?hl=es&amp;user=2Rvt1KsAAAAJ" TargetMode="External"/><Relationship Id="rId34" Type="http://schemas.openxmlformats.org/officeDocument/2006/relationships/hyperlink" Target="https://orcid.org/0000-0001-9955-7818" TargetMode="External"/><Relationship Id="rId55" Type="http://schemas.openxmlformats.org/officeDocument/2006/relationships/hyperlink" Target="javascript:void(0)" TargetMode="External"/><Relationship Id="rId76" Type="http://schemas.openxmlformats.org/officeDocument/2006/relationships/hyperlink" Target="https://doi.org/10.1103/PhysRevE.109.064901" TargetMode="External"/><Relationship Id="rId97" Type="http://schemas.openxmlformats.org/officeDocument/2006/relationships/hyperlink" Target="mailto:francesca.costanzo@icn2.cat" TargetMode="External"/><Relationship Id="rId120" Type="http://schemas.openxmlformats.org/officeDocument/2006/relationships/hyperlink" Target="mailto:francesc.illas@ub.edu" TargetMode="External"/><Relationship Id="rId141" Type="http://schemas.openxmlformats.org/officeDocument/2006/relationships/hyperlink" Target="mailto:julsanand1@alum.us.es" TargetMode="External"/><Relationship Id="rId7" Type="http://schemas.openxmlformats.org/officeDocument/2006/relationships/hyperlink" Target="mailto:rgomezal@unex.es" TargetMode="External"/><Relationship Id="rId162" Type="http://schemas.openxmlformats.org/officeDocument/2006/relationships/hyperlink" Target="mailto:fernando.romeo@uam.es" TargetMode="External"/><Relationship Id="rId183" Type="http://schemas.openxmlformats.org/officeDocument/2006/relationships/hyperlink" Target="https://dx.doi.org/10.1051/0004-6361/202245472" TargetMode="External"/><Relationship Id="rId218" Type="http://schemas.openxmlformats.org/officeDocument/2006/relationships/hyperlink" Target="https://orcid.org/0000-0002-8959-1075" TargetMode="External"/><Relationship Id="rId239" Type="http://schemas.openxmlformats.org/officeDocument/2006/relationships/hyperlink" Target="mailto:sfandres@unex.es" TargetMode="External"/><Relationship Id="rId250" Type="http://schemas.openxmlformats.org/officeDocument/2006/relationships/hyperlink" Target="mailto:mariluz@unex.es" TargetMode="External"/><Relationship Id="rId271" Type="http://schemas.openxmlformats.org/officeDocument/2006/relationships/hyperlink" Target="mailto:ravi.manumachu@ucd.ie" TargetMode="External"/><Relationship Id="rId292" Type="http://schemas.openxmlformats.org/officeDocument/2006/relationships/hyperlink" Target="mailto:Pere.BancellsI@autonoma.cat" TargetMode="External"/><Relationship Id="rId306" Type="http://schemas.openxmlformats.org/officeDocument/2006/relationships/hyperlink" Target="https://orcid.org/0000-0002-2384-4893" TargetMode="External"/><Relationship Id="rId24" Type="http://schemas.openxmlformats.org/officeDocument/2006/relationships/hyperlink" Target="mailto:joseluis.velasco@ciemat.es" TargetMode="External"/><Relationship Id="rId45" Type="http://schemas.openxmlformats.org/officeDocument/2006/relationships/hyperlink" Target="mailto:muntsa@fqa.ub.edu" TargetMode="External"/><Relationship Id="rId66" Type="http://schemas.openxmlformats.org/officeDocument/2006/relationships/hyperlink" Target="mailto:ccoll@el.ub.edu" TargetMode="External"/><Relationship Id="rId87" Type="http://schemas.openxmlformats.org/officeDocument/2006/relationships/hyperlink" Target="https://doi.org/10.1021/acsami.4c04120" TargetMode="External"/><Relationship Id="rId110" Type="http://schemas.openxmlformats.org/officeDocument/2006/relationships/hyperlink" Target="mailto:pablo.ordejon@icn2.cat" TargetMode="External"/><Relationship Id="rId131" Type="http://schemas.openxmlformats.org/officeDocument/2006/relationships/hyperlink" Target="https://www-nature-com.ezproxy.unex.es/articles/s41467-022-35475-z" TargetMode="External"/><Relationship Id="rId152" Type="http://schemas.openxmlformats.org/officeDocument/2006/relationships/hyperlink" Target="mailto:david.barroso@cenits.es" TargetMode="External"/><Relationship Id="rId173" Type="http://schemas.openxmlformats.org/officeDocument/2006/relationships/hyperlink" Target="mailto:cesar.gonzalez@ucm.es" TargetMode="External"/><Relationship Id="rId194" Type="http://schemas.openxmlformats.org/officeDocument/2006/relationships/hyperlink" Target="https://doi.org/10.1002/ange.202402973" TargetMode="External"/><Relationship Id="rId208" Type="http://schemas.openxmlformats.org/officeDocument/2006/relationships/hyperlink" Target="mailto:maitreyi.robledo@uam.es" TargetMode="External"/><Relationship Id="rId229" Type="http://schemas.openxmlformats.org/officeDocument/2006/relationships/hyperlink" Target="mailto:aespinosa84@unex.es" TargetMode="External"/><Relationship Id="rId240" Type="http://schemas.openxmlformats.org/officeDocument/2006/relationships/hyperlink" Target="mailto:moises@unex.es" TargetMode="External"/><Relationship Id="rId261" Type="http://schemas.openxmlformats.org/officeDocument/2006/relationships/hyperlink" Target="mailto:v.posligua-hernandez@imperial.ac.uk" TargetMode="External"/><Relationship Id="rId14" Type="http://schemas.openxmlformats.org/officeDocument/2006/relationships/hyperlink" Target="mailto:juancarl@unex.es" TargetMode="External"/><Relationship Id="rId30" Type="http://schemas.openxmlformats.org/officeDocument/2006/relationships/hyperlink" Target="mailto:iglomar@unex.es" TargetMode="External"/><Relationship Id="rId35" Type="http://schemas.openxmlformats.org/officeDocument/2006/relationships/hyperlink" Target="mailto:cfernan@unex.es" TargetMode="External"/><Relationship Id="rId56" Type="http://schemas.openxmlformats.org/officeDocument/2006/relationships/hyperlink" Target="mailto:cristina.sanz@uam.es" TargetMode="External"/><Relationship Id="rId77" Type="http://schemas.openxmlformats.org/officeDocument/2006/relationships/hyperlink" Target="https://scholar.google.com/citations?hl=es&amp;user=eDZekigAAAAJ&amp;view_op=list_works&amp;sortby=pubdate" TargetMode="External"/><Relationship Id="rId100" Type="http://schemas.openxmlformats.org/officeDocument/2006/relationships/hyperlink" Target="mailto:spgarcia@iciq.es" TargetMode="External"/><Relationship Id="rId105" Type="http://schemas.openxmlformats.org/officeDocument/2006/relationships/hyperlink" Target="https://orcid.org/0000-0003-0904-2234" TargetMode="External"/><Relationship Id="rId126" Type="http://schemas.openxmlformats.org/officeDocument/2006/relationships/hyperlink" Target="mailto:orodriguez049@ikasle.ehu.es" TargetMode="External"/><Relationship Id="rId147" Type="http://schemas.openxmlformats.org/officeDocument/2006/relationships/hyperlink" Target="mailto:adam.hospital@irbbarcelona.org" TargetMode="External"/><Relationship Id="rId168" Type="http://schemas.openxmlformats.org/officeDocument/2006/relationships/hyperlink" Target="mailto:julia.arnanz@estudiante.uam.es" TargetMode="External"/><Relationship Id="rId282" Type="http://schemas.openxmlformats.org/officeDocument/2006/relationships/hyperlink" Target="mailto:roberta.farris@icn2.cat" TargetMode="External"/><Relationship Id="rId312" Type="http://schemas.openxmlformats.org/officeDocument/2006/relationships/hyperlink" Target="https://orcid.org/0000-0001-8803-8684" TargetMode="External"/><Relationship Id="rId317" Type="http://schemas.openxmlformats.org/officeDocument/2006/relationships/hyperlink" Target="https://www.scopus.com/authid/detail.uri?authorId=57208303102" TargetMode="External"/><Relationship Id="rId8" Type="http://schemas.openxmlformats.org/officeDocument/2006/relationships/hyperlink" Target="mailto:cesar.gomez@cenits.es" TargetMode="External"/><Relationship Id="rId51" Type="http://schemas.openxmlformats.org/officeDocument/2006/relationships/hyperlink" Target="mailto:sestrade@ub.edu" TargetMode="External"/><Relationship Id="rId72" Type="http://schemas.openxmlformats.org/officeDocument/2006/relationships/hyperlink" Target="mailto:g.garcia@upm.es" TargetMode="External"/><Relationship Id="rId93" Type="http://schemas.openxmlformats.org/officeDocument/2006/relationships/hyperlink" Target="https://scholar.google.es/citations?hl=es&amp;user=KPa6gTgAAAAJ" TargetMode="External"/><Relationship Id="rId98" Type="http://schemas.openxmlformats.org/officeDocument/2006/relationships/hyperlink" Target="mailto:jmorales@iciq.es" TargetMode="External"/><Relationship Id="rId121" Type="http://schemas.openxmlformats.org/officeDocument/2006/relationships/hyperlink" Target="mailto:francesc.vines@ub.edu" TargetMode="External"/><Relationship Id="rId142" Type="http://schemas.openxmlformats.org/officeDocument/2006/relationships/hyperlink" Target="mailto:ernblajim@alum.us.es" TargetMode="External"/><Relationship Id="rId163" Type="http://schemas.openxmlformats.org/officeDocument/2006/relationships/hyperlink" Target="https://doi.org/10.33612/diss.858915215" TargetMode="External"/><Relationship Id="rId184" Type="http://schemas.openxmlformats.org/officeDocument/2006/relationships/hyperlink" Target="mailto:felipe@unex.es" TargetMode="External"/><Relationship Id="rId189" Type="http://schemas.openxmlformats.org/officeDocument/2006/relationships/hyperlink" Target="mailto:daniel.talavan@cenits.es" TargetMode="External"/><Relationship Id="rId219" Type="http://schemas.openxmlformats.org/officeDocument/2006/relationships/hyperlink" Target="mailto:salome.llabres@ub.edu" TargetMode="External"/><Relationship Id="rId3" Type="http://schemas.openxmlformats.org/officeDocument/2006/relationships/hyperlink" Target="https://opendata.unex.es/investiga/investigadores/dacd832a7d219c33a73030ac8b05fce4" TargetMode="External"/><Relationship Id="rId214" Type="http://schemas.openxmlformats.org/officeDocument/2006/relationships/hyperlink" Target="mailto:dariusz.piekarski@uam.es" TargetMode="External"/><Relationship Id="rId230" Type="http://schemas.openxmlformats.org/officeDocument/2006/relationships/hyperlink" Target="mailto:arlb.vet@gmail.com" TargetMode="External"/><Relationship Id="rId235" Type="http://schemas.openxmlformats.org/officeDocument/2006/relationships/hyperlink" Target="mailto:emortega@uvigo.es" TargetMode="External"/><Relationship Id="rId251" Type="http://schemas.openxmlformats.org/officeDocument/2006/relationships/hyperlink" Target="mailto:francisjmendez@yahoo.es" TargetMode="External"/><Relationship Id="rId256" Type="http://schemas.openxmlformats.org/officeDocument/2006/relationships/hyperlink" Target="mailto:jsolisvi@alumnos.unex.es" TargetMode="External"/><Relationship Id="rId277" Type="http://schemas.openxmlformats.org/officeDocument/2006/relationships/hyperlink" Target="mailto:agorgues@vexiza.com" TargetMode="External"/><Relationship Id="rId298" Type="http://schemas.openxmlformats.org/officeDocument/2006/relationships/hyperlink" Target="mailto:angel.morales@ub.edu" TargetMode="External"/><Relationship Id="rId25" Type="http://schemas.openxmlformats.org/officeDocument/2006/relationships/hyperlink" Target="mailto:corchado@unex.es" TargetMode="External"/><Relationship Id="rId46" Type="http://schemas.openxmlformats.org/officeDocument/2006/relationships/hyperlink" Target="mailto:pablo.palacios@upm.es" TargetMode="External"/><Relationship Id="rId67" Type="http://schemas.openxmlformats.org/officeDocument/2006/relationships/hyperlink" Target="mailto:pablo.palacios@upm.es" TargetMode="External"/><Relationship Id="rId116" Type="http://schemas.openxmlformats.org/officeDocument/2006/relationships/hyperlink" Target="mailto:pablo.alvarez.zapatero@alumnos.uva.es" TargetMode="External"/><Relationship Id="rId137" Type="http://schemas.openxmlformats.org/officeDocument/2006/relationships/hyperlink" Target="mailto:albcas04@ucm.es" TargetMode="External"/><Relationship Id="rId158" Type="http://schemas.openxmlformats.org/officeDocument/2006/relationships/hyperlink" Target="https://doi.org/10.1039/d2sc05769g" TargetMode="External"/><Relationship Id="rId272" Type="http://schemas.openxmlformats.org/officeDocument/2006/relationships/hyperlink" Target="https://people.ucd.ie/ravi.manumachu" TargetMode="External"/><Relationship Id="rId293" Type="http://schemas.openxmlformats.org/officeDocument/2006/relationships/hyperlink" Target="mailto:nils.wittemeier@icn2.cat" TargetMode="External"/><Relationship Id="rId302" Type="http://schemas.openxmlformats.org/officeDocument/2006/relationships/hyperlink" Target="https://www.webofscience.com/wos/author/record/D-1159-2011" TargetMode="External"/><Relationship Id="rId307" Type="http://schemas.openxmlformats.org/officeDocument/2006/relationships/hyperlink" Target="https://scholar.google.com/citations?hl=es&amp;user=ItvugTYAAAAJ&amp;view_op=list_works&amp;sortby=pubdate" TargetMode="External"/><Relationship Id="rId323" Type="http://schemas.openxmlformats.org/officeDocument/2006/relationships/hyperlink" Target="mailto:Fernando.Cuartero@uclm.es" TargetMode="External"/><Relationship Id="rId20" Type="http://schemas.openxmlformats.org/officeDocument/2006/relationships/hyperlink" Target="https://chemistry-europe.onlinelibrary.wiley.com/doi/full/10.1002/cphc.202300997" TargetMode="External"/><Relationship Id="rId41" Type="http://schemas.openxmlformats.org/officeDocument/2006/relationships/hyperlink" Target="mailto:ricardo@fqa.ub.edu" TargetMode="External"/><Relationship Id="rId62" Type="http://schemas.openxmlformats.org/officeDocument/2006/relationships/hyperlink" Target="mailto:marquez@us.es" TargetMode="External"/><Relationship Id="rId83" Type="http://schemas.openxmlformats.org/officeDocument/2006/relationships/hyperlink" Target="mailto:erremesal@us.es" TargetMode="External"/><Relationship Id="rId88" Type="http://schemas.openxmlformats.org/officeDocument/2006/relationships/hyperlink" Target="https://orcid.org/0000-0002-0859-0450" TargetMode="External"/><Relationship Id="rId111" Type="http://schemas.openxmlformats.org/officeDocument/2006/relationships/hyperlink" Target="mailto:arrigo.calzolari@nano.cnr.it" TargetMode="External"/><Relationship Id="rId132" Type="http://schemas.openxmlformats.org/officeDocument/2006/relationships/hyperlink" Target="https://orcid.org/0000-0002-6687-382X" TargetMode="External"/><Relationship Id="rId153" Type="http://schemas.openxmlformats.org/officeDocument/2006/relationships/hyperlink" Target="mailto:jesus.gonzalezv@uam.es" TargetMode="External"/><Relationship Id="rId174" Type="http://schemas.openxmlformats.org/officeDocument/2006/relationships/hyperlink" Target="https://iopscience.iop.org/article/10.1088/1361-6528/ad50dd" TargetMode="External"/><Relationship Id="rId179" Type="http://schemas.openxmlformats.org/officeDocument/2006/relationships/hyperlink" Target="mailto:manuel.alcami@uam.es" TargetMode="External"/><Relationship Id="rId195" Type="http://schemas.openxmlformats.org/officeDocument/2006/relationships/hyperlink" Target="https://orcid.org/0000-0002-4489-5411" TargetMode="External"/><Relationship Id="rId209" Type="http://schemas.openxmlformats.org/officeDocument/2006/relationships/hyperlink" Target="mailto:manuel.alcami@uam.es" TargetMode="External"/><Relationship Id="rId190" Type="http://schemas.openxmlformats.org/officeDocument/2006/relationships/hyperlink" Target="mailto:boronat@itq.upv.es" TargetMode="External"/><Relationship Id="rId204" Type="http://schemas.openxmlformats.org/officeDocument/2006/relationships/hyperlink" Target="https://orcid.org/0000-0003-1419-1672" TargetMode="External"/><Relationship Id="rId220" Type="http://schemas.openxmlformats.org/officeDocument/2006/relationships/hyperlink" Target="https://chemrxiv.org/engage/chemrxiv/article-details/65b9925a9138d2316113f6ef" TargetMode="External"/><Relationship Id="rId225" Type="http://schemas.openxmlformats.org/officeDocument/2006/relationships/hyperlink" Target="https://scholar.google.com/citations?hl=es&amp;user=RQ9bW_YAAAAJ&amp;view_op=list_works&amp;sortby=pubdate" TargetMode="External"/><Relationship Id="rId241" Type="http://schemas.openxmlformats.org/officeDocument/2006/relationships/hyperlink" Target="mailto:anaov1507@gmail.com" TargetMode="External"/><Relationship Id="rId246" Type="http://schemas.openxmlformats.org/officeDocument/2006/relationships/hyperlink" Target="mailto:alvarobarriosalcon@gmail.com" TargetMode="External"/><Relationship Id="rId267" Type="http://schemas.openxmlformats.org/officeDocument/2006/relationships/hyperlink" Target="https://orcid.org/0000-0002-0483-5334" TargetMode="External"/><Relationship Id="rId288" Type="http://schemas.openxmlformats.org/officeDocument/2006/relationships/hyperlink" Target="mailto:ernane.defreitas@icn2.cat" TargetMode="External"/><Relationship Id="rId15" Type="http://schemas.openxmlformats.org/officeDocument/2006/relationships/hyperlink" Target="mailto:mamopa04@alumnos.unex.es" TargetMode="External"/><Relationship Id="rId36" Type="http://schemas.openxmlformats.org/officeDocument/2006/relationships/hyperlink" Target="https://orcid.org/0000-0003-2278-7118" TargetMode="External"/><Relationship Id="rId57" Type="http://schemas.openxmlformats.org/officeDocument/2006/relationships/hyperlink" Target="mailto:alfredo.aguado@uam.es" TargetMode="External"/><Relationship Id="rId106" Type="http://schemas.openxmlformats.org/officeDocument/2006/relationships/hyperlink" Target="mailto:opique@ub.edu" TargetMode="External"/><Relationship Id="rId127" Type="http://schemas.openxmlformats.org/officeDocument/2006/relationships/hyperlink" Target="mailto:arantzimugu@gmail.com" TargetMode="External"/><Relationship Id="rId262" Type="http://schemas.openxmlformats.org/officeDocument/2006/relationships/hyperlink" Target="https://orcid.org/0000-0003-3375-3706" TargetMode="External"/><Relationship Id="rId283" Type="http://schemas.openxmlformats.org/officeDocument/2006/relationships/hyperlink" Target="mailto:vladimir.dikan@icn2.cat" TargetMode="External"/><Relationship Id="rId313" Type="http://schemas.openxmlformats.org/officeDocument/2006/relationships/hyperlink" Target="https://scholar.google.com/citations?user=0sA_PbUAAAAJ" TargetMode="External"/><Relationship Id="rId318" Type="http://schemas.openxmlformats.org/officeDocument/2006/relationships/hyperlink" Target="mailto:patricio.colazo@mi.unc.edu.ar" TargetMode="External"/><Relationship Id="rId10" Type="http://schemas.openxmlformats.org/officeDocument/2006/relationships/hyperlink" Target="mailto:juanignacio.lagares@ciemat.es" TargetMode="External"/><Relationship Id="rId31" Type="http://schemas.openxmlformats.org/officeDocument/2006/relationships/hyperlink" Target="mailto:arevalo@unex.es" TargetMode="External"/><Relationship Id="rId52" Type="http://schemas.openxmlformats.org/officeDocument/2006/relationships/hyperlink" Target="mailto:pablo.delmazo@uam.es" TargetMode="External"/><Relationship Id="rId73" Type="http://schemas.openxmlformats.org/officeDocument/2006/relationships/hyperlink" Target="https://doi.org/10.1016/j.dyepig.2024.112149" TargetMode="External"/><Relationship Id="rId78" Type="http://schemas.openxmlformats.org/officeDocument/2006/relationships/hyperlink" Target="mailto:juanbelt@ucm.es" TargetMode="External"/><Relationship Id="rId94" Type="http://schemas.openxmlformats.org/officeDocument/2006/relationships/hyperlink" Target="mailto:asp@unex.es" TargetMode="External"/><Relationship Id="rId99" Type="http://schemas.openxmlformats.org/officeDocument/2006/relationships/hyperlink" Target="https://scholar.google.com/citations?hl=es&amp;user=xSUijkoAAAAJ&amp;view_op=list_works&amp;sortby=pubdate" TargetMode="External"/><Relationship Id="rId101" Type="http://schemas.openxmlformats.org/officeDocument/2006/relationships/hyperlink" Target="mailto:arodriguez@iciq.es" TargetMode="External"/><Relationship Id="rId122" Type="http://schemas.openxmlformats.org/officeDocument/2006/relationships/hyperlink" Target="mailto:r.sayos@ub.edu" TargetMode="External"/><Relationship Id="rId143" Type="http://schemas.openxmlformats.org/officeDocument/2006/relationships/hyperlink" Target="https://orcid.org/0000-0002-9453-389X" TargetMode="External"/><Relationship Id="rId148" Type="http://schemas.openxmlformats.org/officeDocument/2006/relationships/hyperlink" Target="mailto:p.sanchez-palencia@upm.es" TargetMode="External"/><Relationship Id="rId164" Type="http://schemas.openxmlformats.org/officeDocument/2006/relationships/hyperlink" Target="https://orcid.org/0000-0002-7991-781X" TargetMode="External"/><Relationship Id="rId169" Type="http://schemas.openxmlformats.org/officeDocument/2006/relationships/hyperlink" Target="mailto:pablo.palacios@upm.es" TargetMode="External"/><Relationship Id="rId185" Type="http://schemas.openxmlformats.org/officeDocument/2006/relationships/hyperlink" Target="mailto:felipe@unex.es" TargetMode="External"/><Relationship Id="rId4" Type="http://schemas.openxmlformats.org/officeDocument/2006/relationships/hyperlink" Target="mailto:llandesa@unex.es" TargetMode="External"/><Relationship Id="rId9" Type="http://schemas.openxmlformats.org/officeDocument/2006/relationships/hyperlink" Target="mailto:joseluis.gonzalez@cenits.es" TargetMode="External"/><Relationship Id="rId180" Type="http://schemas.openxmlformats.org/officeDocument/2006/relationships/hyperlink" Target="https://orcid.org/0000-0002-3753-5215" TargetMode="External"/><Relationship Id="rId210" Type="http://schemas.openxmlformats.org/officeDocument/2006/relationships/hyperlink" Target="mailto:alicia.palacios@uam.es" TargetMode="External"/><Relationship Id="rId215" Type="http://schemas.openxmlformats.org/officeDocument/2006/relationships/hyperlink" Target="mailto:mipa@unex.es" TargetMode="External"/><Relationship Id="rId236" Type="http://schemas.openxmlformats.org/officeDocument/2006/relationships/hyperlink" Target="https://orcid.org/0000-0002-3333-9970" TargetMode="External"/><Relationship Id="rId257" Type="http://schemas.openxmlformats.org/officeDocument/2006/relationships/hyperlink" Target="mailto:javier.jimnez@gmail.com" TargetMode="External"/><Relationship Id="rId278" Type="http://schemas.openxmlformats.org/officeDocument/2006/relationships/hyperlink" Target="mailto:pablo.ordejon@icn2.cat" TargetMode="External"/><Relationship Id="rId26" Type="http://schemas.openxmlformats.org/officeDocument/2006/relationships/hyperlink" Target="https://opendata.unex.es/investiga/investigadores/dac851badb2a4537b9aa0ee975cc4d85" TargetMode="External"/><Relationship Id="rId231" Type="http://schemas.openxmlformats.org/officeDocument/2006/relationships/hyperlink" Target="mailto:nuriafr@unex.es" TargetMode="External"/><Relationship Id="rId252" Type="http://schemas.openxmlformats.org/officeDocument/2006/relationships/hyperlink" Target="mailto:Mauchlinesfc@gmail.com" TargetMode="External"/><Relationship Id="rId273" Type="http://schemas.openxmlformats.org/officeDocument/2006/relationships/hyperlink" Target="mailto:daniel.flores@cenits.es" TargetMode="External"/><Relationship Id="rId294" Type="http://schemas.openxmlformats.org/officeDocument/2006/relationships/hyperlink" Target="mailto:linda.medondjio@icn2.cat" TargetMode="External"/><Relationship Id="rId308" Type="http://schemas.openxmlformats.org/officeDocument/2006/relationships/hyperlink" Target="https://www.webofscience.com/wos/author/record/A-6683-2013" TargetMode="External"/><Relationship Id="rId47" Type="http://schemas.openxmlformats.org/officeDocument/2006/relationships/hyperlink" Target="mailto:b72amruf@uco.es" TargetMode="External"/><Relationship Id="rId68" Type="http://schemas.openxmlformats.org/officeDocument/2006/relationships/hyperlink" Target="mailto:p.sanchez-palencia@upm.es" TargetMode="External"/><Relationship Id="rId89" Type="http://schemas.openxmlformats.org/officeDocument/2006/relationships/hyperlink" Target="https://scholar.google.com/citations?user=N9yTOeUAAAAJ&amp;hl=es&amp;inst=5788825811326176911&amp;oi=ao" TargetMode="External"/><Relationship Id="rId112" Type="http://schemas.openxmlformats.org/officeDocument/2006/relationships/hyperlink" Target="mailto:jgarcia@cab.inta-csci.es" TargetMode="External"/><Relationship Id="rId133" Type="http://schemas.openxmlformats.org/officeDocument/2006/relationships/hyperlink" Target="https://scholar.google.es/citations?hl=ca&amp;user=PIHmEiwAAAAJ&amp;view_op=list_works&amp;sortby=pubdate" TargetMode="External"/><Relationship Id="rId154" Type="http://schemas.openxmlformats.org/officeDocument/2006/relationships/hyperlink" Target="https://doi.org/10.48550/arXiv.2402.11090" TargetMode="External"/><Relationship Id="rId175" Type="http://schemas.openxmlformats.org/officeDocument/2006/relationships/hyperlink" Target="https://orcid.org/0000-0001-5118-3597" TargetMode="External"/><Relationship Id="rId196" Type="http://schemas.openxmlformats.org/officeDocument/2006/relationships/hyperlink" Target="https://scholar.google.com/citations?hl=en&amp;user=1jH3rMsAAAAJ&amp;view_op=list_works&amp;sortby=pubdate" TargetMode="External"/><Relationship Id="rId200" Type="http://schemas.openxmlformats.org/officeDocument/2006/relationships/hyperlink" Target="https://scholar.google.com/citations?hl=es&amp;user=VZKKCh4AAAAJ&amp;view_op=list_works&amp;sortby=pubdate" TargetMode="External"/><Relationship Id="rId16" Type="http://schemas.openxmlformats.org/officeDocument/2006/relationships/hyperlink" Target="mailto:joaquin@unex.es" TargetMode="External"/><Relationship Id="rId221" Type="http://schemas.openxmlformats.org/officeDocument/2006/relationships/hyperlink" Target="https://orcid.org/0000-0002-2039-7821" TargetMode="External"/><Relationship Id="rId242" Type="http://schemas.openxmlformats.org/officeDocument/2006/relationships/hyperlink" Target="mailto:jugarco@unex.es" TargetMode="External"/><Relationship Id="rId263" Type="http://schemas.openxmlformats.org/officeDocument/2006/relationships/hyperlink" Target="mailto:anavarro@iac.es" TargetMode="External"/><Relationship Id="rId284" Type="http://schemas.openxmlformats.org/officeDocument/2006/relationships/hyperlink" Target="mailto:federiconicolas.pedron@icn2.cat" TargetMode="External"/><Relationship Id="rId319" Type="http://schemas.openxmlformats.org/officeDocument/2006/relationships/hyperlink" Target="mailto:FernandoL.Pelayo@uclm.es" TargetMode="External"/><Relationship Id="rId37" Type="http://schemas.openxmlformats.org/officeDocument/2006/relationships/hyperlink" Target="mailto:jgarcia@cab.inta-csic.es" TargetMode="External"/><Relationship Id="rId58" Type="http://schemas.openxmlformats.org/officeDocument/2006/relationships/hyperlink" Target="javascript:void(0)" TargetMode="External"/><Relationship Id="rId79" Type="http://schemas.openxmlformats.org/officeDocument/2006/relationships/hyperlink" Target="mailto:pinkunath09@gmail.com" TargetMode="External"/><Relationship Id="rId102" Type="http://schemas.openxmlformats.org/officeDocument/2006/relationships/hyperlink" Target="mailto:mortuno@iciq.es" TargetMode="External"/><Relationship Id="rId123" Type="http://schemas.openxmlformats.org/officeDocument/2006/relationships/hyperlink" Target="mailto:mfigueva8@alumnes.ub.edu" TargetMode="External"/><Relationship Id="rId144" Type="http://schemas.openxmlformats.org/officeDocument/2006/relationships/hyperlink" Target="mailto:moises.gaitan@cenits.es" TargetMode="External"/><Relationship Id="rId90" Type="http://schemas.openxmlformats.org/officeDocument/2006/relationships/hyperlink" Target="mailto:navid.monshi.tousi@upc.edu" TargetMode="External"/><Relationship Id="rId165" Type="http://schemas.openxmlformats.org/officeDocument/2006/relationships/hyperlink" Target="mailto:enrique.arpa@uam.es" TargetMode="External"/><Relationship Id="rId186" Type="http://schemas.openxmlformats.org/officeDocument/2006/relationships/hyperlink" Target="https://orcid.org/0009-0002-8550-7750" TargetMode="External"/><Relationship Id="rId211" Type="http://schemas.openxmlformats.org/officeDocument/2006/relationships/hyperlink" Target="mailto:yang.wang@uam.es" TargetMode="External"/><Relationship Id="rId232" Type="http://schemas.openxmlformats.org/officeDocument/2006/relationships/hyperlink" Target="https://doi.org/10.3390/nu15163650" TargetMode="External"/><Relationship Id="rId253" Type="http://schemas.openxmlformats.org/officeDocument/2006/relationships/hyperlink" Target="mailto:mserranocp@alumnos.unex.es" TargetMode="External"/><Relationship Id="rId274" Type="http://schemas.openxmlformats.org/officeDocument/2006/relationships/hyperlink" Target="mailto:fjroca@vexiza.com" TargetMode="External"/><Relationship Id="rId295" Type="http://schemas.openxmlformats.org/officeDocument/2006/relationships/hyperlink" Target="mailto:francesc.vines@ub.edu" TargetMode="External"/><Relationship Id="rId309" Type="http://schemas.openxmlformats.org/officeDocument/2006/relationships/hyperlink" Target="https://orcid.org/0000-0002-8871-4846" TargetMode="External"/><Relationship Id="rId27" Type="http://schemas.openxmlformats.org/officeDocument/2006/relationships/hyperlink" Target="mailto:rmarvaz@unex.es" TargetMode="External"/><Relationship Id="rId48" Type="http://schemas.openxmlformats.org/officeDocument/2006/relationships/hyperlink" Target="mailto:t.francese@rug.nl" TargetMode="External"/><Relationship Id="rId69" Type="http://schemas.openxmlformats.org/officeDocument/2006/relationships/hyperlink" Target="mailto:federica.nicolini@irbbarcelona.org" TargetMode="External"/><Relationship Id="rId113" Type="http://schemas.openxmlformats.org/officeDocument/2006/relationships/hyperlink" Target="mailto:pol.febrer@icn2.cat" TargetMode="External"/><Relationship Id="rId134" Type="http://schemas.openxmlformats.org/officeDocument/2006/relationships/hyperlink" Target="mailto:orodriguez049@ikasle.ehu.eus" TargetMode="External"/><Relationship Id="rId320" Type="http://schemas.openxmlformats.org/officeDocument/2006/relationships/hyperlink" Target="mailto:Victor.Blazquez1@alu.uclm.es" TargetMode="External"/><Relationship Id="rId80" Type="http://schemas.openxmlformats.org/officeDocument/2006/relationships/hyperlink" Target="mailto:marquez@us.es" TargetMode="External"/><Relationship Id="rId155" Type="http://schemas.openxmlformats.org/officeDocument/2006/relationships/hyperlink" Target="https://orcid.org/0000-0003-2204-3549" TargetMode="External"/><Relationship Id="rId176" Type="http://schemas.openxmlformats.org/officeDocument/2006/relationships/hyperlink" Target="mailto:gmoron@ucm.es" TargetMode="External"/><Relationship Id="rId197" Type="http://schemas.openxmlformats.org/officeDocument/2006/relationships/hyperlink" Target="mailto:pafervi2@itq.upv.es" TargetMode="External"/><Relationship Id="rId201" Type="http://schemas.openxmlformats.org/officeDocument/2006/relationships/hyperlink" Target="mailto:anet@zhaw.ch" TargetMode="External"/><Relationship Id="rId222" Type="http://schemas.openxmlformats.org/officeDocument/2006/relationships/hyperlink" Target="https://scholar.google.com/citations?hl=en&amp;user=LaBn90YAAAAJ&amp;view_op=list_works&amp;sortby=pubdate" TargetMode="External"/><Relationship Id="rId243" Type="http://schemas.openxmlformats.org/officeDocument/2006/relationships/hyperlink" Target="mailto:rocio.rg.8@gmail.com" TargetMode="External"/><Relationship Id="rId264" Type="http://schemas.openxmlformats.org/officeDocument/2006/relationships/hyperlink" Target="https://scholar.google.es/citations?view_op=view_citation&amp;hl=es&amp;user=WbXe9IoAAAAJ&amp;sortby=pubdate&amp;citation_for_view=WbXe9IoAAAAJ:qUcmZB5y_30C" TargetMode="External"/><Relationship Id="rId285" Type="http://schemas.openxmlformats.org/officeDocument/2006/relationships/hyperlink" Target="mailto:catalina.coll@icn2.cat" TargetMode="External"/><Relationship Id="rId17" Type="http://schemas.openxmlformats.org/officeDocument/2006/relationships/hyperlink" Target="https://chemistry-europe.onlinelibrary.wiley.com/doi/full/10.1002/cphc.202300997" TargetMode="External"/><Relationship Id="rId38" Type="http://schemas.openxmlformats.org/officeDocument/2006/relationships/hyperlink" Target="https://iopscience.iop.org/article/10.3847/1538-4357/ad3af3/meta" TargetMode="External"/><Relationship Id="rId59" Type="http://schemas.openxmlformats.org/officeDocument/2006/relationships/hyperlink" Target="mailto:octavio.roncero@csic.es" TargetMode="External"/><Relationship Id="rId103" Type="http://schemas.openxmlformats.org/officeDocument/2006/relationships/hyperlink" Target="https://doi.org/10.1021/acssuschemeng.1c08021" TargetMode="External"/><Relationship Id="rId124" Type="http://schemas.openxmlformats.org/officeDocument/2006/relationships/hyperlink" Target="mailto:p.lozano@ub.edu" TargetMode="External"/><Relationship Id="rId310" Type="http://schemas.openxmlformats.org/officeDocument/2006/relationships/hyperlink" Target="https://scholar.google.com/citations?user=-W04XLcAAAAJ&amp;hl=es&amp;oi=ao" TargetMode="External"/><Relationship Id="rId70" Type="http://schemas.openxmlformats.org/officeDocument/2006/relationships/hyperlink" Target="mailto:salvador.guardiola@irbbarcelona.org" TargetMode="External"/><Relationship Id="rId91" Type="http://schemas.openxmlformats.org/officeDocument/2006/relationships/hyperlink" Target="https://scholar.google.es/citations?hl=es&amp;user=BXZ_xYwAAAAJ" TargetMode="External"/><Relationship Id="rId145" Type="http://schemas.openxmlformats.org/officeDocument/2006/relationships/hyperlink" Target="mailto:laura.silva@cenits.es" TargetMode="External"/><Relationship Id="rId166" Type="http://schemas.openxmlformats.org/officeDocument/2006/relationships/hyperlink" Target="mailto:marta.ibannezd@estudiante.uam.es" TargetMode="External"/><Relationship Id="rId187" Type="http://schemas.openxmlformats.org/officeDocument/2006/relationships/hyperlink" Target="mailto:gema.villa@cenits.es" TargetMode="External"/><Relationship Id="rId1" Type="http://schemas.openxmlformats.org/officeDocument/2006/relationships/hyperlink" Target="mailto:agustin@unex.es" TargetMode="External"/><Relationship Id="rId212" Type="http://schemas.openxmlformats.org/officeDocument/2006/relationships/hyperlink" Target="mailto:cristina.diaz@uam.es" TargetMode="External"/><Relationship Id="rId233" Type="http://schemas.openxmlformats.org/officeDocument/2006/relationships/hyperlink" Target="https://orcid.org/0009-0003-1094-6326" TargetMode="External"/><Relationship Id="rId254" Type="http://schemas.openxmlformats.org/officeDocument/2006/relationships/hyperlink" Target="mailto:lopezjimenezjesus@unex.es" TargetMode="External"/><Relationship Id="rId28" Type="http://schemas.openxmlformats.org/officeDocument/2006/relationships/hyperlink" Target="https://opendata.unex.es/investiga/investigadores/f4a55bd2256f0f39c76f0e1dd989f6c6" TargetMode="External"/><Relationship Id="rId49" Type="http://schemas.openxmlformats.org/officeDocument/2006/relationships/hyperlink" Target="mailto:j.ribas@ub.edu" TargetMode="External"/><Relationship Id="rId114" Type="http://schemas.openxmlformats.org/officeDocument/2006/relationships/hyperlink" Target="https://orcid.org/0000-0003-0904-2234" TargetMode="External"/><Relationship Id="rId275" Type="http://schemas.openxmlformats.org/officeDocument/2006/relationships/hyperlink" Target="mailto:lperez@vexiza.com" TargetMode="External"/><Relationship Id="rId296" Type="http://schemas.openxmlformats.org/officeDocument/2006/relationships/hyperlink" Target="mailto:david.vazquez@ub.edu" TargetMode="External"/><Relationship Id="rId300" Type="http://schemas.openxmlformats.org/officeDocument/2006/relationships/hyperlink" Target="https://orcid.org/0000-0003-3841-7330" TargetMode="External"/><Relationship Id="rId60" Type="http://schemas.openxmlformats.org/officeDocument/2006/relationships/hyperlink" Target="mailto:sanz@us.es" TargetMode="External"/><Relationship Id="rId81" Type="http://schemas.openxmlformats.org/officeDocument/2006/relationships/hyperlink" Target="https://orcid.org/0000-0001-6699-064X" TargetMode="External"/><Relationship Id="rId135" Type="http://schemas.openxmlformats.org/officeDocument/2006/relationships/hyperlink" Target="mailto:markelg282@gmail.com" TargetMode="External"/><Relationship Id="rId156" Type="http://schemas.openxmlformats.org/officeDocument/2006/relationships/hyperlink" Target="https://scholar.google.com/citations?hl=en&amp;user=4oYY14cAAAAJ&amp;view_op=list_works&amp;sortby=pubdate" TargetMode="External"/><Relationship Id="rId177" Type="http://schemas.openxmlformats.org/officeDocument/2006/relationships/hyperlink" Target="https://iopscience.iop.org/article/10.1088/1361-6528/ad50dd" TargetMode="External"/><Relationship Id="rId198" Type="http://schemas.openxmlformats.org/officeDocument/2006/relationships/hyperlink" Target="https://www.nature.com/articles/s41467-023-38544-z" TargetMode="External"/><Relationship Id="rId321" Type="http://schemas.openxmlformats.org/officeDocument/2006/relationships/hyperlink" Target="mailto:Miguel.Sanchez30@alu.uclm.es" TargetMode="External"/><Relationship Id="rId202" Type="http://schemas.openxmlformats.org/officeDocument/2006/relationships/hyperlink" Target="mailto:jgzapata@unex.es" TargetMode="External"/><Relationship Id="rId223" Type="http://schemas.openxmlformats.org/officeDocument/2006/relationships/hyperlink" Target="mailto:aitor.san.ve@gmail.com" TargetMode="External"/><Relationship Id="rId244" Type="http://schemas.openxmlformats.org/officeDocument/2006/relationships/hyperlink" Target="mailto:ecristods@unex.es" TargetMode="External"/><Relationship Id="rId18" Type="http://schemas.openxmlformats.org/officeDocument/2006/relationships/hyperlink" Target="https://scholar.google.com/citations?hl=es&amp;user=ns1VnkMAAAAJ&amp;view_op=list_works&amp;sortby=pubdate" TargetMode="External"/><Relationship Id="rId39" Type="http://schemas.openxmlformats.org/officeDocument/2006/relationships/hyperlink" Target="https://orcid.org/0000-0001-6484-9546" TargetMode="External"/><Relationship Id="rId265" Type="http://schemas.openxmlformats.org/officeDocument/2006/relationships/hyperlink" Target="https://orcid.org/0000-0002-2543-0088" TargetMode="External"/><Relationship Id="rId286" Type="http://schemas.openxmlformats.org/officeDocument/2006/relationships/hyperlink" Target="mailto:jcarrasco@cicenergigune.com" TargetMode="External"/><Relationship Id="rId50" Type="http://schemas.openxmlformats.org/officeDocument/2006/relationships/hyperlink" Target="mailto:jarico@unex.es" TargetMode="External"/><Relationship Id="rId104" Type="http://schemas.openxmlformats.org/officeDocument/2006/relationships/hyperlink" Target="mailto:pfebrer@iciq.es" TargetMode="External"/><Relationship Id="rId125" Type="http://schemas.openxmlformats.org/officeDocument/2006/relationships/hyperlink" Target="https://scholar.google.es/citations?hl=es&amp;user=VrTBngoAAAAJ&amp;view_op=list_works&amp;sortby=pubdate" TargetMode="External"/><Relationship Id="rId146" Type="http://schemas.openxmlformats.org/officeDocument/2006/relationships/hyperlink" Target="mailto:tamas.lazar@vub.be" TargetMode="External"/><Relationship Id="rId167" Type="http://schemas.openxmlformats.org/officeDocument/2006/relationships/hyperlink" Target="mailto:francisco.ortin@estudiante.uam.es" TargetMode="External"/><Relationship Id="rId188" Type="http://schemas.openxmlformats.org/officeDocument/2006/relationships/hyperlink" Target="mailto:josemanuel.delgado@cenits.es" TargetMode="External"/><Relationship Id="rId311" Type="http://schemas.openxmlformats.org/officeDocument/2006/relationships/hyperlink" Target="https://www.scopus.com/authid/detail.uri?authorId=6603876874" TargetMode="External"/><Relationship Id="rId71" Type="http://schemas.openxmlformats.org/officeDocument/2006/relationships/hyperlink" Target="mailto:gregorio.garcia@uva.es" TargetMode="External"/><Relationship Id="rId92" Type="http://schemas.openxmlformats.org/officeDocument/2006/relationships/hyperlink" Target="mailto:guadalupesh@ugr.es" TargetMode="External"/><Relationship Id="rId213" Type="http://schemas.openxmlformats.org/officeDocument/2006/relationships/hyperlink" Target="mailto:sergio.diaztendero@uam.es" TargetMode="External"/><Relationship Id="rId234" Type="http://schemas.openxmlformats.org/officeDocument/2006/relationships/hyperlink" Target="mailto:sgarciatz@alumnos.unex.es" TargetMode="External"/><Relationship Id="rId2" Type="http://schemas.openxmlformats.org/officeDocument/2006/relationships/hyperlink" Target="https://link.springer.com/article/10.1007/s00382-022-06638-x" TargetMode="External"/><Relationship Id="rId29" Type="http://schemas.openxmlformats.org/officeDocument/2006/relationships/hyperlink" Target="https://orcid.org/0000-0003-1432-9002" TargetMode="External"/><Relationship Id="rId255" Type="http://schemas.openxmlformats.org/officeDocument/2006/relationships/hyperlink" Target="mailto:pablofdezalo@gmail.com" TargetMode="External"/><Relationship Id="rId276" Type="http://schemas.openxmlformats.org/officeDocument/2006/relationships/hyperlink" Target="mailto:fnunez@vexiza.com" TargetMode="External"/><Relationship Id="rId297" Type="http://schemas.openxmlformats.org/officeDocument/2006/relationships/hyperlink" Target="mailto:roldanmartineza@cardiff.ac.uk" TargetMode="External"/><Relationship Id="rId40" Type="http://schemas.openxmlformats.org/officeDocument/2006/relationships/hyperlink" Target="mailto:bruno@fqa.ub.edu" TargetMode="External"/><Relationship Id="rId115" Type="http://schemas.openxmlformats.org/officeDocument/2006/relationships/hyperlink" Target="mailto:avega@fta.uva.es" TargetMode="External"/><Relationship Id="rId136" Type="http://schemas.openxmlformats.org/officeDocument/2006/relationships/hyperlink" Target="mailto:marran06@ucm.es" TargetMode="External"/><Relationship Id="rId157" Type="http://schemas.openxmlformats.org/officeDocument/2006/relationships/hyperlink" Target="mailto:eva.vos@uam.es" TargetMode="External"/><Relationship Id="rId178" Type="http://schemas.openxmlformats.org/officeDocument/2006/relationships/hyperlink" Target="https://orcid.org/0009-0004-9974-3601" TargetMode="External"/><Relationship Id="rId301" Type="http://schemas.openxmlformats.org/officeDocument/2006/relationships/hyperlink" Target="https://scholar.google.com/citations?hl=es&amp;user=m8myxyMAAAAJ&amp;view_op=list_works&amp;sortby=pubdate" TargetMode="External"/><Relationship Id="rId322" Type="http://schemas.openxmlformats.org/officeDocument/2006/relationships/hyperlink" Target="mailto:HernanIndibil.Cruz@uclm.es" TargetMode="External"/><Relationship Id="rId61" Type="http://schemas.openxmlformats.org/officeDocument/2006/relationships/hyperlink" Target="mailto:graciani@us.es" TargetMode="External"/><Relationship Id="rId82" Type="http://schemas.openxmlformats.org/officeDocument/2006/relationships/hyperlink" Target="mailto:sanz@us.es" TargetMode="External"/><Relationship Id="rId199" Type="http://schemas.openxmlformats.org/officeDocument/2006/relationships/hyperlink" Target="https://orcid.org/0000-0001-8245-1662" TargetMode="External"/><Relationship Id="rId203" Type="http://schemas.openxmlformats.org/officeDocument/2006/relationships/hyperlink" Target="https://link.springer.com/article/10.1007/s11033-023-09010-2" TargetMode="External"/><Relationship Id="rId19" Type="http://schemas.openxmlformats.org/officeDocument/2006/relationships/hyperlink" Target="mailto:ciprira@unex.es" TargetMode="External"/><Relationship Id="rId224" Type="http://schemas.openxmlformats.org/officeDocument/2006/relationships/hyperlink" Target="https://orcid.org/0000-0003-4862-0850" TargetMode="External"/><Relationship Id="rId245" Type="http://schemas.openxmlformats.org/officeDocument/2006/relationships/hyperlink" Target="mailto:jomaese9@gmail.com" TargetMode="External"/><Relationship Id="rId266" Type="http://schemas.openxmlformats.org/officeDocument/2006/relationships/hyperlink" Target="mailto:joseangel.silva@imdea.org" TargetMode="External"/><Relationship Id="rId287" Type="http://schemas.openxmlformats.org/officeDocument/2006/relationships/hyperlink" Target="mailto:agolov@cicenergigune.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guadalupesh@ugr.es" TargetMode="External"/><Relationship Id="rId13" Type="http://schemas.openxmlformats.org/officeDocument/2006/relationships/hyperlink" Target="mailto:felipe@unex.es" TargetMode="External"/><Relationship Id="rId3" Type="http://schemas.openxmlformats.org/officeDocument/2006/relationships/hyperlink" Target="mailto:jorge.ramirez@upm.es" TargetMode="External"/><Relationship Id="rId7" Type="http://schemas.openxmlformats.org/officeDocument/2006/relationships/hyperlink" Target="mailto:navid.monshi.tousi@upc.edu" TargetMode="External"/><Relationship Id="rId12" Type="http://schemas.openxmlformats.org/officeDocument/2006/relationships/hyperlink" Target="mailto:ramon.crehuet@iqac.csic.es" TargetMode="External"/><Relationship Id="rId2" Type="http://schemas.openxmlformats.org/officeDocument/2006/relationships/hyperlink" Target="mailto:requejo@unex.es" TargetMode="External"/><Relationship Id="rId1" Type="http://schemas.openxmlformats.org/officeDocument/2006/relationships/hyperlink" Target="mailto:joaquin@unex.es" TargetMode="External"/><Relationship Id="rId6" Type="http://schemas.openxmlformats.org/officeDocument/2006/relationships/hyperlink" Target="mailto:ccoll@el.ub.edu" TargetMode="External"/><Relationship Id="rId11" Type="http://schemas.openxmlformats.org/officeDocument/2006/relationships/hyperlink" Target="mailto:cayetano.martinez@uc3m.es" TargetMode="External"/><Relationship Id="rId5" Type="http://schemas.openxmlformats.org/officeDocument/2006/relationships/hyperlink" Target="mailto:jarico@unex.es" TargetMode="External"/><Relationship Id="rId10" Type="http://schemas.openxmlformats.org/officeDocument/2006/relationships/hyperlink" Target="mailto:opique@ub.edu" TargetMode="External"/><Relationship Id="rId4" Type="http://schemas.openxmlformats.org/officeDocument/2006/relationships/hyperlink" Target="mailto:amunoz@fqa.ub.edu" TargetMode="External"/><Relationship Id="rId9" Type="http://schemas.openxmlformats.org/officeDocument/2006/relationships/hyperlink" Target="mailto:francesca.costanzo@icn2.cat" TargetMode="External"/><Relationship Id="rId14" Type="http://schemas.openxmlformats.org/officeDocument/2006/relationships/hyperlink" Target="mailto:vgil@unex.e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149/ma2021-01461870mtgabs" TargetMode="External"/><Relationship Id="rId18" Type="http://schemas.openxmlformats.org/officeDocument/2006/relationships/hyperlink" Target="https://doi.org/10.1039/D1CP04561J" TargetMode="External"/><Relationship Id="rId26" Type="http://schemas.openxmlformats.org/officeDocument/2006/relationships/hyperlink" Target="https://doi.org/10.1039/d2cp01703b" TargetMode="External"/><Relationship Id="rId39" Type="http://schemas.openxmlformats.org/officeDocument/2006/relationships/hyperlink" Target="https://doi.org/10.1051/0004-6361/202243966" TargetMode="External"/><Relationship Id="rId3" Type="http://schemas.openxmlformats.org/officeDocument/2006/relationships/hyperlink" Target="https://doi.org/10.3390/molecules26040994" TargetMode="External"/><Relationship Id="rId21" Type="http://schemas.openxmlformats.org/officeDocument/2006/relationships/hyperlink" Target="https://doi.org/10.1021/acs.chemmater.2c00336" TargetMode="External"/><Relationship Id="rId34" Type="http://schemas.openxmlformats.org/officeDocument/2006/relationships/hyperlink" Target="https://doi-org.ezproxy.unex.es/10.1039/D3CP00224A" TargetMode="External"/><Relationship Id="rId42" Type="http://schemas.openxmlformats.org/officeDocument/2006/relationships/hyperlink" Target="https://onlinelibrary.wiley.com/doi/epdf/10.1002/kin.21653" TargetMode="External"/><Relationship Id="rId47" Type="http://schemas.openxmlformats.org/officeDocument/2006/relationships/hyperlink" Target="https://doi.org/10.1039/D3OB02006A" TargetMode="External"/><Relationship Id="rId50" Type="http://schemas.openxmlformats.org/officeDocument/2006/relationships/hyperlink" Target="https://doi.org/10.1021/acs.joc.4c00562" TargetMode="External"/><Relationship Id="rId7" Type="http://schemas.openxmlformats.org/officeDocument/2006/relationships/hyperlink" Target="https://ieeexplore.ieee.org/document/9465159" TargetMode="External"/><Relationship Id="rId12" Type="http://schemas.openxmlformats.org/officeDocument/2006/relationships/hyperlink" Target="https://pubs.acs.org/doi/10.1021/acscatal.1c01725" TargetMode="External"/><Relationship Id="rId17" Type="http://schemas.openxmlformats.org/officeDocument/2006/relationships/hyperlink" Target="https://doi.org/10.1039/D1CP05204G" TargetMode="External"/><Relationship Id="rId25" Type="http://schemas.openxmlformats.org/officeDocument/2006/relationships/hyperlink" Target="https://doi.org/10.3390/molecules27123773" TargetMode="External"/><Relationship Id="rId33" Type="http://schemas.openxmlformats.org/officeDocument/2006/relationships/hyperlink" Target="https://doi.org/10.1063/5.0134408" TargetMode="External"/><Relationship Id="rId38" Type="http://schemas.openxmlformats.org/officeDocument/2006/relationships/hyperlink" Target="https://www.sciencedirect.com/science/article/pii/S0167732223006438" TargetMode="External"/><Relationship Id="rId46" Type="http://schemas.openxmlformats.org/officeDocument/2006/relationships/hyperlink" Target="https://pubs.acs.org/doi/full/10.1021/acsami.3c15741" TargetMode="External"/><Relationship Id="rId2" Type="http://schemas.openxmlformats.org/officeDocument/2006/relationships/hyperlink" Target="https://doi.org/10.1038/s42004-021-00455-9" TargetMode="External"/><Relationship Id="rId16" Type="http://schemas.openxmlformats.org/officeDocument/2006/relationships/hyperlink" Target="https://doi.org/10.1021/acs.inorgchem.1c03254" TargetMode="External"/><Relationship Id="rId20" Type="http://schemas.openxmlformats.org/officeDocument/2006/relationships/hyperlink" Target="https://doi.org/10.1039/D1QI01553B" TargetMode="External"/><Relationship Id="rId29" Type="http://schemas.openxmlformats.org/officeDocument/2006/relationships/hyperlink" Target="https://doi.org/10.1007/s11084-022-09624-9" TargetMode="External"/><Relationship Id="rId41" Type="http://schemas.openxmlformats.org/officeDocument/2006/relationships/hyperlink" Target="https://pubs.rsc.org/en/content/articlehtml/2023/ta/d3ta02055j" TargetMode="External"/><Relationship Id="rId1" Type="http://schemas.openxmlformats.org/officeDocument/2006/relationships/hyperlink" Target="https://doi.org/10.1021/acsomega.9b03362" TargetMode="External"/><Relationship Id="rId6" Type="http://schemas.openxmlformats.org/officeDocument/2006/relationships/hyperlink" Target="https://ruidera.uclm.es/xmlui/handle/10578/28606" TargetMode="External"/><Relationship Id="rId11" Type="http://schemas.openxmlformats.org/officeDocument/2006/relationships/hyperlink" Target="https://iopscience.iop.org/article/10.3847/1538-4357/ac1e94" TargetMode="External"/><Relationship Id="rId24" Type="http://schemas.openxmlformats.org/officeDocument/2006/relationships/hyperlink" Target="https://doi.org/10.1038/s42004-022-00673-9" TargetMode="External"/><Relationship Id="rId32" Type="http://schemas.openxmlformats.org/officeDocument/2006/relationships/hyperlink" Target="https://doi.org/10.1021/acs.jpca.2c08091" TargetMode="External"/><Relationship Id="rId37" Type="http://schemas.openxmlformats.org/officeDocument/2006/relationships/hyperlink" Target="https://doi.org/10.1021/acs.cgd.3c00372" TargetMode="External"/><Relationship Id="rId40" Type="http://schemas.openxmlformats.org/officeDocument/2006/relationships/hyperlink" Target="https://chemrxiv.org/engage/chemrxiv/article-details/64ad0ab76e1c4c986b3087d9" TargetMode="External"/><Relationship Id="rId45" Type="http://schemas.openxmlformats.org/officeDocument/2006/relationships/hyperlink" Target="https://pubs.acs.org/doi/10.1021/acsaelm.3c01242" TargetMode="External"/><Relationship Id="rId5" Type="http://schemas.openxmlformats.org/officeDocument/2006/relationships/hyperlink" Target="https://doi.org/10.3390/molecules26051287" TargetMode="External"/><Relationship Id="rId15" Type="http://schemas.openxmlformats.org/officeDocument/2006/relationships/hyperlink" Target="https://doi-org.ezproxy.unex.es/10.1016/j.cattod.2020.12.007" TargetMode="External"/><Relationship Id="rId23" Type="http://schemas.openxmlformats.org/officeDocument/2006/relationships/hyperlink" Target="https://doi.org/10.48550/arXiv.2202.13928" TargetMode="External"/><Relationship Id="rId28" Type="http://schemas.openxmlformats.org/officeDocument/2006/relationships/hyperlink" Target="https://doi.org/10.1039/d2ob00518b" TargetMode="External"/><Relationship Id="rId36" Type="http://schemas.openxmlformats.org/officeDocument/2006/relationships/hyperlink" Target="https://doi.org/10.1051/0004-6361/202345854" TargetMode="External"/><Relationship Id="rId49" Type="http://schemas.openxmlformats.org/officeDocument/2006/relationships/hyperlink" Target="https://doi.org/10.26434/chemrxiv-2024-g96m1" TargetMode="External"/><Relationship Id="rId10" Type="http://schemas.openxmlformats.org/officeDocument/2006/relationships/hyperlink" Target="https://doi.org/10.1007/s00214-021-02793-2" TargetMode="External"/><Relationship Id="rId19" Type="http://schemas.openxmlformats.org/officeDocument/2006/relationships/hyperlink" Target="https://doi.org/10.1051/0004-6361/202142287" TargetMode="External"/><Relationship Id="rId31" Type="http://schemas.openxmlformats.org/officeDocument/2006/relationships/hyperlink" Target="https://doi.org/10.1063/5.0137372" TargetMode="External"/><Relationship Id="rId44" Type="http://schemas.openxmlformats.org/officeDocument/2006/relationships/hyperlink" Target="https://pubs.acs.org/doi/10.1021/acs.jcim.3c01319" TargetMode="External"/><Relationship Id="rId4" Type="http://schemas.openxmlformats.org/officeDocument/2006/relationships/hyperlink" Target="https://iopscience.iop.org/article/10.3847/2041-8213/abf650" TargetMode="External"/><Relationship Id="rId9" Type="http://schemas.openxmlformats.org/officeDocument/2006/relationships/hyperlink" Target="https://doi.org/10.3390/iot2040029" TargetMode="External"/><Relationship Id="rId14" Type="http://schemas.openxmlformats.org/officeDocument/2006/relationships/hyperlink" Target="https://doi-org.ezproxy.unex.es/10.1021/acsami.1c08832" TargetMode="External"/><Relationship Id="rId22" Type="http://schemas.openxmlformats.org/officeDocument/2006/relationships/hyperlink" Target="https://doi.org/10.1155/2022/7061588" TargetMode="External"/><Relationship Id="rId27" Type="http://schemas.openxmlformats.org/officeDocument/2006/relationships/hyperlink" Target="https://doi-org.ezproxy.unex.es/10.1039/D2TA02180C" TargetMode="External"/><Relationship Id="rId30" Type="http://schemas.openxmlformats.org/officeDocument/2006/relationships/hyperlink" Target="https://doi.org/10.3390/universe8120624" TargetMode="External"/><Relationship Id="rId35" Type="http://schemas.openxmlformats.org/officeDocument/2006/relationships/hyperlink" Target="https://www.sciencedirect.com/science/article/pii/S2213343723000830" TargetMode="External"/><Relationship Id="rId43" Type="http://schemas.openxmlformats.org/officeDocument/2006/relationships/hyperlink" Target="https://pubs.acs.org/doi/10.1021/acs.cgd.3c00660" TargetMode="External"/><Relationship Id="rId48" Type="http://schemas.openxmlformats.org/officeDocument/2006/relationships/hyperlink" Target="https://automatedtest.iopscience.iop.org/article/10.3847/1538-4357/ad1ffa" TargetMode="External"/><Relationship Id="rId8" Type="http://schemas.openxmlformats.org/officeDocument/2006/relationships/hyperlink" Target="https://ruidera.uclm.es/xmlui/handle/10578/28677" TargetMode="External"/><Relationship Id="rId51" Type="http://schemas.openxmlformats.org/officeDocument/2006/relationships/hyperlink" Target="https://www.researchgate.net/profile/Amira-Hrichi-2/publication/377160560_Natural_clays_as_adsorbents_for_the_efficient_removal_of_antibiotic_ciprofloxacin_from_wastewaters_Experimental_and_theoretical_studies_using_DFT_method/links/6597e8b80bb2c7472b35f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J998"/>
  <sheetViews>
    <sheetView workbookViewId="0">
      <pane xSplit="1" ySplit="1" topLeftCell="B2" activePane="bottomRight" state="frozen"/>
      <selection activeCell="J387" sqref="J387"/>
      <selection pane="topRight"/>
      <selection pane="bottomLeft"/>
      <selection pane="bottomRight" activeCell="B13" sqref="B13"/>
    </sheetView>
  </sheetViews>
  <sheetFormatPr baseColWidth="10" defaultColWidth="17.33203125" defaultRowHeight="14.4"/>
  <cols>
    <col min="1" max="1" width="21.44140625" style="2" customWidth="1"/>
    <col min="2" max="2" width="20.44140625" style="1" customWidth="1"/>
    <col min="3" max="3" width="16.88671875" style="1" customWidth="1"/>
    <col min="4" max="5" width="20.88671875" style="2" customWidth="1"/>
    <col min="6" max="6" width="13" style="2" customWidth="1"/>
    <col min="7" max="7" width="10.5546875" style="2" customWidth="1"/>
    <col min="8" max="8" width="31.6640625" style="2" customWidth="1"/>
    <col min="9" max="9" width="153.77734375" style="2" bestFit="1" customWidth="1"/>
    <col min="10" max="10" width="73.5546875" style="2" customWidth="1"/>
    <col min="11" max="11" width="44.6640625" style="1" customWidth="1"/>
    <col min="12" max="12" width="26.33203125" style="1" customWidth="1"/>
    <col min="13" max="13" width="9.44140625" style="1" customWidth="1"/>
    <col min="14" max="14" width="60.6640625" style="1" customWidth="1"/>
    <col min="15" max="15" width="35.109375" style="1" customWidth="1"/>
    <col min="16" max="20" width="21.6640625" style="1" customWidth="1"/>
    <col min="21" max="21" width="173.44140625" style="1" customWidth="1"/>
    <col min="22" max="36" width="10.6640625" style="1" customWidth="1"/>
    <col min="37" max="16384" width="17.33203125" style="1"/>
  </cols>
  <sheetData>
    <row r="1" spans="1:21">
      <c r="A1" s="3" t="s">
        <v>0</v>
      </c>
      <c r="B1" s="4" t="s">
        <v>1</v>
      </c>
      <c r="C1" s="4" t="s">
        <v>2</v>
      </c>
      <c r="D1" s="3" t="s">
        <v>3</v>
      </c>
      <c r="E1" s="3" t="s">
        <v>4</v>
      </c>
      <c r="F1" s="3" t="s">
        <v>5</v>
      </c>
      <c r="G1" s="3" t="s">
        <v>6</v>
      </c>
      <c r="H1" s="3" t="s">
        <v>7</v>
      </c>
      <c r="I1" s="3" t="s">
        <v>8</v>
      </c>
      <c r="J1" s="3" t="s">
        <v>9</v>
      </c>
      <c r="K1" s="3" t="s">
        <v>10</v>
      </c>
      <c r="L1" s="3" t="s">
        <v>11</v>
      </c>
      <c r="M1" s="3" t="s">
        <v>12</v>
      </c>
      <c r="N1" s="3" t="s">
        <v>13</v>
      </c>
      <c r="O1" s="3" t="s">
        <v>14</v>
      </c>
      <c r="P1" s="3" t="s">
        <v>15</v>
      </c>
      <c r="Q1" s="5" t="s">
        <v>16</v>
      </c>
      <c r="R1" s="5" t="s">
        <v>17</v>
      </c>
      <c r="S1" s="5" t="s">
        <v>18</v>
      </c>
      <c r="T1" s="5" t="s">
        <v>19</v>
      </c>
      <c r="U1" s="1" t="s">
        <v>20</v>
      </c>
    </row>
    <row r="2" spans="1:21" ht="86.4">
      <c r="A2" s="2" t="s">
        <v>21</v>
      </c>
      <c r="B2" s="6">
        <v>39974</v>
      </c>
      <c r="C2" s="7"/>
      <c r="D2" s="2">
        <v>1003</v>
      </c>
      <c r="F2" s="2">
        <v>1002</v>
      </c>
      <c r="G2" s="2" t="e">
        <f>VLOOKUP(A2,#REF!,9,0)</f>
        <v>#REF!</v>
      </c>
      <c r="H2" s="2" t="s">
        <v>22</v>
      </c>
      <c r="I2" s="2" t="s">
        <v>23</v>
      </c>
      <c r="J2" s="2" t="s">
        <v>24</v>
      </c>
      <c r="K2" s="8" t="s">
        <v>25</v>
      </c>
      <c r="L2" s="8"/>
      <c r="M2" s="2"/>
      <c r="N2" s="9" t="s">
        <v>26</v>
      </c>
      <c r="O2" s="7">
        <v>44937</v>
      </c>
      <c r="P2" s="9" t="s">
        <v>27</v>
      </c>
      <c r="Q2" s="9"/>
      <c r="R2" s="9"/>
      <c r="S2" s="9"/>
      <c r="T2" s="9"/>
      <c r="U2" s="10" t="s">
        <v>28</v>
      </c>
    </row>
    <row r="3" spans="1:21" ht="30" customHeight="1">
      <c r="A3" s="2" t="s">
        <v>29</v>
      </c>
      <c r="B3" s="6">
        <v>39997</v>
      </c>
      <c r="C3" s="7"/>
      <c r="D3" s="2">
        <v>1004</v>
      </c>
      <c r="F3" s="2">
        <v>1002</v>
      </c>
      <c r="G3" s="2" t="e">
        <f>VLOOKUP(A3,#REF!,9,0)</f>
        <v>#REF!</v>
      </c>
      <c r="H3" s="2" t="s">
        <v>30</v>
      </c>
      <c r="I3" s="2" t="s">
        <v>31</v>
      </c>
      <c r="J3" s="11" t="s">
        <v>32</v>
      </c>
      <c r="K3" s="8" t="s">
        <v>33</v>
      </c>
      <c r="L3" s="8"/>
      <c r="M3" s="2"/>
      <c r="N3" s="12" t="s">
        <v>34</v>
      </c>
      <c r="O3" s="2" t="s">
        <v>35</v>
      </c>
      <c r="P3" s="2"/>
      <c r="Q3" s="2"/>
      <c r="R3" s="2"/>
      <c r="S3" s="2"/>
      <c r="T3" s="2"/>
    </row>
    <row r="4" spans="1:21" ht="27.6">
      <c r="A4" s="2" t="s">
        <v>36</v>
      </c>
      <c r="B4" s="6">
        <v>40079</v>
      </c>
      <c r="C4" s="7"/>
      <c r="H4" s="2" t="e">
        <f>CONCATENATE(VLOOKUP(D4,#REF!,2,0)," ",VLOOKUP(D4,#REF!,4,0))</f>
        <v>#REF!</v>
      </c>
      <c r="I4" s="2" t="s">
        <v>37</v>
      </c>
      <c r="J4" s="2" t="s">
        <v>38</v>
      </c>
      <c r="K4" s="8" t="s">
        <v>39</v>
      </c>
      <c r="L4" s="8"/>
      <c r="M4" s="2"/>
      <c r="N4" s="13" t="s">
        <v>40</v>
      </c>
      <c r="O4" s="2" t="s">
        <v>41</v>
      </c>
      <c r="P4" s="2"/>
      <c r="Q4" s="2"/>
      <c r="R4" s="2"/>
      <c r="S4" s="2"/>
      <c r="T4" s="2"/>
    </row>
    <row r="5" spans="1:21">
      <c r="A5" s="2" t="s">
        <v>42</v>
      </c>
      <c r="B5" s="6">
        <v>40101</v>
      </c>
      <c r="C5" s="7"/>
      <c r="D5" s="2">
        <v>1007</v>
      </c>
      <c r="F5" s="2">
        <v>1001</v>
      </c>
      <c r="G5" s="2" t="e">
        <f>VLOOKUP(A5,#REF!,9,0)</f>
        <v>#REF!</v>
      </c>
      <c r="H5" s="2" t="s">
        <v>43</v>
      </c>
      <c r="J5" s="2" t="s">
        <v>44</v>
      </c>
      <c r="K5" s="8" t="s">
        <v>45</v>
      </c>
      <c r="L5" s="8"/>
      <c r="M5" s="2"/>
      <c r="N5" s="2"/>
      <c r="O5" s="2"/>
      <c r="P5" s="2"/>
      <c r="Q5" s="2"/>
      <c r="R5" s="2"/>
      <c r="S5" s="2"/>
      <c r="T5" s="2"/>
    </row>
    <row r="6" spans="1:21">
      <c r="A6" s="2" t="s">
        <v>46</v>
      </c>
      <c r="B6" s="6">
        <v>40105</v>
      </c>
      <c r="C6" s="7"/>
      <c r="D6" s="2">
        <v>1008</v>
      </c>
      <c r="F6" s="2">
        <v>1002</v>
      </c>
      <c r="G6" s="2" t="e">
        <f>VLOOKUP(A6,#REF!,9,0)</f>
        <v>#REF!</v>
      </c>
      <c r="H6" s="2" t="s">
        <v>47</v>
      </c>
      <c r="I6" s="2" t="s">
        <v>48</v>
      </c>
      <c r="J6" s="2" t="s">
        <v>49</v>
      </c>
      <c r="K6" s="8" t="s">
        <v>50</v>
      </c>
      <c r="L6" s="8"/>
      <c r="M6" s="2"/>
      <c r="N6" s="2"/>
      <c r="O6" s="2"/>
      <c r="P6" s="2"/>
      <c r="Q6" s="2"/>
      <c r="R6" s="2"/>
      <c r="S6" s="2"/>
      <c r="T6" s="2"/>
    </row>
    <row r="7" spans="1:21">
      <c r="A7" s="2" t="s">
        <v>51</v>
      </c>
      <c r="B7" s="6">
        <v>40108</v>
      </c>
      <c r="C7" s="7"/>
      <c r="H7" s="2" t="s">
        <v>52</v>
      </c>
      <c r="I7" s="2" t="s">
        <v>53</v>
      </c>
      <c r="K7" s="8" t="s">
        <v>54</v>
      </c>
      <c r="L7" s="8"/>
      <c r="M7" s="2"/>
      <c r="N7" s="2"/>
      <c r="O7" s="2"/>
      <c r="P7" s="2"/>
      <c r="Q7" s="2"/>
      <c r="R7" s="2"/>
      <c r="S7" s="2"/>
      <c r="T7" s="2"/>
    </row>
    <row r="8" spans="1:21">
      <c r="A8" s="2" t="s">
        <v>55</v>
      </c>
      <c r="B8" s="6">
        <v>40108</v>
      </c>
      <c r="C8" s="7"/>
      <c r="D8" s="2">
        <v>1011</v>
      </c>
      <c r="F8" s="2">
        <v>4009</v>
      </c>
      <c r="G8" s="2" t="e">
        <f>VLOOKUP(A8,#REF!,9,0)</f>
        <v>#REF!</v>
      </c>
      <c r="H8" s="2" t="s">
        <v>56</v>
      </c>
      <c r="I8" s="2" t="s">
        <v>57</v>
      </c>
      <c r="J8" s="2" t="s">
        <v>58</v>
      </c>
      <c r="K8" s="8" t="s">
        <v>59</v>
      </c>
      <c r="L8" s="8"/>
      <c r="M8" s="2"/>
      <c r="N8" s="2"/>
      <c r="O8" s="2"/>
      <c r="P8" s="2"/>
      <c r="Q8" s="2"/>
      <c r="R8" s="2"/>
      <c r="S8" s="2"/>
      <c r="T8" s="2"/>
    </row>
    <row r="9" spans="1:21">
      <c r="A9" s="2" t="s">
        <v>60</v>
      </c>
      <c r="B9" s="6">
        <v>40109</v>
      </c>
      <c r="C9" s="7"/>
      <c r="H9" s="2" t="s">
        <v>61</v>
      </c>
      <c r="I9" s="2" t="s">
        <v>37</v>
      </c>
      <c r="J9" s="2" t="s">
        <v>62</v>
      </c>
      <c r="K9" s="8" t="s">
        <v>63</v>
      </c>
      <c r="L9" s="8"/>
      <c r="M9" s="2"/>
      <c r="N9" s="2"/>
      <c r="O9" s="2"/>
      <c r="P9" s="2"/>
      <c r="Q9" s="2"/>
      <c r="R9" s="2"/>
      <c r="S9" s="2"/>
      <c r="T9" s="2"/>
    </row>
    <row r="10" spans="1:21">
      <c r="A10" s="2" t="s">
        <v>64</v>
      </c>
      <c r="B10" s="6">
        <v>40109</v>
      </c>
      <c r="C10" s="7"/>
      <c r="H10" s="2" t="s">
        <v>65</v>
      </c>
      <c r="I10" s="14"/>
      <c r="J10" s="2" t="s">
        <v>62</v>
      </c>
      <c r="K10" s="8" t="s">
        <v>66</v>
      </c>
      <c r="L10" s="8"/>
      <c r="M10" s="2"/>
      <c r="N10" s="2"/>
      <c r="O10" s="2"/>
      <c r="P10" s="2"/>
      <c r="Q10" s="2"/>
      <c r="R10" s="2"/>
      <c r="S10" s="2"/>
      <c r="T10" s="2"/>
    </row>
    <row r="11" spans="1:21">
      <c r="A11" s="2" t="s">
        <v>67</v>
      </c>
      <c r="B11" s="6">
        <v>40123</v>
      </c>
      <c r="C11" s="7"/>
      <c r="H11" s="2" t="s">
        <v>68</v>
      </c>
      <c r="J11" s="11" t="s">
        <v>69</v>
      </c>
      <c r="K11" s="15" t="s">
        <v>70</v>
      </c>
      <c r="L11" s="15"/>
      <c r="M11" s="2"/>
      <c r="N11" s="2"/>
      <c r="O11" s="2"/>
      <c r="P11" s="2"/>
      <c r="Q11" s="2"/>
      <c r="R11" s="2"/>
      <c r="S11" s="2"/>
      <c r="T11" s="2"/>
    </row>
    <row r="12" spans="1:21" ht="57.6">
      <c r="A12" s="2" t="s">
        <v>71</v>
      </c>
      <c r="B12" s="6">
        <v>40141</v>
      </c>
      <c r="C12" s="7"/>
      <c r="D12" s="2">
        <v>1016</v>
      </c>
      <c r="F12" s="2">
        <v>1002</v>
      </c>
      <c r="G12" s="2" t="e">
        <f>VLOOKUP(A12,#REF!,9,0)</f>
        <v>#REF!</v>
      </c>
      <c r="H12" s="2" t="s">
        <v>72</v>
      </c>
      <c r="I12" s="2" t="s">
        <v>31</v>
      </c>
      <c r="J12" s="11" t="s">
        <v>73</v>
      </c>
      <c r="K12" s="15" t="s">
        <v>74</v>
      </c>
      <c r="L12" s="15"/>
      <c r="M12" s="2"/>
      <c r="N12" s="2"/>
      <c r="O12" s="2"/>
      <c r="P12" s="2"/>
      <c r="Q12" s="2"/>
      <c r="R12" s="2"/>
      <c r="S12" s="2"/>
      <c r="T12" s="2"/>
    </row>
    <row r="13" spans="1:21" ht="28.8">
      <c r="A13" s="2" t="s">
        <v>75</v>
      </c>
      <c r="B13" s="6">
        <v>40142</v>
      </c>
      <c r="C13" s="7"/>
      <c r="D13" s="2">
        <v>1017</v>
      </c>
      <c r="F13" s="2">
        <v>1002</v>
      </c>
      <c r="G13" s="2" t="e">
        <f>VLOOKUP(A13,#REF!,9,0)</f>
        <v>#REF!</v>
      </c>
      <c r="H13" s="2" t="s">
        <v>76</v>
      </c>
      <c r="J13" s="11" t="s">
        <v>77</v>
      </c>
      <c r="K13" s="15" t="s">
        <v>78</v>
      </c>
      <c r="L13" s="15"/>
      <c r="M13" s="2"/>
      <c r="N13" s="2"/>
      <c r="O13" s="2"/>
      <c r="P13" s="2"/>
      <c r="Q13" s="2"/>
      <c r="R13" s="2"/>
      <c r="S13" s="2"/>
      <c r="T13" s="2"/>
    </row>
    <row r="14" spans="1:21" ht="28.8">
      <c r="A14" s="2" t="s">
        <v>79</v>
      </c>
      <c r="B14" s="6">
        <v>40168</v>
      </c>
      <c r="C14" s="7"/>
      <c r="D14" s="2">
        <v>1019</v>
      </c>
      <c r="F14" s="2">
        <v>1002</v>
      </c>
      <c r="G14" s="2" t="e">
        <f>VLOOKUP(A14,#REF!,9,0)</f>
        <v>#REF!</v>
      </c>
      <c r="H14" s="2" t="s">
        <v>80</v>
      </c>
      <c r="I14" s="2" t="s">
        <v>81</v>
      </c>
      <c r="J14" s="11" t="s">
        <v>82</v>
      </c>
      <c r="K14" s="15" t="s">
        <v>83</v>
      </c>
      <c r="L14" s="15"/>
      <c r="M14" s="2" t="s">
        <v>84</v>
      </c>
      <c r="N14" s="2"/>
      <c r="O14" s="2"/>
      <c r="P14" s="2"/>
      <c r="Q14" s="2"/>
      <c r="R14" s="2"/>
      <c r="S14" s="2"/>
      <c r="T14" s="2"/>
    </row>
    <row r="15" spans="1:21" ht="100.8">
      <c r="A15" s="2" t="s">
        <v>85</v>
      </c>
      <c r="B15" s="16">
        <v>40168</v>
      </c>
      <c r="C15" s="7"/>
      <c r="D15" s="2">
        <v>1018</v>
      </c>
      <c r="F15" s="2">
        <v>1002</v>
      </c>
      <c r="G15" s="2" t="e">
        <f>VLOOKUP(A15,#REF!,9,0)</f>
        <v>#REF!</v>
      </c>
      <c r="H15" s="2" t="s">
        <v>86</v>
      </c>
      <c r="I15" s="2" t="s">
        <v>81</v>
      </c>
      <c r="J15" s="11" t="s">
        <v>82</v>
      </c>
      <c r="K15" s="15" t="s">
        <v>87</v>
      </c>
      <c r="L15" s="15" t="s">
        <v>88</v>
      </c>
      <c r="M15" s="2" t="s">
        <v>84</v>
      </c>
      <c r="N15" s="17" t="s">
        <v>89</v>
      </c>
      <c r="O15" s="7">
        <v>45429</v>
      </c>
      <c r="P15" s="9" t="s">
        <v>90</v>
      </c>
      <c r="Q15" s="9"/>
      <c r="R15" s="9"/>
      <c r="S15" s="9"/>
      <c r="T15" s="9"/>
    </row>
    <row r="16" spans="1:21" ht="28.8">
      <c r="A16" s="2" t="s">
        <v>91</v>
      </c>
      <c r="B16" s="6">
        <v>40169</v>
      </c>
      <c r="C16" s="7"/>
      <c r="D16" s="2">
        <v>1021</v>
      </c>
      <c r="F16" s="2">
        <v>1002</v>
      </c>
      <c r="G16" s="2" t="e">
        <f>VLOOKUP(A16,#REF!,9,0)</f>
        <v>#REF!</v>
      </c>
      <c r="H16" s="2" t="s">
        <v>92</v>
      </c>
      <c r="I16" s="2" t="s">
        <v>81</v>
      </c>
      <c r="J16" s="11" t="s">
        <v>82</v>
      </c>
      <c r="K16" s="15" t="s">
        <v>93</v>
      </c>
      <c r="L16" s="15" t="s">
        <v>88</v>
      </c>
      <c r="M16" s="2" t="s">
        <v>84</v>
      </c>
      <c r="N16" s="8" t="s">
        <v>89</v>
      </c>
      <c r="O16" s="7">
        <v>45429</v>
      </c>
      <c r="P16" s="8" t="s">
        <v>94</v>
      </c>
      <c r="Q16" s="8"/>
      <c r="R16" s="8"/>
      <c r="S16" s="8"/>
      <c r="T16" s="8"/>
    </row>
    <row r="17" spans="1:20">
      <c r="A17" s="2" t="s">
        <v>95</v>
      </c>
      <c r="B17" s="6">
        <v>40169</v>
      </c>
      <c r="C17" s="7"/>
      <c r="H17" s="2" t="s">
        <v>96</v>
      </c>
      <c r="K17" s="8" t="s">
        <v>97</v>
      </c>
      <c r="L17" s="8"/>
      <c r="M17" s="2"/>
      <c r="N17" s="2"/>
      <c r="O17" s="2"/>
      <c r="P17" s="2"/>
      <c r="Q17" s="2"/>
      <c r="R17" s="2"/>
      <c r="S17" s="2"/>
      <c r="T17" s="2"/>
    </row>
    <row r="18" spans="1:20">
      <c r="A18" s="2" t="s">
        <v>98</v>
      </c>
      <c r="B18" s="6">
        <v>40199</v>
      </c>
      <c r="C18" s="7"/>
      <c r="H18" s="2" t="s">
        <v>99</v>
      </c>
      <c r="K18" s="2"/>
      <c r="L18" s="2"/>
      <c r="M18" s="2"/>
      <c r="N18" s="2"/>
      <c r="O18" s="2"/>
      <c r="P18" s="2"/>
      <c r="Q18" s="2"/>
      <c r="R18" s="2"/>
      <c r="S18" s="2"/>
      <c r="T18" s="2"/>
    </row>
    <row r="19" spans="1:20">
      <c r="A19" s="2" t="s">
        <v>100</v>
      </c>
      <c r="B19" s="6">
        <v>40210</v>
      </c>
      <c r="C19" s="7"/>
      <c r="D19" s="2">
        <v>1023</v>
      </c>
      <c r="F19" s="2">
        <v>1009</v>
      </c>
      <c r="G19" s="2" t="e">
        <f>VLOOKUP(A19,#REF!,9,0)</f>
        <v>#REF!</v>
      </c>
      <c r="H19" s="2" t="s">
        <v>101</v>
      </c>
      <c r="I19" s="2" t="s">
        <v>53</v>
      </c>
      <c r="J19" s="2" t="s">
        <v>53</v>
      </c>
      <c r="K19" s="8" t="s">
        <v>102</v>
      </c>
      <c r="L19" s="8"/>
      <c r="M19" s="2"/>
      <c r="N19" s="18" t="s">
        <v>103</v>
      </c>
      <c r="O19" s="2">
        <v>2020</v>
      </c>
      <c r="P19" s="2"/>
      <c r="Q19" s="2"/>
      <c r="R19" s="2"/>
      <c r="S19" s="2"/>
      <c r="T19" s="2"/>
    </row>
    <row r="20" spans="1:20">
      <c r="A20" s="2" t="s">
        <v>104</v>
      </c>
      <c r="B20" s="6">
        <v>40213</v>
      </c>
      <c r="C20" s="7"/>
      <c r="H20" s="2" t="s">
        <v>105</v>
      </c>
      <c r="I20" s="2" t="s">
        <v>37</v>
      </c>
      <c r="J20" s="2" t="s">
        <v>106</v>
      </c>
      <c r="K20" s="8" t="s">
        <v>107</v>
      </c>
      <c r="L20" s="8"/>
      <c r="M20" s="2"/>
      <c r="N20" s="2"/>
      <c r="O20" s="2"/>
      <c r="P20" s="2"/>
      <c r="Q20" s="2"/>
      <c r="R20" s="2"/>
      <c r="S20" s="2"/>
      <c r="T20" s="2"/>
    </row>
    <row r="21" spans="1:20">
      <c r="A21" s="2" t="s">
        <v>108</v>
      </c>
      <c r="B21" s="6">
        <v>40220</v>
      </c>
      <c r="C21" s="7"/>
      <c r="D21" s="2">
        <v>1500</v>
      </c>
      <c r="F21" s="2">
        <v>1002</v>
      </c>
      <c r="G21" s="2" t="e">
        <f>VLOOKUP(A21,#REF!,9,0)</f>
        <v>#REF!</v>
      </c>
      <c r="H21" s="2" t="s">
        <v>109</v>
      </c>
      <c r="I21" s="2" t="s">
        <v>110</v>
      </c>
      <c r="K21" s="2"/>
      <c r="L21" s="2"/>
      <c r="M21" s="2"/>
      <c r="N21" s="2"/>
      <c r="O21" s="2"/>
      <c r="P21" s="2"/>
      <c r="Q21" s="2"/>
      <c r="R21" s="2"/>
      <c r="S21" s="2"/>
      <c r="T21" s="2"/>
    </row>
    <row r="22" spans="1:20">
      <c r="A22" s="2" t="s">
        <v>111</v>
      </c>
      <c r="B22" s="6">
        <v>40220</v>
      </c>
      <c r="C22" s="7"/>
      <c r="D22" s="2">
        <v>1027</v>
      </c>
      <c r="F22" s="2">
        <v>1002</v>
      </c>
      <c r="G22" s="2" t="e">
        <f>VLOOKUP(A22,#REF!,9,0)</f>
        <v>#REF!</v>
      </c>
      <c r="H22" s="2" t="s">
        <v>112</v>
      </c>
      <c r="I22" s="2" t="s">
        <v>110</v>
      </c>
      <c r="K22" s="8" t="str">
        <f>HYPERLINK("mailto:dcannie@unex.es","dcannie@unex.es")</f>
        <v>dcannie@unex.es</v>
      </c>
      <c r="L22" s="15"/>
      <c r="M22" s="2" t="s">
        <v>84</v>
      </c>
      <c r="N22" s="2"/>
      <c r="O22" s="2"/>
      <c r="P22" s="2"/>
      <c r="Q22" s="2"/>
      <c r="R22" s="2"/>
      <c r="S22" s="2"/>
      <c r="T22" s="2"/>
    </row>
    <row r="23" spans="1:20">
      <c r="A23" s="2" t="s">
        <v>113</v>
      </c>
      <c r="B23" s="6">
        <v>40220</v>
      </c>
      <c r="C23" s="7"/>
      <c r="H23" s="2" t="s">
        <v>114</v>
      </c>
      <c r="I23" s="2" t="s">
        <v>110</v>
      </c>
      <c r="K23" s="8" t="str">
        <f>HYPERLINK("mailto:mavalos@unex.es","mavalos@unex.es")</f>
        <v>mavalos@unex.es</v>
      </c>
      <c r="L23" s="15"/>
      <c r="M23" s="2"/>
      <c r="N23" s="2"/>
      <c r="O23" s="2"/>
      <c r="P23" s="2"/>
      <c r="Q23" s="2"/>
      <c r="R23" s="2"/>
      <c r="S23" s="2"/>
      <c r="T23" s="2"/>
    </row>
    <row r="24" spans="1:20" ht="28.8">
      <c r="A24" s="2" t="s">
        <v>115</v>
      </c>
      <c r="B24" s="6">
        <v>40220</v>
      </c>
      <c r="C24" s="7"/>
      <c r="D24" s="2">
        <v>1028</v>
      </c>
      <c r="F24" s="2">
        <v>1002</v>
      </c>
      <c r="G24" s="2" t="e">
        <f>VLOOKUP(A24,#REF!,9,0)</f>
        <v>#REF!</v>
      </c>
      <c r="H24" s="2" t="s">
        <v>116</v>
      </c>
      <c r="I24" s="2" t="s">
        <v>48</v>
      </c>
      <c r="J24" s="11" t="s">
        <v>117</v>
      </c>
      <c r="K24" s="8" t="str">
        <f>HYPERLINK("mailto:requejo@unex.es","requejo@unex.es")</f>
        <v>requejo@unex.es</v>
      </c>
      <c r="L24" s="15"/>
      <c r="M24" s="2" t="s">
        <v>84</v>
      </c>
      <c r="N24" s="2" t="s">
        <v>118</v>
      </c>
      <c r="O24" s="2" t="s">
        <v>119</v>
      </c>
      <c r="P24" s="2"/>
      <c r="Q24" s="2"/>
      <c r="R24" s="2"/>
      <c r="S24" s="2"/>
      <c r="T24" s="2"/>
    </row>
    <row r="25" spans="1:20">
      <c r="A25" s="2" t="s">
        <v>120</v>
      </c>
      <c r="B25" s="6">
        <v>40224</v>
      </c>
      <c r="C25" s="7"/>
      <c r="H25" s="2" t="s">
        <v>121</v>
      </c>
      <c r="K25" s="2"/>
      <c r="L25" s="2"/>
      <c r="M25" s="2"/>
      <c r="N25" s="2"/>
      <c r="O25" s="2"/>
      <c r="P25" s="2"/>
      <c r="Q25" s="2"/>
      <c r="R25" s="2"/>
      <c r="S25" s="2"/>
      <c r="T25" s="2"/>
    </row>
    <row r="26" spans="1:20" ht="28.8">
      <c r="A26" s="2" t="s">
        <v>122</v>
      </c>
      <c r="B26" s="6">
        <v>40246</v>
      </c>
      <c r="C26" s="7"/>
      <c r="H26" s="2" t="s">
        <v>123</v>
      </c>
      <c r="I26" s="2" t="s">
        <v>124</v>
      </c>
      <c r="J26" s="11" t="s">
        <v>125</v>
      </c>
      <c r="K26" s="8" t="str">
        <f>HYPERLINK("mailto:ruiz@unex.es","ruiz@unex.es")</f>
        <v>ruiz@unex.es</v>
      </c>
      <c r="L26" s="15"/>
      <c r="M26" s="2"/>
      <c r="N26" s="2"/>
      <c r="O26" s="2"/>
      <c r="P26" s="2"/>
      <c r="Q26" s="2"/>
      <c r="R26" s="2"/>
      <c r="S26" s="2"/>
      <c r="T26" s="2"/>
    </row>
    <row r="27" spans="1:20">
      <c r="A27" s="2" t="s">
        <v>126</v>
      </c>
      <c r="B27" s="6">
        <v>40277</v>
      </c>
      <c r="C27" s="7"/>
      <c r="H27" s="2" t="s">
        <v>127</v>
      </c>
      <c r="K27" s="2"/>
      <c r="L27" s="2"/>
      <c r="M27" s="2"/>
      <c r="N27" s="2"/>
      <c r="O27" s="2"/>
      <c r="P27" s="2"/>
      <c r="Q27" s="2"/>
      <c r="R27" s="2"/>
      <c r="S27" s="2"/>
      <c r="T27" s="2"/>
    </row>
    <row r="28" spans="1:20">
      <c r="A28" s="2" t="s">
        <v>128</v>
      </c>
      <c r="B28" s="6">
        <v>40308</v>
      </c>
      <c r="C28" s="7"/>
      <c r="H28" s="2" t="s">
        <v>129</v>
      </c>
      <c r="I28" s="2" t="s">
        <v>37</v>
      </c>
      <c r="J28" s="2" t="s">
        <v>130</v>
      </c>
      <c r="K28" s="2"/>
      <c r="L28" s="2"/>
      <c r="M28" s="2"/>
      <c r="N28" s="2"/>
      <c r="O28" s="2"/>
      <c r="P28" s="2"/>
      <c r="Q28" s="2"/>
      <c r="R28" s="2"/>
      <c r="S28" s="2"/>
      <c r="T28" s="2"/>
    </row>
    <row r="29" spans="1:20">
      <c r="A29" s="2" t="s">
        <v>131</v>
      </c>
      <c r="B29" s="6">
        <v>40308</v>
      </c>
      <c r="C29" s="7"/>
      <c r="H29" s="2" t="s">
        <v>132</v>
      </c>
      <c r="I29" s="2" t="s">
        <v>37</v>
      </c>
      <c r="J29" s="2" t="s">
        <v>130</v>
      </c>
      <c r="K29" s="8" t="str">
        <f>HYPERLINK("mailto:fernando.mota@ciemat.es","fernando.mota@ciemat.es")</f>
        <v>fernando.mota@ciemat.es</v>
      </c>
      <c r="L29" s="15"/>
      <c r="M29" s="2"/>
      <c r="N29" s="2"/>
      <c r="O29" s="2"/>
      <c r="P29" s="2"/>
      <c r="Q29" s="2"/>
      <c r="R29" s="2"/>
      <c r="S29" s="2"/>
      <c r="T29" s="2"/>
    </row>
    <row r="30" spans="1:20">
      <c r="A30" s="2" t="s">
        <v>133</v>
      </c>
      <c r="B30" s="6">
        <v>40310</v>
      </c>
      <c r="C30" s="7"/>
      <c r="H30" s="2" t="s">
        <v>134</v>
      </c>
      <c r="I30" s="2" t="s">
        <v>37</v>
      </c>
      <c r="J30" s="2" t="s">
        <v>58</v>
      </c>
      <c r="K30" s="8" t="str">
        <f>HYPERLINK("mailto:jm.gomezros@ciemat.es","jm.gomezros@ciemat.es")</f>
        <v>jm.gomezros@ciemat.es</v>
      </c>
      <c r="L30" s="15"/>
      <c r="M30" s="2"/>
      <c r="N30" s="2"/>
      <c r="O30" s="2"/>
      <c r="P30" s="2"/>
      <c r="Q30" s="2"/>
      <c r="R30" s="2"/>
      <c r="S30" s="2"/>
      <c r="T30" s="2"/>
    </row>
    <row r="31" spans="1:20">
      <c r="A31" s="2" t="s">
        <v>135</v>
      </c>
      <c r="B31" s="6">
        <v>40310</v>
      </c>
      <c r="C31" s="7"/>
      <c r="H31" s="2" t="s">
        <v>136</v>
      </c>
      <c r="K31" s="2"/>
      <c r="L31" s="2"/>
      <c r="M31" s="2"/>
      <c r="N31" s="2"/>
      <c r="O31" s="2"/>
      <c r="P31" s="2"/>
      <c r="Q31" s="2"/>
      <c r="R31" s="2"/>
      <c r="S31" s="2"/>
      <c r="T31" s="2"/>
    </row>
    <row r="32" spans="1:20">
      <c r="A32" s="2" t="s">
        <v>137</v>
      </c>
      <c r="B32" s="6">
        <v>40353</v>
      </c>
      <c r="C32" s="7"/>
      <c r="H32" s="2" t="s">
        <v>138</v>
      </c>
      <c r="I32" s="2" t="s">
        <v>139</v>
      </c>
      <c r="J32" s="11" t="s">
        <v>140</v>
      </c>
      <c r="K32" s="8" t="str">
        <f>HYPERLINK("mailto:aplaza@unex.es","aplaza@unex.es")</f>
        <v>aplaza@unex.es</v>
      </c>
      <c r="L32" s="15"/>
      <c r="M32" s="2"/>
      <c r="N32" s="2"/>
      <c r="O32" s="2"/>
      <c r="P32" s="2"/>
      <c r="Q32" s="2"/>
      <c r="R32" s="2"/>
      <c r="S32" s="2"/>
      <c r="T32" s="2"/>
    </row>
    <row r="33" spans="1:20">
      <c r="A33" s="2" t="s">
        <v>141</v>
      </c>
      <c r="B33" s="6">
        <v>40442</v>
      </c>
      <c r="C33" s="7"/>
      <c r="H33" s="2" t="s">
        <v>142</v>
      </c>
      <c r="J33" s="11" t="s">
        <v>143</v>
      </c>
      <c r="K33" s="8" t="str">
        <f>HYPERLINK("mailto:santi@unex.es","santi@unex.es")</f>
        <v>santi@unex.es</v>
      </c>
      <c r="L33" s="15"/>
      <c r="M33" s="2" t="s">
        <v>84</v>
      </c>
      <c r="N33" s="2"/>
      <c r="O33" s="2"/>
      <c r="P33" s="2"/>
      <c r="Q33" s="2"/>
      <c r="R33" s="2"/>
      <c r="S33" s="2"/>
      <c r="T33" s="2"/>
    </row>
    <row r="34" spans="1:20" ht="28.8">
      <c r="A34" s="2" t="s">
        <v>144</v>
      </c>
      <c r="B34" s="6">
        <v>40444</v>
      </c>
      <c r="C34" s="7"/>
      <c r="F34" s="14"/>
      <c r="H34" s="2" t="s">
        <v>145</v>
      </c>
      <c r="I34" s="2" t="s">
        <v>146</v>
      </c>
      <c r="J34" s="11" t="s">
        <v>147</v>
      </c>
      <c r="K34" s="8" t="str">
        <f>HYPERLINK("mailto:fjov@unex.es","fjov@unex.es")</f>
        <v>fjov@unex.es</v>
      </c>
      <c r="L34" s="15"/>
      <c r="M34" s="2"/>
      <c r="N34" s="2"/>
      <c r="O34" s="2"/>
      <c r="P34" s="2"/>
      <c r="Q34" s="2"/>
      <c r="R34" s="2"/>
      <c r="S34" s="2"/>
      <c r="T34" s="2"/>
    </row>
    <row r="35" spans="1:20">
      <c r="A35" s="2" t="s">
        <v>148</v>
      </c>
      <c r="B35" s="6">
        <v>40448</v>
      </c>
      <c r="C35" s="7"/>
      <c r="H35" s="2" t="s">
        <v>149</v>
      </c>
      <c r="J35" s="11" t="s">
        <v>150</v>
      </c>
      <c r="K35" s="8" t="str">
        <f>HYPERLINK("mailto:mdomdor@unex.es","mdomdor@unex.es")</f>
        <v>mdomdor@unex.es</v>
      </c>
      <c r="L35" s="15"/>
      <c r="M35" s="2"/>
      <c r="N35" s="2"/>
      <c r="O35" s="2"/>
      <c r="P35" s="2"/>
      <c r="Q35" s="2"/>
      <c r="R35" s="2"/>
      <c r="S35" s="2"/>
      <c r="T35" s="2"/>
    </row>
    <row r="36" spans="1:20" ht="100.8">
      <c r="A36" s="2" t="s">
        <v>151</v>
      </c>
      <c r="B36" s="6">
        <v>40450</v>
      </c>
      <c r="C36" s="7"/>
      <c r="D36" s="2">
        <v>1042</v>
      </c>
      <c r="F36" s="2">
        <v>1002</v>
      </c>
      <c r="G36" s="2" t="e">
        <f>VLOOKUP(A36,#REF!,9,0)</f>
        <v>#REF!</v>
      </c>
      <c r="H36" s="2" t="s">
        <v>152</v>
      </c>
      <c r="I36" s="2" t="s">
        <v>81</v>
      </c>
      <c r="J36" s="11" t="s">
        <v>82</v>
      </c>
      <c r="K36" s="15" t="s">
        <v>153</v>
      </c>
      <c r="L36" s="15"/>
      <c r="M36" s="2" t="s">
        <v>84</v>
      </c>
      <c r="N36" s="2" t="s">
        <v>154</v>
      </c>
      <c r="O36" s="7">
        <v>45108</v>
      </c>
      <c r="P36" s="9" t="s">
        <v>155</v>
      </c>
      <c r="Q36" s="9"/>
      <c r="R36" s="9"/>
      <c r="S36" s="9"/>
      <c r="T36" s="9"/>
    </row>
    <row r="37" spans="1:20">
      <c r="A37" s="2" t="s">
        <v>156</v>
      </c>
      <c r="B37" s="6">
        <v>40450</v>
      </c>
      <c r="C37" s="7"/>
      <c r="H37" s="2" t="s">
        <v>157</v>
      </c>
      <c r="I37" s="2" t="s">
        <v>110</v>
      </c>
      <c r="J37" s="11"/>
      <c r="K37" s="8" t="str">
        <f>HYPERLINK("mailto:memartin@unex.es","memartin@unex.es")</f>
        <v>memartin@unex.es</v>
      </c>
      <c r="L37" s="15"/>
      <c r="M37" s="2" t="s">
        <v>84</v>
      </c>
      <c r="N37" s="2"/>
      <c r="O37" s="2"/>
      <c r="P37" s="2"/>
      <c r="Q37" s="2"/>
      <c r="R37" s="2"/>
      <c r="S37" s="2"/>
      <c r="T37" s="2"/>
    </row>
    <row r="38" spans="1:20" ht="28.8">
      <c r="A38" s="2" t="s">
        <v>158</v>
      </c>
      <c r="B38" s="6">
        <v>40450</v>
      </c>
      <c r="C38" s="7"/>
      <c r="H38" s="2" t="s">
        <v>159</v>
      </c>
      <c r="I38" s="2" t="s">
        <v>146</v>
      </c>
      <c r="J38" s="11" t="s">
        <v>147</v>
      </c>
      <c r="K38" s="8" t="str">
        <f>HYPERLINK("mailto:auroraml@unex.es","auroraml@unex.es")</f>
        <v>auroraml@unex.es</v>
      </c>
      <c r="L38" s="15"/>
      <c r="M38" s="2" t="s">
        <v>84</v>
      </c>
      <c r="N38" s="2"/>
      <c r="O38" s="2"/>
      <c r="P38" s="2"/>
      <c r="Q38" s="2"/>
      <c r="R38" s="2"/>
      <c r="S38" s="2"/>
      <c r="T38" s="2"/>
    </row>
    <row r="39" spans="1:20" ht="28.8">
      <c r="A39" s="2" t="s">
        <v>160</v>
      </c>
      <c r="B39" s="6">
        <v>40450</v>
      </c>
      <c r="C39" s="7"/>
      <c r="D39" s="2">
        <v>1043</v>
      </c>
      <c r="F39" s="2">
        <v>1002</v>
      </c>
      <c r="G39" s="2" t="s">
        <v>161</v>
      </c>
      <c r="H39" s="2" t="s">
        <v>162</v>
      </c>
      <c r="I39" s="2" t="s">
        <v>146</v>
      </c>
      <c r="J39" s="11" t="s">
        <v>147</v>
      </c>
      <c r="K39" s="8" t="str">
        <f>HYPERLINK("mailto:mariluz@unex.es","mariluz@unex.es")</f>
        <v>mariluz@unex.es</v>
      </c>
      <c r="L39" s="15"/>
      <c r="M39" s="2" t="s">
        <v>84</v>
      </c>
      <c r="N39" s="2"/>
      <c r="O39" s="2"/>
      <c r="P39" s="2"/>
      <c r="Q39" s="2"/>
      <c r="R39" s="2"/>
      <c r="S39" s="2"/>
      <c r="T39" s="2"/>
    </row>
    <row r="40" spans="1:20">
      <c r="A40" s="2" t="s">
        <v>163</v>
      </c>
      <c r="B40" s="6">
        <v>40477</v>
      </c>
      <c r="C40" s="7"/>
      <c r="H40" s="2" t="s">
        <v>164</v>
      </c>
      <c r="I40" s="2" t="s">
        <v>165</v>
      </c>
      <c r="J40" s="11" t="s">
        <v>166</v>
      </c>
      <c r="K40" s="15"/>
      <c r="L40" s="15"/>
      <c r="M40" s="2"/>
      <c r="N40" s="2"/>
      <c r="O40" s="2"/>
      <c r="P40" s="2"/>
      <c r="Q40" s="2"/>
      <c r="R40" s="2"/>
      <c r="S40" s="2"/>
      <c r="T40" s="2"/>
    </row>
    <row r="41" spans="1:20">
      <c r="A41" s="2" t="s">
        <v>167</v>
      </c>
      <c r="B41" s="6">
        <v>40477</v>
      </c>
      <c r="C41" s="7"/>
      <c r="D41" s="2">
        <v>1147</v>
      </c>
      <c r="F41" s="2">
        <v>1009</v>
      </c>
      <c r="G41" s="2" t="e">
        <f>VLOOKUP(A41,#REF!,9,0)</f>
        <v>#REF!</v>
      </c>
      <c r="H41" s="2" t="s">
        <v>168</v>
      </c>
      <c r="I41" s="2" t="s">
        <v>165</v>
      </c>
      <c r="J41" s="11" t="s">
        <v>166</v>
      </c>
      <c r="K41" s="8" t="str">
        <f>HYPERLINK("mailto:javiersm@ietcc.csic.es","javiersm@ietcc.csic.es")</f>
        <v>javiersm@ietcc.csic.es</v>
      </c>
      <c r="L41" s="15"/>
      <c r="M41" s="2"/>
      <c r="N41" s="2"/>
      <c r="O41" s="2"/>
      <c r="P41" s="2"/>
      <c r="Q41" s="2"/>
      <c r="R41" s="2"/>
      <c r="S41" s="2"/>
      <c r="T41" s="2"/>
    </row>
    <row r="42" spans="1:20" ht="28.8">
      <c r="A42" s="2" t="s">
        <v>169</v>
      </c>
      <c r="B42" s="6">
        <v>40479</v>
      </c>
      <c r="C42" s="7"/>
      <c r="D42" s="2">
        <v>1048</v>
      </c>
      <c r="F42" s="2">
        <v>1002</v>
      </c>
      <c r="G42" s="2" t="e">
        <f>VLOOKUP(A42,#REF!,9,0)</f>
        <v>#REF!</v>
      </c>
      <c r="H42" s="2" t="s">
        <v>170</v>
      </c>
      <c r="I42" s="2" t="s">
        <v>171</v>
      </c>
      <c r="J42" s="11" t="s">
        <v>117</v>
      </c>
      <c r="K42" s="15" t="s">
        <v>172</v>
      </c>
      <c r="L42" s="15"/>
      <c r="M42" s="2" t="s">
        <v>84</v>
      </c>
      <c r="N42" s="2"/>
      <c r="O42" s="2"/>
      <c r="P42" s="19" t="s">
        <v>173</v>
      </c>
      <c r="Q42" s="19"/>
      <c r="R42" s="19"/>
      <c r="S42" s="19"/>
      <c r="T42" s="19"/>
    </row>
    <row r="43" spans="1:20">
      <c r="A43" s="2" t="s">
        <v>174</v>
      </c>
      <c r="B43" s="6">
        <v>40577</v>
      </c>
      <c r="C43" s="7"/>
      <c r="H43" s="2" t="s">
        <v>175</v>
      </c>
      <c r="J43" s="11" t="s">
        <v>176</v>
      </c>
      <c r="K43" s="15"/>
      <c r="L43" s="15"/>
      <c r="M43" s="2"/>
      <c r="N43" s="2"/>
      <c r="O43" s="2"/>
      <c r="P43" s="2"/>
      <c r="Q43" s="2"/>
      <c r="R43" s="2"/>
      <c r="S43" s="2"/>
      <c r="T43" s="2"/>
    </row>
    <row r="44" spans="1:20">
      <c r="A44" s="2" t="s">
        <v>177</v>
      </c>
      <c r="B44" s="6">
        <v>40597</v>
      </c>
      <c r="C44" s="7"/>
      <c r="H44" s="2" t="s">
        <v>178</v>
      </c>
      <c r="J44" s="11"/>
      <c r="K44" s="2"/>
      <c r="L44" s="2"/>
      <c r="M44" s="2"/>
      <c r="N44" s="2"/>
      <c r="O44" s="2"/>
      <c r="P44" s="2"/>
      <c r="Q44" s="2"/>
      <c r="R44" s="2"/>
      <c r="S44" s="2"/>
      <c r="T44" s="2"/>
    </row>
    <row r="45" spans="1:20" ht="28.8">
      <c r="A45" s="2" t="s">
        <v>179</v>
      </c>
      <c r="B45" s="6">
        <v>40618</v>
      </c>
      <c r="C45" s="7"/>
      <c r="H45" s="2" t="s">
        <v>180</v>
      </c>
      <c r="I45" s="2" t="s">
        <v>181</v>
      </c>
      <c r="J45" s="11" t="s">
        <v>182</v>
      </c>
      <c r="K45" s="8" t="str">
        <f>HYPERLINK("mailto:vlara@ujaen.es","vlara@ujaen.es")</f>
        <v>vlara@ujaen.es</v>
      </c>
      <c r="L45" s="15"/>
      <c r="M45" s="2"/>
      <c r="N45" s="2"/>
      <c r="O45" s="2"/>
      <c r="P45" s="2"/>
      <c r="Q45" s="2"/>
      <c r="R45" s="2"/>
      <c r="S45" s="2"/>
      <c r="T45" s="2"/>
    </row>
    <row r="46" spans="1:20">
      <c r="A46" s="2" t="s">
        <v>183</v>
      </c>
      <c r="B46" s="6">
        <v>40626</v>
      </c>
      <c r="C46" s="7"/>
      <c r="H46" s="2" t="s">
        <v>184</v>
      </c>
      <c r="I46" s="2" t="s">
        <v>48</v>
      </c>
      <c r="J46" s="11" t="s">
        <v>140</v>
      </c>
      <c r="K46" s="8" t="str">
        <f>HYPERLINK("mailto:sergiobernabe@unex.es","sergiobernabe@unex.es")</f>
        <v>sergiobernabe@unex.es</v>
      </c>
      <c r="L46" s="15"/>
      <c r="M46" s="2"/>
      <c r="N46" s="2"/>
      <c r="O46" s="2"/>
      <c r="P46" s="2"/>
      <c r="Q46" s="2"/>
      <c r="R46" s="2"/>
      <c r="S46" s="2"/>
      <c r="T46" s="2"/>
    </row>
    <row r="47" spans="1:20">
      <c r="A47" s="2" t="s">
        <v>185</v>
      </c>
      <c r="B47" s="6">
        <v>40682</v>
      </c>
      <c r="C47" s="7"/>
      <c r="H47" s="2" t="s">
        <v>186</v>
      </c>
      <c r="I47" s="2" t="s">
        <v>165</v>
      </c>
      <c r="J47" s="11" t="s">
        <v>187</v>
      </c>
      <c r="K47" s="15"/>
      <c r="L47" s="15"/>
      <c r="M47" s="2"/>
      <c r="N47" s="2"/>
      <c r="O47" s="2"/>
      <c r="P47" s="2"/>
      <c r="Q47" s="2"/>
      <c r="R47" s="2"/>
      <c r="S47" s="2"/>
      <c r="T47" s="2"/>
    </row>
    <row r="48" spans="1:20">
      <c r="A48" s="2" t="s">
        <v>188</v>
      </c>
      <c r="B48" s="6">
        <v>40701</v>
      </c>
      <c r="C48" s="7"/>
      <c r="D48" s="2">
        <v>1061</v>
      </c>
      <c r="F48" s="2">
        <v>1002</v>
      </c>
      <c r="G48" s="2" t="e">
        <f>VLOOKUP(A48,#REF!,9,0)</f>
        <v>#REF!</v>
      </c>
      <c r="H48" s="2" t="s">
        <v>189</v>
      </c>
      <c r="I48" s="2" t="s">
        <v>48</v>
      </c>
      <c r="J48" s="11" t="s">
        <v>190</v>
      </c>
      <c r="K48" s="8" t="str">
        <f>HYPERLINK("mailto:mpromero@unex.es","mpromero@unex.es")</f>
        <v>mpromero@unex.es</v>
      </c>
      <c r="L48" s="15"/>
      <c r="M48" s="2" t="s">
        <v>84</v>
      </c>
      <c r="N48" s="2"/>
      <c r="O48" s="2"/>
      <c r="P48" s="2"/>
      <c r="Q48" s="2"/>
      <c r="R48" s="2"/>
      <c r="S48" s="2"/>
      <c r="T48" s="2"/>
    </row>
    <row r="49" spans="1:20">
      <c r="A49" s="2" t="s">
        <v>191</v>
      </c>
      <c r="B49" s="6">
        <v>40707</v>
      </c>
      <c r="C49" s="7"/>
      <c r="H49" s="2" t="s">
        <v>192</v>
      </c>
      <c r="J49" s="11"/>
      <c r="K49" s="2"/>
      <c r="L49" s="2"/>
      <c r="M49" s="2"/>
      <c r="N49" s="2"/>
      <c r="O49" s="2"/>
      <c r="P49" s="2"/>
      <c r="Q49" s="2"/>
      <c r="R49" s="2"/>
      <c r="S49" s="2"/>
      <c r="T49" s="2"/>
    </row>
    <row r="50" spans="1:20">
      <c r="A50" s="2" t="s">
        <v>193</v>
      </c>
      <c r="B50" s="6">
        <v>40711</v>
      </c>
      <c r="C50" s="7"/>
      <c r="D50" s="2">
        <v>1057</v>
      </c>
      <c r="F50" s="2">
        <v>1009</v>
      </c>
      <c r="G50" s="2" t="e">
        <f>VLOOKUP(A50,#REF!,9,0)</f>
        <v>#REF!</v>
      </c>
      <c r="H50" s="2" t="s">
        <v>194</v>
      </c>
      <c r="I50" s="2" t="s">
        <v>53</v>
      </c>
      <c r="J50" s="2" t="s">
        <v>53</v>
      </c>
      <c r="K50" s="2"/>
      <c r="L50" s="2"/>
      <c r="M50" s="2"/>
      <c r="N50" s="2"/>
      <c r="O50" s="2"/>
      <c r="P50" s="2"/>
      <c r="Q50" s="2"/>
      <c r="R50" s="2"/>
      <c r="S50" s="2"/>
      <c r="T50" s="2"/>
    </row>
    <row r="51" spans="1:20">
      <c r="A51" s="2" t="s">
        <v>195</v>
      </c>
      <c r="B51" s="6">
        <v>40711</v>
      </c>
      <c r="C51" s="7"/>
      <c r="D51" s="2">
        <v>1056</v>
      </c>
      <c r="F51" s="2">
        <v>1009</v>
      </c>
      <c r="G51" s="2" t="e">
        <f>VLOOKUP(A51,#REF!,9,0)</f>
        <v>#REF!</v>
      </c>
      <c r="H51" s="2" t="s">
        <v>196</v>
      </c>
      <c r="I51" s="2" t="s">
        <v>48</v>
      </c>
      <c r="J51" s="2" t="s">
        <v>53</v>
      </c>
      <c r="K51" s="2"/>
      <c r="L51" s="2"/>
      <c r="M51" s="2"/>
      <c r="N51" s="20" t="s">
        <v>197</v>
      </c>
      <c r="O51" s="21">
        <v>43937</v>
      </c>
      <c r="P51" s="2"/>
      <c r="Q51" s="2"/>
      <c r="R51" s="2"/>
      <c r="S51" s="2"/>
      <c r="T51" s="2"/>
    </row>
    <row r="52" spans="1:20">
      <c r="A52" s="2" t="s">
        <v>198</v>
      </c>
      <c r="B52" s="6">
        <v>40711</v>
      </c>
      <c r="C52" s="7"/>
      <c r="D52" s="2">
        <v>1055</v>
      </c>
      <c r="F52" s="2">
        <v>1009</v>
      </c>
      <c r="G52" s="2" t="e">
        <f>VLOOKUP(A52,#REF!,9,0)</f>
        <v>#REF!</v>
      </c>
      <c r="H52" s="2" t="s">
        <v>199</v>
      </c>
      <c r="J52" s="11"/>
      <c r="K52" s="2"/>
      <c r="L52" s="2"/>
      <c r="M52" s="2"/>
      <c r="N52" s="2"/>
      <c r="O52" s="2"/>
      <c r="P52" s="2"/>
      <c r="Q52" s="2"/>
      <c r="R52" s="2"/>
      <c r="S52" s="2"/>
      <c r="T52" s="2"/>
    </row>
    <row r="53" spans="1:20">
      <c r="A53" s="2" t="s">
        <v>200</v>
      </c>
      <c r="B53" s="6">
        <v>40739</v>
      </c>
      <c r="C53" s="7"/>
      <c r="H53" s="2" t="s">
        <v>201</v>
      </c>
      <c r="I53" s="2" t="s">
        <v>48</v>
      </c>
      <c r="J53" s="11" t="s">
        <v>202</v>
      </c>
      <c r="K53" s="8" t="str">
        <f>HYPERLINK("mailto:pmiranda@unex.es","pmiranda@unex.es")</f>
        <v>pmiranda@unex.es</v>
      </c>
      <c r="L53" s="15"/>
      <c r="M53" s="2"/>
      <c r="N53" s="2"/>
      <c r="O53" s="2"/>
      <c r="P53" s="2"/>
      <c r="Q53" s="2"/>
      <c r="R53" s="2"/>
      <c r="S53" s="2"/>
      <c r="T53" s="2"/>
    </row>
    <row r="54" spans="1:20">
      <c r="A54" s="2" t="s">
        <v>203</v>
      </c>
      <c r="B54" s="6">
        <v>40746</v>
      </c>
      <c r="C54" s="7"/>
      <c r="D54" s="2">
        <v>1063</v>
      </c>
      <c r="F54" s="2">
        <v>1002</v>
      </c>
      <c r="G54" s="2" t="e">
        <f>VLOOKUP(A54,#REF!,9,0)</f>
        <v>#REF!</v>
      </c>
      <c r="H54" s="2" t="s">
        <v>204</v>
      </c>
      <c r="I54" s="2" t="s">
        <v>110</v>
      </c>
      <c r="J54" s="11"/>
      <c r="K54" s="8" t="str">
        <f>HYPERLINK("mailto:arc@unex.es","arc@unex.es")</f>
        <v>arc@unex.es</v>
      </c>
      <c r="L54" s="15"/>
      <c r="M54" s="2" t="s">
        <v>84</v>
      </c>
      <c r="N54" s="2"/>
      <c r="O54" s="2"/>
      <c r="P54" s="2"/>
      <c r="Q54" s="2"/>
      <c r="R54" s="2"/>
      <c r="S54" s="2"/>
      <c r="T54" s="2"/>
    </row>
    <row r="55" spans="1:20">
      <c r="A55" s="2" t="s">
        <v>205</v>
      </c>
      <c r="B55" s="6">
        <v>40812</v>
      </c>
      <c r="C55" s="7"/>
      <c r="D55" s="2">
        <v>1064</v>
      </c>
      <c r="F55" s="2">
        <v>1009</v>
      </c>
      <c r="G55" s="2" t="e">
        <f>VLOOKUP(A55,#REF!,9,0)</f>
        <v>#REF!</v>
      </c>
      <c r="H55" s="2" t="e">
        <f>CONCATENATE(VLOOKUP(D55,#REF!,2,0)," ",VLOOKUP(D55,#REF!,4,0))</f>
        <v>#REF!</v>
      </c>
      <c r="J55" s="11"/>
      <c r="K55" s="2"/>
      <c r="L55" s="2"/>
      <c r="M55" s="2"/>
      <c r="N55" s="2"/>
      <c r="O55" s="2"/>
      <c r="P55" s="2"/>
      <c r="Q55" s="2"/>
      <c r="R55" s="2"/>
      <c r="S55" s="2"/>
      <c r="T55" s="2"/>
    </row>
    <row r="56" spans="1:20" ht="43.2">
      <c r="A56" s="2" t="s">
        <v>206</v>
      </c>
      <c r="B56" s="6">
        <v>40827</v>
      </c>
      <c r="C56" s="7"/>
      <c r="D56" s="2">
        <v>1065</v>
      </c>
      <c r="F56" s="2">
        <v>1002</v>
      </c>
      <c r="G56" s="2" t="e">
        <f>VLOOKUP(A56,#REF!,9,0)</f>
        <v>#REF!</v>
      </c>
      <c r="H56" s="2" t="s">
        <v>207</v>
      </c>
      <c r="I56" s="2" t="s">
        <v>48</v>
      </c>
      <c r="J56" s="11" t="s">
        <v>208</v>
      </c>
      <c r="K56" s="15"/>
      <c r="L56" s="15"/>
      <c r="M56" s="2"/>
      <c r="N56" s="2"/>
      <c r="O56" s="2"/>
      <c r="P56" s="2"/>
      <c r="Q56" s="2"/>
      <c r="R56" s="2"/>
      <c r="S56" s="2"/>
      <c r="T56" s="2"/>
    </row>
    <row r="57" spans="1:20" ht="57.6">
      <c r="A57" s="2" t="s">
        <v>209</v>
      </c>
      <c r="B57" s="6">
        <v>40882</v>
      </c>
      <c r="C57" s="7"/>
      <c r="H57" s="2" t="s">
        <v>210</v>
      </c>
      <c r="I57" s="2" t="s">
        <v>146</v>
      </c>
      <c r="J57" s="11" t="s">
        <v>211</v>
      </c>
      <c r="K57" s="8" t="str">
        <f>HYPERLINK("mailto:fjov@unex.es","fjov@unex.es")</f>
        <v>fjov@unex.es</v>
      </c>
      <c r="L57" s="15"/>
      <c r="M57" s="2" t="s">
        <v>84</v>
      </c>
      <c r="N57" s="2"/>
      <c r="O57" s="2"/>
      <c r="P57" s="2"/>
      <c r="Q57" s="2"/>
      <c r="R57" s="2"/>
      <c r="S57" s="2"/>
      <c r="T57" s="2"/>
    </row>
    <row r="58" spans="1:20">
      <c r="A58" s="2" t="s">
        <v>212</v>
      </c>
      <c r="B58" s="6">
        <v>40969</v>
      </c>
      <c r="C58" s="7"/>
      <c r="H58" s="2" t="s">
        <v>213</v>
      </c>
      <c r="J58" s="11"/>
      <c r="K58" s="2"/>
      <c r="L58" s="2"/>
      <c r="M58" s="2"/>
      <c r="N58" s="2"/>
      <c r="O58" s="2"/>
      <c r="P58" s="2"/>
      <c r="Q58" s="2"/>
      <c r="R58" s="2"/>
      <c r="S58" s="2"/>
      <c r="T58" s="2"/>
    </row>
    <row r="59" spans="1:20">
      <c r="A59" s="2" t="s">
        <v>214</v>
      </c>
      <c r="B59" s="6">
        <v>40969</v>
      </c>
      <c r="C59" s="7"/>
      <c r="H59" s="2" t="e">
        <f>CONCATENATE(VLOOKUP(D59,#REF!,2,0)," ",VLOOKUP(D59,#REF!,4,0))</f>
        <v>#REF!</v>
      </c>
      <c r="J59" s="11"/>
      <c r="K59" s="2"/>
      <c r="L59" s="2"/>
      <c r="M59" s="2"/>
      <c r="N59" s="2"/>
      <c r="O59" s="2"/>
      <c r="P59" s="2"/>
      <c r="Q59" s="2"/>
      <c r="R59" s="2"/>
      <c r="S59" s="2"/>
      <c r="T59" s="2"/>
    </row>
    <row r="60" spans="1:20">
      <c r="A60" s="2" t="s">
        <v>215</v>
      </c>
      <c r="B60" s="6">
        <v>40969</v>
      </c>
      <c r="C60" s="7"/>
      <c r="H60" s="2" t="e">
        <f>CONCATENATE(VLOOKUP(D60,#REF!,2,0)," ",VLOOKUP(D60,#REF!,4,0))</f>
        <v>#REF!</v>
      </c>
      <c r="J60" s="11"/>
      <c r="K60" s="2"/>
      <c r="L60" s="2"/>
      <c r="M60" s="2"/>
      <c r="N60" s="2"/>
      <c r="O60" s="2"/>
      <c r="P60" s="2"/>
      <c r="Q60" s="2"/>
      <c r="R60" s="2"/>
      <c r="S60" s="2"/>
      <c r="T60" s="2"/>
    </row>
    <row r="61" spans="1:20" ht="28.8">
      <c r="A61" s="2" t="s">
        <v>216</v>
      </c>
      <c r="B61" s="6">
        <v>40975</v>
      </c>
      <c r="C61" s="7"/>
      <c r="D61" s="2">
        <v>1068</v>
      </c>
      <c r="F61" s="2">
        <v>1002</v>
      </c>
      <c r="G61" s="2" t="e">
        <f>VLOOKUP(A61,#REF!,9,0)</f>
        <v>#REF!</v>
      </c>
      <c r="H61" s="2" t="s">
        <v>217</v>
      </c>
      <c r="I61" s="2" t="s">
        <v>171</v>
      </c>
      <c r="J61" s="11" t="s">
        <v>218</v>
      </c>
      <c r="K61" s="8" t="str">
        <f>HYPERLINK("mailto:asanchezbq@alumnos.unex.es","asanchezbq@alumnos.unex.es")</f>
        <v>asanchezbq@alumnos.unex.es</v>
      </c>
      <c r="L61" s="15"/>
      <c r="M61" s="2" t="s">
        <v>84</v>
      </c>
      <c r="N61" s="2"/>
      <c r="O61" s="2"/>
      <c r="P61" s="2"/>
      <c r="Q61" s="2"/>
      <c r="R61" s="2"/>
      <c r="S61" s="2"/>
      <c r="T61" s="2"/>
    </row>
    <row r="62" spans="1:20">
      <c r="A62" s="2" t="s">
        <v>219</v>
      </c>
      <c r="B62" s="6">
        <v>40988</v>
      </c>
      <c r="C62" s="7"/>
      <c r="H62" s="2" t="s">
        <v>220</v>
      </c>
      <c r="I62" s="2" t="s">
        <v>221</v>
      </c>
      <c r="J62" s="11"/>
      <c r="K62" s="2"/>
      <c r="L62" s="2"/>
      <c r="M62" s="2"/>
      <c r="N62" s="2"/>
      <c r="O62" s="2"/>
      <c r="P62" s="2"/>
      <c r="Q62" s="2"/>
      <c r="R62" s="2"/>
      <c r="S62" s="2"/>
      <c r="T62" s="2"/>
    </row>
    <row r="63" spans="1:20">
      <c r="A63" s="2" t="s">
        <v>222</v>
      </c>
      <c r="B63" s="6">
        <v>41037</v>
      </c>
      <c r="C63" s="7"/>
      <c r="H63" s="2" t="s">
        <v>223</v>
      </c>
      <c r="J63" s="11"/>
      <c r="K63" s="2"/>
      <c r="L63" s="2"/>
      <c r="M63" s="2"/>
      <c r="N63" s="2"/>
      <c r="O63" s="2"/>
      <c r="P63" s="2"/>
      <c r="Q63" s="2"/>
      <c r="R63" s="2"/>
      <c r="S63" s="2"/>
      <c r="T63" s="2"/>
    </row>
    <row r="64" spans="1:20">
      <c r="A64" s="2" t="s">
        <v>224</v>
      </c>
      <c r="B64" s="6">
        <v>41087</v>
      </c>
      <c r="C64" s="7"/>
      <c r="H64" s="2" t="e">
        <f>CONCATENATE(VLOOKUP(D64,#REF!,2,0)," ",VLOOKUP(D64,#REF!,4,0))</f>
        <v>#REF!</v>
      </c>
      <c r="J64" s="11"/>
      <c r="K64" s="2"/>
      <c r="L64" s="2"/>
      <c r="M64" s="2"/>
      <c r="N64" s="2"/>
      <c r="O64" s="2"/>
      <c r="P64" s="2"/>
      <c r="Q64" s="2"/>
      <c r="R64" s="2"/>
      <c r="S64" s="2"/>
      <c r="T64" s="2"/>
    </row>
    <row r="65" spans="1:20" ht="28.8">
      <c r="A65" s="2" t="s">
        <v>225</v>
      </c>
      <c r="B65" s="6">
        <v>41201</v>
      </c>
      <c r="C65" s="7"/>
      <c r="D65" s="2">
        <v>1074</v>
      </c>
      <c r="F65" s="2">
        <v>1002</v>
      </c>
      <c r="G65" s="2" t="e">
        <f>VLOOKUP(A65,#REF!,9,0)</f>
        <v>#REF!</v>
      </c>
      <c r="H65" s="2" t="s">
        <v>226</v>
      </c>
      <c r="I65" s="2" t="s">
        <v>48</v>
      </c>
      <c r="J65" s="11" t="s">
        <v>227</v>
      </c>
      <c r="K65" s="8" t="str">
        <f>HYPERLINK("mailto:esabio@unex.es","esabio@unex.es")</f>
        <v>esabio@unex.es</v>
      </c>
      <c r="L65" s="15"/>
      <c r="M65" s="2"/>
      <c r="N65" s="2"/>
      <c r="O65" s="2"/>
      <c r="P65" s="2"/>
      <c r="Q65" s="2"/>
      <c r="R65" s="2"/>
      <c r="S65" s="2"/>
      <c r="T65" s="2"/>
    </row>
    <row r="66" spans="1:20">
      <c r="A66" s="2" t="s">
        <v>228</v>
      </c>
      <c r="B66" s="6">
        <v>41292</v>
      </c>
      <c r="C66" s="7"/>
      <c r="D66" s="2">
        <v>1076</v>
      </c>
      <c r="F66" s="2">
        <v>1009</v>
      </c>
      <c r="G66" s="2" t="e">
        <f>VLOOKUP(A66,#REF!,9,0)</f>
        <v>#REF!</v>
      </c>
      <c r="H66" s="2" t="s">
        <v>229</v>
      </c>
      <c r="J66" s="11"/>
      <c r="K66" s="2"/>
      <c r="L66" s="2"/>
      <c r="M66" s="2"/>
      <c r="N66" s="2"/>
      <c r="O66" s="2"/>
      <c r="P66" s="2"/>
      <c r="Q66" s="2"/>
      <c r="R66" s="2"/>
      <c r="S66" s="2"/>
      <c r="T66" s="2"/>
    </row>
    <row r="67" spans="1:20">
      <c r="A67" s="2" t="s">
        <v>230</v>
      </c>
      <c r="B67" s="6">
        <v>41359</v>
      </c>
      <c r="C67" s="7"/>
      <c r="H67" s="2" t="s">
        <v>231</v>
      </c>
      <c r="I67" s="2" t="s">
        <v>232</v>
      </c>
      <c r="J67" s="11"/>
      <c r="K67" s="22"/>
      <c r="L67" s="22"/>
      <c r="M67" s="2"/>
      <c r="N67" s="2"/>
      <c r="O67" s="2"/>
      <c r="P67" s="2"/>
      <c r="Q67" s="2"/>
      <c r="R67" s="2"/>
      <c r="S67" s="2"/>
      <c r="T67" s="2"/>
    </row>
    <row r="68" spans="1:20">
      <c r="A68" s="2" t="s">
        <v>233</v>
      </c>
      <c r="B68" s="6">
        <v>41466</v>
      </c>
      <c r="C68" s="7"/>
      <c r="H68" s="2" t="s">
        <v>234</v>
      </c>
      <c r="I68" s="2" t="s">
        <v>81</v>
      </c>
      <c r="J68" s="11" t="s">
        <v>235</v>
      </c>
      <c r="K68" s="15"/>
      <c r="L68" s="15"/>
      <c r="M68" s="2"/>
      <c r="N68" s="2"/>
      <c r="O68" s="2"/>
      <c r="P68" s="2"/>
      <c r="Q68" s="2"/>
      <c r="R68" s="2"/>
      <c r="S68" s="2"/>
      <c r="T68" s="2"/>
    </row>
    <row r="69" spans="1:20" ht="28.8">
      <c r="A69" s="2" t="s">
        <v>236</v>
      </c>
      <c r="B69" s="6">
        <v>41547</v>
      </c>
      <c r="C69" s="7"/>
      <c r="D69" s="2">
        <v>1082</v>
      </c>
      <c r="F69" s="2">
        <v>1002</v>
      </c>
      <c r="G69" s="2" t="e">
        <f>VLOOKUP(A69,#REF!,9,0)</f>
        <v>#REF!</v>
      </c>
      <c r="H69" s="2" t="s">
        <v>237</v>
      </c>
      <c r="I69" s="2" t="s">
        <v>48</v>
      </c>
      <c r="J69" s="11" t="s">
        <v>117</v>
      </c>
      <c r="K69" s="8" t="str">
        <f>HYPERLINK("mailto:ematamor@alumnos.unex.es","ematamor@alumnos.unex.es")</f>
        <v>ematamor@alumnos.unex.es</v>
      </c>
      <c r="L69" s="15"/>
      <c r="M69" s="2" t="s">
        <v>84</v>
      </c>
      <c r="N69" s="2"/>
      <c r="O69" s="2"/>
      <c r="P69" s="2"/>
      <c r="Q69" s="2"/>
      <c r="R69" s="2"/>
      <c r="S69" s="2"/>
      <c r="T69" s="2"/>
    </row>
    <row r="70" spans="1:20" ht="28.8">
      <c r="A70" s="2" t="s">
        <v>238</v>
      </c>
      <c r="B70" s="6">
        <v>41597</v>
      </c>
      <c r="C70" s="7"/>
      <c r="H70" s="2" t="s">
        <v>239</v>
      </c>
      <c r="I70" s="2" t="s">
        <v>240</v>
      </c>
      <c r="J70" s="11" t="s">
        <v>241</v>
      </c>
      <c r="K70" s="8" t="str">
        <f>HYPERLINK("mailto:sapar@ubu.es","sapar@ubu.es")</f>
        <v>sapar@ubu.es</v>
      </c>
      <c r="L70" s="15"/>
      <c r="M70" s="2"/>
      <c r="N70" s="2"/>
      <c r="O70" s="2"/>
      <c r="P70" s="2"/>
      <c r="Q70" s="2"/>
      <c r="R70" s="2"/>
      <c r="S70" s="2"/>
      <c r="T70" s="2"/>
    </row>
    <row r="71" spans="1:20">
      <c r="A71" s="2" t="s">
        <v>242</v>
      </c>
      <c r="B71" s="6">
        <v>41641</v>
      </c>
      <c r="C71" s="7"/>
      <c r="D71" s="2">
        <v>1085</v>
      </c>
      <c r="F71" s="2">
        <v>1009</v>
      </c>
      <c r="G71" s="2" t="e">
        <f>VLOOKUP(A71,#REF!,9,0)</f>
        <v>#REF!</v>
      </c>
      <c r="H71" s="2" t="e">
        <f>CONCATENATE(VLOOKUP(D71,#REF!,2,0)," ",VLOOKUP(D71,#REF!,4,0))</f>
        <v>#REF!</v>
      </c>
      <c r="I71" s="2" t="s">
        <v>53</v>
      </c>
      <c r="J71" s="2" t="s">
        <v>53</v>
      </c>
      <c r="K71" s="2"/>
      <c r="L71" s="2"/>
      <c r="M71" s="2"/>
      <c r="N71" s="2"/>
      <c r="O71" s="23"/>
      <c r="P71" s="8" t="s">
        <v>243</v>
      </c>
      <c r="Q71" s="2"/>
      <c r="R71" s="2"/>
      <c r="S71" s="2"/>
      <c r="T71" s="2"/>
    </row>
    <row r="72" spans="1:20">
      <c r="A72" s="2" t="s">
        <v>244</v>
      </c>
      <c r="B72" s="6">
        <v>41641</v>
      </c>
      <c r="C72" s="7"/>
      <c r="D72" s="2">
        <v>1084</v>
      </c>
      <c r="F72" s="2">
        <v>100</v>
      </c>
      <c r="G72" s="2" t="e">
        <f>VLOOKUP(A72,#REF!,9,0)</f>
        <v>#REF!</v>
      </c>
      <c r="H72" s="2" t="s">
        <v>245</v>
      </c>
      <c r="J72" s="11"/>
      <c r="K72" s="2"/>
      <c r="L72" s="2"/>
      <c r="M72" s="2"/>
      <c r="N72" s="2"/>
      <c r="O72" s="2"/>
      <c r="P72" s="2"/>
      <c r="Q72" s="2"/>
      <c r="R72" s="2"/>
      <c r="S72" s="2"/>
      <c r="T72" s="2"/>
    </row>
    <row r="73" spans="1:20">
      <c r="A73" s="2" t="s">
        <v>246</v>
      </c>
      <c r="B73" s="6">
        <v>41674</v>
      </c>
      <c r="C73" s="7"/>
      <c r="D73" s="2">
        <v>1086</v>
      </c>
      <c r="F73" s="2">
        <v>1002</v>
      </c>
      <c r="G73" s="2" t="e">
        <f>VLOOKUP(A73,#REF!,9,0)</f>
        <v>#REF!</v>
      </c>
      <c r="H73" s="2" t="s">
        <v>247</v>
      </c>
      <c r="I73" s="2" t="s">
        <v>248</v>
      </c>
      <c r="J73" s="11" t="s">
        <v>249</v>
      </c>
      <c r="K73" s="8" t="s">
        <v>250</v>
      </c>
      <c r="L73" s="8"/>
      <c r="M73" s="2" t="s">
        <v>84</v>
      </c>
      <c r="N73" s="2" t="s">
        <v>251</v>
      </c>
      <c r="O73" s="2">
        <v>2020</v>
      </c>
      <c r="P73" s="2"/>
      <c r="Q73" s="2"/>
      <c r="R73" s="2"/>
      <c r="S73" s="2"/>
      <c r="T73" s="2"/>
    </row>
    <row r="74" spans="1:20">
      <c r="A74" s="2" t="s">
        <v>252</v>
      </c>
      <c r="B74" s="6">
        <v>41674</v>
      </c>
      <c r="C74" s="7"/>
      <c r="D74" s="2">
        <v>1087</v>
      </c>
      <c r="F74" s="2">
        <v>1002</v>
      </c>
      <c r="G74" s="2" t="e">
        <f>VLOOKUP(A74,#REF!,9,0)</f>
        <v>#REF!</v>
      </c>
      <c r="H74" s="2" t="s">
        <v>253</v>
      </c>
      <c r="I74" s="2" t="s">
        <v>248</v>
      </c>
      <c r="J74" s="11" t="s">
        <v>249</v>
      </c>
      <c r="K74" s="8" t="s">
        <v>254</v>
      </c>
      <c r="L74" s="8"/>
      <c r="M74" s="2" t="s">
        <v>84</v>
      </c>
      <c r="N74" s="2"/>
      <c r="O74" s="2"/>
      <c r="P74" s="2"/>
      <c r="Q74" s="2"/>
      <c r="R74" s="2"/>
      <c r="S74" s="2"/>
      <c r="T74" s="2"/>
    </row>
    <row r="75" spans="1:20">
      <c r="A75" s="2" t="s">
        <v>255</v>
      </c>
      <c r="B75" s="6">
        <v>41674</v>
      </c>
      <c r="C75" s="7"/>
      <c r="D75" s="2">
        <v>1088</v>
      </c>
      <c r="F75" s="2">
        <v>1002</v>
      </c>
      <c r="G75" s="2" t="e">
        <f>VLOOKUP(A75,#REF!,9,0)</f>
        <v>#REF!</v>
      </c>
      <c r="H75" s="2" t="s">
        <v>256</v>
      </c>
      <c r="I75" s="2" t="s">
        <v>248</v>
      </c>
      <c r="J75" s="11" t="s">
        <v>249</v>
      </c>
      <c r="K75" s="8" t="s">
        <v>257</v>
      </c>
      <c r="L75" s="8"/>
      <c r="M75" s="2" t="s">
        <v>84</v>
      </c>
      <c r="N75" s="2" t="s">
        <v>258</v>
      </c>
      <c r="O75" s="2">
        <v>43497</v>
      </c>
      <c r="P75" s="2"/>
      <c r="Q75" s="2"/>
      <c r="R75" s="2"/>
      <c r="S75" s="2"/>
      <c r="T75" s="2"/>
    </row>
    <row r="76" spans="1:20">
      <c r="A76" s="2" t="s">
        <v>259</v>
      </c>
      <c r="B76" s="6">
        <v>41687</v>
      </c>
      <c r="C76" s="7"/>
      <c r="H76" s="2" t="s">
        <v>260</v>
      </c>
      <c r="J76" s="11"/>
      <c r="K76" s="2"/>
      <c r="L76" s="2"/>
      <c r="M76" s="2"/>
      <c r="N76" s="2"/>
      <c r="O76" s="2"/>
      <c r="P76" s="2"/>
      <c r="Q76" s="2"/>
      <c r="R76" s="2"/>
      <c r="S76" s="2"/>
      <c r="T76" s="2"/>
    </row>
    <row r="77" spans="1:20">
      <c r="A77" s="2" t="s">
        <v>261</v>
      </c>
      <c r="B77" s="6">
        <v>41698</v>
      </c>
      <c r="C77" s="7"/>
      <c r="D77" s="2">
        <v>1090</v>
      </c>
      <c r="F77" s="2">
        <v>1002</v>
      </c>
      <c r="G77" s="2" t="e">
        <f>VLOOKUP(A77,#REF!,9,0)</f>
        <v>#REF!</v>
      </c>
      <c r="H77" s="2" t="s">
        <v>262</v>
      </c>
      <c r="I77" s="2" t="s">
        <v>263</v>
      </c>
      <c r="J77" s="11" t="s">
        <v>264</v>
      </c>
      <c r="K77" s="19" t="s">
        <v>265</v>
      </c>
      <c r="L77" s="15"/>
      <c r="M77" s="2" t="s">
        <v>84</v>
      </c>
      <c r="N77" s="24" t="s">
        <v>266</v>
      </c>
      <c r="O77" s="7"/>
      <c r="P77" s="8" t="s">
        <v>267</v>
      </c>
      <c r="Q77" s="8"/>
      <c r="R77" s="8"/>
      <c r="S77" s="8"/>
      <c r="T77" s="8"/>
    </row>
    <row r="78" spans="1:20" ht="28.8">
      <c r="A78" s="2" t="s">
        <v>268</v>
      </c>
      <c r="B78" s="6">
        <v>41698</v>
      </c>
      <c r="C78" s="7"/>
      <c r="D78" s="2">
        <v>1091</v>
      </c>
      <c r="F78" s="2">
        <v>1002</v>
      </c>
      <c r="G78" s="2" t="e">
        <f>VLOOKUP(A78,#REF!,9,0)</f>
        <v>#REF!</v>
      </c>
      <c r="H78" s="2" t="s">
        <v>269</v>
      </c>
      <c r="I78" s="2" t="s">
        <v>263</v>
      </c>
      <c r="J78" s="11" t="s">
        <v>264</v>
      </c>
      <c r="K78" s="8" t="s">
        <v>270</v>
      </c>
      <c r="L78" s="8"/>
      <c r="M78" s="2"/>
      <c r="N78" s="25" t="s">
        <v>271</v>
      </c>
      <c r="O78" s="7">
        <v>45444</v>
      </c>
      <c r="P78" s="8" t="s">
        <v>272</v>
      </c>
      <c r="Q78" s="8"/>
      <c r="R78" s="8"/>
      <c r="S78" s="8"/>
      <c r="T78" s="8"/>
    </row>
    <row r="79" spans="1:20">
      <c r="A79" s="2" t="s">
        <v>273</v>
      </c>
      <c r="B79" s="6">
        <v>41704</v>
      </c>
      <c r="C79" s="7"/>
      <c r="H79" s="2" t="e">
        <f>CONCATENATE(VLOOKUP(D79,#REF!,2,0)," ",VLOOKUP(D79,#REF!,4,0))</f>
        <v>#REF!</v>
      </c>
      <c r="J79" s="11"/>
      <c r="K79" s="2"/>
      <c r="L79" s="2"/>
      <c r="M79" s="2"/>
      <c r="N79" s="2"/>
      <c r="O79" s="2"/>
      <c r="P79" s="2"/>
      <c r="Q79" s="2"/>
      <c r="R79" s="2"/>
      <c r="S79" s="2"/>
      <c r="T79" s="2"/>
    </row>
    <row r="80" spans="1:20">
      <c r="A80" s="2" t="s">
        <v>274</v>
      </c>
      <c r="B80" s="6">
        <v>41761</v>
      </c>
      <c r="C80" s="7"/>
      <c r="D80" s="2">
        <v>1094</v>
      </c>
      <c r="F80" s="2">
        <v>1002</v>
      </c>
      <c r="G80" s="2" t="e">
        <f>VLOOKUP(A80,#REF!,9,0)</f>
        <v>#REF!</v>
      </c>
      <c r="H80" s="2" t="s">
        <v>275</v>
      </c>
      <c r="I80" s="2" t="s">
        <v>276</v>
      </c>
      <c r="J80" s="11" t="s">
        <v>277</v>
      </c>
      <c r="K80" s="8" t="str">
        <f>HYPERLINK("mailto:jmcordero@unex.es","jmcordero@unex.es")</f>
        <v>jmcordero@unex.es</v>
      </c>
      <c r="L80" s="15"/>
      <c r="M80" s="2"/>
      <c r="N80" s="2"/>
      <c r="O80" s="2"/>
      <c r="P80" s="2"/>
      <c r="Q80" s="2"/>
      <c r="R80" s="2"/>
      <c r="S80" s="2"/>
      <c r="T80" s="2"/>
    </row>
    <row r="81" spans="1:20">
      <c r="A81" s="2" t="s">
        <v>278</v>
      </c>
      <c r="B81" s="6">
        <v>41768</v>
      </c>
      <c r="C81" s="7"/>
      <c r="H81" s="2" t="s">
        <v>279</v>
      </c>
      <c r="I81" s="2" t="s">
        <v>280</v>
      </c>
      <c r="J81" s="11" t="s">
        <v>281</v>
      </c>
      <c r="K81" s="8" t="str">
        <f>HYPERLINK("mailto:paniagua@unex.es","paniagua@unex.es")</f>
        <v>paniagua@unex.es</v>
      </c>
      <c r="L81" s="2"/>
      <c r="M81" s="2"/>
      <c r="N81" s="2"/>
      <c r="O81" s="2"/>
      <c r="P81" s="2"/>
      <c r="Q81" s="2"/>
      <c r="R81" s="2"/>
      <c r="S81" s="2"/>
      <c r="T81" s="2"/>
    </row>
    <row r="82" spans="1:20" ht="115.2">
      <c r="A82" s="2" t="s">
        <v>282</v>
      </c>
      <c r="B82" s="6">
        <v>41800</v>
      </c>
      <c r="C82" s="7"/>
      <c r="D82" s="2">
        <v>1095</v>
      </c>
      <c r="F82" s="2">
        <v>1002</v>
      </c>
      <c r="G82" s="2" t="e">
        <f>VLOOKUP(A82,#REF!,9,0)</f>
        <v>#REF!</v>
      </c>
      <c r="H82" s="2" t="s">
        <v>283</v>
      </c>
      <c r="I82" s="2" t="s">
        <v>284</v>
      </c>
      <c r="J82" s="11" t="s">
        <v>285</v>
      </c>
      <c r="K82" s="8" t="s">
        <v>286</v>
      </c>
      <c r="L82" s="8"/>
      <c r="M82" s="2" t="s">
        <v>84</v>
      </c>
      <c r="N82" s="8" t="s">
        <v>287</v>
      </c>
      <c r="O82" s="7">
        <v>45428</v>
      </c>
      <c r="P82" s="9" t="s">
        <v>288</v>
      </c>
      <c r="Q82" s="9"/>
      <c r="R82" s="9"/>
      <c r="S82" s="9"/>
      <c r="T82" s="8"/>
    </row>
    <row r="83" spans="1:20">
      <c r="A83" s="2" t="s">
        <v>289</v>
      </c>
      <c r="B83" s="6">
        <v>41870</v>
      </c>
      <c r="C83" s="7"/>
      <c r="D83" s="2">
        <v>1096</v>
      </c>
      <c r="F83" s="2">
        <v>1002</v>
      </c>
      <c r="G83" s="2" t="e">
        <f>VLOOKUP(A83,#REF!,9,0)</f>
        <v>#REF!</v>
      </c>
      <c r="H83" s="2" t="s">
        <v>290</v>
      </c>
      <c r="J83" s="11" t="s">
        <v>143</v>
      </c>
      <c r="K83" s="8" t="str">
        <f>HYPERLINK("mailto:antonio@unex.es","antonio@unex.es")</f>
        <v>antonio@unex.es</v>
      </c>
      <c r="L83" s="2"/>
      <c r="M83" s="2" t="s">
        <v>84</v>
      </c>
      <c r="N83" s="2"/>
      <c r="O83" s="2"/>
      <c r="P83" s="2"/>
      <c r="Q83" s="2"/>
      <c r="R83" s="2"/>
      <c r="S83" s="2"/>
      <c r="T83" s="2"/>
    </row>
    <row r="84" spans="1:20" ht="28.8">
      <c r="A84" s="2" t="s">
        <v>291</v>
      </c>
      <c r="B84" s="6">
        <v>41985</v>
      </c>
      <c r="C84" s="7"/>
      <c r="D84" s="2">
        <v>1098</v>
      </c>
      <c r="F84" s="2">
        <v>1002</v>
      </c>
      <c r="G84" s="2" t="e">
        <f>VLOOKUP(A84,#REF!,9,0)</f>
        <v>#REF!</v>
      </c>
      <c r="H84" s="2" t="s">
        <v>292</v>
      </c>
      <c r="I84" s="2" t="s">
        <v>276</v>
      </c>
      <c r="J84" s="11" t="s">
        <v>293</v>
      </c>
      <c r="K84" s="8" t="str">
        <f>HYPERLINK("mailto:cristinapf@unex.es","cristinapf@unex.es")</f>
        <v>cristinapf@unex.es</v>
      </c>
      <c r="L84" s="2"/>
      <c r="M84" s="2"/>
      <c r="N84" s="2"/>
      <c r="O84" s="2"/>
      <c r="P84" s="2"/>
      <c r="Q84" s="2"/>
      <c r="R84" s="2"/>
      <c r="S84" s="2"/>
      <c r="T84" s="2"/>
    </row>
    <row r="85" spans="1:20">
      <c r="A85" s="2" t="s">
        <v>294</v>
      </c>
      <c r="B85" s="6">
        <v>42006</v>
      </c>
      <c r="C85" s="7"/>
      <c r="H85" s="2" t="s">
        <v>295</v>
      </c>
      <c r="J85" s="11"/>
      <c r="K85" s="2"/>
      <c r="L85" s="2"/>
      <c r="M85" s="2"/>
      <c r="N85" s="2"/>
      <c r="O85" s="2"/>
      <c r="P85" s="2"/>
      <c r="Q85" s="2"/>
      <c r="R85" s="2"/>
      <c r="S85" s="2"/>
      <c r="T85" s="2"/>
    </row>
    <row r="86" spans="1:20">
      <c r="A86" s="2" t="s">
        <v>296</v>
      </c>
      <c r="B86" s="6">
        <v>42006</v>
      </c>
      <c r="C86" s="7"/>
      <c r="H86" s="2" t="s">
        <v>297</v>
      </c>
      <c r="J86" s="11"/>
      <c r="K86" s="2"/>
      <c r="L86" s="2"/>
      <c r="M86" s="2"/>
      <c r="N86" s="2"/>
      <c r="O86" s="2"/>
      <c r="P86" s="2"/>
      <c r="Q86" s="2"/>
      <c r="R86" s="2"/>
      <c r="S86" s="2"/>
      <c r="T86" s="2"/>
    </row>
    <row r="87" spans="1:20">
      <c r="A87" s="2" t="s">
        <v>298</v>
      </c>
      <c r="B87" s="6">
        <v>42009</v>
      </c>
      <c r="C87" s="7"/>
      <c r="H87" s="2" t="e">
        <f>CONCATENATE(VLOOKUP(D87,#REF!,2,0)," ",VLOOKUP(D87,#REF!,4,0))</f>
        <v>#REF!</v>
      </c>
      <c r="J87" s="11"/>
      <c r="K87" s="2"/>
      <c r="L87" s="2"/>
      <c r="M87" s="2"/>
      <c r="N87" s="2"/>
      <c r="O87" s="2"/>
      <c r="P87" s="2"/>
      <c r="Q87" s="2"/>
      <c r="R87" s="2"/>
      <c r="S87" s="2"/>
      <c r="T87" s="2"/>
    </row>
    <row r="88" spans="1:20">
      <c r="A88" s="2" t="s">
        <v>299</v>
      </c>
      <c r="B88" s="6">
        <v>42053</v>
      </c>
      <c r="C88" s="7"/>
      <c r="H88" s="2" t="s">
        <v>300</v>
      </c>
      <c r="J88" s="11"/>
      <c r="K88" s="2"/>
      <c r="L88" s="2"/>
      <c r="M88" s="2"/>
      <c r="N88" s="2"/>
      <c r="O88" s="2"/>
      <c r="P88" s="2"/>
      <c r="Q88" s="2"/>
      <c r="R88" s="2"/>
      <c r="S88" s="2"/>
      <c r="T88" s="2"/>
    </row>
    <row r="89" spans="1:20">
      <c r="A89" s="2" t="s">
        <v>301</v>
      </c>
      <c r="B89" s="6">
        <v>42081</v>
      </c>
      <c r="C89" s="7"/>
      <c r="H89" s="2" t="s">
        <v>302</v>
      </c>
      <c r="I89" s="2" t="s">
        <v>303</v>
      </c>
      <c r="J89" s="11" t="s">
        <v>304</v>
      </c>
      <c r="K89" s="2"/>
      <c r="L89" s="2"/>
      <c r="M89" s="2"/>
      <c r="N89" s="2"/>
      <c r="O89" s="2"/>
      <c r="P89" s="2"/>
      <c r="Q89" s="2"/>
      <c r="R89" s="2"/>
      <c r="S89" s="2"/>
      <c r="T89" s="2"/>
    </row>
    <row r="90" spans="1:20">
      <c r="A90" s="2" t="s">
        <v>305</v>
      </c>
      <c r="B90" s="6">
        <v>42193</v>
      </c>
      <c r="C90" s="7"/>
      <c r="H90" s="2" t="s">
        <v>306</v>
      </c>
      <c r="I90" s="2" t="s">
        <v>307</v>
      </c>
      <c r="J90" s="11" t="s">
        <v>308</v>
      </c>
      <c r="K90" s="8" t="str">
        <f>HYPERLINK("mailto:angelv@iac.es","angelv@iac.es")</f>
        <v>angelv@iac.es</v>
      </c>
      <c r="L90" s="2"/>
      <c r="M90" s="2"/>
      <c r="N90" s="2"/>
      <c r="O90" s="2"/>
      <c r="P90" s="2"/>
      <c r="Q90" s="2"/>
      <c r="R90" s="2"/>
      <c r="S90" s="2"/>
      <c r="T90" s="2"/>
    </row>
    <row r="91" spans="1:20">
      <c r="A91" s="2" t="s">
        <v>309</v>
      </c>
      <c r="B91" s="6">
        <v>42293</v>
      </c>
      <c r="C91" s="7"/>
      <c r="D91" s="2">
        <v>1105</v>
      </c>
      <c r="F91" s="2">
        <v>1002</v>
      </c>
      <c r="G91" s="2" t="e">
        <f>VLOOKUP(A91,#REF!,9,0)</f>
        <v>#REF!</v>
      </c>
      <c r="H91" s="2" t="s">
        <v>310</v>
      </c>
      <c r="I91" s="2" t="s">
        <v>110</v>
      </c>
      <c r="J91" s="11" t="s">
        <v>311</v>
      </c>
      <c r="K91" s="8" t="str">
        <f>HYPERLINK("mailto:jmgarridozoido@hotmail.com","jmgarridozoido@hotmail.com")</f>
        <v>jmgarridozoido@hotmail.com</v>
      </c>
      <c r="L91" s="2"/>
      <c r="M91" s="2" t="s">
        <v>84</v>
      </c>
      <c r="N91" s="2"/>
      <c r="O91" s="2"/>
      <c r="P91" s="2"/>
      <c r="Q91" s="2"/>
      <c r="R91" s="2"/>
      <c r="S91" s="2"/>
      <c r="T91" s="2"/>
    </row>
    <row r="92" spans="1:20">
      <c r="A92" s="2" t="s">
        <v>312</v>
      </c>
      <c r="B92" s="6">
        <v>42307</v>
      </c>
      <c r="C92" s="7"/>
      <c r="H92" s="2" t="s">
        <v>313</v>
      </c>
      <c r="I92" s="2" t="s">
        <v>314</v>
      </c>
      <c r="J92" s="11" t="s">
        <v>315</v>
      </c>
      <c r="K92" s="2"/>
      <c r="L92" s="2"/>
      <c r="M92" s="2"/>
      <c r="N92" s="2"/>
      <c r="O92" s="2"/>
      <c r="P92" s="2"/>
      <c r="Q92" s="2"/>
      <c r="R92" s="2"/>
      <c r="S92" s="2"/>
      <c r="T92" s="2"/>
    </row>
    <row r="93" spans="1:20">
      <c r="A93" s="2" t="s">
        <v>316</v>
      </c>
      <c r="B93" s="6">
        <v>42349</v>
      </c>
      <c r="C93" s="7"/>
      <c r="H93" s="2" t="s">
        <v>317</v>
      </c>
      <c r="I93" s="2" t="s">
        <v>314</v>
      </c>
      <c r="J93" s="11" t="s">
        <v>315</v>
      </c>
      <c r="K93" s="2"/>
      <c r="L93" s="2"/>
      <c r="M93" s="2"/>
      <c r="N93" s="2"/>
      <c r="O93" s="2"/>
      <c r="P93" s="2"/>
      <c r="Q93" s="2"/>
      <c r="R93" s="2"/>
      <c r="S93" s="2"/>
      <c r="T93" s="2"/>
    </row>
    <row r="94" spans="1:20">
      <c r="A94" s="2" t="s">
        <v>318</v>
      </c>
      <c r="B94" s="6">
        <v>42349</v>
      </c>
      <c r="C94" s="7"/>
      <c r="H94" s="2" t="s">
        <v>319</v>
      </c>
      <c r="I94" s="2" t="s">
        <v>314</v>
      </c>
      <c r="J94" s="11" t="s">
        <v>315</v>
      </c>
      <c r="K94" s="2"/>
      <c r="L94" s="2"/>
      <c r="M94" s="2"/>
      <c r="N94" s="2"/>
      <c r="O94" s="2"/>
      <c r="P94" s="2"/>
      <c r="Q94" s="2"/>
      <c r="R94" s="2"/>
      <c r="S94" s="2"/>
      <c r="T94" s="2"/>
    </row>
    <row r="95" spans="1:20" ht="28.8">
      <c r="A95" s="2" t="s">
        <v>320</v>
      </c>
      <c r="B95" s="6">
        <v>42426</v>
      </c>
      <c r="C95" s="7"/>
      <c r="D95" s="2">
        <v>12067</v>
      </c>
      <c r="F95" s="2">
        <v>1012</v>
      </c>
      <c r="G95" s="2" t="e">
        <f>VLOOKUP(A95,#REF!,9,0)</f>
        <v>#REF!</v>
      </c>
      <c r="H95" s="2" t="s">
        <v>321</v>
      </c>
      <c r="I95" s="2" t="s">
        <v>322</v>
      </c>
      <c r="J95" s="11" t="s">
        <v>323</v>
      </c>
      <c r="K95" s="2" t="s">
        <v>324</v>
      </c>
      <c r="L95" s="2"/>
      <c r="M95" s="2"/>
      <c r="N95" s="2" t="s">
        <v>325</v>
      </c>
      <c r="O95" s="2" t="s">
        <v>326</v>
      </c>
      <c r="P95" s="2"/>
      <c r="Q95" s="2"/>
      <c r="R95" s="2"/>
      <c r="S95" s="2"/>
      <c r="T95" s="2"/>
    </row>
    <row r="96" spans="1:20">
      <c r="A96" s="2" t="s">
        <v>327</v>
      </c>
      <c r="B96" s="6">
        <v>42426</v>
      </c>
      <c r="C96" s="7"/>
      <c r="H96" s="2" t="s">
        <v>328</v>
      </c>
      <c r="I96" s="2" t="s">
        <v>303</v>
      </c>
      <c r="J96" s="11" t="s">
        <v>304</v>
      </c>
      <c r="K96" s="8" t="str">
        <f>HYPERLINK("mailto:rmluque@unex.es","rmluque@unex.es")</f>
        <v>rmluque@unex.es</v>
      </c>
      <c r="L96" s="2"/>
      <c r="M96" s="2"/>
      <c r="N96" s="2"/>
      <c r="O96" s="2"/>
      <c r="P96" s="2"/>
      <c r="Q96" s="2"/>
      <c r="R96" s="2"/>
      <c r="S96" s="2"/>
      <c r="T96" s="2"/>
    </row>
    <row r="97" spans="1:20">
      <c r="A97" s="2" t="s">
        <v>329</v>
      </c>
      <c r="B97" s="6">
        <v>42444</v>
      </c>
      <c r="C97" s="7"/>
      <c r="H97" s="2" t="s">
        <v>330</v>
      </c>
      <c r="J97" s="11" t="s">
        <v>331</v>
      </c>
      <c r="K97" s="15" t="s">
        <v>332</v>
      </c>
      <c r="L97" s="15"/>
      <c r="M97" s="2"/>
      <c r="N97" s="2"/>
      <c r="O97" s="2"/>
      <c r="P97" s="2"/>
      <c r="Q97" s="2"/>
      <c r="R97" s="2"/>
      <c r="S97" s="2"/>
      <c r="T97" s="2"/>
    </row>
    <row r="98" spans="1:20">
      <c r="A98" s="2" t="s">
        <v>333</v>
      </c>
      <c r="B98" s="6">
        <v>42515</v>
      </c>
      <c r="C98" s="26"/>
      <c r="H98" s="2" t="s">
        <v>334</v>
      </c>
      <c r="I98" s="2" t="s">
        <v>335</v>
      </c>
      <c r="J98" s="11"/>
      <c r="K98" s="15" t="s">
        <v>336</v>
      </c>
      <c r="L98" s="15"/>
      <c r="M98" s="2"/>
      <c r="N98" s="2"/>
      <c r="O98" s="2"/>
      <c r="P98" s="2"/>
      <c r="Q98" s="2"/>
      <c r="R98" s="2"/>
      <c r="S98" s="2"/>
      <c r="T98" s="2"/>
    </row>
    <row r="99" spans="1:20">
      <c r="A99" s="2" t="s">
        <v>337</v>
      </c>
      <c r="B99" s="6">
        <v>42555</v>
      </c>
      <c r="C99" s="26"/>
      <c r="H99" s="2" t="s">
        <v>338</v>
      </c>
      <c r="I99" s="2" t="s">
        <v>339</v>
      </c>
      <c r="J99" s="11"/>
      <c r="K99" s="15" t="s">
        <v>340</v>
      </c>
      <c r="L99" s="15"/>
      <c r="M99" s="2"/>
      <c r="N99" s="2"/>
      <c r="O99" s="2"/>
      <c r="P99" s="2"/>
      <c r="Q99" s="2"/>
      <c r="R99" s="2"/>
      <c r="S99" s="2"/>
      <c r="T99" s="2"/>
    </row>
    <row r="100" spans="1:20">
      <c r="A100" s="2" t="s">
        <v>108</v>
      </c>
      <c r="B100" s="6">
        <v>42558</v>
      </c>
      <c r="C100" s="26"/>
      <c r="D100" s="2">
        <v>1500</v>
      </c>
      <c r="F100" s="2">
        <v>1002</v>
      </c>
      <c r="G100" s="2" t="e">
        <f>VLOOKUP(A100,#REF!,9,0)</f>
        <v>#REF!</v>
      </c>
      <c r="H100" s="2" t="s">
        <v>341</v>
      </c>
      <c r="I100" s="2" t="s">
        <v>342</v>
      </c>
      <c r="J100" s="11"/>
      <c r="K100" s="15" t="s">
        <v>343</v>
      </c>
      <c r="L100" s="15"/>
      <c r="M100" s="2"/>
      <c r="N100" s="2"/>
      <c r="O100" s="2"/>
      <c r="P100" s="2"/>
      <c r="Q100" s="2"/>
      <c r="R100" s="2"/>
      <c r="S100" s="2"/>
      <c r="T100" s="2"/>
    </row>
    <row r="101" spans="1:20">
      <c r="A101" s="2" t="s">
        <v>344</v>
      </c>
      <c r="B101" s="6">
        <v>42564</v>
      </c>
      <c r="C101" s="7"/>
      <c r="H101" s="2" t="s">
        <v>345</v>
      </c>
      <c r="J101" s="11"/>
      <c r="K101" s="15"/>
      <c r="L101" s="15"/>
      <c r="M101" s="2"/>
      <c r="N101" s="2"/>
      <c r="O101" s="2"/>
      <c r="P101" s="2"/>
      <c r="Q101" s="2"/>
      <c r="R101" s="2"/>
      <c r="S101" s="2"/>
      <c r="T101" s="2"/>
    </row>
    <row r="102" spans="1:20">
      <c r="A102" s="2" t="s">
        <v>346</v>
      </c>
      <c r="B102" s="6">
        <v>42564</v>
      </c>
      <c r="C102" s="7"/>
      <c r="H102" s="2" t="s">
        <v>347</v>
      </c>
      <c r="J102" s="11"/>
      <c r="K102" s="15"/>
      <c r="L102" s="15"/>
      <c r="M102" s="2"/>
      <c r="N102" s="2"/>
      <c r="O102" s="2"/>
      <c r="P102" s="2"/>
      <c r="Q102" s="2"/>
      <c r="R102" s="2"/>
      <c r="S102" s="2"/>
      <c r="T102" s="2"/>
    </row>
    <row r="103" spans="1:20">
      <c r="A103" s="2" t="s">
        <v>348</v>
      </c>
      <c r="B103" s="6">
        <v>42675</v>
      </c>
      <c r="C103" s="7"/>
      <c r="H103" s="2" t="s">
        <v>349</v>
      </c>
      <c r="J103" s="11" t="s">
        <v>350</v>
      </c>
      <c r="K103" s="15" t="s">
        <v>351</v>
      </c>
      <c r="L103" s="15"/>
      <c r="M103" s="2"/>
      <c r="N103" s="2"/>
      <c r="O103" s="2"/>
      <c r="P103" s="2"/>
      <c r="Q103" s="2"/>
      <c r="R103" s="2"/>
      <c r="S103" s="2"/>
      <c r="T103" s="2"/>
    </row>
    <row r="104" spans="1:20">
      <c r="A104" s="2" t="s">
        <v>352</v>
      </c>
      <c r="B104" s="6">
        <v>42675</v>
      </c>
      <c r="C104" s="7"/>
      <c r="H104" s="2" t="s">
        <v>353</v>
      </c>
      <c r="J104" s="11" t="s">
        <v>350</v>
      </c>
      <c r="K104" s="15" t="s">
        <v>354</v>
      </c>
      <c r="L104" s="15"/>
      <c r="M104" s="2"/>
      <c r="N104" s="2"/>
      <c r="O104" s="2"/>
      <c r="P104" s="2"/>
      <c r="Q104" s="2"/>
      <c r="R104" s="2"/>
      <c r="S104" s="2"/>
      <c r="T104" s="2"/>
    </row>
    <row r="105" spans="1:20">
      <c r="A105" s="2" t="s">
        <v>355</v>
      </c>
      <c r="B105" s="6">
        <v>42675</v>
      </c>
      <c r="C105" s="7"/>
      <c r="H105" s="2" t="s">
        <v>356</v>
      </c>
      <c r="J105" s="11" t="s">
        <v>350</v>
      </c>
      <c r="K105" s="15" t="s">
        <v>357</v>
      </c>
      <c r="L105" s="15"/>
      <c r="M105" s="22"/>
      <c r="N105" s="22"/>
      <c r="O105" s="22"/>
      <c r="P105" s="2"/>
      <c r="Q105" s="2"/>
      <c r="R105" s="2"/>
      <c r="S105" s="2"/>
      <c r="T105" s="2"/>
    </row>
    <row r="106" spans="1:20">
      <c r="A106" s="2" t="s">
        <v>358</v>
      </c>
      <c r="B106" s="6">
        <v>42675</v>
      </c>
      <c r="C106" s="7"/>
      <c r="H106" s="2" t="s">
        <v>359</v>
      </c>
      <c r="J106" s="11" t="s">
        <v>350</v>
      </c>
      <c r="K106" s="15" t="s">
        <v>360</v>
      </c>
      <c r="L106" s="15"/>
      <c r="M106" s="2"/>
      <c r="N106" s="2"/>
      <c r="O106" s="2"/>
      <c r="P106" s="2"/>
      <c r="Q106" s="2"/>
      <c r="R106" s="2"/>
      <c r="S106" s="2"/>
      <c r="T106" s="2"/>
    </row>
    <row r="107" spans="1:20">
      <c r="A107" s="2" t="s">
        <v>361</v>
      </c>
      <c r="B107" s="6">
        <v>42675</v>
      </c>
      <c r="C107" s="7"/>
      <c r="H107" s="2" t="s">
        <v>362</v>
      </c>
      <c r="J107" s="11" t="s">
        <v>350</v>
      </c>
      <c r="K107" s="15" t="s">
        <v>363</v>
      </c>
      <c r="L107" s="15"/>
      <c r="M107" s="2"/>
      <c r="N107" s="2"/>
      <c r="O107" s="2"/>
      <c r="P107" s="2"/>
      <c r="Q107" s="2"/>
      <c r="R107" s="2"/>
      <c r="S107" s="2"/>
      <c r="T107" s="2"/>
    </row>
    <row r="108" spans="1:20">
      <c r="A108" s="2" t="s">
        <v>364</v>
      </c>
      <c r="B108" s="6">
        <v>42675</v>
      </c>
      <c r="C108" s="7"/>
      <c r="H108" s="2" t="s">
        <v>365</v>
      </c>
      <c r="J108" s="11" t="s">
        <v>350</v>
      </c>
      <c r="K108" s="15" t="s">
        <v>366</v>
      </c>
      <c r="L108" s="15"/>
      <c r="M108" s="2"/>
      <c r="N108" s="2"/>
      <c r="O108" s="2"/>
      <c r="P108" s="2"/>
      <c r="Q108" s="2"/>
      <c r="R108" s="2"/>
      <c r="S108" s="2"/>
      <c r="T108" s="2"/>
    </row>
    <row r="109" spans="1:20">
      <c r="A109" s="2" t="s">
        <v>367</v>
      </c>
      <c r="B109" s="6">
        <v>42758</v>
      </c>
      <c r="C109" s="7"/>
      <c r="D109" s="2">
        <v>1009</v>
      </c>
      <c r="F109" s="2">
        <v>1009</v>
      </c>
      <c r="G109" s="2" t="e">
        <f>VLOOKUP(A109,#REF!,9,0)</f>
        <v>#REF!</v>
      </c>
      <c r="H109" s="2" t="s">
        <v>368</v>
      </c>
      <c r="J109" s="11"/>
      <c r="K109" s="15"/>
      <c r="L109" s="15"/>
      <c r="M109" s="2"/>
      <c r="N109" s="2"/>
      <c r="O109" s="2"/>
      <c r="P109" s="2"/>
      <c r="Q109" s="2"/>
      <c r="R109" s="2"/>
      <c r="S109" s="2"/>
      <c r="T109" s="2"/>
    </row>
    <row r="110" spans="1:20">
      <c r="A110" s="2" t="s">
        <v>369</v>
      </c>
      <c r="B110" s="6">
        <v>42779</v>
      </c>
      <c r="C110" s="7"/>
      <c r="H110" s="2" t="s">
        <v>370</v>
      </c>
      <c r="J110" s="11"/>
      <c r="K110" s="15" t="s">
        <v>371</v>
      </c>
      <c r="L110" s="15"/>
      <c r="M110" s="2"/>
      <c r="N110" s="2"/>
      <c r="O110" s="2"/>
      <c r="P110" s="2"/>
      <c r="Q110" s="2"/>
      <c r="R110" s="2"/>
      <c r="S110" s="2"/>
      <c r="T110" s="2"/>
    </row>
    <row r="111" spans="1:20" ht="55.8">
      <c r="A111" s="2" t="s">
        <v>372</v>
      </c>
      <c r="B111" s="6">
        <v>42779</v>
      </c>
      <c r="C111" s="7"/>
      <c r="H111" s="2" t="s">
        <v>373</v>
      </c>
      <c r="J111" s="11"/>
      <c r="K111" s="15" t="s">
        <v>374</v>
      </c>
      <c r="L111" s="15"/>
      <c r="M111" s="2"/>
      <c r="N111" s="27" t="s">
        <v>375</v>
      </c>
      <c r="O111" s="2" t="s">
        <v>376</v>
      </c>
      <c r="P111" s="2"/>
      <c r="Q111" s="2"/>
      <c r="R111" s="2"/>
      <c r="S111" s="2"/>
      <c r="T111" s="2"/>
    </row>
    <row r="112" spans="1:20">
      <c r="A112" s="2" t="s">
        <v>377</v>
      </c>
      <c r="B112" s="6">
        <v>42779</v>
      </c>
      <c r="C112" s="7"/>
      <c r="H112" s="2" t="s">
        <v>378</v>
      </c>
      <c r="J112" s="11"/>
      <c r="K112" s="15" t="s">
        <v>379</v>
      </c>
      <c r="L112" s="15"/>
      <c r="M112" s="2"/>
      <c r="N112" s="2"/>
      <c r="O112" s="2"/>
      <c r="P112" s="2"/>
      <c r="Q112" s="2"/>
      <c r="R112" s="2"/>
      <c r="S112" s="2"/>
      <c r="T112" s="2"/>
    </row>
    <row r="113" spans="1:20" ht="28.8">
      <c r="A113" s="2" t="s">
        <v>380</v>
      </c>
      <c r="B113" s="6">
        <v>42797</v>
      </c>
      <c r="C113" s="7"/>
      <c r="H113" s="2" t="s">
        <v>381</v>
      </c>
      <c r="J113" s="11"/>
      <c r="K113" s="15"/>
      <c r="L113" s="15"/>
      <c r="M113" s="2"/>
      <c r="N113" s="11" t="s">
        <v>382</v>
      </c>
      <c r="O113" s="2" t="s">
        <v>383</v>
      </c>
      <c r="P113" s="2"/>
      <c r="Q113" s="2"/>
      <c r="R113" s="2"/>
      <c r="S113" s="2"/>
      <c r="T113" s="2"/>
    </row>
    <row r="114" spans="1:20" ht="31.2">
      <c r="A114" s="2" t="s">
        <v>384</v>
      </c>
      <c r="B114" s="6">
        <v>42797</v>
      </c>
      <c r="C114" s="7"/>
      <c r="H114" s="2" t="s">
        <v>385</v>
      </c>
      <c r="J114" s="11"/>
      <c r="K114" s="15"/>
      <c r="L114" s="15"/>
      <c r="M114" s="2"/>
      <c r="N114" s="28" t="s">
        <v>386</v>
      </c>
      <c r="O114" s="2" t="s">
        <v>387</v>
      </c>
      <c r="P114" s="2"/>
      <c r="Q114" s="2"/>
      <c r="R114" s="2"/>
      <c r="S114" s="2"/>
      <c r="T114" s="2"/>
    </row>
    <row r="115" spans="1:20">
      <c r="A115" s="2" t="s">
        <v>388</v>
      </c>
      <c r="B115" s="6">
        <v>42797</v>
      </c>
      <c r="C115" s="7"/>
      <c r="H115" s="2" t="s">
        <v>389</v>
      </c>
      <c r="J115" s="11"/>
      <c r="K115" s="15"/>
      <c r="L115" s="15"/>
      <c r="M115" s="2"/>
      <c r="N115" s="2"/>
      <c r="O115" s="2"/>
      <c r="P115" s="2"/>
      <c r="Q115" s="2"/>
      <c r="R115" s="2"/>
      <c r="S115" s="2"/>
      <c r="T115" s="2"/>
    </row>
    <row r="116" spans="1:20" ht="55.2">
      <c r="A116" s="2" t="s">
        <v>390</v>
      </c>
      <c r="B116" s="6">
        <v>42797</v>
      </c>
      <c r="C116" s="7"/>
      <c r="H116" s="2" t="s">
        <v>391</v>
      </c>
      <c r="J116" s="11"/>
      <c r="K116" s="15"/>
      <c r="L116" s="15"/>
      <c r="M116" s="2"/>
      <c r="N116" s="29" t="s">
        <v>392</v>
      </c>
      <c r="O116" s="30" t="s">
        <v>393</v>
      </c>
      <c r="P116" s="2"/>
      <c r="Q116" s="2"/>
      <c r="R116" s="2"/>
      <c r="S116" s="2"/>
      <c r="T116" s="2"/>
    </row>
    <row r="117" spans="1:20" ht="27.6">
      <c r="A117" s="2" t="s">
        <v>394</v>
      </c>
      <c r="B117" s="6">
        <v>42797</v>
      </c>
      <c r="C117" s="7"/>
      <c r="H117" s="2" t="s">
        <v>395</v>
      </c>
      <c r="J117" s="11"/>
      <c r="K117" s="15"/>
      <c r="L117" s="15"/>
      <c r="M117" s="2"/>
      <c r="N117" s="31" t="s">
        <v>396</v>
      </c>
      <c r="O117" s="2" t="s">
        <v>326</v>
      </c>
      <c r="P117" s="2"/>
      <c r="Q117" s="2"/>
      <c r="R117" s="2"/>
      <c r="S117" s="2"/>
      <c r="T117" s="2"/>
    </row>
    <row r="118" spans="1:20" ht="28.8">
      <c r="A118" s="18" t="s">
        <v>397</v>
      </c>
      <c r="B118" s="6"/>
      <c r="C118" s="7"/>
      <c r="D118" s="2">
        <v>12148</v>
      </c>
      <c r="F118" s="2">
        <v>12148</v>
      </c>
      <c r="G118" s="2" t="e">
        <f>VLOOKUP(A118,#REF!,9,0)</f>
        <v>#REF!</v>
      </c>
      <c r="H118" s="2" t="s">
        <v>398</v>
      </c>
      <c r="I118" s="2" t="s">
        <v>399</v>
      </c>
      <c r="J118" s="11" t="s">
        <v>400</v>
      </c>
      <c r="K118" s="15" t="s">
        <v>401</v>
      </c>
      <c r="L118" s="15"/>
      <c r="M118" s="2"/>
      <c r="N118" s="2"/>
      <c r="O118" s="2"/>
      <c r="P118" s="2"/>
      <c r="Q118" s="2"/>
      <c r="R118" s="2"/>
      <c r="S118" s="2"/>
      <c r="T118" s="2"/>
    </row>
    <row r="119" spans="1:20">
      <c r="A119" s="18" t="s">
        <v>402</v>
      </c>
      <c r="B119" s="6"/>
      <c r="C119" s="7"/>
      <c r="H119" s="2" t="s">
        <v>403</v>
      </c>
      <c r="J119" s="11"/>
      <c r="K119" s="15" t="s">
        <v>404</v>
      </c>
      <c r="L119" s="15"/>
      <c r="M119" s="2"/>
      <c r="N119" s="2"/>
      <c r="O119" s="2"/>
      <c r="P119" s="2"/>
      <c r="Q119" s="2"/>
      <c r="R119" s="2"/>
      <c r="S119" s="2"/>
      <c r="T119" s="2"/>
    </row>
    <row r="120" spans="1:20" ht="46.8">
      <c r="A120" s="18" t="s">
        <v>405</v>
      </c>
      <c r="B120" s="6"/>
      <c r="C120" s="7"/>
      <c r="H120" s="2" t="s">
        <v>406</v>
      </c>
      <c r="J120" s="11"/>
      <c r="K120" s="15" t="s">
        <v>407</v>
      </c>
      <c r="L120" s="15"/>
      <c r="M120" s="2"/>
      <c r="N120" s="28" t="s">
        <v>408</v>
      </c>
      <c r="O120" s="2" t="s">
        <v>409</v>
      </c>
      <c r="P120" s="2"/>
      <c r="Q120" s="2"/>
      <c r="R120" s="2"/>
      <c r="S120" s="2"/>
      <c r="T120" s="2"/>
    </row>
    <row r="121" spans="1:20">
      <c r="A121" s="18" t="s">
        <v>410</v>
      </c>
      <c r="B121" s="6"/>
      <c r="C121" s="7"/>
      <c r="D121" s="2">
        <v>12478</v>
      </c>
      <c r="F121" s="2">
        <v>16756</v>
      </c>
      <c r="G121" s="2" t="e">
        <f>VLOOKUP(A121,#REF!,9,0)</f>
        <v>#REF!</v>
      </c>
      <c r="H121" s="2" t="s">
        <v>411</v>
      </c>
      <c r="J121" s="11"/>
      <c r="K121" s="15" t="s">
        <v>412</v>
      </c>
      <c r="L121" s="15"/>
      <c r="M121" s="2"/>
      <c r="N121" s="2"/>
      <c r="O121" s="2"/>
      <c r="P121" s="2"/>
      <c r="Q121" s="2"/>
      <c r="R121" s="2"/>
      <c r="S121" s="2"/>
      <c r="T121" s="2"/>
    </row>
    <row r="122" spans="1:20">
      <c r="A122" s="2" t="s">
        <v>413</v>
      </c>
      <c r="B122" s="6" t="s">
        <v>414</v>
      </c>
      <c r="C122" s="7"/>
      <c r="D122" s="2">
        <v>1413</v>
      </c>
      <c r="F122" s="2">
        <v>1016</v>
      </c>
      <c r="G122" s="2" t="e">
        <f>VLOOKUP(A122,#REF!,9,0)</f>
        <v>#REF!</v>
      </c>
      <c r="H122" s="2" t="s">
        <v>415</v>
      </c>
      <c r="J122" s="11"/>
      <c r="K122" s="15" t="s">
        <v>416</v>
      </c>
      <c r="L122" s="15"/>
      <c r="M122" s="2"/>
      <c r="N122" s="2"/>
      <c r="O122" s="2"/>
      <c r="P122" s="2"/>
      <c r="Q122" s="2"/>
      <c r="R122" s="2"/>
      <c r="S122" s="2"/>
      <c r="T122" s="2"/>
    </row>
    <row r="123" spans="1:20">
      <c r="A123" s="2" t="s">
        <v>417</v>
      </c>
      <c r="B123" s="6"/>
      <c r="C123" s="7"/>
      <c r="H123" s="2" t="s">
        <v>418</v>
      </c>
      <c r="J123" s="11"/>
      <c r="K123" s="15"/>
      <c r="L123" s="15"/>
    </row>
    <row r="124" spans="1:20">
      <c r="A124" s="2" t="s">
        <v>419</v>
      </c>
      <c r="B124" s="6"/>
      <c r="C124" s="7"/>
      <c r="H124" s="2" t="s">
        <v>420</v>
      </c>
      <c r="J124" s="11"/>
      <c r="K124" s="15" t="s">
        <v>421</v>
      </c>
      <c r="L124" s="15"/>
    </row>
    <row r="125" spans="1:20">
      <c r="A125" s="2" t="s">
        <v>422</v>
      </c>
      <c r="B125" s="7"/>
      <c r="C125" s="7"/>
      <c r="H125" s="2" t="s">
        <v>423</v>
      </c>
      <c r="J125" s="11"/>
      <c r="K125" s="15"/>
      <c r="L125" s="15"/>
    </row>
    <row r="126" spans="1:20">
      <c r="A126" s="2" t="s">
        <v>424</v>
      </c>
      <c r="B126" s="7"/>
      <c r="C126" s="7"/>
      <c r="H126" s="2" t="s">
        <v>425</v>
      </c>
      <c r="K126" s="15"/>
      <c r="L126" s="15"/>
    </row>
    <row r="127" spans="1:20">
      <c r="A127" s="2" t="s">
        <v>426</v>
      </c>
      <c r="B127" s="7"/>
      <c r="C127" s="7"/>
      <c r="H127" s="2" t="s">
        <v>427</v>
      </c>
      <c r="K127" s="15" t="s">
        <v>428</v>
      </c>
      <c r="L127" s="15"/>
    </row>
    <row r="128" spans="1:20">
      <c r="A128" s="2" t="s">
        <v>429</v>
      </c>
      <c r="B128" s="7"/>
      <c r="C128" s="7"/>
      <c r="D128" s="2">
        <v>1414</v>
      </c>
      <c r="F128" s="2">
        <v>1002</v>
      </c>
      <c r="G128" s="2" t="e">
        <f>VLOOKUP(A128,#REF!,9,0)</f>
        <v>#REF!</v>
      </c>
      <c r="H128" s="2" t="s">
        <v>430</v>
      </c>
      <c r="J128" s="11"/>
      <c r="K128" s="15" t="s">
        <v>431</v>
      </c>
      <c r="L128" s="15"/>
    </row>
    <row r="129" spans="1:15">
      <c r="A129" s="2" t="s">
        <v>432</v>
      </c>
      <c r="B129" s="6">
        <v>42898</v>
      </c>
      <c r="C129" s="7"/>
      <c r="D129" s="2">
        <v>1300</v>
      </c>
      <c r="F129" s="2">
        <v>1009</v>
      </c>
      <c r="G129" s="2" t="e">
        <f>VLOOKUP(A129,#REF!,9,0)</f>
        <v>#REF!</v>
      </c>
      <c r="H129" s="2" t="s">
        <v>433</v>
      </c>
      <c r="I129" s="2" t="s">
        <v>53</v>
      </c>
      <c r="J129" s="2" t="s">
        <v>53</v>
      </c>
      <c r="K129" s="15" t="s">
        <v>434</v>
      </c>
      <c r="L129" s="15"/>
    </row>
    <row r="130" spans="1:15">
      <c r="A130" s="2" t="s">
        <v>435</v>
      </c>
      <c r="B130" s="7"/>
      <c r="C130" s="7"/>
      <c r="H130" s="2" t="s">
        <v>436</v>
      </c>
      <c r="I130" s="2" t="s">
        <v>53</v>
      </c>
      <c r="J130" s="2" t="s">
        <v>53</v>
      </c>
      <c r="K130" s="15" t="s">
        <v>437</v>
      </c>
      <c r="L130" s="15"/>
    </row>
    <row r="131" spans="1:15">
      <c r="A131" s="2" t="s">
        <v>438</v>
      </c>
      <c r="B131" s="7"/>
      <c r="C131" s="7"/>
      <c r="H131" s="2" t="s">
        <v>439</v>
      </c>
      <c r="I131" s="2" t="s">
        <v>53</v>
      </c>
      <c r="J131" s="2" t="s">
        <v>53</v>
      </c>
      <c r="K131" s="15" t="s">
        <v>440</v>
      </c>
      <c r="L131" s="15"/>
    </row>
    <row r="132" spans="1:15">
      <c r="A132" s="2" t="s">
        <v>441</v>
      </c>
      <c r="B132" s="7"/>
      <c r="C132" s="7"/>
      <c r="H132" s="2" t="s">
        <v>442</v>
      </c>
      <c r="I132" s="2" t="s">
        <v>53</v>
      </c>
      <c r="J132" s="2" t="s">
        <v>53</v>
      </c>
      <c r="K132" s="15" t="s">
        <v>443</v>
      </c>
      <c r="L132" s="15"/>
    </row>
    <row r="133" spans="1:15">
      <c r="A133" s="2" t="s">
        <v>444</v>
      </c>
      <c r="B133" s="7"/>
      <c r="C133" s="7"/>
      <c r="D133" s="2">
        <v>15000</v>
      </c>
      <c r="F133" s="2">
        <v>1004</v>
      </c>
      <c r="G133" s="2" t="e">
        <f>VLOOKUP(A133,#REF!,9,0)</f>
        <v>#REF!</v>
      </c>
      <c r="H133" s="2" t="e">
        <f>CONCATENATE(VLOOKUP(D133,#REF!,2,0)," ",VLOOKUP(D133,#REF!,4,0))</f>
        <v>#REF!</v>
      </c>
      <c r="J133" s="11"/>
      <c r="K133" s="15"/>
      <c r="L133" s="15"/>
    </row>
    <row r="134" spans="1:15">
      <c r="A134" s="2" t="s">
        <v>222</v>
      </c>
      <c r="B134" s="7"/>
      <c r="C134" s="7"/>
      <c r="H134" s="2" t="s">
        <v>445</v>
      </c>
      <c r="J134" s="11"/>
      <c r="K134" s="15"/>
      <c r="L134" s="15"/>
    </row>
    <row r="135" spans="1:15">
      <c r="A135" s="2" t="s">
        <v>446</v>
      </c>
      <c r="B135" s="6">
        <v>43161</v>
      </c>
      <c r="C135" s="7"/>
      <c r="H135" s="2" t="s">
        <v>447</v>
      </c>
      <c r="J135" s="11"/>
      <c r="K135" s="15" t="s">
        <v>448</v>
      </c>
      <c r="L135" s="15"/>
    </row>
    <row r="136" spans="1:15">
      <c r="A136" s="2" t="s">
        <v>449</v>
      </c>
      <c r="B136" s="6">
        <v>43164</v>
      </c>
      <c r="C136" s="7"/>
      <c r="D136" s="2">
        <v>12753</v>
      </c>
      <c r="F136" s="2">
        <v>16811</v>
      </c>
      <c r="G136" s="2" t="e">
        <f>VLOOKUP(A136,#REF!,9,0)</f>
        <v>#REF!</v>
      </c>
      <c r="H136" s="2" t="s">
        <v>450</v>
      </c>
      <c r="I136" s="150" t="s">
        <v>451</v>
      </c>
      <c r="J136" s="11" t="s">
        <v>452</v>
      </c>
      <c r="K136" s="15" t="s">
        <v>453</v>
      </c>
      <c r="L136" s="15"/>
    </row>
    <row r="137" spans="1:15">
      <c r="A137" s="2" t="s">
        <v>454</v>
      </c>
      <c r="B137" s="6">
        <v>43164</v>
      </c>
      <c r="C137" s="7"/>
      <c r="D137" s="2">
        <v>12756</v>
      </c>
      <c r="F137" s="2">
        <v>16811</v>
      </c>
      <c r="G137" s="2" t="e">
        <f>VLOOKUP(A137,#REF!,9,0)</f>
        <v>#REF!</v>
      </c>
      <c r="H137" s="2" t="s">
        <v>455</v>
      </c>
      <c r="I137" s="150"/>
      <c r="J137" s="11" t="s">
        <v>452</v>
      </c>
      <c r="K137" s="15" t="s">
        <v>456</v>
      </c>
      <c r="L137" s="15"/>
    </row>
    <row r="138" spans="1:15" ht="15" customHeight="1">
      <c r="A138" s="2" t="s">
        <v>457</v>
      </c>
      <c r="B138" s="6" t="s">
        <v>458</v>
      </c>
      <c r="C138" s="7"/>
      <c r="D138" s="2">
        <v>12711</v>
      </c>
      <c r="F138" s="2">
        <v>16818</v>
      </c>
      <c r="G138" s="2" t="e">
        <f>VLOOKUP(A138,#REF!,9,0)</f>
        <v>#REF!</v>
      </c>
      <c r="H138" s="2" t="s">
        <v>459</v>
      </c>
      <c r="I138" s="150" t="s">
        <v>460</v>
      </c>
      <c r="J138" s="151" t="s">
        <v>461</v>
      </c>
      <c r="K138" s="8" t="s">
        <v>462</v>
      </c>
      <c r="L138" s="8"/>
    </row>
    <row r="139" spans="1:15">
      <c r="A139" s="2" t="s">
        <v>463</v>
      </c>
      <c r="B139" s="6" t="s">
        <v>458</v>
      </c>
      <c r="C139" s="7"/>
      <c r="D139" s="2">
        <v>12703</v>
      </c>
      <c r="F139" s="2">
        <v>16818</v>
      </c>
      <c r="G139" s="2" t="e">
        <f>VLOOKUP(A139,#REF!,9,0)</f>
        <v>#REF!</v>
      </c>
      <c r="H139" s="2" t="s">
        <v>464</v>
      </c>
      <c r="I139" s="150"/>
      <c r="J139" s="151"/>
      <c r="K139" s="8" t="s">
        <v>465</v>
      </c>
      <c r="L139" s="8"/>
    </row>
    <row r="140" spans="1:15">
      <c r="A140" s="2" t="s">
        <v>466</v>
      </c>
      <c r="B140" s="7" t="s">
        <v>467</v>
      </c>
      <c r="C140" s="7"/>
      <c r="D140" s="2">
        <v>15001</v>
      </c>
      <c r="F140" s="2">
        <v>15000</v>
      </c>
      <c r="G140" s="2" t="e">
        <f>VLOOKUP(A140,#REF!,9,0)</f>
        <v>#REF!</v>
      </c>
      <c r="H140" s="2" t="s">
        <v>468</v>
      </c>
      <c r="I140" s="2" t="s">
        <v>469</v>
      </c>
      <c r="J140" s="11"/>
      <c r="K140" s="2"/>
      <c r="L140" s="2"/>
    </row>
    <row r="141" spans="1:15" ht="15" customHeight="1">
      <c r="A141" s="2" t="s">
        <v>470</v>
      </c>
      <c r="B141" s="7" t="s">
        <v>471</v>
      </c>
      <c r="C141" s="7"/>
      <c r="D141" s="2">
        <v>1066</v>
      </c>
      <c r="F141" s="2">
        <v>1002</v>
      </c>
      <c r="G141" s="2" t="e">
        <f>VLOOKUP(A141,#REF!,9,0)</f>
        <v>#REF!</v>
      </c>
      <c r="H141" s="2" t="s">
        <v>472</v>
      </c>
      <c r="I141" s="2" t="s">
        <v>473</v>
      </c>
      <c r="J141" s="151" t="s">
        <v>474</v>
      </c>
      <c r="K141" s="15" t="s">
        <v>475</v>
      </c>
      <c r="L141" s="15"/>
      <c r="N141" s="1" t="s">
        <v>476</v>
      </c>
      <c r="O141" s="32">
        <v>43621</v>
      </c>
    </row>
    <row r="142" spans="1:15">
      <c r="A142" s="2" t="s">
        <v>477</v>
      </c>
      <c r="B142" s="7" t="s">
        <v>478</v>
      </c>
      <c r="C142" s="7"/>
      <c r="D142" s="2">
        <v>1067</v>
      </c>
      <c r="F142" s="2">
        <v>1002</v>
      </c>
      <c r="G142" s="2" t="e">
        <f>VLOOKUP(A142,#REF!,9,0)</f>
        <v>#REF!</v>
      </c>
      <c r="H142" s="2" t="s">
        <v>479</v>
      </c>
      <c r="I142" s="2" t="s">
        <v>473</v>
      </c>
      <c r="J142" s="151"/>
      <c r="K142" s="2"/>
      <c r="L142" s="2"/>
    </row>
    <row r="143" spans="1:15" ht="28.8">
      <c r="A143" s="2" t="s">
        <v>410</v>
      </c>
      <c r="B143" s="7" t="s">
        <v>480</v>
      </c>
      <c r="C143" s="7"/>
      <c r="D143" s="2">
        <v>12478</v>
      </c>
      <c r="F143" s="2">
        <v>16756</v>
      </c>
      <c r="G143" s="2" t="e">
        <f>VLOOKUP(A143,#REF!,9,0)</f>
        <v>#REF!</v>
      </c>
      <c r="H143" s="2" t="s">
        <v>481</v>
      </c>
      <c r="I143" s="2" t="s">
        <v>482</v>
      </c>
      <c r="J143" s="11" t="s">
        <v>483</v>
      </c>
      <c r="K143" s="15" t="s">
        <v>412</v>
      </c>
      <c r="L143" s="15"/>
      <c r="N143" s="33" t="s">
        <v>484</v>
      </c>
      <c r="O143" s="1" t="s">
        <v>376</v>
      </c>
    </row>
    <row r="144" spans="1:15" ht="15" customHeight="1">
      <c r="A144" s="2" t="s">
        <v>485</v>
      </c>
      <c r="B144" s="7" t="s">
        <v>480</v>
      </c>
      <c r="C144" s="7"/>
      <c r="D144" s="2">
        <v>12869</v>
      </c>
      <c r="F144" s="2">
        <v>16838</v>
      </c>
      <c r="G144" s="2" t="e">
        <f>VLOOKUP(A144,#REF!,9,0)</f>
        <v>#REF!</v>
      </c>
      <c r="H144" s="2" t="s">
        <v>486</v>
      </c>
      <c r="I144" s="2" t="s">
        <v>165</v>
      </c>
      <c r="J144" s="151" t="s">
        <v>487</v>
      </c>
      <c r="K144" s="15" t="s">
        <v>488</v>
      </c>
      <c r="L144" s="15"/>
      <c r="N144" s="34" t="s">
        <v>489</v>
      </c>
      <c r="O144" s="1" t="s">
        <v>490</v>
      </c>
    </row>
    <row r="145" spans="1:15">
      <c r="A145" s="2" t="s">
        <v>491</v>
      </c>
      <c r="B145" s="7" t="s">
        <v>480</v>
      </c>
      <c r="C145" s="7"/>
      <c r="D145" s="2">
        <v>12871</v>
      </c>
      <c r="F145" s="2">
        <v>16838</v>
      </c>
      <c r="G145" s="2" t="e">
        <f>VLOOKUP(A145,#REF!,9,0)</f>
        <v>#REF!</v>
      </c>
      <c r="H145" s="2" t="s">
        <v>492</v>
      </c>
      <c r="I145" s="2" t="s">
        <v>165</v>
      </c>
      <c r="J145" s="151"/>
      <c r="K145" s="15" t="s">
        <v>493</v>
      </c>
      <c r="L145" s="15"/>
      <c r="N145" s="34" t="s">
        <v>494</v>
      </c>
      <c r="O145" s="1" t="s">
        <v>495</v>
      </c>
    </row>
    <row r="146" spans="1:15">
      <c r="A146" s="2" t="s">
        <v>496</v>
      </c>
      <c r="B146" s="7" t="s">
        <v>480</v>
      </c>
      <c r="C146" s="7"/>
      <c r="D146" s="2">
        <v>12870</v>
      </c>
      <c r="F146" s="2">
        <v>16838</v>
      </c>
      <c r="G146" s="2" t="e">
        <f>VLOOKUP(A146,#REF!,9,0)</f>
        <v>#REF!</v>
      </c>
      <c r="H146" s="2" t="s">
        <v>497</v>
      </c>
      <c r="I146" s="2" t="s">
        <v>165</v>
      </c>
      <c r="J146" s="151"/>
      <c r="K146" s="15" t="s">
        <v>498</v>
      </c>
      <c r="L146" s="15"/>
      <c r="N146" s="10" t="s">
        <v>499</v>
      </c>
      <c r="O146" s="1" t="s">
        <v>500</v>
      </c>
    </row>
    <row r="147" spans="1:15">
      <c r="A147" s="2" t="s">
        <v>501</v>
      </c>
      <c r="B147" s="7" t="s">
        <v>480</v>
      </c>
      <c r="C147" s="7"/>
      <c r="D147" s="2">
        <v>12873</v>
      </c>
      <c r="F147" s="2">
        <v>16838</v>
      </c>
      <c r="G147" s="2" t="e">
        <f>VLOOKUP(A147,#REF!,9,0)</f>
        <v>#REF!</v>
      </c>
      <c r="H147" s="2" t="s">
        <v>502</v>
      </c>
      <c r="I147" s="2" t="s">
        <v>165</v>
      </c>
      <c r="J147" s="151"/>
      <c r="K147" s="15" t="s">
        <v>503</v>
      </c>
      <c r="L147" s="15"/>
      <c r="N147" s="34" t="s">
        <v>504</v>
      </c>
    </row>
    <row r="148" spans="1:15">
      <c r="A148" s="2" t="s">
        <v>505</v>
      </c>
      <c r="B148" s="7" t="s">
        <v>480</v>
      </c>
      <c r="C148" s="7"/>
      <c r="D148" s="2">
        <v>12885</v>
      </c>
      <c r="F148" s="2">
        <v>16838</v>
      </c>
      <c r="G148" s="2" t="e">
        <f>VLOOKUP(A148,#REF!,9,0)</f>
        <v>#REF!</v>
      </c>
      <c r="H148" s="2" t="s">
        <v>506</v>
      </c>
      <c r="I148" s="2" t="s">
        <v>165</v>
      </c>
      <c r="J148" s="151"/>
      <c r="K148" s="15" t="s">
        <v>507</v>
      </c>
      <c r="L148" s="15"/>
    </row>
    <row r="149" spans="1:15">
      <c r="A149" s="2" t="s">
        <v>508</v>
      </c>
      <c r="B149" s="7" t="s">
        <v>480</v>
      </c>
      <c r="C149" s="7"/>
      <c r="D149" s="2">
        <v>12729</v>
      </c>
      <c r="F149" s="2">
        <v>16821</v>
      </c>
      <c r="G149" s="2" t="e">
        <f>VLOOKUP(A149,#REF!,9,0)</f>
        <v>#REF!</v>
      </c>
      <c r="H149" s="2" t="s">
        <v>509</v>
      </c>
      <c r="I149" s="2" t="s">
        <v>510</v>
      </c>
      <c r="J149" s="11" t="s">
        <v>511</v>
      </c>
      <c r="K149" s="15" t="s">
        <v>512</v>
      </c>
      <c r="L149" s="15"/>
    </row>
    <row r="150" spans="1:15">
      <c r="A150" s="2" t="s">
        <v>513</v>
      </c>
      <c r="B150" s="7" t="s">
        <v>480</v>
      </c>
      <c r="C150" s="7"/>
      <c r="D150" s="2">
        <v>12730</v>
      </c>
      <c r="F150" s="2">
        <v>16821</v>
      </c>
      <c r="G150" s="2" t="e">
        <f>VLOOKUP(A150,#REF!,9,0)</f>
        <v>#REF!</v>
      </c>
      <c r="H150" s="2" t="s">
        <v>514</v>
      </c>
      <c r="I150" s="2" t="s">
        <v>510</v>
      </c>
      <c r="J150" s="11" t="s">
        <v>511</v>
      </c>
      <c r="K150" s="15" t="s">
        <v>515</v>
      </c>
      <c r="L150" s="15"/>
    </row>
    <row r="151" spans="1:15">
      <c r="A151" s="2" t="s">
        <v>516</v>
      </c>
      <c r="B151" s="7" t="s">
        <v>480</v>
      </c>
      <c r="C151" s="7"/>
      <c r="D151" s="2">
        <v>12727</v>
      </c>
      <c r="F151" s="2">
        <v>16821</v>
      </c>
      <c r="G151" s="2" t="e">
        <f>VLOOKUP(A151,#REF!,9,0)</f>
        <v>#REF!</v>
      </c>
      <c r="H151" s="2" t="s">
        <v>517</v>
      </c>
      <c r="I151" s="2" t="s">
        <v>510</v>
      </c>
      <c r="J151" s="11" t="s">
        <v>511</v>
      </c>
      <c r="K151" s="15" t="s">
        <v>518</v>
      </c>
      <c r="L151" s="15"/>
    </row>
    <row r="152" spans="1:15">
      <c r="A152" s="2" t="s">
        <v>519</v>
      </c>
      <c r="B152" s="7" t="s">
        <v>480</v>
      </c>
      <c r="C152" s="7"/>
      <c r="D152" s="2">
        <v>12726</v>
      </c>
      <c r="F152" s="2">
        <v>16821</v>
      </c>
      <c r="G152" s="2" t="e">
        <f>VLOOKUP(A152,#REF!,9,0)</f>
        <v>#REF!</v>
      </c>
      <c r="H152" s="2" t="s">
        <v>520</v>
      </c>
      <c r="I152" s="2" t="s">
        <v>510</v>
      </c>
      <c r="J152" s="11" t="s">
        <v>511</v>
      </c>
      <c r="K152" s="15" t="s">
        <v>521</v>
      </c>
      <c r="L152" s="15"/>
    </row>
    <row r="153" spans="1:15">
      <c r="A153" s="2" t="s">
        <v>522</v>
      </c>
      <c r="B153" s="7" t="s">
        <v>480</v>
      </c>
      <c r="C153" s="7"/>
      <c r="D153" s="2">
        <v>12783</v>
      </c>
      <c r="F153" s="2">
        <v>16821</v>
      </c>
      <c r="G153" s="2" t="e">
        <f>VLOOKUP(A153,#REF!,9,0)</f>
        <v>#REF!</v>
      </c>
      <c r="H153" s="2" t="s">
        <v>523</v>
      </c>
      <c r="I153" s="2" t="s">
        <v>510</v>
      </c>
      <c r="J153" s="11" t="s">
        <v>511</v>
      </c>
      <c r="K153" s="15" t="s">
        <v>524</v>
      </c>
      <c r="L153" s="15"/>
    </row>
    <row r="154" spans="1:15">
      <c r="A154" s="2" t="s">
        <v>525</v>
      </c>
      <c r="B154" s="7" t="s">
        <v>480</v>
      </c>
      <c r="C154" s="7"/>
      <c r="D154" s="2">
        <v>12728</v>
      </c>
      <c r="F154" s="2">
        <v>16821</v>
      </c>
      <c r="G154" s="2" t="e">
        <f>VLOOKUP(A154,#REF!,9,0)</f>
        <v>#REF!</v>
      </c>
      <c r="H154" s="2" t="s">
        <v>526</v>
      </c>
      <c r="I154" s="2" t="s">
        <v>510</v>
      </c>
      <c r="J154" s="11" t="s">
        <v>511</v>
      </c>
      <c r="K154" s="15" t="s">
        <v>527</v>
      </c>
      <c r="L154" s="15"/>
    </row>
    <row r="155" spans="1:15">
      <c r="A155" s="2" t="s">
        <v>528</v>
      </c>
      <c r="B155" s="7" t="s">
        <v>529</v>
      </c>
      <c r="C155" s="7"/>
      <c r="D155" s="2">
        <v>1415</v>
      </c>
      <c r="F155" s="2">
        <v>1020</v>
      </c>
      <c r="G155" s="2" t="e">
        <f>VLOOKUP(A155,#REF!,9,0)</f>
        <v>#REF!</v>
      </c>
      <c r="H155" s="2" t="e">
        <f>CONCATENATE(VLOOKUP(D155,#REF!,2,0)," ",VLOOKUP(D155,#REF!,4,0))</f>
        <v>#REF!</v>
      </c>
      <c r="I155" s="2" t="s">
        <v>530</v>
      </c>
      <c r="J155" s="11"/>
      <c r="K155" s="15"/>
      <c r="L155" s="15"/>
    </row>
    <row r="156" spans="1:15" ht="28.8">
      <c r="A156" s="2" t="s">
        <v>531</v>
      </c>
      <c r="B156" s="7" t="s">
        <v>532</v>
      </c>
      <c r="C156" s="7"/>
      <c r="D156" s="2">
        <v>12476</v>
      </c>
      <c r="F156" s="2">
        <v>16756</v>
      </c>
      <c r="G156" s="2" t="e">
        <f>VLOOKUP(A156,#REF!,9,0)</f>
        <v>#REF!</v>
      </c>
      <c r="H156" s="2" t="s">
        <v>533</v>
      </c>
      <c r="I156" s="2" t="s">
        <v>482</v>
      </c>
      <c r="J156" s="11" t="s">
        <v>534</v>
      </c>
      <c r="K156" s="15" t="s">
        <v>535</v>
      </c>
      <c r="L156" s="15"/>
    </row>
    <row r="157" spans="1:15" ht="15" customHeight="1">
      <c r="A157" s="2" t="s">
        <v>536</v>
      </c>
      <c r="B157" s="7" t="s">
        <v>537</v>
      </c>
      <c r="C157" s="7"/>
      <c r="D157" s="2">
        <v>13120</v>
      </c>
      <c r="F157" s="2">
        <v>16928</v>
      </c>
      <c r="G157" s="2" t="e">
        <f>VLOOKUP(A157,#REF!,9,0)</f>
        <v>#REF!</v>
      </c>
      <c r="H157" s="2" t="s">
        <v>538</v>
      </c>
      <c r="I157" s="150" t="s">
        <v>539</v>
      </c>
      <c r="J157" s="152" t="s">
        <v>540</v>
      </c>
      <c r="K157" s="8" t="s">
        <v>371</v>
      </c>
      <c r="L157" s="8"/>
    </row>
    <row r="158" spans="1:15">
      <c r="A158" s="2" t="s">
        <v>541</v>
      </c>
      <c r="B158" s="7" t="s">
        <v>537</v>
      </c>
      <c r="C158" s="7"/>
      <c r="D158" s="2">
        <v>13214</v>
      </c>
      <c r="F158" s="2">
        <v>16928</v>
      </c>
      <c r="G158" s="2" t="e">
        <f>VLOOKUP(A158,#REF!,9,0)</f>
        <v>#REF!</v>
      </c>
      <c r="H158" s="2" t="s">
        <v>542</v>
      </c>
      <c r="I158" s="150"/>
      <c r="J158" s="152"/>
      <c r="K158" s="8" t="s">
        <v>543</v>
      </c>
      <c r="L158" s="8"/>
    </row>
    <row r="159" spans="1:15" ht="15" customHeight="1">
      <c r="A159" s="18" t="s">
        <v>544</v>
      </c>
      <c r="B159" s="7" t="s">
        <v>537</v>
      </c>
      <c r="C159" s="7"/>
      <c r="D159" s="2">
        <v>12722</v>
      </c>
      <c r="F159" s="2">
        <v>16809</v>
      </c>
      <c r="G159" s="2" t="e">
        <f>VLOOKUP(A159,#REF!,9,0)</f>
        <v>#REF!</v>
      </c>
      <c r="H159" s="2" t="s">
        <v>545</v>
      </c>
      <c r="I159" s="151" t="s">
        <v>546</v>
      </c>
      <c r="J159" s="152" t="s">
        <v>547</v>
      </c>
      <c r="K159" s="15" t="s">
        <v>548</v>
      </c>
      <c r="L159" s="15"/>
    </row>
    <row r="160" spans="1:15">
      <c r="A160" s="18" t="s">
        <v>549</v>
      </c>
      <c r="B160" s="7" t="s">
        <v>537</v>
      </c>
      <c r="C160" s="7"/>
      <c r="D160" s="2">
        <v>12713</v>
      </c>
      <c r="F160" s="2">
        <v>16809</v>
      </c>
      <c r="G160" s="2" t="e">
        <f>VLOOKUP(A160,#REF!,9,0)</f>
        <v>#REF!</v>
      </c>
      <c r="H160" s="2" t="s">
        <v>550</v>
      </c>
      <c r="I160" s="151"/>
      <c r="J160" s="152"/>
      <c r="K160" s="15" t="s">
        <v>551</v>
      </c>
      <c r="L160" s="15"/>
    </row>
    <row r="161" spans="1:20" ht="28.8">
      <c r="A161" s="35" t="s">
        <v>552</v>
      </c>
      <c r="B161" s="36" t="s">
        <v>553</v>
      </c>
      <c r="C161" s="36"/>
      <c r="D161" s="37">
        <v>13234</v>
      </c>
      <c r="E161" s="37"/>
      <c r="F161" s="37">
        <v>16928</v>
      </c>
      <c r="G161" s="37" t="e">
        <f>VLOOKUP(A161,#REF!,9,0)</f>
        <v>#REF!</v>
      </c>
      <c r="H161" s="37" t="s">
        <v>554</v>
      </c>
      <c r="I161" s="2" t="s">
        <v>555</v>
      </c>
      <c r="J161" s="11" t="s">
        <v>556</v>
      </c>
      <c r="K161" s="38" t="s">
        <v>557</v>
      </c>
      <c r="L161" s="38" t="s">
        <v>558</v>
      </c>
      <c r="N161" s="34" t="s">
        <v>559</v>
      </c>
      <c r="O161" s="21">
        <v>45474</v>
      </c>
      <c r="P161" s="34" t="s">
        <v>560</v>
      </c>
      <c r="Q161" s="34"/>
      <c r="R161" s="34"/>
      <c r="S161" s="34"/>
      <c r="T161" s="34"/>
    </row>
    <row r="162" spans="1:20" ht="72">
      <c r="A162" s="18" t="s">
        <v>561</v>
      </c>
      <c r="B162" s="7" t="s">
        <v>562</v>
      </c>
      <c r="D162" s="2">
        <v>1155</v>
      </c>
      <c r="F162" s="2">
        <v>1002</v>
      </c>
      <c r="G162" s="2" t="e">
        <f>VLOOKUP(A162,#REF!,9,0)</f>
        <v>#REF!</v>
      </c>
      <c r="H162" s="2" t="s">
        <v>563</v>
      </c>
      <c r="I162" s="2" t="s">
        <v>81</v>
      </c>
      <c r="J162" s="11" t="s">
        <v>564</v>
      </c>
      <c r="K162" s="8" t="s">
        <v>565</v>
      </c>
      <c r="L162" s="8"/>
      <c r="N162" s="39" t="s">
        <v>566</v>
      </c>
      <c r="O162" s="40">
        <v>45419</v>
      </c>
      <c r="P162" s="41" t="s">
        <v>567</v>
      </c>
      <c r="Q162" s="42"/>
      <c r="R162" s="42"/>
      <c r="S162" s="42"/>
      <c r="T162" s="34"/>
    </row>
    <row r="163" spans="1:20" ht="28.8">
      <c r="A163" s="18" t="s">
        <v>568</v>
      </c>
      <c r="B163" s="7" t="s">
        <v>569</v>
      </c>
      <c r="C163" s="7"/>
      <c r="D163" s="2">
        <v>13248</v>
      </c>
      <c r="F163" s="2">
        <v>16918</v>
      </c>
      <c r="G163" s="2" t="e">
        <f>VLOOKUP(A163,#REF!,9,0)</f>
        <v>#REF!</v>
      </c>
      <c r="H163" s="2" t="s">
        <v>570</v>
      </c>
      <c r="I163" s="2" t="s">
        <v>571</v>
      </c>
      <c r="J163" s="11" t="s">
        <v>572</v>
      </c>
      <c r="K163" s="15" t="s">
        <v>401</v>
      </c>
      <c r="L163" s="15"/>
      <c r="N163" s="43" t="s">
        <v>573</v>
      </c>
      <c r="O163" s="2" t="s">
        <v>574</v>
      </c>
      <c r="P163" s="2"/>
      <c r="Q163" s="2"/>
      <c r="R163" s="2"/>
      <c r="S163" s="2"/>
      <c r="T163" s="2"/>
    </row>
    <row r="164" spans="1:20">
      <c r="A164" s="2" t="s">
        <v>575</v>
      </c>
      <c r="B164" s="7" t="s">
        <v>576</v>
      </c>
      <c r="C164" s="7"/>
      <c r="D164" s="2">
        <v>1417</v>
      </c>
      <c r="F164" s="2">
        <v>1002</v>
      </c>
      <c r="G164" s="2" t="e">
        <f>VLOOKUP(A164,#REF!,9,0)</f>
        <v>#REF!</v>
      </c>
      <c r="H164" s="2" t="e">
        <f>CONCATENATE(VLOOKUP(D164,#REF!,2,0)," ",VLOOKUP(D164,#REF!,4,0))</f>
        <v>#REF!</v>
      </c>
      <c r="K164" s="2"/>
      <c r="L164" s="2"/>
    </row>
    <row r="165" spans="1:20">
      <c r="A165" s="35" t="s">
        <v>577</v>
      </c>
      <c r="B165" s="36" t="s">
        <v>578</v>
      </c>
      <c r="C165" s="36"/>
      <c r="D165" s="37">
        <v>13404</v>
      </c>
      <c r="E165" s="37"/>
      <c r="F165" s="37">
        <v>16976</v>
      </c>
      <c r="G165" s="37" t="e">
        <f>VLOOKUP(A165,#REF!,9,0)</f>
        <v>#REF!</v>
      </c>
      <c r="H165" s="35" t="s">
        <v>579</v>
      </c>
      <c r="I165" s="150" t="s">
        <v>580</v>
      </c>
      <c r="J165" s="2" t="s">
        <v>581</v>
      </c>
      <c r="K165" s="8" t="s">
        <v>582</v>
      </c>
      <c r="L165" s="8"/>
    </row>
    <row r="166" spans="1:20">
      <c r="A166" s="37" t="s">
        <v>583</v>
      </c>
      <c r="B166" s="36" t="s">
        <v>578</v>
      </c>
      <c r="C166" s="36"/>
      <c r="D166" s="37">
        <v>13400</v>
      </c>
      <c r="E166" s="37"/>
      <c r="F166" s="37">
        <v>16976</v>
      </c>
      <c r="G166" s="37" t="e">
        <f>VLOOKUP(A166,#REF!,9,0)</f>
        <v>#REF!</v>
      </c>
      <c r="H166" s="37" t="s">
        <v>517</v>
      </c>
      <c r="I166" s="150"/>
      <c r="J166" s="2" t="s">
        <v>581</v>
      </c>
      <c r="K166" s="8" t="s">
        <v>518</v>
      </c>
      <c r="L166" s="8"/>
      <c r="P166" s="34" t="s">
        <v>584</v>
      </c>
      <c r="Q166" s="34"/>
      <c r="R166" s="34"/>
      <c r="S166" s="34"/>
      <c r="T166" s="34"/>
    </row>
    <row r="167" spans="1:20">
      <c r="A167" s="37" t="s">
        <v>585</v>
      </c>
      <c r="B167" s="36" t="s">
        <v>586</v>
      </c>
      <c r="C167" s="36"/>
      <c r="D167" s="37">
        <v>13396</v>
      </c>
      <c r="E167" s="37"/>
      <c r="F167" s="37">
        <v>16976</v>
      </c>
      <c r="G167" s="37" t="e">
        <f>VLOOKUP(A167,#REF!,9,0)</f>
        <v>#REF!</v>
      </c>
      <c r="H167" s="37" t="s">
        <v>509</v>
      </c>
      <c r="I167" s="150"/>
      <c r="J167" s="2" t="s">
        <v>581</v>
      </c>
      <c r="K167" s="8" t="s">
        <v>512</v>
      </c>
      <c r="L167" s="8"/>
    </row>
    <row r="168" spans="1:20">
      <c r="A168" s="37" t="s">
        <v>587</v>
      </c>
      <c r="B168" s="36" t="s">
        <v>586</v>
      </c>
      <c r="C168" s="36"/>
      <c r="D168" s="37">
        <v>13407</v>
      </c>
      <c r="E168" s="37"/>
      <c r="F168" s="37">
        <v>16976</v>
      </c>
      <c r="G168" s="37" t="e">
        <f>VLOOKUP(A168,#REF!,9,0)</f>
        <v>#REF!</v>
      </c>
      <c r="H168" s="37" t="s">
        <v>523</v>
      </c>
      <c r="I168" s="150"/>
      <c r="J168" s="2" t="s">
        <v>581</v>
      </c>
      <c r="K168" s="8" t="s">
        <v>524</v>
      </c>
      <c r="L168" s="8"/>
      <c r="P168" s="34" t="s">
        <v>588</v>
      </c>
      <c r="Q168" s="34"/>
      <c r="R168" s="34"/>
      <c r="S168" s="34"/>
      <c r="T168" s="34"/>
    </row>
    <row r="169" spans="1:20">
      <c r="A169" s="37" t="s">
        <v>589</v>
      </c>
      <c r="B169" s="36" t="s">
        <v>586</v>
      </c>
      <c r="C169" s="36"/>
      <c r="D169" s="37">
        <v>13427</v>
      </c>
      <c r="E169" s="37"/>
      <c r="F169" s="37">
        <v>16976</v>
      </c>
      <c r="G169" s="37" t="e">
        <f>VLOOKUP(A169,#REF!,9,0)</f>
        <v>#REF!</v>
      </c>
      <c r="H169" s="37" t="s">
        <v>526</v>
      </c>
      <c r="I169" s="150"/>
      <c r="J169" s="2" t="s">
        <v>581</v>
      </c>
      <c r="K169" s="8" t="s">
        <v>527</v>
      </c>
      <c r="L169" s="8"/>
    </row>
    <row r="170" spans="1:20" ht="19.5" customHeight="1">
      <c r="A170" s="37" t="s">
        <v>590</v>
      </c>
      <c r="B170" s="36" t="s">
        <v>591</v>
      </c>
      <c r="C170" s="36"/>
      <c r="D170" s="37">
        <v>13397</v>
      </c>
      <c r="E170" s="37"/>
      <c r="F170" s="37">
        <v>16976</v>
      </c>
      <c r="G170" s="37" t="e">
        <f>VLOOKUP(A170,#REF!,9,0)</f>
        <v>#REF!</v>
      </c>
      <c r="H170" s="37" t="s">
        <v>520</v>
      </c>
      <c r="I170" s="150"/>
      <c r="J170" s="2" t="s">
        <v>581</v>
      </c>
      <c r="K170" s="8" t="s">
        <v>521</v>
      </c>
      <c r="L170" s="8"/>
      <c r="N170" s="44" t="s">
        <v>592</v>
      </c>
      <c r="O170" s="32">
        <v>45433</v>
      </c>
      <c r="P170" s="45" t="s">
        <v>593</v>
      </c>
      <c r="Q170" s="45" t="s">
        <v>594</v>
      </c>
      <c r="R170" s="45"/>
      <c r="S170" s="45"/>
      <c r="T170" s="45"/>
    </row>
    <row r="171" spans="1:20" ht="28.8">
      <c r="A171" s="18" t="s">
        <v>595</v>
      </c>
      <c r="B171" s="7" t="s">
        <v>596</v>
      </c>
      <c r="C171" s="7"/>
      <c r="D171" s="2">
        <v>13533</v>
      </c>
      <c r="F171" s="2">
        <v>16994</v>
      </c>
      <c r="G171" s="2" t="e">
        <f>VLOOKUP(A171,#REF!,9,0)</f>
        <v>#REF!</v>
      </c>
      <c r="H171" s="46" t="s">
        <v>597</v>
      </c>
      <c r="I171" s="2" t="s">
        <v>598</v>
      </c>
      <c r="J171" s="11" t="s">
        <v>599</v>
      </c>
      <c r="K171" s="8" t="s">
        <v>600</v>
      </c>
      <c r="L171" s="8"/>
      <c r="P171" s="34" t="s">
        <v>601</v>
      </c>
      <c r="Q171" s="34"/>
      <c r="R171" s="34"/>
      <c r="S171" s="34"/>
      <c r="T171" s="34"/>
    </row>
    <row r="172" spans="1:20">
      <c r="A172" s="18" t="s">
        <v>602</v>
      </c>
      <c r="B172" s="7" t="s">
        <v>603</v>
      </c>
      <c r="C172" s="7"/>
      <c r="D172" s="2">
        <v>1420</v>
      </c>
      <c r="F172" s="2">
        <v>1002</v>
      </c>
      <c r="G172" s="2" t="e">
        <f>VLOOKUP(A172,#REF!,9,0)</f>
        <v>#REF!</v>
      </c>
      <c r="H172" s="2" t="s">
        <v>604</v>
      </c>
      <c r="I172" s="2" t="s">
        <v>605</v>
      </c>
      <c r="J172" s="2" t="s">
        <v>606</v>
      </c>
      <c r="K172" s="2"/>
      <c r="L172" s="2"/>
    </row>
    <row r="173" spans="1:20">
      <c r="A173" s="18" t="s">
        <v>607</v>
      </c>
      <c r="B173" s="7" t="s">
        <v>608</v>
      </c>
      <c r="C173" s="7"/>
      <c r="D173" s="2">
        <v>13675</v>
      </c>
      <c r="F173" s="2">
        <v>17018</v>
      </c>
      <c r="G173" s="2" t="e">
        <f>VLOOKUP(A173,#REF!,9,0)</f>
        <v>#REF!</v>
      </c>
      <c r="H173" s="18" t="s">
        <v>609</v>
      </c>
      <c r="I173" s="2" t="s">
        <v>610</v>
      </c>
      <c r="J173" s="2" t="s">
        <v>611</v>
      </c>
      <c r="K173" s="8" t="s">
        <v>612</v>
      </c>
      <c r="L173" s="8"/>
      <c r="P173" s="34" t="s">
        <v>613</v>
      </c>
      <c r="Q173" s="34"/>
      <c r="R173" s="34"/>
      <c r="S173" s="34"/>
      <c r="T173" s="34"/>
    </row>
    <row r="174" spans="1:20" s="47" customFormat="1">
      <c r="A174" s="22" t="s">
        <v>614</v>
      </c>
      <c r="B174" s="48" t="s">
        <v>615</v>
      </c>
      <c r="C174" s="48"/>
      <c r="D174" s="14">
        <v>1418</v>
      </c>
      <c r="E174" s="14"/>
      <c r="F174" s="14">
        <v>1002</v>
      </c>
      <c r="G174" s="14" t="e">
        <f>VLOOKUP(A174,#REF!,9,0)</f>
        <v>#REF!</v>
      </c>
      <c r="H174" s="14" t="e">
        <f>CONCATENATE(VLOOKUP(D174,#REF!,2,0)," ",VLOOKUP(D174,#REF!,4,0))</f>
        <v>#REF!</v>
      </c>
      <c r="I174" s="14" t="s">
        <v>616</v>
      </c>
      <c r="J174" s="14" t="s">
        <v>24</v>
      </c>
      <c r="K174" s="24" t="s">
        <v>617</v>
      </c>
      <c r="L174" s="14"/>
      <c r="N174" s="49" t="s">
        <v>618</v>
      </c>
      <c r="O174" s="50">
        <v>45287</v>
      </c>
      <c r="P174" s="49" t="s">
        <v>619</v>
      </c>
      <c r="Q174" s="49"/>
      <c r="R174" s="49"/>
      <c r="S174" s="49"/>
      <c r="T174" s="49"/>
    </row>
    <row r="175" spans="1:20">
      <c r="A175" s="2" t="s">
        <v>620</v>
      </c>
      <c r="B175" s="7" t="s">
        <v>615</v>
      </c>
      <c r="C175" s="7"/>
      <c r="D175" s="2">
        <v>1201</v>
      </c>
      <c r="F175" s="2">
        <v>1002</v>
      </c>
      <c r="G175" s="2" t="e">
        <f>VLOOKUP(A175,#REF!,9,0)</f>
        <v>#REF!</v>
      </c>
      <c r="H175" s="2" t="e">
        <f>CONCATENATE(VLOOKUP(D175,#REF!,2,0)," ",VLOOKUP(D175,#REF!,4,0))</f>
        <v>#REF!</v>
      </c>
      <c r="K175" s="2"/>
      <c r="L175" s="2"/>
    </row>
    <row r="176" spans="1:20">
      <c r="A176" s="2" t="s">
        <v>621</v>
      </c>
      <c r="B176" s="7" t="s">
        <v>615</v>
      </c>
      <c r="C176" s="7"/>
      <c r="D176" s="2">
        <v>1202</v>
      </c>
      <c r="F176" s="2">
        <v>1002</v>
      </c>
      <c r="G176" s="2" t="e">
        <f>VLOOKUP(A176,#REF!,9,0)</f>
        <v>#REF!</v>
      </c>
      <c r="H176" s="2" t="e">
        <f>CONCATENATE(VLOOKUP(D176,#REF!,2,0)," ",VLOOKUP(D176,#REF!,4,0))</f>
        <v>#REF!</v>
      </c>
      <c r="K176" s="2"/>
      <c r="L176" s="2"/>
    </row>
    <row r="177" spans="1:20">
      <c r="A177" s="2" t="s">
        <v>622</v>
      </c>
      <c r="B177" s="7" t="s">
        <v>615</v>
      </c>
      <c r="C177" s="7"/>
      <c r="D177" s="2">
        <v>1203</v>
      </c>
      <c r="F177" s="2">
        <v>1002</v>
      </c>
      <c r="G177" s="2" t="e">
        <f>VLOOKUP(A177,#REF!,9,0)</f>
        <v>#REF!</v>
      </c>
      <c r="H177" s="2" t="e">
        <f>CONCATENATE(VLOOKUP(D177,#REF!,2,0)," ",VLOOKUP(D177,#REF!,4,0))</f>
        <v>#REF!</v>
      </c>
      <c r="K177" s="2"/>
      <c r="L177" s="2"/>
    </row>
    <row r="178" spans="1:20">
      <c r="A178" s="2" t="s">
        <v>623</v>
      </c>
      <c r="B178" s="7" t="s">
        <v>615</v>
      </c>
      <c r="C178" s="7"/>
      <c r="D178" s="2">
        <v>1204</v>
      </c>
      <c r="F178" s="2">
        <v>1002</v>
      </c>
      <c r="G178" s="2" t="e">
        <f>VLOOKUP(A178,#REF!,9,0)</f>
        <v>#REF!</v>
      </c>
      <c r="H178" s="2" t="e">
        <f>CONCATENATE(VLOOKUP(D178,#REF!,2,0)," ",VLOOKUP(D178,#REF!,4,0))</f>
        <v>#REF!</v>
      </c>
      <c r="K178" s="2"/>
      <c r="L178" s="2"/>
    </row>
    <row r="179" spans="1:20">
      <c r="A179" s="2" t="s">
        <v>624</v>
      </c>
      <c r="B179" s="7" t="s">
        <v>615</v>
      </c>
      <c r="C179" s="7"/>
      <c r="D179" s="2">
        <v>1205</v>
      </c>
      <c r="F179" s="2">
        <v>1002</v>
      </c>
      <c r="G179" s="2" t="e">
        <f>VLOOKUP(A179,#REF!,9,0)</f>
        <v>#REF!</v>
      </c>
      <c r="H179" s="2" t="e">
        <f>CONCATENATE(VLOOKUP(D179,#REF!,2,0)," ",VLOOKUP(D179,#REF!,4,0))</f>
        <v>#REF!</v>
      </c>
      <c r="K179" s="2"/>
      <c r="L179" s="2"/>
    </row>
    <row r="180" spans="1:20">
      <c r="A180" s="2" t="s">
        <v>625</v>
      </c>
      <c r="B180" s="7" t="s">
        <v>615</v>
      </c>
      <c r="C180" s="7"/>
      <c r="D180" s="2">
        <v>1206</v>
      </c>
      <c r="F180" s="2">
        <v>1002</v>
      </c>
      <c r="G180" s="2" t="e">
        <f>VLOOKUP(A180,#REF!,9,0)</f>
        <v>#REF!</v>
      </c>
      <c r="H180" s="2" t="e">
        <f>CONCATENATE(VLOOKUP(D180,#REF!,2,0)," ",VLOOKUP(D180,#REF!,4,0))</f>
        <v>#REF!</v>
      </c>
      <c r="K180" s="2"/>
      <c r="L180" s="2"/>
    </row>
    <row r="181" spans="1:20">
      <c r="A181" s="2" t="s">
        <v>626</v>
      </c>
      <c r="B181" s="7" t="s">
        <v>615</v>
      </c>
      <c r="C181" s="7"/>
      <c r="D181" s="2">
        <v>1207</v>
      </c>
      <c r="F181" s="2">
        <v>1002</v>
      </c>
      <c r="G181" s="2" t="e">
        <f>VLOOKUP(A181,#REF!,9,0)</f>
        <v>#REF!</v>
      </c>
      <c r="H181" s="2" t="e">
        <f>CONCATENATE(VLOOKUP(D181,#REF!,2,0)," ",VLOOKUP(D181,#REF!,4,0))</f>
        <v>#REF!</v>
      </c>
      <c r="K181" s="2"/>
      <c r="L181" s="2"/>
    </row>
    <row r="182" spans="1:20">
      <c r="A182" s="2" t="s">
        <v>627</v>
      </c>
      <c r="B182" s="7" t="s">
        <v>615</v>
      </c>
      <c r="C182" s="7"/>
      <c r="D182" s="2">
        <v>1208</v>
      </c>
      <c r="F182" s="2">
        <v>1002</v>
      </c>
      <c r="G182" s="2" t="e">
        <f>VLOOKUP(A182,#REF!,9,0)</f>
        <v>#REF!</v>
      </c>
      <c r="H182" s="2" t="e">
        <f>CONCATENATE(VLOOKUP(D182,#REF!,2,0)," ",VLOOKUP(D182,#REF!,4,0))</f>
        <v>#REF!</v>
      </c>
      <c r="K182" s="2"/>
      <c r="L182" s="2"/>
    </row>
    <row r="183" spans="1:20">
      <c r="A183" s="2" t="s">
        <v>628</v>
      </c>
      <c r="B183" s="7" t="s">
        <v>615</v>
      </c>
      <c r="C183" s="7"/>
      <c r="D183" s="2">
        <v>1209</v>
      </c>
      <c r="F183" s="2">
        <v>1002</v>
      </c>
      <c r="G183" s="2" t="e">
        <f>VLOOKUP(A183,#REF!,9,0)</f>
        <v>#REF!</v>
      </c>
      <c r="H183" s="2" t="e">
        <f>CONCATENATE(VLOOKUP(D183,#REF!,2,0)," ",VLOOKUP(D183,#REF!,4,0))</f>
        <v>#REF!</v>
      </c>
      <c r="K183" s="2"/>
      <c r="L183" s="2"/>
    </row>
    <row r="184" spans="1:20">
      <c r="A184" s="2" t="s">
        <v>629</v>
      </c>
      <c r="B184" s="7" t="s">
        <v>615</v>
      </c>
      <c r="C184" s="7"/>
      <c r="D184" s="2">
        <v>1210</v>
      </c>
      <c r="F184" s="2">
        <v>1002</v>
      </c>
      <c r="G184" s="2" t="e">
        <f>VLOOKUP(A184,#REF!,9,0)</f>
        <v>#REF!</v>
      </c>
      <c r="H184" s="2" t="e">
        <f>CONCATENATE(VLOOKUP(D184,#REF!,2,0)," ",VLOOKUP(D184,#REF!,4,0))</f>
        <v>#REF!</v>
      </c>
      <c r="K184" s="2"/>
      <c r="L184" s="2"/>
    </row>
    <row r="185" spans="1:20">
      <c r="A185" s="2" t="s">
        <v>630</v>
      </c>
      <c r="B185" s="7" t="s">
        <v>631</v>
      </c>
      <c r="C185" s="7"/>
      <c r="D185" s="2">
        <v>12194</v>
      </c>
      <c r="F185" s="2">
        <v>16653</v>
      </c>
      <c r="G185" s="2" t="e">
        <f>VLOOKUP(A185,#REF!,9,0)</f>
        <v>#REF!</v>
      </c>
      <c r="H185" s="2" t="s">
        <v>632</v>
      </c>
      <c r="I185" s="2" t="s">
        <v>633</v>
      </c>
      <c r="J185" s="2" t="s">
        <v>634</v>
      </c>
      <c r="K185" s="8" t="s">
        <v>635</v>
      </c>
      <c r="L185" s="8"/>
    </row>
    <row r="186" spans="1:20">
      <c r="A186" s="2" t="s">
        <v>636</v>
      </c>
      <c r="B186" s="7" t="s">
        <v>631</v>
      </c>
      <c r="C186" s="7"/>
      <c r="D186" s="2">
        <v>13012</v>
      </c>
      <c r="F186" s="2">
        <v>16876</v>
      </c>
      <c r="G186" s="2" t="e">
        <f>VLOOKUP(A186,#REF!,9,0)</f>
        <v>#REF!</v>
      </c>
      <c r="H186" s="18" t="s">
        <v>637</v>
      </c>
      <c r="I186" s="150" t="s">
        <v>638</v>
      </c>
      <c r="J186" s="2" t="s">
        <v>639</v>
      </c>
      <c r="K186" s="8" t="s">
        <v>640</v>
      </c>
      <c r="L186" s="8"/>
      <c r="N186" s="1" t="s">
        <v>641</v>
      </c>
      <c r="O186" s="1">
        <v>2022</v>
      </c>
      <c r="P186" s="34" t="s">
        <v>642</v>
      </c>
      <c r="Q186" s="34"/>
      <c r="R186" s="34"/>
      <c r="S186" s="34"/>
      <c r="T186" s="34"/>
    </row>
    <row r="187" spans="1:20">
      <c r="A187" s="18" t="s">
        <v>643</v>
      </c>
      <c r="B187" s="7" t="s">
        <v>631</v>
      </c>
      <c r="C187" s="7"/>
      <c r="D187" s="2">
        <v>13013</v>
      </c>
      <c r="F187" s="2">
        <v>16876</v>
      </c>
      <c r="G187" s="2" t="e">
        <f>VLOOKUP(A187,#REF!,9,0)</f>
        <v>#REF!</v>
      </c>
      <c r="H187" s="18" t="s">
        <v>644</v>
      </c>
      <c r="I187" s="150"/>
      <c r="J187" s="2" t="s">
        <v>639</v>
      </c>
      <c r="K187" s="8" t="s">
        <v>645</v>
      </c>
      <c r="L187" s="8"/>
      <c r="N187" s="10" t="s">
        <v>646</v>
      </c>
      <c r="O187" s="32">
        <v>44201</v>
      </c>
    </row>
    <row r="188" spans="1:20">
      <c r="A188" s="2" t="s">
        <v>647</v>
      </c>
      <c r="B188" s="7" t="s">
        <v>631</v>
      </c>
      <c r="C188" s="7"/>
      <c r="D188" s="2">
        <v>13014</v>
      </c>
      <c r="F188" s="2">
        <v>16876</v>
      </c>
      <c r="G188" s="2" t="e">
        <f>VLOOKUP(A188,#REF!,9,0)</f>
        <v>#REF!</v>
      </c>
      <c r="H188" s="18" t="s">
        <v>648</v>
      </c>
      <c r="I188" s="150"/>
      <c r="J188" s="2" t="s">
        <v>639</v>
      </c>
      <c r="K188" s="8" t="s">
        <v>649</v>
      </c>
      <c r="L188" s="8"/>
    </row>
    <row r="189" spans="1:20">
      <c r="A189" s="2" t="s">
        <v>650</v>
      </c>
      <c r="B189" s="7" t="s">
        <v>651</v>
      </c>
      <c r="C189" s="7"/>
      <c r="D189" s="2">
        <v>13009</v>
      </c>
      <c r="F189" s="2">
        <v>16876</v>
      </c>
      <c r="G189" s="2" t="e">
        <f>VLOOKUP(A189,#REF!,9,0)</f>
        <v>#REF!</v>
      </c>
      <c r="H189" s="18" t="s">
        <v>652</v>
      </c>
      <c r="I189" s="150"/>
      <c r="J189" s="2" t="s">
        <v>639</v>
      </c>
      <c r="K189" s="8" t="s">
        <v>653</v>
      </c>
      <c r="L189" s="8"/>
      <c r="N189" s="34" t="s">
        <v>654</v>
      </c>
      <c r="O189" s="32">
        <v>44624</v>
      </c>
    </row>
    <row r="190" spans="1:20">
      <c r="A190" s="2" t="s">
        <v>655</v>
      </c>
      <c r="B190" s="7" t="s">
        <v>651</v>
      </c>
      <c r="C190" s="7"/>
      <c r="D190" s="2">
        <v>13313</v>
      </c>
      <c r="F190" s="2">
        <v>16876</v>
      </c>
      <c r="G190" s="2" t="e">
        <f>VLOOKUP(A190,#REF!,9,0)</f>
        <v>#REF!</v>
      </c>
      <c r="H190" s="18" t="s">
        <v>656</v>
      </c>
      <c r="I190" s="150"/>
      <c r="J190" s="2" t="s">
        <v>639</v>
      </c>
      <c r="K190" s="8" t="s">
        <v>657</v>
      </c>
      <c r="L190" s="8"/>
      <c r="N190" s="34" t="s">
        <v>658</v>
      </c>
      <c r="O190" s="32">
        <v>44661</v>
      </c>
    </row>
    <row r="191" spans="1:20">
      <c r="A191" s="2" t="s">
        <v>659</v>
      </c>
      <c r="B191" s="7" t="s">
        <v>651</v>
      </c>
      <c r="C191" s="7"/>
      <c r="D191" s="2">
        <v>13129</v>
      </c>
      <c r="F191" s="2">
        <v>16929</v>
      </c>
      <c r="G191" s="2" t="e">
        <f>VLOOKUP(A191,#REF!,9,0)</f>
        <v>#REF!</v>
      </c>
      <c r="H191" s="2" t="s">
        <v>660</v>
      </c>
      <c r="I191" s="2" t="s">
        <v>460</v>
      </c>
      <c r="J191" s="2" t="s">
        <v>661</v>
      </c>
      <c r="K191" s="8" t="s">
        <v>662</v>
      </c>
      <c r="L191" s="8"/>
      <c r="N191" s="34" t="s">
        <v>663</v>
      </c>
      <c r="O191" s="32">
        <v>44393</v>
      </c>
    </row>
    <row r="192" spans="1:20">
      <c r="A192" s="2" t="s">
        <v>664</v>
      </c>
      <c r="B192" s="7" t="s">
        <v>665</v>
      </c>
      <c r="C192" s="7"/>
      <c r="D192" s="2">
        <v>13922</v>
      </c>
      <c r="F192" s="2">
        <v>16653</v>
      </c>
      <c r="G192" s="2" t="e">
        <f>VLOOKUP(A192,#REF!,9,0)</f>
        <v>#REF!</v>
      </c>
      <c r="H192" s="2" t="s">
        <v>666</v>
      </c>
      <c r="I192" s="150" t="s">
        <v>667</v>
      </c>
      <c r="J192" s="51" t="s">
        <v>634</v>
      </c>
      <c r="K192" s="8" t="s">
        <v>668</v>
      </c>
      <c r="L192" s="8"/>
    </row>
    <row r="193" spans="1:20">
      <c r="A193" s="2" t="s">
        <v>669</v>
      </c>
      <c r="B193" s="7" t="s">
        <v>665</v>
      </c>
      <c r="C193" s="7"/>
      <c r="D193" s="2">
        <v>13923</v>
      </c>
      <c r="F193" s="2">
        <v>16653</v>
      </c>
      <c r="G193" s="2" t="e">
        <f>VLOOKUP(A193,#REF!,9,0)</f>
        <v>#REF!</v>
      </c>
      <c r="H193" s="2" t="s">
        <v>670</v>
      </c>
      <c r="I193" s="150"/>
      <c r="J193" s="51" t="s">
        <v>634</v>
      </c>
      <c r="K193" s="8" t="s">
        <v>671</v>
      </c>
      <c r="L193" s="8"/>
    </row>
    <row r="194" spans="1:20">
      <c r="A194" s="2" t="s">
        <v>672</v>
      </c>
      <c r="B194" s="7" t="s">
        <v>673</v>
      </c>
      <c r="C194" s="7"/>
      <c r="D194" s="2">
        <v>13944</v>
      </c>
      <c r="F194" s="2">
        <v>16653</v>
      </c>
      <c r="G194" s="2" t="e">
        <f>VLOOKUP(A194,#REF!,9,0)</f>
        <v>#REF!</v>
      </c>
      <c r="H194" s="2" t="s">
        <v>674</v>
      </c>
      <c r="I194" s="150"/>
      <c r="J194" s="51" t="s">
        <v>634</v>
      </c>
      <c r="K194" s="8" t="s">
        <v>675</v>
      </c>
      <c r="L194" s="8"/>
    </row>
    <row r="195" spans="1:20">
      <c r="A195" s="2" t="s">
        <v>676</v>
      </c>
      <c r="B195" s="7" t="s">
        <v>677</v>
      </c>
      <c r="C195" s="7"/>
      <c r="D195" s="2">
        <v>13946</v>
      </c>
      <c r="F195" s="2">
        <v>16653</v>
      </c>
      <c r="G195" s="2" t="e">
        <f>VLOOKUP(A195,#REF!,9,0)</f>
        <v>#REF!</v>
      </c>
      <c r="H195" s="2" t="s">
        <v>678</v>
      </c>
      <c r="I195" s="150"/>
      <c r="J195" s="51" t="s">
        <v>634</v>
      </c>
      <c r="K195" s="8" t="s">
        <v>679</v>
      </c>
      <c r="L195" s="8"/>
    </row>
    <row r="196" spans="1:20">
      <c r="A196" s="2" t="s">
        <v>680</v>
      </c>
      <c r="B196" s="7" t="s">
        <v>681</v>
      </c>
      <c r="C196" s="7"/>
      <c r="D196" s="2">
        <v>1419</v>
      </c>
      <c r="F196" s="2">
        <v>1002</v>
      </c>
      <c r="G196" s="2" t="e">
        <f>VLOOKUP(A196,#REF!,9,0)</f>
        <v>#REF!</v>
      </c>
      <c r="H196" s="2" t="s">
        <v>283</v>
      </c>
      <c r="I196" s="2" t="s">
        <v>284</v>
      </c>
      <c r="K196" s="8" t="s">
        <v>682</v>
      </c>
      <c r="L196" s="8"/>
    </row>
    <row r="197" spans="1:20">
      <c r="A197" s="2" t="s">
        <v>683</v>
      </c>
      <c r="B197" s="7" t="s">
        <v>681</v>
      </c>
      <c r="C197" s="7"/>
      <c r="D197" s="2">
        <v>14017</v>
      </c>
      <c r="F197" s="2">
        <v>16653</v>
      </c>
      <c r="G197" s="2" t="e">
        <f>VLOOKUP(A197,#REF!,9,0)</f>
        <v>#REF!</v>
      </c>
      <c r="H197" s="2" t="s">
        <v>684</v>
      </c>
      <c r="I197" s="18" t="s">
        <v>667</v>
      </c>
      <c r="J197" s="51" t="s">
        <v>634</v>
      </c>
      <c r="K197" s="8" t="s">
        <v>685</v>
      </c>
      <c r="L197" s="8"/>
      <c r="N197" s="34" t="s">
        <v>658</v>
      </c>
      <c r="O197" s="32">
        <v>44661</v>
      </c>
    </row>
    <row r="198" spans="1:20" ht="14.25" customHeight="1">
      <c r="A198" s="2" t="s">
        <v>686</v>
      </c>
      <c r="B198" s="7" t="s">
        <v>687</v>
      </c>
      <c r="C198" s="7"/>
      <c r="D198" s="2">
        <v>13879</v>
      </c>
      <c r="F198" s="2">
        <v>17061</v>
      </c>
      <c r="G198" s="2" t="e">
        <f>VLOOKUP(A198,#REF!,9,0)</f>
        <v>#REF!</v>
      </c>
      <c r="H198" s="18" t="s">
        <v>688</v>
      </c>
      <c r="I198" s="150" t="s">
        <v>689</v>
      </c>
      <c r="J198" s="11" t="s">
        <v>690</v>
      </c>
      <c r="K198" s="8" t="s">
        <v>691</v>
      </c>
      <c r="L198" s="8"/>
    </row>
    <row r="199" spans="1:20" ht="28.8">
      <c r="A199" s="18" t="s">
        <v>692</v>
      </c>
      <c r="B199" s="7" t="s">
        <v>687</v>
      </c>
      <c r="C199" s="7"/>
      <c r="D199" s="2">
        <v>13880</v>
      </c>
      <c r="F199" s="2">
        <v>17061</v>
      </c>
      <c r="G199" s="2" t="e">
        <f>VLOOKUP(A199,#REF!,9,0)</f>
        <v>#REF!</v>
      </c>
      <c r="H199" s="18" t="s">
        <v>693</v>
      </c>
      <c r="I199" s="150"/>
      <c r="J199" s="11" t="s">
        <v>690</v>
      </c>
      <c r="K199" s="8" t="s">
        <v>694</v>
      </c>
      <c r="L199" s="8"/>
      <c r="N199" s="10" t="s">
        <v>695</v>
      </c>
      <c r="P199" s="19" t="s">
        <v>696</v>
      </c>
      <c r="Q199" s="19"/>
      <c r="R199" s="19"/>
      <c r="S199" s="19"/>
      <c r="T199" s="19"/>
    </row>
    <row r="200" spans="1:20">
      <c r="A200" s="18" t="s">
        <v>697</v>
      </c>
      <c r="B200" s="7" t="s">
        <v>687</v>
      </c>
      <c r="C200" s="7"/>
      <c r="D200" s="2">
        <v>13916</v>
      </c>
      <c r="F200" s="2">
        <v>17050</v>
      </c>
      <c r="G200" s="2" t="e">
        <f>VLOOKUP(A200,#REF!,9,0)</f>
        <v>#REF!</v>
      </c>
      <c r="H200" s="18" t="s">
        <v>698</v>
      </c>
      <c r="I200" s="2" t="s">
        <v>699</v>
      </c>
      <c r="J200" s="18" t="s">
        <v>700</v>
      </c>
      <c r="K200" s="8" t="s">
        <v>701</v>
      </c>
      <c r="L200" s="8"/>
      <c r="P200" s="19" t="s">
        <v>702</v>
      </c>
      <c r="Q200" s="19"/>
      <c r="R200" s="19"/>
      <c r="S200" s="19"/>
      <c r="T200" s="19"/>
    </row>
    <row r="201" spans="1:20" ht="14.25" customHeight="1">
      <c r="A201" s="18" t="s">
        <v>703</v>
      </c>
      <c r="B201" s="7" t="s">
        <v>687</v>
      </c>
      <c r="C201" s="7"/>
      <c r="D201" s="2">
        <v>11573</v>
      </c>
      <c r="F201" s="2">
        <v>16502</v>
      </c>
      <c r="G201" s="2" t="e">
        <f>VLOOKUP(A201,#REF!,9,0)</f>
        <v>#REF!</v>
      </c>
      <c r="H201" s="18" t="s">
        <v>704</v>
      </c>
      <c r="I201" s="150" t="s">
        <v>460</v>
      </c>
      <c r="J201" s="11" t="s">
        <v>705</v>
      </c>
      <c r="K201" s="8" t="s">
        <v>706</v>
      </c>
      <c r="L201" s="8"/>
    </row>
    <row r="202" spans="1:20" ht="28.8">
      <c r="A202" s="18" t="s">
        <v>707</v>
      </c>
      <c r="B202" s="7" t="s">
        <v>687</v>
      </c>
      <c r="C202" s="7"/>
      <c r="D202" s="2">
        <v>11536</v>
      </c>
      <c r="F202" s="2">
        <v>16502</v>
      </c>
      <c r="G202" s="2" t="e">
        <f>VLOOKUP(A202,#REF!,9,0)</f>
        <v>#REF!</v>
      </c>
      <c r="H202" s="18" t="s">
        <v>708</v>
      </c>
      <c r="I202" s="150"/>
      <c r="J202" s="11" t="s">
        <v>705</v>
      </c>
      <c r="K202" s="8" t="s">
        <v>709</v>
      </c>
      <c r="L202" s="8"/>
    </row>
    <row r="203" spans="1:20" ht="28.8">
      <c r="A203" s="18" t="s">
        <v>710</v>
      </c>
      <c r="B203" s="7" t="s">
        <v>687</v>
      </c>
      <c r="C203" s="7"/>
      <c r="D203" s="2">
        <v>13743</v>
      </c>
      <c r="F203" s="2">
        <v>16502</v>
      </c>
      <c r="G203" s="2" t="e">
        <f>VLOOKUP(A203,#REF!,9,0)</f>
        <v>#REF!</v>
      </c>
      <c r="H203" s="18" t="s">
        <v>711</v>
      </c>
      <c r="I203" s="150"/>
      <c r="J203" s="11" t="s">
        <v>705</v>
      </c>
      <c r="K203" s="8" t="s">
        <v>712</v>
      </c>
      <c r="L203" s="8"/>
    </row>
    <row r="204" spans="1:20" ht="28.8">
      <c r="A204" s="18" t="s">
        <v>713</v>
      </c>
      <c r="B204" s="7" t="s">
        <v>687</v>
      </c>
      <c r="C204" s="7"/>
      <c r="D204" s="2">
        <v>12958</v>
      </c>
      <c r="F204" s="2">
        <v>16502</v>
      </c>
      <c r="G204" s="2" t="e">
        <f>VLOOKUP(A204,#REF!,9,0)</f>
        <v>#REF!</v>
      </c>
      <c r="H204" s="18" t="s">
        <v>714</v>
      </c>
      <c r="I204" s="150"/>
      <c r="J204" s="11" t="s">
        <v>705</v>
      </c>
      <c r="K204" s="8" t="s">
        <v>715</v>
      </c>
      <c r="L204" s="8"/>
    </row>
    <row r="205" spans="1:20" ht="28.8">
      <c r="A205" s="18" t="s">
        <v>716</v>
      </c>
      <c r="B205" s="7" t="s">
        <v>687</v>
      </c>
      <c r="C205" s="7"/>
      <c r="D205" s="2">
        <v>13742</v>
      </c>
      <c r="F205" s="2">
        <v>16502</v>
      </c>
      <c r="G205" s="2" t="e">
        <f>VLOOKUP(A205,#REF!,9,0)</f>
        <v>#REF!</v>
      </c>
      <c r="H205" s="18" t="s">
        <v>717</v>
      </c>
      <c r="I205" s="150"/>
      <c r="J205" s="11" t="s">
        <v>705</v>
      </c>
      <c r="K205" s="8" t="s">
        <v>718</v>
      </c>
      <c r="L205" s="8"/>
      <c r="P205" s="34"/>
      <c r="Q205" s="34" t="s">
        <v>719</v>
      </c>
      <c r="R205" s="34"/>
      <c r="S205" s="34"/>
      <c r="T205" s="34"/>
    </row>
    <row r="206" spans="1:20">
      <c r="A206" s="18" t="s">
        <v>720</v>
      </c>
      <c r="B206" s="7" t="s">
        <v>721</v>
      </c>
      <c r="C206" s="7"/>
      <c r="D206" s="2">
        <v>14122</v>
      </c>
      <c r="F206" s="2">
        <v>17078</v>
      </c>
      <c r="G206" s="2" t="e">
        <f>VLOOKUP(A206,#REF!,9,0)</f>
        <v>#REF!</v>
      </c>
      <c r="H206" s="2" t="s">
        <v>231</v>
      </c>
      <c r="J206" s="153" t="s">
        <v>722</v>
      </c>
      <c r="K206" s="8" t="s">
        <v>723</v>
      </c>
      <c r="L206" s="8"/>
    </row>
    <row r="207" spans="1:20">
      <c r="A207" s="18" t="s">
        <v>724</v>
      </c>
      <c r="B207" s="7" t="s">
        <v>721</v>
      </c>
      <c r="C207" s="7"/>
      <c r="D207" s="2">
        <v>14121</v>
      </c>
      <c r="F207" s="2">
        <v>17078</v>
      </c>
      <c r="G207" s="2" t="e">
        <f>VLOOKUP(A207,#REF!,9,0)</f>
        <v>#REF!</v>
      </c>
      <c r="H207" s="2" t="s">
        <v>725</v>
      </c>
      <c r="J207" s="153"/>
      <c r="K207" s="8" t="s">
        <v>726</v>
      </c>
      <c r="L207" s="8"/>
      <c r="N207" s="19" t="s">
        <v>727</v>
      </c>
      <c r="O207" s="32">
        <v>44958</v>
      </c>
      <c r="P207" s="34" t="s">
        <v>728</v>
      </c>
      <c r="Q207" s="34"/>
      <c r="R207" s="34"/>
      <c r="S207" s="34"/>
      <c r="T207" s="34"/>
    </row>
    <row r="208" spans="1:20" ht="72">
      <c r="A208" s="18" t="s">
        <v>729</v>
      </c>
      <c r="B208" s="7" t="s">
        <v>730</v>
      </c>
      <c r="C208" s="7"/>
      <c r="D208" s="2">
        <v>14129</v>
      </c>
      <c r="F208" s="2">
        <v>17076</v>
      </c>
      <c r="G208" s="2" t="e">
        <f>VLOOKUP(A208,#REF!,9,0)</f>
        <v>#REF!</v>
      </c>
      <c r="H208" s="2" t="s">
        <v>731</v>
      </c>
      <c r="I208" s="2" t="s">
        <v>732</v>
      </c>
      <c r="J208" s="2" t="s">
        <v>733</v>
      </c>
      <c r="K208" s="8" t="s">
        <v>734</v>
      </c>
      <c r="L208" s="8"/>
      <c r="N208" s="19" t="s">
        <v>735</v>
      </c>
      <c r="O208" s="32">
        <v>44937</v>
      </c>
      <c r="P208" s="45" t="s">
        <v>736</v>
      </c>
      <c r="Q208" s="45" t="s">
        <v>737</v>
      </c>
      <c r="R208" s="45"/>
      <c r="S208" s="45"/>
      <c r="T208" s="45"/>
    </row>
    <row r="209" spans="1:20">
      <c r="A209" s="18" t="s">
        <v>738</v>
      </c>
      <c r="B209" s="7" t="s">
        <v>739</v>
      </c>
      <c r="C209" s="7"/>
      <c r="D209" s="2">
        <v>14136</v>
      </c>
      <c r="F209" s="2">
        <v>17078</v>
      </c>
      <c r="G209" s="2" t="e">
        <f>VLOOKUP(A209,#REF!,9,0)</f>
        <v>#REF!</v>
      </c>
      <c r="H209" s="2" t="s">
        <v>231</v>
      </c>
      <c r="J209" s="153" t="s">
        <v>722</v>
      </c>
      <c r="K209" s="8" t="s">
        <v>740</v>
      </c>
      <c r="L209" s="8"/>
    </row>
    <row r="210" spans="1:20">
      <c r="A210" s="18" t="s">
        <v>741</v>
      </c>
      <c r="B210" s="7" t="s">
        <v>742</v>
      </c>
      <c r="C210" s="7"/>
      <c r="D210" s="2">
        <v>14149</v>
      </c>
      <c r="F210" s="2">
        <v>17078</v>
      </c>
      <c r="G210" s="2" t="e">
        <f>VLOOKUP(A210,#REF!,9,0)</f>
        <v>#REF!</v>
      </c>
      <c r="H210" s="2" t="s">
        <v>743</v>
      </c>
      <c r="J210" s="153"/>
      <c r="K210" s="8" t="s">
        <v>744</v>
      </c>
      <c r="L210" s="8"/>
    </row>
    <row r="211" spans="1:20" ht="14.25" customHeight="1">
      <c r="A211" s="18" t="s">
        <v>745</v>
      </c>
      <c r="B211" s="7" t="s">
        <v>746</v>
      </c>
      <c r="C211" s="7"/>
      <c r="D211" s="2">
        <v>14104</v>
      </c>
      <c r="F211" s="2">
        <v>16920</v>
      </c>
      <c r="G211" s="2" t="e">
        <f>VLOOKUP(A211,#REF!,9,0)</f>
        <v>#REF!</v>
      </c>
      <c r="H211" s="2" t="s">
        <v>747</v>
      </c>
      <c r="I211" s="150" t="s">
        <v>748</v>
      </c>
      <c r="J211" s="11" t="s">
        <v>749</v>
      </c>
      <c r="K211" s="8" t="s">
        <v>750</v>
      </c>
      <c r="L211" s="8"/>
    </row>
    <row r="212" spans="1:20" ht="28.8">
      <c r="A212" s="18" t="s">
        <v>751</v>
      </c>
      <c r="B212" s="7" t="s">
        <v>746</v>
      </c>
      <c r="C212" s="7"/>
      <c r="D212" s="2">
        <v>13901</v>
      </c>
      <c r="F212" s="2">
        <v>16920</v>
      </c>
      <c r="G212" s="2" t="e">
        <f>VLOOKUP(A212,#REF!,9,0)</f>
        <v>#REF!</v>
      </c>
      <c r="H212" s="2" t="s">
        <v>752</v>
      </c>
      <c r="I212" s="150"/>
      <c r="J212" s="11" t="s">
        <v>749</v>
      </c>
      <c r="K212" s="8" t="s">
        <v>753</v>
      </c>
      <c r="L212" s="8"/>
    </row>
    <row r="213" spans="1:20" ht="28.8">
      <c r="A213" s="18" t="s">
        <v>754</v>
      </c>
      <c r="B213" s="7" t="s">
        <v>746</v>
      </c>
      <c r="C213" s="7"/>
      <c r="D213" s="2">
        <v>14107</v>
      </c>
      <c r="F213" s="2">
        <v>16920</v>
      </c>
      <c r="G213" s="2" t="e">
        <f>VLOOKUP(A213,#REF!,9,0)</f>
        <v>#REF!</v>
      </c>
      <c r="H213" s="2" t="s">
        <v>755</v>
      </c>
      <c r="I213" s="150"/>
      <c r="J213" s="11" t="s">
        <v>749</v>
      </c>
      <c r="K213" s="8" t="s">
        <v>756</v>
      </c>
      <c r="L213" s="8"/>
    </row>
    <row r="214" spans="1:20" ht="28.8">
      <c r="A214" s="18" t="s">
        <v>757</v>
      </c>
      <c r="B214" s="7" t="s">
        <v>746</v>
      </c>
      <c r="C214" s="7"/>
      <c r="D214" s="2">
        <v>13225</v>
      </c>
      <c r="F214" s="2">
        <v>16920</v>
      </c>
      <c r="G214" s="2" t="e">
        <f>VLOOKUP(A214,#REF!,9,0)</f>
        <v>#REF!</v>
      </c>
      <c r="H214" s="2" t="s">
        <v>758</v>
      </c>
      <c r="I214" s="150"/>
      <c r="J214" s="11" t="s">
        <v>749</v>
      </c>
      <c r="K214" s="8" t="s">
        <v>759</v>
      </c>
      <c r="L214" s="8"/>
      <c r="P214" s="34" t="s">
        <v>760</v>
      </c>
      <c r="Q214" s="34"/>
      <c r="R214" s="34"/>
      <c r="S214" s="34"/>
      <c r="T214" s="34"/>
    </row>
    <row r="215" spans="1:20" ht="14.25" customHeight="1">
      <c r="A215" s="35" t="s">
        <v>761</v>
      </c>
      <c r="B215" s="36" t="s">
        <v>746</v>
      </c>
      <c r="C215" s="36"/>
      <c r="D215" s="37">
        <v>14216</v>
      </c>
      <c r="E215" s="37"/>
      <c r="F215" s="37">
        <v>16976</v>
      </c>
      <c r="G215" s="37" t="e">
        <f>VLOOKUP(A215,#REF!,9,0)</f>
        <v>#REF!</v>
      </c>
      <c r="H215" s="37" t="s">
        <v>762</v>
      </c>
      <c r="I215" s="150" t="s">
        <v>763</v>
      </c>
      <c r="J215" s="11" t="s">
        <v>581</v>
      </c>
      <c r="K215" s="8" t="s">
        <v>764</v>
      </c>
      <c r="L215" s="8"/>
    </row>
    <row r="216" spans="1:20" ht="28.8">
      <c r="A216" s="35" t="s">
        <v>765</v>
      </c>
      <c r="B216" s="36" t="s">
        <v>746</v>
      </c>
      <c r="C216" s="36"/>
      <c r="D216" s="37">
        <v>14215</v>
      </c>
      <c r="E216" s="37"/>
      <c r="F216" s="37">
        <v>16976</v>
      </c>
      <c r="G216" s="37" t="e">
        <f>VLOOKUP(A216,#REF!,9,0)</f>
        <v>#REF!</v>
      </c>
      <c r="H216" s="37" t="s">
        <v>766</v>
      </c>
      <c r="I216" s="150"/>
      <c r="J216" s="11" t="s">
        <v>581</v>
      </c>
      <c r="K216" s="8" t="s">
        <v>767</v>
      </c>
      <c r="L216" s="8"/>
      <c r="N216" s="1" t="s">
        <v>768</v>
      </c>
      <c r="O216" s="32">
        <v>45412</v>
      </c>
      <c r="P216" s="34" t="s">
        <v>769</v>
      </c>
    </row>
    <row r="217" spans="1:20">
      <c r="A217" s="2" t="s">
        <v>770</v>
      </c>
      <c r="B217" s="7" t="s">
        <v>771</v>
      </c>
      <c r="C217" s="7"/>
      <c r="D217" s="2">
        <v>1158</v>
      </c>
      <c r="F217" s="2">
        <v>1009</v>
      </c>
      <c r="G217" s="2" t="e">
        <f>VLOOKUP(A217,#REF!,9,0)</f>
        <v>#REF!</v>
      </c>
      <c r="H217" s="2" t="s">
        <v>772</v>
      </c>
      <c r="I217" s="2" t="s">
        <v>53</v>
      </c>
      <c r="J217" s="2" t="s">
        <v>53</v>
      </c>
      <c r="K217" s="8" t="s">
        <v>773</v>
      </c>
      <c r="L217" s="8"/>
    </row>
    <row r="218" spans="1:20">
      <c r="A218" s="2" t="s">
        <v>774</v>
      </c>
      <c r="B218" s="7" t="s">
        <v>775</v>
      </c>
      <c r="C218" s="7"/>
      <c r="D218" s="2">
        <v>1314</v>
      </c>
      <c r="F218" s="2">
        <v>1009</v>
      </c>
      <c r="G218" s="2" t="e">
        <f>VLOOKUP(A218,#REF!,9,0)</f>
        <v>#REF!</v>
      </c>
      <c r="H218" s="2" t="s">
        <v>776</v>
      </c>
      <c r="I218" s="2" t="s">
        <v>53</v>
      </c>
      <c r="J218" s="2" t="s">
        <v>53</v>
      </c>
      <c r="K218" s="8" t="s">
        <v>777</v>
      </c>
      <c r="L218" s="8"/>
    </row>
    <row r="219" spans="1:20">
      <c r="A219" s="2" t="s">
        <v>778</v>
      </c>
      <c r="B219" s="7" t="s">
        <v>779</v>
      </c>
      <c r="C219" s="7"/>
      <c r="D219" s="2">
        <v>13403</v>
      </c>
      <c r="F219" s="2">
        <v>16952</v>
      </c>
      <c r="G219" s="2" t="e">
        <f>VLOOKUP(A219,#REF!,9,0)</f>
        <v>#REF!</v>
      </c>
      <c r="H219" s="2" t="s">
        <v>780</v>
      </c>
      <c r="I219" s="150" t="s">
        <v>781</v>
      </c>
      <c r="J219" s="150"/>
      <c r="K219" s="2"/>
      <c r="L219" s="2"/>
    </row>
    <row r="220" spans="1:20">
      <c r="A220" s="2" t="s">
        <v>782</v>
      </c>
      <c r="B220" s="7" t="s">
        <v>779</v>
      </c>
      <c r="C220" s="7"/>
      <c r="D220" s="2">
        <v>13432</v>
      </c>
      <c r="F220" s="2">
        <v>16952</v>
      </c>
      <c r="G220" s="2" t="e">
        <f>VLOOKUP(A220,#REF!,9,0)</f>
        <v>#REF!</v>
      </c>
      <c r="H220" s="2" t="s">
        <v>783</v>
      </c>
      <c r="I220" s="150"/>
      <c r="J220" s="150"/>
      <c r="K220" s="2"/>
      <c r="L220" s="2"/>
    </row>
    <row r="221" spans="1:20">
      <c r="A221" s="2" t="s">
        <v>784</v>
      </c>
      <c r="B221" s="7" t="s">
        <v>779</v>
      </c>
      <c r="C221" s="7"/>
      <c r="D221" s="2">
        <v>13337</v>
      </c>
      <c r="F221" s="2">
        <v>16952</v>
      </c>
      <c r="G221" s="2" t="e">
        <f>VLOOKUP(A221,#REF!,9,0)</f>
        <v>#REF!</v>
      </c>
      <c r="H221" s="2" t="s">
        <v>785</v>
      </c>
      <c r="I221" s="150"/>
      <c r="J221" s="150"/>
      <c r="K221" s="2"/>
      <c r="L221" s="2"/>
    </row>
    <row r="222" spans="1:20">
      <c r="A222" s="18" t="s">
        <v>786</v>
      </c>
      <c r="B222" s="7" t="s">
        <v>779</v>
      </c>
      <c r="C222" s="7"/>
      <c r="D222" s="2">
        <v>13444</v>
      </c>
      <c r="F222" s="2">
        <v>16952</v>
      </c>
      <c r="G222" s="2" t="e">
        <f>VLOOKUP(A222,#REF!,9,0)</f>
        <v>#REF!</v>
      </c>
      <c r="H222" s="2" t="s">
        <v>787</v>
      </c>
      <c r="I222" s="150"/>
      <c r="J222" s="150"/>
      <c r="K222" s="2"/>
      <c r="L222" s="2"/>
    </row>
    <row r="223" spans="1:20" ht="14.25" customHeight="1">
      <c r="A223" s="2" t="s">
        <v>788</v>
      </c>
      <c r="B223" s="7" t="s">
        <v>779</v>
      </c>
      <c r="C223" s="7"/>
      <c r="D223" s="2">
        <v>14415</v>
      </c>
      <c r="F223" s="2">
        <v>17232</v>
      </c>
      <c r="G223" s="2" t="e">
        <f>VLOOKUP(A223,#REF!,9,0)</f>
        <v>#REF!</v>
      </c>
      <c r="H223" s="52" t="s">
        <v>789</v>
      </c>
      <c r="I223" s="150" t="s">
        <v>790</v>
      </c>
      <c r="J223" s="11" t="s">
        <v>791</v>
      </c>
      <c r="K223" s="8" t="s">
        <v>792</v>
      </c>
      <c r="L223" s="8"/>
    </row>
    <row r="224" spans="1:20" ht="28.8">
      <c r="A224" s="2" t="s">
        <v>793</v>
      </c>
      <c r="B224" s="7" t="s">
        <v>779</v>
      </c>
      <c r="C224" s="7"/>
      <c r="D224" s="2">
        <v>14419</v>
      </c>
      <c r="F224" s="2">
        <v>17232</v>
      </c>
      <c r="G224" s="2" t="e">
        <f>VLOOKUP(A224,#REF!,9,0)</f>
        <v>#REF!</v>
      </c>
      <c r="H224" s="2" t="s">
        <v>794</v>
      </c>
      <c r="I224" s="150"/>
      <c r="J224" s="11" t="s">
        <v>791</v>
      </c>
      <c r="K224" s="8" t="s">
        <v>795</v>
      </c>
      <c r="L224" s="8"/>
    </row>
    <row r="225" spans="1:20">
      <c r="A225" s="2" t="s">
        <v>796</v>
      </c>
      <c r="B225" s="7" t="s">
        <v>779</v>
      </c>
      <c r="C225" s="7"/>
      <c r="D225" s="2">
        <v>14450</v>
      </c>
      <c r="F225" s="2">
        <v>17224</v>
      </c>
      <c r="G225" s="2" t="e">
        <f>VLOOKUP(A225,#REF!,9,0)</f>
        <v>#REF!</v>
      </c>
      <c r="H225" s="2" t="s">
        <v>542</v>
      </c>
      <c r="I225" s="150" t="s">
        <v>555</v>
      </c>
      <c r="J225" s="150" t="s">
        <v>797</v>
      </c>
      <c r="K225" s="8" t="s">
        <v>543</v>
      </c>
      <c r="L225" s="8"/>
    </row>
    <row r="226" spans="1:20">
      <c r="A226" s="2" t="s">
        <v>798</v>
      </c>
      <c r="B226" s="7" t="s">
        <v>799</v>
      </c>
      <c r="C226" s="7"/>
      <c r="D226" s="2">
        <v>14451</v>
      </c>
      <c r="F226" s="2">
        <v>17224</v>
      </c>
      <c r="G226" s="2" t="e">
        <f>VLOOKUP(A226,#REF!,9,0)</f>
        <v>#REF!</v>
      </c>
      <c r="H226" s="2" t="s">
        <v>373</v>
      </c>
      <c r="I226" s="150"/>
      <c r="J226" s="150"/>
      <c r="K226" s="8" t="s">
        <v>800</v>
      </c>
      <c r="L226" s="8"/>
    </row>
    <row r="227" spans="1:20">
      <c r="A227" s="2" t="s">
        <v>801</v>
      </c>
      <c r="B227" s="7" t="s">
        <v>802</v>
      </c>
      <c r="C227" s="7"/>
      <c r="D227" s="2">
        <v>1161</v>
      </c>
      <c r="F227" s="2">
        <v>1002</v>
      </c>
      <c r="G227" s="2" t="e">
        <f>VLOOKUP(A227,#REF!,9,0)</f>
        <v>#REF!</v>
      </c>
      <c r="H227" s="2" t="s">
        <v>803</v>
      </c>
      <c r="I227" s="2" t="s">
        <v>48</v>
      </c>
      <c r="K227" s="2"/>
      <c r="L227" s="2"/>
    </row>
    <row r="228" spans="1:20">
      <c r="A228" s="2" t="s">
        <v>804</v>
      </c>
      <c r="B228" s="7" t="s">
        <v>802</v>
      </c>
      <c r="C228" s="7"/>
      <c r="D228" s="2">
        <v>14579</v>
      </c>
      <c r="F228" s="2">
        <v>16900</v>
      </c>
      <c r="G228" s="2" t="e">
        <f>VLOOKUP(A228,#REF!,9,0)</f>
        <v>#REF!</v>
      </c>
      <c r="H228" s="2" t="s">
        <v>805</v>
      </c>
      <c r="I228" s="150" t="s">
        <v>806</v>
      </c>
      <c r="J228" s="2" t="s">
        <v>807</v>
      </c>
      <c r="K228" s="2"/>
      <c r="L228" s="2"/>
    </row>
    <row r="229" spans="1:20">
      <c r="A229" s="2" t="s">
        <v>808</v>
      </c>
      <c r="B229" s="7" t="s">
        <v>802</v>
      </c>
      <c r="C229" s="53"/>
      <c r="D229" s="2">
        <v>14567</v>
      </c>
      <c r="F229" s="2">
        <v>16900</v>
      </c>
      <c r="G229" s="2" t="e">
        <f>VLOOKUP(A229,#REF!,9,0)</f>
        <v>#REF!</v>
      </c>
      <c r="H229" s="2" t="s">
        <v>809</v>
      </c>
      <c r="I229" s="150"/>
      <c r="J229" s="2" t="s">
        <v>807</v>
      </c>
      <c r="K229" s="8" t="s">
        <v>810</v>
      </c>
      <c r="L229" s="8"/>
    </row>
    <row r="230" spans="1:20">
      <c r="A230" s="2" t="s">
        <v>811</v>
      </c>
      <c r="B230" s="7" t="s">
        <v>802</v>
      </c>
      <c r="C230" s="53"/>
      <c r="D230" s="2">
        <v>13161</v>
      </c>
      <c r="F230" s="2">
        <v>16900</v>
      </c>
      <c r="G230" s="2" t="e">
        <f>VLOOKUP(A230,#REF!,9,0)</f>
        <v>#REF!</v>
      </c>
      <c r="H230" s="2" t="s">
        <v>812</v>
      </c>
      <c r="I230" s="150"/>
      <c r="J230" s="2" t="s">
        <v>807</v>
      </c>
      <c r="K230" s="8" t="s">
        <v>813</v>
      </c>
      <c r="L230" s="8"/>
    </row>
    <row r="231" spans="1:20">
      <c r="A231" s="2" t="s">
        <v>466</v>
      </c>
      <c r="B231" s="54" t="s">
        <v>814</v>
      </c>
      <c r="C231" s="7"/>
      <c r="D231" s="2">
        <v>15001</v>
      </c>
      <c r="F231" s="2">
        <v>15000</v>
      </c>
      <c r="G231" s="2" t="s">
        <v>815</v>
      </c>
      <c r="I231" s="2" t="s">
        <v>469</v>
      </c>
      <c r="K231" s="2"/>
      <c r="L231" s="2"/>
    </row>
    <row r="232" spans="1:20">
      <c r="A232" s="2" t="s">
        <v>816</v>
      </c>
      <c r="B232" s="7" t="s">
        <v>817</v>
      </c>
      <c r="C232" s="7"/>
      <c r="D232" s="2">
        <v>1141</v>
      </c>
      <c r="F232" s="2">
        <v>1009</v>
      </c>
      <c r="G232" s="2" t="e">
        <f>VLOOKUP(A232,#REF!,9,0)</f>
        <v>#REF!</v>
      </c>
      <c r="H232" s="2" t="s">
        <v>818</v>
      </c>
      <c r="I232" s="2" t="s">
        <v>53</v>
      </c>
      <c r="K232" s="8" t="s">
        <v>819</v>
      </c>
      <c r="L232" s="8"/>
    </row>
    <row r="233" spans="1:20" ht="14.25" customHeight="1">
      <c r="A233" s="2" t="s">
        <v>820</v>
      </c>
      <c r="B233" s="7" t="s">
        <v>821</v>
      </c>
      <c r="C233" s="7"/>
      <c r="D233" s="2">
        <v>13736</v>
      </c>
      <c r="F233" s="2">
        <v>17024</v>
      </c>
      <c r="G233" s="2" t="e">
        <f>VLOOKUP(A233,#REF!,9,0)</f>
        <v>#REF!</v>
      </c>
      <c r="H233" s="2" t="s">
        <v>822</v>
      </c>
      <c r="I233" s="150" t="s">
        <v>823</v>
      </c>
      <c r="J233" s="11" t="s">
        <v>824</v>
      </c>
      <c r="K233" s="8" t="s">
        <v>825</v>
      </c>
      <c r="L233" s="8"/>
      <c r="N233" s="34" t="s">
        <v>826</v>
      </c>
      <c r="O233" s="32">
        <v>45338</v>
      </c>
      <c r="P233" s="19" t="s">
        <v>827</v>
      </c>
      <c r="Q233" s="19" t="s">
        <v>828</v>
      </c>
      <c r="R233" s="19"/>
      <c r="S233" s="19"/>
      <c r="T233" s="19"/>
    </row>
    <row r="234" spans="1:20" ht="28.8">
      <c r="A234" s="2" t="s">
        <v>829</v>
      </c>
      <c r="B234" s="7" t="s">
        <v>821</v>
      </c>
      <c r="C234" s="7"/>
      <c r="D234" s="2">
        <v>13734</v>
      </c>
      <c r="F234" s="2">
        <v>17024</v>
      </c>
      <c r="G234" s="2" t="e">
        <f>VLOOKUP(A234,#REF!,9,0)</f>
        <v>#REF!</v>
      </c>
      <c r="H234" s="2" t="s">
        <v>830</v>
      </c>
      <c r="I234" s="150"/>
      <c r="J234" s="11" t="s">
        <v>824</v>
      </c>
      <c r="K234" s="8" t="s">
        <v>831</v>
      </c>
      <c r="L234" s="8"/>
      <c r="N234" s="19" t="s">
        <v>832</v>
      </c>
      <c r="O234" s="32">
        <v>44690</v>
      </c>
      <c r="P234" s="34" t="s">
        <v>833</v>
      </c>
    </row>
    <row r="235" spans="1:20" ht="28.8">
      <c r="A235" s="2" t="s">
        <v>834</v>
      </c>
      <c r="B235" s="7" t="s">
        <v>821</v>
      </c>
      <c r="C235" s="7"/>
      <c r="D235" s="2">
        <v>13735</v>
      </c>
      <c r="F235" s="2">
        <v>17024</v>
      </c>
      <c r="G235" s="2" t="e">
        <f>VLOOKUP(A235,#REF!,9,0)</f>
        <v>#REF!</v>
      </c>
      <c r="H235" s="2" t="s">
        <v>835</v>
      </c>
      <c r="I235" s="150"/>
      <c r="J235" s="11" t="s">
        <v>824</v>
      </c>
      <c r="K235" s="8" t="s">
        <v>836</v>
      </c>
      <c r="L235" s="8"/>
    </row>
    <row r="236" spans="1:20" ht="28.8">
      <c r="A236" s="2" t="s">
        <v>837</v>
      </c>
      <c r="B236" s="7" t="s">
        <v>821</v>
      </c>
      <c r="C236" s="7"/>
      <c r="D236" s="2">
        <v>13737</v>
      </c>
      <c r="F236" s="2">
        <v>17024</v>
      </c>
      <c r="G236" s="2" t="e">
        <f>VLOOKUP(A236,#REF!,9,0)</f>
        <v>#REF!</v>
      </c>
      <c r="H236" s="2" t="s">
        <v>838</v>
      </c>
      <c r="I236" s="150"/>
      <c r="J236" s="11" t="s">
        <v>824</v>
      </c>
      <c r="K236" s="8" t="s">
        <v>839</v>
      </c>
      <c r="L236" s="8"/>
    </row>
    <row r="237" spans="1:20" ht="28.8">
      <c r="A237" s="2" t="s">
        <v>840</v>
      </c>
      <c r="B237" s="7" t="s">
        <v>821</v>
      </c>
      <c r="C237" s="7"/>
      <c r="D237" s="2">
        <v>13739</v>
      </c>
      <c r="F237" s="2">
        <v>17024</v>
      </c>
      <c r="G237" s="2" t="e">
        <f>VLOOKUP(A237,#REF!,9,0)</f>
        <v>#REF!</v>
      </c>
      <c r="H237" s="2" t="s">
        <v>841</v>
      </c>
      <c r="I237" s="150"/>
      <c r="J237" s="11" t="s">
        <v>824</v>
      </c>
      <c r="K237" s="55" t="s">
        <v>842</v>
      </c>
      <c r="L237" s="55"/>
      <c r="N237" s="34" t="s">
        <v>843</v>
      </c>
      <c r="O237" s="32">
        <v>45313</v>
      </c>
      <c r="P237" s="34" t="s">
        <v>844</v>
      </c>
    </row>
    <row r="238" spans="1:20" ht="28.8">
      <c r="A238" s="2" t="s">
        <v>845</v>
      </c>
      <c r="B238" s="7" t="s">
        <v>846</v>
      </c>
      <c r="C238" s="7"/>
      <c r="D238" s="2">
        <v>13814</v>
      </c>
      <c r="F238" s="2">
        <v>17024</v>
      </c>
      <c r="G238" s="2" t="e">
        <f>VLOOKUP(A238,#REF!,9,0)</f>
        <v>#REF!</v>
      </c>
      <c r="H238" s="2" t="s">
        <v>847</v>
      </c>
      <c r="I238" s="150"/>
      <c r="J238" s="11" t="s">
        <v>824</v>
      </c>
      <c r="K238" s="8" t="s">
        <v>848</v>
      </c>
      <c r="L238" s="8"/>
    </row>
    <row r="239" spans="1:20" ht="28.8">
      <c r="A239" s="2" t="s">
        <v>849</v>
      </c>
      <c r="B239" s="7" t="s">
        <v>846</v>
      </c>
      <c r="C239" s="7"/>
      <c r="D239" s="2">
        <v>13864</v>
      </c>
      <c r="F239" s="2">
        <v>17024</v>
      </c>
      <c r="G239" s="2" t="e">
        <f>VLOOKUP(A239,#REF!,9,0)</f>
        <v>#REF!</v>
      </c>
      <c r="H239" s="2" t="s">
        <v>850</v>
      </c>
      <c r="I239" s="150"/>
      <c r="J239" s="11" t="s">
        <v>824</v>
      </c>
      <c r="K239" s="8" t="s">
        <v>851</v>
      </c>
      <c r="L239" s="8"/>
    </row>
    <row r="240" spans="1:20" ht="28.8">
      <c r="A240" s="2" t="s">
        <v>852</v>
      </c>
      <c r="B240" s="7" t="s">
        <v>846</v>
      </c>
      <c r="C240" s="7"/>
      <c r="D240" s="2">
        <v>14109</v>
      </c>
      <c r="F240" s="2">
        <v>17024</v>
      </c>
      <c r="G240" s="2" t="e">
        <f>VLOOKUP(A240,#REF!,9,0)</f>
        <v>#REF!</v>
      </c>
      <c r="H240" s="2" t="s">
        <v>853</v>
      </c>
      <c r="I240" s="150"/>
      <c r="J240" s="11" t="s">
        <v>824</v>
      </c>
      <c r="K240" s="8" t="s">
        <v>854</v>
      </c>
      <c r="L240" s="8"/>
    </row>
    <row r="241" spans="1:20" ht="28.8">
      <c r="A241" s="2" t="s">
        <v>855</v>
      </c>
      <c r="B241" s="7" t="s">
        <v>846</v>
      </c>
      <c r="C241" s="7"/>
      <c r="D241" s="2">
        <v>14626</v>
      </c>
      <c r="F241" s="2">
        <v>17024</v>
      </c>
      <c r="G241" s="2" t="e">
        <f>VLOOKUP(A241,#REF!,9,0)</f>
        <v>#REF!</v>
      </c>
      <c r="H241" s="2" t="s">
        <v>856</v>
      </c>
      <c r="I241" s="150"/>
      <c r="J241" s="11" t="s">
        <v>824</v>
      </c>
      <c r="K241" s="8" t="s">
        <v>857</v>
      </c>
      <c r="L241" s="8"/>
    </row>
    <row r="242" spans="1:20">
      <c r="A242" s="2" t="s">
        <v>858</v>
      </c>
      <c r="B242" s="7" t="s">
        <v>859</v>
      </c>
      <c r="C242" s="7"/>
      <c r="D242" s="2">
        <v>14856</v>
      </c>
      <c r="F242" s="2">
        <v>17224</v>
      </c>
      <c r="G242" s="2" t="e">
        <f>VLOOKUP(A242,#REF!,9,0)</f>
        <v>#REF!</v>
      </c>
      <c r="H242" s="2" t="s">
        <v>370</v>
      </c>
      <c r="I242" s="2" t="s">
        <v>555</v>
      </c>
      <c r="J242" s="2" t="s">
        <v>860</v>
      </c>
      <c r="K242" s="8" t="s">
        <v>371</v>
      </c>
      <c r="L242" s="8"/>
    </row>
    <row r="243" spans="1:20">
      <c r="A243" s="2" t="s">
        <v>861</v>
      </c>
      <c r="B243" s="7" t="s">
        <v>862</v>
      </c>
      <c r="C243" s="7"/>
      <c r="D243" s="2">
        <v>14879</v>
      </c>
      <c r="F243" s="2">
        <v>17306</v>
      </c>
      <c r="G243" s="2" t="e">
        <f>VLOOKUP(A243,#REF!,9,0)</f>
        <v>#REF!</v>
      </c>
      <c r="H243" s="2" t="s">
        <v>863</v>
      </c>
      <c r="I243" s="150" t="s">
        <v>864</v>
      </c>
      <c r="J243" s="2" t="s">
        <v>865</v>
      </c>
      <c r="K243" s="8" t="s">
        <v>866</v>
      </c>
      <c r="L243" s="8"/>
    </row>
    <row r="244" spans="1:20">
      <c r="A244" s="2" t="s">
        <v>867</v>
      </c>
      <c r="B244" s="7" t="s">
        <v>862</v>
      </c>
      <c r="C244" s="7"/>
      <c r="D244" s="2">
        <v>14878</v>
      </c>
      <c r="F244" s="2">
        <v>17306</v>
      </c>
      <c r="G244" s="2" t="e">
        <f>VLOOKUP(A244,#REF!,9,0)</f>
        <v>#REF!</v>
      </c>
      <c r="H244" s="2" t="s">
        <v>868</v>
      </c>
      <c r="I244" s="150"/>
      <c r="J244" s="2" t="s">
        <v>865</v>
      </c>
      <c r="K244" s="8" t="s">
        <v>869</v>
      </c>
      <c r="L244" s="8"/>
      <c r="P244" s="19" t="s">
        <v>870</v>
      </c>
      <c r="Q244" s="19"/>
      <c r="R244" s="19"/>
      <c r="S244" s="19"/>
      <c r="T244" s="19"/>
    </row>
    <row r="245" spans="1:20">
      <c r="A245" s="2" t="s">
        <v>871</v>
      </c>
      <c r="B245" s="7" t="s">
        <v>872</v>
      </c>
      <c r="C245" s="7"/>
      <c r="D245" s="2">
        <v>14897</v>
      </c>
      <c r="F245" s="2">
        <v>17312</v>
      </c>
      <c r="G245" s="2" t="e">
        <f>VLOOKUP(A245,#REF!,9,0)</f>
        <v>#REF!</v>
      </c>
      <c r="H245" s="2" t="s">
        <v>758</v>
      </c>
      <c r="I245" s="150" t="s">
        <v>873</v>
      </c>
      <c r="J245" s="2" t="s">
        <v>874</v>
      </c>
      <c r="K245" s="8" t="s">
        <v>875</v>
      </c>
      <c r="L245" s="8"/>
      <c r="N245" s="34" t="s">
        <v>876</v>
      </c>
      <c r="O245" s="32">
        <v>45455</v>
      </c>
      <c r="P245" s="34" t="s">
        <v>760</v>
      </c>
    </row>
    <row r="246" spans="1:20">
      <c r="A246" s="2" t="s">
        <v>877</v>
      </c>
      <c r="B246" s="7" t="s">
        <v>872</v>
      </c>
      <c r="C246" s="7"/>
      <c r="D246" s="2">
        <v>14900</v>
      </c>
      <c r="F246" s="2">
        <v>17312</v>
      </c>
      <c r="G246" s="2" t="e">
        <f>VLOOKUP(A246,#REF!,9,0)</f>
        <v>#REF!</v>
      </c>
      <c r="H246" s="2" t="s">
        <v>878</v>
      </c>
      <c r="I246" s="150"/>
      <c r="J246" s="2" t="s">
        <v>874</v>
      </c>
      <c r="K246" s="8" t="s">
        <v>879</v>
      </c>
      <c r="L246" s="8"/>
      <c r="N246" s="34" t="s">
        <v>876</v>
      </c>
      <c r="O246" s="32">
        <v>45455</v>
      </c>
      <c r="P246" s="34" t="s">
        <v>880</v>
      </c>
    </row>
    <row r="247" spans="1:20">
      <c r="A247" s="56" t="s">
        <v>881</v>
      </c>
      <c r="B247" s="57" t="s">
        <v>872</v>
      </c>
      <c r="C247" s="57"/>
      <c r="D247" s="56">
        <v>14891</v>
      </c>
      <c r="E247" s="56"/>
      <c r="F247" s="56">
        <v>17304</v>
      </c>
      <c r="G247" s="56" t="e">
        <f>VLOOKUP(A247,#REF!,9,0)</f>
        <v>#REF!</v>
      </c>
      <c r="H247" s="56" t="s">
        <v>882</v>
      </c>
      <c r="I247" s="150"/>
      <c r="J247" s="2" t="s">
        <v>883</v>
      </c>
      <c r="K247" s="8" t="s">
        <v>884</v>
      </c>
      <c r="L247" s="8"/>
      <c r="P247" s="19" t="s">
        <v>885</v>
      </c>
      <c r="Q247" s="19" t="s">
        <v>886</v>
      </c>
      <c r="R247" s="19"/>
      <c r="S247" s="19"/>
      <c r="T247" s="19"/>
    </row>
    <row r="248" spans="1:20">
      <c r="A248" s="2" t="s">
        <v>887</v>
      </c>
      <c r="B248" s="7" t="s">
        <v>872</v>
      </c>
      <c r="C248" s="7"/>
      <c r="D248" s="2">
        <v>14891</v>
      </c>
      <c r="F248" s="2">
        <v>17304</v>
      </c>
      <c r="G248" s="2" t="e">
        <f>VLOOKUP(A248,#REF!,9,0)</f>
        <v>#REF!</v>
      </c>
      <c r="H248" s="2" t="s">
        <v>888</v>
      </c>
      <c r="I248" s="150"/>
      <c r="J248" s="2" t="s">
        <v>883</v>
      </c>
      <c r="K248" s="8" t="s">
        <v>889</v>
      </c>
      <c r="L248" s="8"/>
      <c r="N248" s="19" t="s">
        <v>890</v>
      </c>
      <c r="O248" s="32">
        <v>44950</v>
      </c>
      <c r="P248" s="1" t="s">
        <v>891</v>
      </c>
    </row>
    <row r="249" spans="1:20">
      <c r="A249" s="2" t="s">
        <v>892</v>
      </c>
      <c r="B249" s="7" t="s">
        <v>872</v>
      </c>
      <c r="C249" s="7"/>
      <c r="D249" s="2">
        <v>14916</v>
      </c>
      <c r="F249" s="2">
        <v>17304</v>
      </c>
      <c r="G249" s="2" t="e">
        <f>VLOOKUP(A249,#REF!,9,0)</f>
        <v>#REF!</v>
      </c>
      <c r="H249" s="2" t="s">
        <v>893</v>
      </c>
      <c r="I249" s="150"/>
      <c r="J249" s="2" t="s">
        <v>883</v>
      </c>
      <c r="K249" s="2"/>
      <c r="L249" s="2"/>
    </row>
    <row r="250" spans="1:20">
      <c r="A250" s="2" t="s">
        <v>894</v>
      </c>
      <c r="B250" s="7" t="s">
        <v>895</v>
      </c>
      <c r="C250" s="7"/>
      <c r="D250" s="2">
        <v>1162</v>
      </c>
      <c r="F250" s="2">
        <v>1009</v>
      </c>
      <c r="G250" s="2" t="e">
        <f>VLOOKUP(A250,#REF!,9,0)</f>
        <v>#REF!</v>
      </c>
      <c r="H250" s="2" t="s">
        <v>896</v>
      </c>
      <c r="K250" s="2"/>
      <c r="L250" s="2"/>
    </row>
    <row r="251" spans="1:20">
      <c r="A251" s="2" t="s">
        <v>897</v>
      </c>
      <c r="B251" s="7" t="s">
        <v>898</v>
      </c>
      <c r="C251" s="7"/>
      <c r="D251" s="2">
        <v>1071</v>
      </c>
      <c r="F251" s="2">
        <v>1002</v>
      </c>
      <c r="G251" s="2" t="e">
        <f>VLOOKUP(A251,#REF!,9,0)</f>
        <v>#REF!</v>
      </c>
      <c r="H251" s="2" t="s">
        <v>899</v>
      </c>
      <c r="I251" s="2" t="s">
        <v>900</v>
      </c>
      <c r="J251" s="2" t="s">
        <v>901</v>
      </c>
      <c r="K251" s="8" t="s">
        <v>902</v>
      </c>
      <c r="L251" s="8"/>
    </row>
    <row r="252" spans="1:20">
      <c r="A252" s="2" t="s">
        <v>903</v>
      </c>
      <c r="B252" s="7" t="s">
        <v>904</v>
      </c>
      <c r="C252" s="7"/>
      <c r="D252" s="2">
        <v>14938</v>
      </c>
      <c r="F252" s="2">
        <v>17312</v>
      </c>
      <c r="G252" s="2" t="e">
        <f>VLOOKUP(A252,#REF!,9,0)</f>
        <v>#REF!</v>
      </c>
      <c r="H252" s="2" t="s">
        <v>905</v>
      </c>
      <c r="J252" s="2" t="s">
        <v>874</v>
      </c>
      <c r="K252" s="2"/>
      <c r="L252" s="2"/>
      <c r="P252" s="34" t="s">
        <v>906</v>
      </c>
    </row>
    <row r="253" spans="1:20">
      <c r="A253" s="2" t="s">
        <v>907</v>
      </c>
      <c r="B253" s="7" t="s">
        <v>908</v>
      </c>
      <c r="C253" s="7"/>
      <c r="D253" s="2">
        <v>1164</v>
      </c>
      <c r="F253" s="2">
        <v>1009</v>
      </c>
      <c r="G253" s="2" t="e">
        <f>VLOOKUP(A253,#REF!,9,0)</f>
        <v>#REF!</v>
      </c>
      <c r="H253" s="2" t="s">
        <v>909</v>
      </c>
      <c r="I253" s="2" t="s">
        <v>53</v>
      </c>
      <c r="K253" s="8" t="s">
        <v>910</v>
      </c>
      <c r="L253" s="8"/>
    </row>
    <row r="254" spans="1:20">
      <c r="A254" s="2" t="s">
        <v>911</v>
      </c>
      <c r="B254" s="7" t="s">
        <v>908</v>
      </c>
      <c r="C254" s="7"/>
      <c r="D254" s="2">
        <v>1163</v>
      </c>
      <c r="F254" s="2">
        <v>1009</v>
      </c>
      <c r="G254" s="2" t="e">
        <f>VLOOKUP(A254,#REF!,9,0)</f>
        <v>#REF!</v>
      </c>
      <c r="H254" s="2" t="s">
        <v>912</v>
      </c>
      <c r="I254" s="2" t="s">
        <v>53</v>
      </c>
      <c r="K254" s="2"/>
      <c r="L254" s="2"/>
    </row>
    <row r="255" spans="1:20">
      <c r="A255" s="2" t="s">
        <v>913</v>
      </c>
      <c r="B255" s="7" t="s">
        <v>914</v>
      </c>
      <c r="C255" s="7"/>
      <c r="D255" s="2">
        <v>1165</v>
      </c>
      <c r="F255" s="2">
        <v>1009</v>
      </c>
      <c r="G255" s="2" t="s">
        <v>815</v>
      </c>
      <c r="H255" s="2" t="s">
        <v>915</v>
      </c>
      <c r="I255" s="2" t="s">
        <v>53</v>
      </c>
      <c r="K255" s="2"/>
      <c r="L255" s="2"/>
    </row>
    <row r="256" spans="1:20">
      <c r="A256" s="2" t="s">
        <v>916</v>
      </c>
      <c r="B256" s="7" t="s">
        <v>917</v>
      </c>
      <c r="C256" s="7"/>
      <c r="D256" s="2">
        <v>1166</v>
      </c>
      <c r="F256" s="2">
        <v>1009</v>
      </c>
      <c r="G256" s="2" t="s">
        <v>918</v>
      </c>
      <c r="H256" s="2" t="s">
        <v>919</v>
      </c>
      <c r="I256" s="2" t="s">
        <v>53</v>
      </c>
      <c r="K256" s="8" t="s">
        <v>920</v>
      </c>
      <c r="L256" s="8"/>
    </row>
    <row r="257" spans="1:20" ht="15.75" customHeight="1">
      <c r="A257" s="2" t="s">
        <v>921</v>
      </c>
      <c r="B257" s="7" t="s">
        <v>922</v>
      </c>
      <c r="C257" s="7"/>
      <c r="D257" s="2">
        <v>1167</v>
      </c>
      <c r="F257" s="2">
        <v>1009</v>
      </c>
      <c r="G257" s="2" t="s">
        <v>918</v>
      </c>
      <c r="H257" s="2" t="s">
        <v>923</v>
      </c>
      <c r="I257" s="2" t="s">
        <v>53</v>
      </c>
      <c r="J257" s="11" t="s">
        <v>924</v>
      </c>
      <c r="K257" s="8" t="s">
        <v>925</v>
      </c>
      <c r="L257" s="8"/>
    </row>
    <row r="258" spans="1:20">
      <c r="A258" s="58" t="s">
        <v>926</v>
      </c>
      <c r="B258" s="7">
        <v>44740</v>
      </c>
      <c r="C258" s="7">
        <v>45156</v>
      </c>
      <c r="D258" s="58">
        <v>12719</v>
      </c>
      <c r="E258" s="58"/>
      <c r="F258" s="2">
        <v>16822</v>
      </c>
      <c r="G258" s="2" t="s">
        <v>815</v>
      </c>
      <c r="H258" s="58" t="s">
        <v>927</v>
      </c>
      <c r="I258" s="2" t="s">
        <v>928</v>
      </c>
      <c r="J258" s="2" t="s">
        <v>929</v>
      </c>
      <c r="K258" s="55" t="s">
        <v>930</v>
      </c>
      <c r="L258" s="58" t="s">
        <v>931</v>
      </c>
      <c r="N258" s="34" t="s">
        <v>932</v>
      </c>
      <c r="O258" s="32">
        <v>45322</v>
      </c>
      <c r="P258" s="34" t="s">
        <v>933</v>
      </c>
      <c r="Q258" s="34"/>
      <c r="R258" s="34"/>
      <c r="S258" s="34"/>
      <c r="T258" s="34"/>
    </row>
    <row r="259" spans="1:20">
      <c r="A259" s="58" t="s">
        <v>934</v>
      </c>
      <c r="B259" s="7">
        <v>44740</v>
      </c>
      <c r="C259" s="7">
        <v>45156</v>
      </c>
      <c r="D259" s="58">
        <v>12721</v>
      </c>
      <c r="E259" s="58"/>
      <c r="F259" s="2">
        <v>16822</v>
      </c>
      <c r="G259" s="2" t="s">
        <v>815</v>
      </c>
      <c r="H259" s="58" t="s">
        <v>935</v>
      </c>
      <c r="I259" s="2" t="s">
        <v>928</v>
      </c>
      <c r="J259" s="2" t="s">
        <v>929</v>
      </c>
      <c r="K259" s="55" t="s">
        <v>936</v>
      </c>
      <c r="L259" s="58">
        <v>963878522</v>
      </c>
      <c r="N259" s="34" t="s">
        <v>937</v>
      </c>
      <c r="O259" s="32">
        <v>45403</v>
      </c>
      <c r="P259" s="34" t="s">
        <v>938</v>
      </c>
      <c r="Q259" s="34" t="s">
        <v>939</v>
      </c>
      <c r="R259" s="34"/>
      <c r="S259" s="34"/>
      <c r="T259" s="34"/>
    </row>
    <row r="260" spans="1:20">
      <c r="A260" s="58" t="s">
        <v>940</v>
      </c>
      <c r="B260" s="7">
        <v>44740</v>
      </c>
      <c r="C260" s="7">
        <v>45156</v>
      </c>
      <c r="D260" s="58">
        <v>13668</v>
      </c>
      <c r="E260" s="58"/>
      <c r="F260" s="2">
        <v>16822</v>
      </c>
      <c r="G260" s="2" t="s">
        <v>815</v>
      </c>
      <c r="H260" s="58" t="s">
        <v>941</v>
      </c>
      <c r="I260" s="2" t="s">
        <v>928</v>
      </c>
      <c r="J260" s="2" t="s">
        <v>929</v>
      </c>
      <c r="K260" s="55" t="s">
        <v>942</v>
      </c>
      <c r="L260" s="58">
        <v>963878522</v>
      </c>
      <c r="N260" s="34" t="s">
        <v>943</v>
      </c>
      <c r="O260" s="32">
        <v>45065</v>
      </c>
      <c r="P260" s="34" t="s">
        <v>944</v>
      </c>
      <c r="Q260" s="34" t="s">
        <v>945</v>
      </c>
      <c r="R260" s="34"/>
      <c r="S260" s="34"/>
      <c r="T260" s="34"/>
    </row>
    <row r="261" spans="1:20">
      <c r="A261" s="2" t="s">
        <v>946</v>
      </c>
      <c r="B261" s="7">
        <v>44792</v>
      </c>
      <c r="C261" s="7"/>
      <c r="D261" s="2">
        <v>1421</v>
      </c>
      <c r="F261" s="2">
        <v>1011</v>
      </c>
      <c r="G261" s="2" t="s">
        <v>918</v>
      </c>
      <c r="H261" s="2" t="s">
        <v>947</v>
      </c>
      <c r="I261" s="2" t="s">
        <v>948</v>
      </c>
      <c r="J261" s="2" t="s">
        <v>949</v>
      </c>
      <c r="K261" s="59" t="s">
        <v>950</v>
      </c>
      <c r="L261" s="2"/>
    </row>
    <row r="262" spans="1:20">
      <c r="A262" s="2" t="s">
        <v>951</v>
      </c>
      <c r="B262" s="7">
        <v>44817</v>
      </c>
      <c r="C262" s="7"/>
      <c r="D262" s="2">
        <v>1050</v>
      </c>
      <c r="F262" s="2">
        <v>1009</v>
      </c>
      <c r="G262" s="2" t="s">
        <v>918</v>
      </c>
      <c r="H262" s="2" t="s">
        <v>952</v>
      </c>
      <c r="I262" s="2" t="s">
        <v>53</v>
      </c>
      <c r="J262" s="2" t="s">
        <v>53</v>
      </c>
      <c r="K262" s="2"/>
      <c r="L262" s="2"/>
    </row>
    <row r="263" spans="1:20">
      <c r="A263" s="2" t="s">
        <v>953</v>
      </c>
      <c r="B263" s="7">
        <v>44826</v>
      </c>
      <c r="C263" s="7"/>
      <c r="D263" s="2">
        <v>1097</v>
      </c>
      <c r="F263" s="2">
        <v>1002</v>
      </c>
      <c r="G263" s="2" t="s">
        <v>918</v>
      </c>
      <c r="H263" s="2" t="s">
        <v>954</v>
      </c>
      <c r="I263" s="2" t="s">
        <v>955</v>
      </c>
      <c r="J263" s="2" t="s">
        <v>956</v>
      </c>
      <c r="K263" s="8" t="s">
        <v>957</v>
      </c>
      <c r="L263" s="2"/>
      <c r="N263" s="19" t="s">
        <v>958</v>
      </c>
      <c r="O263" s="32">
        <v>45296</v>
      </c>
      <c r="P263" s="19" t="s">
        <v>959</v>
      </c>
      <c r="Q263" s="19"/>
      <c r="R263" s="19"/>
      <c r="S263" s="19"/>
      <c r="T263" s="19"/>
    </row>
    <row r="264" spans="1:20">
      <c r="A264" s="2" t="s">
        <v>960</v>
      </c>
      <c r="B264" s="7">
        <v>44838</v>
      </c>
      <c r="C264" s="7"/>
      <c r="D264" s="2">
        <v>1099</v>
      </c>
      <c r="F264" s="2">
        <v>1002</v>
      </c>
      <c r="G264" s="2" t="s">
        <v>918</v>
      </c>
      <c r="H264" s="2" t="s">
        <v>961</v>
      </c>
      <c r="I264" s="2" t="s">
        <v>110</v>
      </c>
      <c r="J264" s="2" t="s">
        <v>117</v>
      </c>
      <c r="K264" s="8" t="s">
        <v>962</v>
      </c>
      <c r="L264" s="2"/>
      <c r="N264" s="1" t="s">
        <v>963</v>
      </c>
      <c r="O264" s="32">
        <v>45468</v>
      </c>
      <c r="Q264" s="19" t="s">
        <v>964</v>
      </c>
      <c r="R264" s="19"/>
      <c r="S264" s="19"/>
      <c r="T264" s="19"/>
    </row>
    <row r="265" spans="1:20">
      <c r="A265" s="2" t="s">
        <v>965</v>
      </c>
      <c r="B265" s="7">
        <v>44853</v>
      </c>
      <c r="C265" s="7"/>
      <c r="D265" s="2">
        <v>1168</v>
      </c>
      <c r="F265" s="2">
        <v>1009</v>
      </c>
      <c r="G265" s="2" t="s">
        <v>918</v>
      </c>
      <c r="H265" s="2" t="s">
        <v>966</v>
      </c>
      <c r="I265" s="2" t="s">
        <v>53</v>
      </c>
      <c r="J265" s="2" t="s">
        <v>53</v>
      </c>
      <c r="K265" s="8" t="s">
        <v>967</v>
      </c>
      <c r="L265" s="2"/>
    </row>
    <row r="266" spans="1:20">
      <c r="A266" s="37" t="s">
        <v>968</v>
      </c>
      <c r="B266" s="36">
        <v>44859</v>
      </c>
      <c r="C266" s="36"/>
      <c r="D266" s="37">
        <v>11105</v>
      </c>
      <c r="E266" s="37"/>
      <c r="F266" s="37">
        <v>16400</v>
      </c>
      <c r="G266" s="37" t="s">
        <v>918</v>
      </c>
      <c r="H266" s="37" t="s">
        <v>969</v>
      </c>
      <c r="I266" s="2" t="s">
        <v>823</v>
      </c>
      <c r="J266" s="2" t="s">
        <v>970</v>
      </c>
      <c r="K266" s="8" t="s">
        <v>971</v>
      </c>
      <c r="L266" s="2"/>
    </row>
    <row r="267" spans="1:20">
      <c r="A267" s="37" t="s">
        <v>972</v>
      </c>
      <c r="B267" s="36">
        <v>44859</v>
      </c>
      <c r="C267" s="36"/>
      <c r="D267" s="37">
        <v>11106</v>
      </c>
      <c r="E267" s="37"/>
      <c r="F267" s="37">
        <v>16400</v>
      </c>
      <c r="G267" s="37" t="s">
        <v>918</v>
      </c>
      <c r="H267" s="37" t="s">
        <v>882</v>
      </c>
      <c r="I267" s="2" t="s">
        <v>823</v>
      </c>
      <c r="J267" s="2" t="s">
        <v>970</v>
      </c>
      <c r="K267" s="8" t="s">
        <v>884</v>
      </c>
      <c r="L267" s="2"/>
    </row>
    <row r="268" spans="1:20">
      <c r="A268" s="37" t="s">
        <v>973</v>
      </c>
      <c r="B268" s="36">
        <v>44859</v>
      </c>
      <c r="C268" s="36"/>
      <c r="D268" s="37">
        <v>11996</v>
      </c>
      <c r="E268" s="37"/>
      <c r="F268" s="37">
        <v>16400</v>
      </c>
      <c r="G268" s="37" t="s">
        <v>918</v>
      </c>
      <c r="H268" s="37" t="s">
        <v>974</v>
      </c>
      <c r="I268" s="2" t="s">
        <v>823</v>
      </c>
      <c r="J268" s="2" t="s">
        <v>970</v>
      </c>
      <c r="K268" s="8" t="s">
        <v>975</v>
      </c>
      <c r="L268" s="2"/>
    </row>
    <row r="269" spans="1:20">
      <c r="A269" s="37" t="s">
        <v>976</v>
      </c>
      <c r="B269" s="36">
        <v>44859</v>
      </c>
      <c r="C269" s="36"/>
      <c r="D269" s="37">
        <v>11108</v>
      </c>
      <c r="E269" s="37"/>
      <c r="F269" s="37">
        <v>16400</v>
      </c>
      <c r="G269" s="37" t="s">
        <v>918</v>
      </c>
      <c r="H269" s="37" t="s">
        <v>977</v>
      </c>
      <c r="I269" s="2" t="s">
        <v>823</v>
      </c>
      <c r="J269" s="2" t="s">
        <v>970</v>
      </c>
      <c r="K269" s="8" t="s">
        <v>978</v>
      </c>
      <c r="L269" s="2"/>
    </row>
    <row r="270" spans="1:20">
      <c r="A270" s="37" t="s">
        <v>979</v>
      </c>
      <c r="B270" s="36">
        <v>44859</v>
      </c>
      <c r="C270" s="36"/>
      <c r="D270" s="37">
        <v>11719</v>
      </c>
      <c r="E270" s="37"/>
      <c r="F270" s="37">
        <v>16400</v>
      </c>
      <c r="G270" s="37" t="s">
        <v>918</v>
      </c>
      <c r="H270" s="37" t="s">
        <v>980</v>
      </c>
      <c r="I270" s="2" t="s">
        <v>823</v>
      </c>
      <c r="J270" s="2" t="s">
        <v>970</v>
      </c>
      <c r="K270" s="8" t="s">
        <v>981</v>
      </c>
      <c r="L270" s="2"/>
    </row>
    <row r="271" spans="1:20">
      <c r="A271" s="37" t="s">
        <v>982</v>
      </c>
      <c r="B271" s="36">
        <v>44859</v>
      </c>
      <c r="C271" s="36"/>
      <c r="D271" s="37">
        <v>11107</v>
      </c>
      <c r="E271" s="37"/>
      <c r="F271" s="37">
        <v>16400</v>
      </c>
      <c r="G271" s="37" t="s">
        <v>918</v>
      </c>
      <c r="H271" s="37" t="s">
        <v>983</v>
      </c>
      <c r="I271" s="2" t="s">
        <v>823</v>
      </c>
      <c r="J271" s="2" t="s">
        <v>970</v>
      </c>
      <c r="K271" s="8" t="s">
        <v>340</v>
      </c>
      <c r="L271" s="2"/>
    </row>
    <row r="272" spans="1:20">
      <c r="A272" s="37" t="s">
        <v>984</v>
      </c>
      <c r="B272" s="36">
        <v>44859</v>
      </c>
      <c r="C272" s="36"/>
      <c r="D272" s="37">
        <v>11723</v>
      </c>
      <c r="E272" s="37"/>
      <c r="F272" s="37">
        <v>16400</v>
      </c>
      <c r="G272" s="37" t="s">
        <v>918</v>
      </c>
      <c r="H272" s="37" t="s">
        <v>985</v>
      </c>
      <c r="I272" s="2" t="s">
        <v>823</v>
      </c>
      <c r="J272" s="2" t="s">
        <v>970</v>
      </c>
      <c r="K272" s="8" t="s">
        <v>986</v>
      </c>
      <c r="L272" s="2"/>
    </row>
    <row r="273" spans="1:20" s="60" customFormat="1">
      <c r="A273" s="61" t="s">
        <v>987</v>
      </c>
      <c r="B273" s="62">
        <v>44862</v>
      </c>
      <c r="C273" s="62"/>
      <c r="D273" s="61">
        <v>1100</v>
      </c>
      <c r="E273" s="61"/>
      <c r="F273" s="61">
        <v>1002</v>
      </c>
      <c r="G273" s="61" t="s">
        <v>918</v>
      </c>
      <c r="H273" s="61" t="s">
        <v>988</v>
      </c>
      <c r="I273" s="61" t="s">
        <v>989</v>
      </c>
      <c r="J273" s="61" t="s">
        <v>990</v>
      </c>
      <c r="K273" s="38" t="s">
        <v>991</v>
      </c>
      <c r="L273" s="61"/>
    </row>
    <row r="274" spans="1:20">
      <c r="A274" s="37" t="s">
        <v>992</v>
      </c>
      <c r="B274" s="36">
        <v>44873</v>
      </c>
      <c r="C274" s="36"/>
      <c r="D274" s="37">
        <v>15302</v>
      </c>
      <c r="E274" s="37"/>
      <c r="F274" s="37">
        <v>16928</v>
      </c>
      <c r="G274" s="37" t="s">
        <v>918</v>
      </c>
      <c r="H274" s="37" t="s">
        <v>993</v>
      </c>
      <c r="I274" s="2" t="s">
        <v>555</v>
      </c>
      <c r="J274" s="2" t="s">
        <v>556</v>
      </c>
      <c r="K274" s="8" t="s">
        <v>994</v>
      </c>
      <c r="L274" s="2"/>
      <c r="N274" s="34" t="s">
        <v>995</v>
      </c>
      <c r="O274" s="32">
        <v>45474</v>
      </c>
      <c r="P274" s="34" t="s">
        <v>996</v>
      </c>
    </row>
    <row r="275" spans="1:20">
      <c r="A275" s="2" t="s">
        <v>997</v>
      </c>
      <c r="B275" s="7">
        <v>44873</v>
      </c>
      <c r="C275" s="7"/>
      <c r="D275" s="2">
        <v>15310</v>
      </c>
      <c r="F275" s="2">
        <v>17375</v>
      </c>
      <c r="G275" s="2" t="s">
        <v>918</v>
      </c>
      <c r="H275" s="2" t="s">
        <v>998</v>
      </c>
      <c r="I275" s="2" t="s">
        <v>999</v>
      </c>
      <c r="J275" s="2" t="s">
        <v>1000</v>
      </c>
      <c r="K275" s="8" t="s">
        <v>1001</v>
      </c>
      <c r="L275" s="2"/>
      <c r="N275" s="34" t="s">
        <v>1002</v>
      </c>
      <c r="O275" s="32">
        <v>45322</v>
      </c>
      <c r="P275" s="19" t="s">
        <v>1003</v>
      </c>
      <c r="Q275" s="19" t="s">
        <v>1004</v>
      </c>
      <c r="R275" s="19"/>
      <c r="S275" s="19"/>
      <c r="T275" s="19"/>
    </row>
    <row r="276" spans="1:20">
      <c r="A276" s="2" t="s">
        <v>1005</v>
      </c>
      <c r="B276" s="7">
        <v>44873</v>
      </c>
      <c r="C276" s="7"/>
      <c r="D276" s="2">
        <v>15311</v>
      </c>
      <c r="F276" s="2">
        <v>17375</v>
      </c>
      <c r="G276" s="2" t="s">
        <v>1006</v>
      </c>
      <c r="H276" s="2" t="s">
        <v>1007</v>
      </c>
      <c r="I276" s="2" t="s">
        <v>999</v>
      </c>
      <c r="J276" s="2" t="s">
        <v>1000</v>
      </c>
      <c r="K276" s="8" t="s">
        <v>1008</v>
      </c>
      <c r="L276" s="2"/>
      <c r="P276" s="34" t="s">
        <v>1009</v>
      </c>
      <c r="Q276" s="34" t="s">
        <v>1010</v>
      </c>
      <c r="R276" s="34"/>
      <c r="S276" s="34"/>
    </row>
    <row r="277" spans="1:20">
      <c r="A277" s="2" t="s">
        <v>1011</v>
      </c>
      <c r="B277" s="7">
        <v>44873</v>
      </c>
      <c r="C277" s="7"/>
      <c r="D277" s="2">
        <v>15316</v>
      </c>
      <c r="F277" s="2">
        <v>16400</v>
      </c>
      <c r="G277" s="2" t="s">
        <v>918</v>
      </c>
      <c r="H277" s="2" t="s">
        <v>888</v>
      </c>
      <c r="I277" s="2" t="s">
        <v>823</v>
      </c>
      <c r="J277" s="2" t="s">
        <v>883</v>
      </c>
      <c r="K277" s="8" t="s">
        <v>1012</v>
      </c>
      <c r="L277" s="2"/>
    </row>
    <row r="278" spans="1:20">
      <c r="A278" s="2" t="s">
        <v>1013</v>
      </c>
      <c r="B278" s="7">
        <v>44874</v>
      </c>
      <c r="C278" s="7"/>
      <c r="D278" s="2">
        <v>15320</v>
      </c>
      <c r="F278" s="2">
        <v>16400</v>
      </c>
      <c r="G278" s="2" t="s">
        <v>918</v>
      </c>
      <c r="H278" s="2" t="s">
        <v>1014</v>
      </c>
      <c r="I278" s="2" t="s">
        <v>823</v>
      </c>
      <c r="J278" s="2" t="s">
        <v>883</v>
      </c>
      <c r="K278" s="19" t="s">
        <v>1015</v>
      </c>
      <c r="L278" s="2"/>
    </row>
    <row r="279" spans="1:20">
      <c r="A279" s="2" t="s">
        <v>1016</v>
      </c>
      <c r="B279" s="7">
        <v>44880</v>
      </c>
      <c r="C279" s="7"/>
      <c r="D279" s="2">
        <v>1169</v>
      </c>
      <c r="F279" s="2">
        <v>1009</v>
      </c>
      <c r="G279" s="2" t="s">
        <v>918</v>
      </c>
      <c r="H279" s="2" t="s">
        <v>1017</v>
      </c>
      <c r="I279" s="2" t="s">
        <v>53</v>
      </c>
      <c r="J279" s="2" t="s">
        <v>1018</v>
      </c>
      <c r="K279" s="8" t="s">
        <v>1019</v>
      </c>
      <c r="L279" s="2"/>
    </row>
    <row r="280" spans="1:20">
      <c r="A280" s="2" t="s">
        <v>1020</v>
      </c>
      <c r="B280" s="7">
        <v>44893</v>
      </c>
      <c r="C280" s="7"/>
      <c r="D280" s="2">
        <v>1170</v>
      </c>
      <c r="F280" s="2">
        <v>1002</v>
      </c>
      <c r="G280" s="2" t="s">
        <v>161</v>
      </c>
      <c r="H280" s="2" t="s">
        <v>1021</v>
      </c>
      <c r="I280" s="2" t="s">
        <v>1022</v>
      </c>
      <c r="J280" s="2" t="s">
        <v>956</v>
      </c>
      <c r="K280" s="8" t="s">
        <v>1023</v>
      </c>
      <c r="L280" s="2"/>
    </row>
    <row r="281" spans="1:20">
      <c r="A281" s="2" t="s">
        <v>1024</v>
      </c>
      <c r="B281" s="7">
        <v>44893</v>
      </c>
      <c r="C281" s="7"/>
      <c r="D281" s="2">
        <v>1171</v>
      </c>
      <c r="F281" s="2">
        <v>1002</v>
      </c>
      <c r="G281" s="2" t="s">
        <v>918</v>
      </c>
      <c r="H281" s="2" t="s">
        <v>1025</v>
      </c>
      <c r="I281" s="2" t="s">
        <v>1022</v>
      </c>
      <c r="J281" s="2" t="s">
        <v>956</v>
      </c>
      <c r="K281" s="8" t="s">
        <v>1026</v>
      </c>
      <c r="L281" s="2"/>
    </row>
    <row r="282" spans="1:20">
      <c r="A282" s="2" t="s">
        <v>1027</v>
      </c>
      <c r="B282" s="7">
        <v>44893</v>
      </c>
      <c r="C282" s="7"/>
      <c r="D282" s="2">
        <v>1172</v>
      </c>
      <c r="F282" s="2">
        <v>1002</v>
      </c>
      <c r="G282" s="2" t="s">
        <v>918</v>
      </c>
      <c r="H282" s="2" t="s">
        <v>1028</v>
      </c>
      <c r="I282" s="2" t="s">
        <v>1029</v>
      </c>
      <c r="J282" s="2" t="s">
        <v>956</v>
      </c>
      <c r="K282" s="8" t="s">
        <v>1030</v>
      </c>
      <c r="L282" s="2"/>
    </row>
    <row r="283" spans="1:20">
      <c r="A283" s="2" t="s">
        <v>1031</v>
      </c>
      <c r="B283" s="7">
        <v>44908</v>
      </c>
      <c r="C283" s="7"/>
      <c r="D283" s="2">
        <v>1173</v>
      </c>
      <c r="F283" s="2">
        <v>1002</v>
      </c>
      <c r="G283" s="2" t="s">
        <v>918</v>
      </c>
      <c r="H283" s="2" t="s">
        <v>1032</v>
      </c>
      <c r="I283" s="2" t="s">
        <v>110</v>
      </c>
      <c r="J283" s="2" t="s">
        <v>117</v>
      </c>
      <c r="K283" s="8" t="s">
        <v>1033</v>
      </c>
      <c r="L283" s="2"/>
      <c r="N283" s="34" t="s">
        <v>1034</v>
      </c>
      <c r="O283" s="32">
        <v>45158</v>
      </c>
      <c r="P283" s="34" t="s">
        <v>1035</v>
      </c>
      <c r="Q283" s="34"/>
      <c r="R283" s="34"/>
      <c r="S283" s="34"/>
    </row>
    <row r="284" spans="1:20">
      <c r="A284" s="2" t="s">
        <v>1036</v>
      </c>
      <c r="B284" s="7">
        <v>44929</v>
      </c>
      <c r="C284" s="7"/>
      <c r="D284" s="2">
        <v>1029</v>
      </c>
      <c r="F284" s="2">
        <v>1009</v>
      </c>
      <c r="G284" s="2" t="s">
        <v>161</v>
      </c>
      <c r="H284" s="2" t="s">
        <v>1037</v>
      </c>
      <c r="I284" s="2" t="s">
        <v>57</v>
      </c>
      <c r="J284" s="2" t="s">
        <v>53</v>
      </c>
      <c r="K284" s="2"/>
      <c r="L284" s="2"/>
    </row>
    <row r="285" spans="1:20">
      <c r="A285" s="2" t="s">
        <v>1038</v>
      </c>
      <c r="B285" s="7">
        <v>44929</v>
      </c>
      <c r="C285" s="7"/>
      <c r="D285" s="2">
        <v>1030</v>
      </c>
      <c r="F285" s="2">
        <v>1009</v>
      </c>
      <c r="G285" s="2" t="s">
        <v>161</v>
      </c>
      <c r="H285" s="2" t="s">
        <v>1039</v>
      </c>
      <c r="I285" s="2" t="s">
        <v>57</v>
      </c>
      <c r="J285" s="2" t="s">
        <v>53</v>
      </c>
      <c r="K285" s="2"/>
      <c r="L285" s="2"/>
    </row>
    <row r="286" spans="1:20">
      <c r="A286" s="2" t="s">
        <v>1040</v>
      </c>
      <c r="B286" s="7">
        <v>44950</v>
      </c>
      <c r="C286" s="7"/>
      <c r="D286" s="2">
        <v>1031</v>
      </c>
      <c r="F286" s="2">
        <v>1009</v>
      </c>
      <c r="G286" s="2" t="s">
        <v>161</v>
      </c>
      <c r="H286" s="2" t="s">
        <v>1041</v>
      </c>
      <c r="I286" s="2" t="s">
        <v>1042</v>
      </c>
      <c r="K286" s="2"/>
      <c r="L286" s="2"/>
    </row>
    <row r="287" spans="1:20">
      <c r="A287" s="2" t="s">
        <v>1043</v>
      </c>
      <c r="B287" s="7">
        <v>44979</v>
      </c>
      <c r="C287" s="7"/>
      <c r="D287" s="2">
        <v>1032</v>
      </c>
      <c r="F287" s="2">
        <v>1002</v>
      </c>
      <c r="G287" s="2" t="s">
        <v>161</v>
      </c>
      <c r="H287" s="2" t="s">
        <v>1044</v>
      </c>
      <c r="I287" s="2" t="s">
        <v>1045</v>
      </c>
      <c r="J287" s="2" t="s">
        <v>1046</v>
      </c>
      <c r="K287" s="8" t="s">
        <v>1047</v>
      </c>
      <c r="L287" s="2"/>
    </row>
    <row r="288" spans="1:20">
      <c r="A288" s="2" t="s">
        <v>1048</v>
      </c>
      <c r="B288" s="7">
        <v>44980</v>
      </c>
      <c r="C288" s="7"/>
      <c r="D288" s="2">
        <v>1033</v>
      </c>
      <c r="F288" s="2">
        <v>1002</v>
      </c>
      <c r="G288" s="2" t="s">
        <v>161</v>
      </c>
      <c r="H288" s="2" t="s">
        <v>1049</v>
      </c>
      <c r="I288" s="2" t="s">
        <v>1045</v>
      </c>
      <c r="J288" s="2" t="s">
        <v>1050</v>
      </c>
      <c r="K288" s="2" t="s">
        <v>1051</v>
      </c>
      <c r="L288" s="2"/>
    </row>
    <row r="289" spans="1:20">
      <c r="A289" s="2" t="s">
        <v>1052</v>
      </c>
      <c r="B289" s="7">
        <v>44985</v>
      </c>
      <c r="C289" s="7"/>
      <c r="D289" s="2">
        <v>15304</v>
      </c>
      <c r="F289" s="2">
        <v>17390</v>
      </c>
      <c r="G289" s="2" t="s">
        <v>161</v>
      </c>
      <c r="H289" s="2" t="s">
        <v>1053</v>
      </c>
      <c r="I289" s="2" t="s">
        <v>1054</v>
      </c>
      <c r="J289" s="2" t="s">
        <v>1055</v>
      </c>
      <c r="K289" s="8" t="s">
        <v>1056</v>
      </c>
      <c r="L289" s="2"/>
      <c r="P289" s="19" t="s">
        <v>1057</v>
      </c>
      <c r="Q289" s="19"/>
      <c r="R289" s="19"/>
      <c r="S289" s="19"/>
      <c r="T289" s="19"/>
    </row>
    <row r="290" spans="1:20">
      <c r="A290" s="2" t="s">
        <v>1058</v>
      </c>
      <c r="B290" s="7">
        <v>44985</v>
      </c>
      <c r="C290" s="7"/>
      <c r="D290" s="2">
        <v>15272</v>
      </c>
      <c r="F290" s="2">
        <v>17390</v>
      </c>
      <c r="G290" s="2" t="s">
        <v>161</v>
      </c>
      <c r="H290" s="2" t="s">
        <v>1059</v>
      </c>
      <c r="I290" s="2" t="s">
        <v>1054</v>
      </c>
      <c r="J290" s="2" t="s">
        <v>1055</v>
      </c>
      <c r="K290" s="8" t="s">
        <v>1060</v>
      </c>
      <c r="L290" s="2"/>
      <c r="P290" s="34"/>
      <c r="Q290" s="34"/>
      <c r="R290" s="34"/>
      <c r="S290" s="34"/>
    </row>
    <row r="291" spans="1:20">
      <c r="A291" s="2" t="s">
        <v>1061</v>
      </c>
      <c r="B291" s="7">
        <v>44987</v>
      </c>
      <c r="C291" s="7"/>
      <c r="D291" s="2">
        <v>1034</v>
      </c>
      <c r="F291" s="2">
        <v>1009</v>
      </c>
      <c r="G291" s="2" t="s">
        <v>161</v>
      </c>
      <c r="H291" s="2" t="s">
        <v>1062</v>
      </c>
      <c r="I291" s="2" t="s">
        <v>53</v>
      </c>
      <c r="J291" s="2" t="s">
        <v>53</v>
      </c>
      <c r="K291" s="2"/>
      <c r="L291" s="2"/>
    </row>
    <row r="292" spans="1:20">
      <c r="A292" s="2" t="s">
        <v>1063</v>
      </c>
      <c r="B292" s="7">
        <v>44987</v>
      </c>
      <c r="C292" s="7"/>
      <c r="D292" s="2">
        <v>1035</v>
      </c>
      <c r="F292" s="2">
        <v>1009</v>
      </c>
      <c r="G292" s="2" t="s">
        <v>161</v>
      </c>
      <c r="H292" s="2" t="s">
        <v>1064</v>
      </c>
      <c r="I292" s="2" t="s">
        <v>53</v>
      </c>
      <c r="J292" s="2" t="s">
        <v>53</v>
      </c>
      <c r="K292" s="2"/>
      <c r="L292" s="2"/>
    </row>
    <row r="293" spans="1:20">
      <c r="A293" s="2" t="s">
        <v>1065</v>
      </c>
      <c r="B293" s="7">
        <v>44987</v>
      </c>
      <c r="C293" s="7"/>
      <c r="D293" s="2">
        <v>1036</v>
      </c>
      <c r="F293" s="2">
        <v>1009</v>
      </c>
      <c r="G293" s="2" t="s">
        <v>161</v>
      </c>
      <c r="H293" s="2" t="s">
        <v>1066</v>
      </c>
      <c r="I293" s="2" t="s">
        <v>53</v>
      </c>
      <c r="J293" s="2" t="s">
        <v>1067</v>
      </c>
      <c r="K293" s="2"/>
      <c r="L293" s="2"/>
    </row>
    <row r="294" spans="1:20">
      <c r="A294" s="2" t="s">
        <v>1068</v>
      </c>
      <c r="B294" s="7">
        <v>45012</v>
      </c>
      <c r="C294" s="7"/>
      <c r="D294" s="2">
        <v>1037</v>
      </c>
      <c r="F294" s="2">
        <v>1009</v>
      </c>
      <c r="G294" s="2" t="s">
        <v>161</v>
      </c>
      <c r="H294" s="2" t="s">
        <v>1069</v>
      </c>
      <c r="I294" s="2" t="s">
        <v>53</v>
      </c>
      <c r="J294" s="2" t="s">
        <v>53</v>
      </c>
      <c r="K294" s="2"/>
      <c r="L294" s="2"/>
    </row>
    <row r="295" spans="1:20">
      <c r="A295" s="2" t="s">
        <v>1070</v>
      </c>
      <c r="B295" s="7">
        <v>45012</v>
      </c>
      <c r="C295" s="7"/>
      <c r="D295" s="2">
        <v>1038</v>
      </c>
      <c r="F295" s="2">
        <v>1009</v>
      </c>
      <c r="G295" s="2" t="s">
        <v>161</v>
      </c>
      <c r="H295" s="2" t="s">
        <v>1071</v>
      </c>
      <c r="I295" s="2" t="s">
        <v>53</v>
      </c>
      <c r="J295" s="2" t="s">
        <v>53</v>
      </c>
      <c r="K295" s="2"/>
      <c r="L295" s="2"/>
    </row>
    <row r="296" spans="1:20">
      <c r="A296" s="2" t="s">
        <v>1072</v>
      </c>
      <c r="B296" s="7">
        <v>45027</v>
      </c>
      <c r="C296" s="7"/>
      <c r="D296" s="2">
        <v>1039</v>
      </c>
      <c r="F296" s="2">
        <v>1009</v>
      </c>
      <c r="G296" s="2" t="s">
        <v>161</v>
      </c>
      <c r="H296" s="2" t="s">
        <v>1073</v>
      </c>
      <c r="I296" s="2" t="s">
        <v>53</v>
      </c>
      <c r="J296" s="2" t="s">
        <v>53</v>
      </c>
      <c r="K296" s="2"/>
      <c r="L296" s="2"/>
    </row>
    <row r="297" spans="1:20">
      <c r="A297" s="2" t="s">
        <v>1074</v>
      </c>
      <c r="B297" s="7">
        <v>45029</v>
      </c>
      <c r="C297" s="7"/>
      <c r="D297" s="2">
        <v>1040</v>
      </c>
      <c r="F297" s="2">
        <v>1009</v>
      </c>
      <c r="G297" s="2" t="s">
        <v>161</v>
      </c>
      <c r="H297" s="2" t="s">
        <v>1075</v>
      </c>
      <c r="I297" s="2" t="s">
        <v>53</v>
      </c>
      <c r="J297" s="2" t="s">
        <v>53</v>
      </c>
      <c r="K297" s="2"/>
      <c r="L297" s="2"/>
    </row>
    <row r="298" spans="1:20">
      <c r="A298" s="2" t="s">
        <v>1076</v>
      </c>
      <c r="B298" s="7">
        <v>45068</v>
      </c>
      <c r="C298" s="7"/>
      <c r="D298" s="2">
        <v>1301</v>
      </c>
      <c r="F298" s="2">
        <v>1002</v>
      </c>
      <c r="G298" s="2" t="s">
        <v>161</v>
      </c>
      <c r="H298" s="2" t="s">
        <v>1077</v>
      </c>
      <c r="I298" s="2" t="s">
        <v>1045</v>
      </c>
      <c r="K298" s="8" t="s">
        <v>1078</v>
      </c>
      <c r="L298" s="2"/>
    </row>
    <row r="299" spans="1:20">
      <c r="A299" s="2" t="s">
        <v>1079</v>
      </c>
      <c r="B299" s="7">
        <v>45068</v>
      </c>
      <c r="C299" s="7"/>
      <c r="D299" s="2">
        <v>1299</v>
      </c>
      <c r="F299" s="2">
        <v>1002</v>
      </c>
      <c r="G299" s="2" t="s">
        <v>161</v>
      </c>
      <c r="H299" s="2" t="s">
        <v>1080</v>
      </c>
      <c r="I299" s="2" t="s">
        <v>1045</v>
      </c>
      <c r="K299" s="8" t="s">
        <v>1081</v>
      </c>
      <c r="L299" s="2"/>
    </row>
    <row r="300" spans="1:20" s="63" customFormat="1">
      <c r="A300" s="64" t="s">
        <v>1082</v>
      </c>
      <c r="B300" s="65"/>
      <c r="C300" s="65"/>
      <c r="D300" s="64"/>
      <c r="E300" s="64"/>
      <c r="F300" s="64"/>
      <c r="G300" s="64"/>
      <c r="H300" s="64"/>
      <c r="I300" s="64"/>
      <c r="J300" s="64"/>
      <c r="K300" s="64"/>
      <c r="L300" s="64"/>
    </row>
    <row r="301" spans="1:20">
      <c r="A301" s="66" t="s">
        <v>561</v>
      </c>
      <c r="B301" s="67" t="s">
        <v>1083</v>
      </c>
      <c r="C301" s="7" t="s">
        <v>1084</v>
      </c>
      <c r="D301" s="68" t="s">
        <v>1083</v>
      </c>
      <c r="E301" s="68"/>
      <c r="F301" s="68" t="s">
        <v>1083</v>
      </c>
      <c r="G301" s="2" t="s">
        <v>161</v>
      </c>
      <c r="H301" s="18" t="s">
        <v>563</v>
      </c>
      <c r="I301" s="69" t="s">
        <v>1045</v>
      </c>
      <c r="J301" s="69" t="s">
        <v>1085</v>
      </c>
      <c r="K301" s="70" t="s">
        <v>565</v>
      </c>
      <c r="L301" s="2"/>
    </row>
    <row r="302" spans="1:20" s="71" customFormat="1">
      <c r="A302" s="72" t="s">
        <v>1086</v>
      </c>
      <c r="B302" s="57">
        <v>45104</v>
      </c>
      <c r="C302" s="57">
        <v>45111</v>
      </c>
      <c r="D302" s="56" t="s">
        <v>1087</v>
      </c>
      <c r="E302" s="56"/>
      <c r="F302" s="56">
        <v>1003</v>
      </c>
      <c r="G302" s="56" t="s">
        <v>1006</v>
      </c>
      <c r="H302" s="73" t="s">
        <v>1088</v>
      </c>
      <c r="I302" s="72" t="s">
        <v>48</v>
      </c>
      <c r="J302" s="72" t="s">
        <v>1085</v>
      </c>
      <c r="K302" s="74" t="s">
        <v>1089</v>
      </c>
      <c r="L302" s="56"/>
    </row>
    <row r="303" spans="1:20">
      <c r="A303" s="66" t="s">
        <v>282</v>
      </c>
      <c r="B303" s="67" t="s">
        <v>1083</v>
      </c>
      <c r="C303" s="7" t="s">
        <v>1084</v>
      </c>
      <c r="D303" s="68" t="s">
        <v>1083</v>
      </c>
      <c r="E303" s="68"/>
      <c r="F303" s="68" t="s">
        <v>1083</v>
      </c>
      <c r="G303" s="2" t="s">
        <v>161</v>
      </c>
      <c r="H303" s="18" t="s">
        <v>283</v>
      </c>
      <c r="I303" s="69" t="s">
        <v>1045</v>
      </c>
      <c r="J303" s="69" t="s">
        <v>1085</v>
      </c>
      <c r="K303" s="70" t="s">
        <v>1090</v>
      </c>
      <c r="L303" s="2"/>
    </row>
    <row r="304" spans="1:20" s="75" customFormat="1">
      <c r="A304" s="76" t="s">
        <v>1091</v>
      </c>
      <c r="B304" s="77">
        <v>45104</v>
      </c>
      <c r="C304" s="78">
        <v>45111</v>
      </c>
      <c r="D304" s="79">
        <v>1303</v>
      </c>
      <c r="E304" s="79"/>
      <c r="F304" s="79">
        <v>1003</v>
      </c>
      <c r="G304" s="79" t="s">
        <v>1006</v>
      </c>
      <c r="H304" s="80" t="s">
        <v>1092</v>
      </c>
      <c r="I304" s="76" t="s">
        <v>1045</v>
      </c>
      <c r="J304" s="76" t="s">
        <v>1085</v>
      </c>
      <c r="K304" s="81" t="s">
        <v>1093</v>
      </c>
      <c r="L304" s="79"/>
    </row>
    <row r="305" spans="1:12" s="75" customFormat="1">
      <c r="A305" s="76" t="s">
        <v>1094</v>
      </c>
      <c r="B305" s="77">
        <v>45104</v>
      </c>
      <c r="C305" s="78">
        <v>45111</v>
      </c>
      <c r="D305" s="79">
        <v>1304</v>
      </c>
      <c r="E305" s="79"/>
      <c r="F305" s="79">
        <v>1003</v>
      </c>
      <c r="G305" s="79" t="s">
        <v>1006</v>
      </c>
      <c r="H305" s="80" t="s">
        <v>1095</v>
      </c>
      <c r="I305" s="76" t="s">
        <v>1045</v>
      </c>
      <c r="J305" s="76" t="s">
        <v>1085</v>
      </c>
      <c r="K305" s="81" t="s">
        <v>1096</v>
      </c>
      <c r="L305" s="79"/>
    </row>
    <row r="306" spans="1:12" s="71" customFormat="1">
      <c r="A306" s="72" t="s">
        <v>1097</v>
      </c>
      <c r="B306" s="57">
        <v>45104</v>
      </c>
      <c r="C306" s="82">
        <v>45111</v>
      </c>
      <c r="D306" s="56" t="s">
        <v>1098</v>
      </c>
      <c r="E306" s="56"/>
      <c r="F306" s="56">
        <v>1003</v>
      </c>
      <c r="G306" s="56" t="s">
        <v>1006</v>
      </c>
      <c r="H306" s="73" t="s">
        <v>1099</v>
      </c>
      <c r="I306" s="72" t="s">
        <v>1100</v>
      </c>
      <c r="J306" s="72" t="s">
        <v>1085</v>
      </c>
      <c r="K306" s="74" t="s">
        <v>1101</v>
      </c>
      <c r="L306" s="56"/>
    </row>
    <row r="307" spans="1:12" s="83" customFormat="1">
      <c r="A307" s="72" t="s">
        <v>1102</v>
      </c>
      <c r="B307" s="82">
        <v>45104</v>
      </c>
      <c r="C307" s="82">
        <v>45111</v>
      </c>
      <c r="D307" s="73" t="s">
        <v>1103</v>
      </c>
      <c r="E307" s="73"/>
      <c r="F307" s="73">
        <v>1003</v>
      </c>
      <c r="G307" s="73" t="s">
        <v>1006</v>
      </c>
      <c r="H307" s="73" t="s">
        <v>1104</v>
      </c>
      <c r="I307" s="72" t="s">
        <v>1084</v>
      </c>
      <c r="J307" s="72" t="s">
        <v>1085</v>
      </c>
      <c r="K307" s="84" t="s">
        <v>1105</v>
      </c>
      <c r="L307" s="73"/>
    </row>
    <row r="308" spans="1:12">
      <c r="A308" s="66" t="s">
        <v>151</v>
      </c>
      <c r="B308" s="67" t="s">
        <v>1083</v>
      </c>
      <c r="C308" s="7" t="s">
        <v>1084</v>
      </c>
      <c r="D308" s="68" t="s">
        <v>1083</v>
      </c>
      <c r="E308" s="68"/>
      <c r="F308" s="68" t="s">
        <v>1083</v>
      </c>
      <c r="G308" s="2" t="s">
        <v>161</v>
      </c>
      <c r="H308" s="18" t="s">
        <v>1106</v>
      </c>
      <c r="I308" s="69" t="s">
        <v>1045</v>
      </c>
      <c r="J308" s="69" t="s">
        <v>1085</v>
      </c>
      <c r="K308" s="70" t="s">
        <v>153</v>
      </c>
      <c r="L308" s="2"/>
    </row>
    <row r="309" spans="1:12" s="75" customFormat="1">
      <c r="A309" s="76" t="s">
        <v>1107</v>
      </c>
      <c r="B309" s="77">
        <v>45104</v>
      </c>
      <c r="C309" s="77">
        <v>45111</v>
      </c>
      <c r="D309" s="79">
        <v>1307</v>
      </c>
      <c r="E309" s="79"/>
      <c r="F309" s="79">
        <v>1003</v>
      </c>
      <c r="G309" s="79" t="s">
        <v>1006</v>
      </c>
      <c r="H309" s="80" t="s">
        <v>1108</v>
      </c>
      <c r="I309" s="76" t="s">
        <v>1045</v>
      </c>
      <c r="J309" s="76" t="s">
        <v>1085</v>
      </c>
      <c r="K309" s="81" t="s">
        <v>1109</v>
      </c>
      <c r="L309" s="79"/>
    </row>
    <row r="310" spans="1:12" s="75" customFormat="1">
      <c r="A310" s="76" t="s">
        <v>1110</v>
      </c>
      <c r="B310" s="77">
        <v>45104</v>
      </c>
      <c r="C310" s="77">
        <v>45111</v>
      </c>
      <c r="D310" s="79">
        <v>1308</v>
      </c>
      <c r="E310" s="79"/>
      <c r="F310" s="79">
        <v>1003</v>
      </c>
      <c r="G310" s="79" t="s">
        <v>1006</v>
      </c>
      <c r="H310" s="80" t="s">
        <v>1111</v>
      </c>
      <c r="I310" s="76" t="s">
        <v>1045</v>
      </c>
      <c r="J310" s="76" t="s">
        <v>1085</v>
      </c>
      <c r="K310" s="81" t="s">
        <v>1112</v>
      </c>
      <c r="L310" s="79"/>
    </row>
    <row r="311" spans="1:12">
      <c r="A311" s="66" t="s">
        <v>160</v>
      </c>
      <c r="B311" s="67" t="s">
        <v>1083</v>
      </c>
      <c r="C311" s="77">
        <v>45111</v>
      </c>
      <c r="D311" s="68" t="s">
        <v>1083</v>
      </c>
      <c r="E311" s="68"/>
      <c r="F311" s="68" t="s">
        <v>1083</v>
      </c>
      <c r="G311" s="79" t="s">
        <v>1006</v>
      </c>
      <c r="H311" s="80" t="s">
        <v>162</v>
      </c>
      <c r="I311" s="76" t="s">
        <v>1045</v>
      </c>
      <c r="J311" s="76" t="s">
        <v>1085</v>
      </c>
      <c r="K311" s="70" t="s">
        <v>1113</v>
      </c>
      <c r="L311" s="2"/>
    </row>
    <row r="312" spans="1:12" s="71" customFormat="1">
      <c r="A312" s="72" t="s">
        <v>1114</v>
      </c>
      <c r="B312" s="57">
        <v>45104</v>
      </c>
      <c r="C312" s="57">
        <v>45111</v>
      </c>
      <c r="D312" s="56" t="s">
        <v>1115</v>
      </c>
      <c r="E312" s="56"/>
      <c r="F312" s="56">
        <v>1003</v>
      </c>
      <c r="G312" s="56" t="s">
        <v>1006</v>
      </c>
      <c r="H312" s="73" t="s">
        <v>1116</v>
      </c>
      <c r="I312" s="72" t="s">
        <v>1117</v>
      </c>
      <c r="J312" s="72" t="s">
        <v>1085</v>
      </c>
      <c r="K312" s="74" t="s">
        <v>1118</v>
      </c>
      <c r="L312" s="56"/>
    </row>
    <row r="313" spans="1:12" s="71" customFormat="1">
      <c r="A313" s="72" t="s">
        <v>1119</v>
      </c>
      <c r="B313" s="57">
        <v>45104</v>
      </c>
      <c r="C313" s="57">
        <v>45111</v>
      </c>
      <c r="D313" s="56" t="s">
        <v>1120</v>
      </c>
      <c r="E313" s="56"/>
      <c r="F313" s="56">
        <v>1003</v>
      </c>
      <c r="G313" s="56" t="s">
        <v>1006</v>
      </c>
      <c r="H313" s="73" t="s">
        <v>1121</v>
      </c>
      <c r="I313" s="72" t="s">
        <v>139</v>
      </c>
      <c r="J313" s="72" t="s">
        <v>1085</v>
      </c>
      <c r="K313" s="74" t="s">
        <v>1122</v>
      </c>
      <c r="L313" s="56"/>
    </row>
    <row r="314" spans="1:12" s="71" customFormat="1">
      <c r="A314" s="72" t="s">
        <v>1123</v>
      </c>
      <c r="B314" s="57">
        <v>45104</v>
      </c>
      <c r="C314" s="57">
        <v>45111</v>
      </c>
      <c r="D314" s="56" t="s">
        <v>1124</v>
      </c>
      <c r="E314" s="56"/>
      <c r="F314" s="56">
        <v>1003</v>
      </c>
      <c r="G314" s="56" t="s">
        <v>1006</v>
      </c>
      <c r="H314" s="73" t="s">
        <v>1125</v>
      </c>
      <c r="I314" s="72" t="s">
        <v>1045</v>
      </c>
      <c r="J314" s="72" t="s">
        <v>1085</v>
      </c>
      <c r="K314" s="74" t="s">
        <v>1126</v>
      </c>
      <c r="L314" s="56"/>
    </row>
    <row r="315" spans="1:12" s="75" customFormat="1">
      <c r="A315" s="76" t="s">
        <v>1127</v>
      </c>
      <c r="B315" s="77">
        <v>45104</v>
      </c>
      <c r="C315" s="77">
        <v>45111</v>
      </c>
      <c r="D315" s="79">
        <v>1312</v>
      </c>
      <c r="E315" s="79"/>
      <c r="F315" s="79">
        <v>1003</v>
      </c>
      <c r="G315" s="79" t="s">
        <v>1006</v>
      </c>
      <c r="H315" s="80" t="s">
        <v>1128</v>
      </c>
      <c r="I315" s="76" t="s">
        <v>1045</v>
      </c>
      <c r="J315" s="76" t="s">
        <v>1085</v>
      </c>
      <c r="K315" s="81" t="s">
        <v>1129</v>
      </c>
      <c r="L315" s="79"/>
    </row>
    <row r="316" spans="1:12">
      <c r="A316" s="66" t="s">
        <v>1061</v>
      </c>
      <c r="B316" s="67" t="s">
        <v>1083</v>
      </c>
      <c r="C316" s="7" t="s">
        <v>1084</v>
      </c>
      <c r="D316" s="68" t="s">
        <v>1083</v>
      </c>
      <c r="E316" s="68"/>
      <c r="F316" s="68" t="s">
        <v>1083</v>
      </c>
      <c r="G316" s="2" t="s">
        <v>161</v>
      </c>
      <c r="H316" s="18" t="s">
        <v>1062</v>
      </c>
      <c r="I316" s="69" t="s">
        <v>1130</v>
      </c>
      <c r="J316" s="69" t="s">
        <v>1085</v>
      </c>
      <c r="K316" s="70" t="s">
        <v>1131</v>
      </c>
      <c r="L316" s="2"/>
    </row>
    <row r="317" spans="1:12">
      <c r="A317" s="66" t="s">
        <v>1072</v>
      </c>
      <c r="B317" s="67" t="s">
        <v>1083</v>
      </c>
      <c r="C317" s="7" t="s">
        <v>1084</v>
      </c>
      <c r="D317" s="68" t="s">
        <v>1083</v>
      </c>
      <c r="E317" s="68"/>
      <c r="F317" s="68" t="s">
        <v>1083</v>
      </c>
      <c r="G317" s="2" t="s">
        <v>161</v>
      </c>
      <c r="H317" s="18" t="s">
        <v>1132</v>
      </c>
      <c r="I317" s="69" t="s">
        <v>1045</v>
      </c>
      <c r="J317" s="69" t="s">
        <v>1085</v>
      </c>
      <c r="K317" s="70" t="s">
        <v>1133</v>
      </c>
      <c r="L317" s="2"/>
    </row>
    <row r="318" spans="1:12" s="71" customFormat="1">
      <c r="A318" s="72" t="s">
        <v>1134</v>
      </c>
      <c r="B318" s="57">
        <v>45104</v>
      </c>
      <c r="C318" s="82">
        <v>45111</v>
      </c>
      <c r="D318" s="56" t="s">
        <v>1135</v>
      </c>
      <c r="E318" s="56"/>
      <c r="F318" s="56">
        <v>1003</v>
      </c>
      <c r="G318" s="56" t="s">
        <v>1006</v>
      </c>
      <c r="H318" s="73" t="s">
        <v>1136</v>
      </c>
      <c r="I318" s="72" t="s">
        <v>1137</v>
      </c>
      <c r="J318" s="72" t="s">
        <v>1085</v>
      </c>
      <c r="K318" s="74" t="s">
        <v>1138</v>
      </c>
      <c r="L318" s="56"/>
    </row>
    <row r="319" spans="1:12" s="71" customFormat="1">
      <c r="A319" s="72" t="s">
        <v>1139</v>
      </c>
      <c r="B319" s="57">
        <v>45104</v>
      </c>
      <c r="C319" s="82">
        <v>45111</v>
      </c>
      <c r="D319" s="56" t="s">
        <v>1140</v>
      </c>
      <c r="E319" s="56"/>
      <c r="F319" s="56">
        <v>1003</v>
      </c>
      <c r="G319" s="56" t="s">
        <v>161</v>
      </c>
      <c r="H319" s="73" t="s">
        <v>1141</v>
      </c>
      <c r="I319" s="72" t="s">
        <v>1142</v>
      </c>
      <c r="J319" s="72" t="s">
        <v>1085</v>
      </c>
      <c r="K319" s="74" t="s">
        <v>1143</v>
      </c>
      <c r="L319" s="56"/>
    </row>
    <row r="320" spans="1:12">
      <c r="A320" s="66" t="s">
        <v>1063</v>
      </c>
      <c r="B320" s="67" t="s">
        <v>1083</v>
      </c>
      <c r="C320" s="7" t="s">
        <v>1084</v>
      </c>
      <c r="D320" s="68" t="s">
        <v>1083</v>
      </c>
      <c r="E320" s="68"/>
      <c r="F320" s="68" t="s">
        <v>1083</v>
      </c>
      <c r="G320" s="2" t="s">
        <v>161</v>
      </c>
      <c r="H320" s="18" t="s">
        <v>1064</v>
      </c>
      <c r="I320" s="69" t="s">
        <v>1130</v>
      </c>
      <c r="J320" s="69" t="s">
        <v>1085</v>
      </c>
      <c r="K320" s="70" t="s">
        <v>1144</v>
      </c>
      <c r="L320" s="2"/>
    </row>
    <row r="321" spans="1:36">
      <c r="A321" s="64" t="s">
        <v>1082</v>
      </c>
      <c r="B321" s="65"/>
      <c r="C321" s="65"/>
      <c r="D321" s="64"/>
      <c r="E321" s="64"/>
      <c r="F321" s="64"/>
      <c r="G321" s="64"/>
      <c r="H321" s="64"/>
      <c r="I321" s="64"/>
      <c r="J321" s="64"/>
      <c r="K321" s="64"/>
      <c r="L321" s="64"/>
      <c r="M321" s="63"/>
      <c r="N321" s="63"/>
      <c r="O321" s="63"/>
      <c r="P321" s="63"/>
      <c r="Q321" s="63"/>
      <c r="R321" s="63"/>
      <c r="S321" s="63"/>
      <c r="T321" s="63"/>
      <c r="U321" s="63"/>
      <c r="V321" s="63"/>
      <c r="W321" s="63"/>
      <c r="X321" s="63"/>
      <c r="Y321" s="63"/>
      <c r="Z321" s="63"/>
      <c r="AA321" s="63"/>
      <c r="AB321" s="63"/>
      <c r="AC321" s="63"/>
      <c r="AD321" s="63"/>
      <c r="AE321" s="63"/>
      <c r="AF321" s="63"/>
      <c r="AG321" s="63"/>
      <c r="AH321" s="63"/>
      <c r="AI321" s="63"/>
      <c r="AJ321" s="63"/>
    </row>
    <row r="322" spans="1:36" ht="27" customHeight="1">
      <c r="A322" s="2" t="s">
        <v>1145</v>
      </c>
      <c r="B322" s="7">
        <v>45117</v>
      </c>
      <c r="C322" s="7"/>
      <c r="D322" s="2">
        <v>15853</v>
      </c>
      <c r="F322" s="2">
        <v>16976</v>
      </c>
      <c r="G322" s="2" t="s">
        <v>161</v>
      </c>
      <c r="H322" s="2" t="s">
        <v>1146</v>
      </c>
      <c r="I322" s="2" t="s">
        <v>763</v>
      </c>
      <c r="J322" s="2" t="s">
        <v>581</v>
      </c>
      <c r="K322" s="9" t="s">
        <v>1147</v>
      </c>
      <c r="L322" s="8" t="s">
        <v>1148</v>
      </c>
      <c r="N322" s="1" t="s">
        <v>1149</v>
      </c>
      <c r="O322" s="32">
        <v>45448</v>
      </c>
      <c r="P322" s="34" t="s">
        <v>1150</v>
      </c>
    </row>
    <row r="323" spans="1:36">
      <c r="A323" s="2" t="s">
        <v>1151</v>
      </c>
      <c r="B323" s="7"/>
      <c r="C323" s="7"/>
      <c r="D323" s="2">
        <v>15810</v>
      </c>
      <c r="F323" s="2">
        <v>17485</v>
      </c>
      <c r="G323" s="2" t="s">
        <v>161</v>
      </c>
      <c r="H323" s="2" t="s">
        <v>1152</v>
      </c>
      <c r="I323" s="2" t="s">
        <v>1153</v>
      </c>
      <c r="J323" s="2" t="s">
        <v>1154</v>
      </c>
      <c r="K323" s="2"/>
      <c r="L323" s="2"/>
    </row>
    <row r="324" spans="1:36">
      <c r="A324" s="2" t="s">
        <v>1155</v>
      </c>
      <c r="B324" s="7"/>
      <c r="C324" s="7"/>
      <c r="D324" s="2">
        <v>15826</v>
      </c>
      <c r="F324" s="2">
        <v>17485</v>
      </c>
      <c r="G324" s="2" t="s">
        <v>161</v>
      </c>
      <c r="H324" s="2" t="s">
        <v>1156</v>
      </c>
      <c r="I324" s="2" t="s">
        <v>1153</v>
      </c>
      <c r="J324" s="2" t="s">
        <v>1154</v>
      </c>
      <c r="K324" s="8" t="s">
        <v>1157</v>
      </c>
      <c r="L324" s="2"/>
      <c r="N324" s="34" t="s">
        <v>1158</v>
      </c>
      <c r="O324" s="32">
        <v>45323</v>
      </c>
      <c r="P324" s="34" t="s">
        <v>1159</v>
      </c>
    </row>
    <row r="325" spans="1:36" s="60" customFormat="1">
      <c r="A325" s="61" t="s">
        <v>1160</v>
      </c>
      <c r="B325" s="62">
        <v>45226</v>
      </c>
      <c r="C325" s="62"/>
      <c r="D325" s="61">
        <v>14570</v>
      </c>
      <c r="E325" s="61"/>
      <c r="F325" s="61">
        <v>17272</v>
      </c>
      <c r="G325" s="61" t="s">
        <v>918</v>
      </c>
      <c r="H325" s="61" t="s">
        <v>1161</v>
      </c>
      <c r="I325" s="61" t="s">
        <v>1162</v>
      </c>
      <c r="J325" s="61" t="s">
        <v>1163</v>
      </c>
      <c r="K325" s="85" t="s">
        <v>1164</v>
      </c>
      <c r="L325" s="61"/>
      <c r="N325" s="60" t="s">
        <v>1165</v>
      </c>
      <c r="O325" s="86">
        <v>45413</v>
      </c>
      <c r="P325" s="87" t="s">
        <v>1166</v>
      </c>
    </row>
    <row r="326" spans="1:36">
      <c r="A326" s="61" t="s">
        <v>1167</v>
      </c>
      <c r="B326" s="62">
        <v>45226</v>
      </c>
      <c r="C326" s="62"/>
      <c r="D326" s="61">
        <v>14621</v>
      </c>
      <c r="E326" s="61"/>
      <c r="F326" s="61">
        <v>17272</v>
      </c>
      <c r="G326" s="61" t="s">
        <v>161</v>
      </c>
      <c r="H326" s="61" t="s">
        <v>1168</v>
      </c>
      <c r="I326" s="61" t="s">
        <v>1162</v>
      </c>
      <c r="J326" s="61" t="s">
        <v>1163</v>
      </c>
      <c r="K326" s="85" t="s">
        <v>1169</v>
      </c>
      <c r="L326" s="61"/>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row>
    <row r="327" spans="1:36">
      <c r="A327" s="2" t="s">
        <v>1170</v>
      </c>
      <c r="B327" s="7">
        <v>45232</v>
      </c>
      <c r="C327" s="7"/>
      <c r="D327" s="2">
        <v>1041</v>
      </c>
      <c r="F327" s="2">
        <v>1009</v>
      </c>
      <c r="G327" s="2" t="s">
        <v>161</v>
      </c>
      <c r="H327" s="2" t="s">
        <v>1171</v>
      </c>
      <c r="I327" s="2" t="s">
        <v>57</v>
      </c>
      <c r="J327" s="2" t="s">
        <v>53</v>
      </c>
      <c r="K327" s="8" t="s">
        <v>1172</v>
      </c>
      <c r="L327" s="2"/>
    </row>
    <row r="328" spans="1:36">
      <c r="A328" s="2" t="s">
        <v>1173</v>
      </c>
      <c r="B328" s="7">
        <v>45237</v>
      </c>
      <c r="C328" s="7"/>
      <c r="D328" s="2">
        <v>1316</v>
      </c>
      <c r="F328" s="2">
        <v>1013</v>
      </c>
      <c r="H328" s="2" t="s">
        <v>1174</v>
      </c>
      <c r="I328" s="2" t="s">
        <v>1175</v>
      </c>
      <c r="J328" s="2" t="s">
        <v>1176</v>
      </c>
      <c r="K328" s="44" t="s">
        <v>1177</v>
      </c>
      <c r="L328" s="2"/>
    </row>
    <row r="329" spans="1:36">
      <c r="A329" s="2" t="s">
        <v>1178</v>
      </c>
      <c r="B329" s="7">
        <v>45264</v>
      </c>
      <c r="C329" s="7"/>
      <c r="D329" s="2">
        <v>1317</v>
      </c>
      <c r="F329" s="2">
        <v>1014</v>
      </c>
      <c r="G329" s="2" t="s">
        <v>161</v>
      </c>
      <c r="H329" s="2" t="s">
        <v>1179</v>
      </c>
      <c r="I329" s="2" t="s">
        <v>1180</v>
      </c>
      <c r="J329" s="2" t="s">
        <v>1181</v>
      </c>
      <c r="K329" s="8" t="s">
        <v>1182</v>
      </c>
      <c r="L329" s="2"/>
      <c r="N329" s="34" t="s">
        <v>1183</v>
      </c>
    </row>
    <row r="330" spans="1:36">
      <c r="A330" s="2" t="s">
        <v>1184</v>
      </c>
      <c r="B330" s="7">
        <v>45294</v>
      </c>
      <c r="C330" s="7"/>
      <c r="D330" s="2">
        <v>1044</v>
      </c>
      <c r="F330" s="2">
        <v>1009</v>
      </c>
      <c r="G330" s="2" t="s">
        <v>161</v>
      </c>
      <c r="H330" s="2" t="s">
        <v>1185</v>
      </c>
      <c r="I330" s="2" t="s">
        <v>57</v>
      </c>
      <c r="J330" s="2" t="s">
        <v>57</v>
      </c>
      <c r="K330" s="8" t="s">
        <v>1186</v>
      </c>
      <c r="L330" s="2"/>
    </row>
    <row r="331" spans="1:36">
      <c r="A331" s="2" t="s">
        <v>1187</v>
      </c>
      <c r="B331" s="7">
        <v>45324</v>
      </c>
      <c r="C331" s="7"/>
      <c r="D331" s="2">
        <v>1302</v>
      </c>
      <c r="F331" s="2">
        <v>1015</v>
      </c>
      <c r="G331" s="2" t="s">
        <v>161</v>
      </c>
      <c r="H331" s="2" t="s">
        <v>1188</v>
      </c>
      <c r="I331" s="2" t="s">
        <v>1189</v>
      </c>
      <c r="J331" s="2" t="s">
        <v>1189</v>
      </c>
      <c r="K331" s="2"/>
      <c r="L331" s="2"/>
    </row>
    <row r="332" spans="1:36">
      <c r="A332" s="2" t="s">
        <v>1190</v>
      </c>
      <c r="B332" s="7">
        <v>45324</v>
      </c>
      <c r="C332" s="7"/>
      <c r="D332" s="2">
        <v>1305</v>
      </c>
      <c r="F332" s="2">
        <v>1015</v>
      </c>
      <c r="G332" s="2" t="s">
        <v>161</v>
      </c>
      <c r="H332" s="2" t="s">
        <v>1191</v>
      </c>
      <c r="I332" s="2" t="s">
        <v>1189</v>
      </c>
      <c r="J332" s="2" t="s">
        <v>1189</v>
      </c>
      <c r="K332" s="2"/>
      <c r="L332" s="2"/>
    </row>
    <row r="333" spans="1:36">
      <c r="A333" s="2" t="s">
        <v>1192</v>
      </c>
      <c r="B333" s="7">
        <v>45334</v>
      </c>
      <c r="C333" s="7"/>
      <c r="D333" s="2">
        <v>1318</v>
      </c>
      <c r="F333" s="2">
        <v>1017</v>
      </c>
      <c r="G333" s="2" t="s">
        <v>161</v>
      </c>
      <c r="H333" s="2" t="s">
        <v>1193</v>
      </c>
      <c r="I333" s="2" t="s">
        <v>1194</v>
      </c>
      <c r="J333" s="2" t="s">
        <v>1194</v>
      </c>
      <c r="K333" s="2"/>
      <c r="L333" s="2"/>
    </row>
    <row r="334" spans="1:36">
      <c r="A334" s="2" t="s">
        <v>1195</v>
      </c>
      <c r="B334" s="7">
        <v>45334</v>
      </c>
      <c r="C334" s="7"/>
      <c r="D334" s="2">
        <v>1319</v>
      </c>
      <c r="F334" s="2">
        <v>1017</v>
      </c>
      <c r="G334" s="2" t="s">
        <v>161</v>
      </c>
      <c r="H334" s="2" t="s">
        <v>1196</v>
      </c>
      <c r="I334" s="2" t="s">
        <v>1194</v>
      </c>
      <c r="J334" s="2" t="s">
        <v>1194</v>
      </c>
      <c r="K334" s="2"/>
      <c r="L334" s="2"/>
    </row>
    <row r="335" spans="1:36">
      <c r="A335" s="2" t="s">
        <v>1197</v>
      </c>
      <c r="B335" s="7">
        <v>45350</v>
      </c>
      <c r="C335" s="7"/>
      <c r="D335" s="2">
        <v>1320</v>
      </c>
      <c r="F335" s="2">
        <v>1015</v>
      </c>
      <c r="G335" s="2" t="s">
        <v>161</v>
      </c>
      <c r="H335" s="2" t="s">
        <v>1198</v>
      </c>
      <c r="I335" s="2" t="s">
        <v>1189</v>
      </c>
      <c r="J335" s="2" t="s">
        <v>1189</v>
      </c>
      <c r="K335" s="8" t="s">
        <v>1199</v>
      </c>
      <c r="L335" s="2"/>
    </row>
    <row r="336" spans="1:36">
      <c r="A336" s="2" t="s">
        <v>1200</v>
      </c>
      <c r="B336" s="7">
        <v>45350</v>
      </c>
      <c r="C336" s="7"/>
      <c r="D336" s="2">
        <v>1321</v>
      </c>
      <c r="F336" s="2">
        <v>1015</v>
      </c>
      <c r="G336" s="2" t="s">
        <v>161</v>
      </c>
      <c r="H336" s="2" t="s">
        <v>1201</v>
      </c>
      <c r="I336" s="2" t="s">
        <v>1189</v>
      </c>
      <c r="J336" s="2" t="s">
        <v>1189</v>
      </c>
      <c r="K336" s="8" t="s">
        <v>1202</v>
      </c>
      <c r="L336" s="2"/>
    </row>
    <row r="337" spans="1:20">
      <c r="A337" s="2" t="s">
        <v>1203</v>
      </c>
      <c r="B337" s="7">
        <v>45350</v>
      </c>
      <c r="C337" s="7"/>
      <c r="D337" s="2">
        <v>1322</v>
      </c>
      <c r="F337" s="2">
        <v>1015</v>
      </c>
      <c r="G337" s="2" t="s">
        <v>161</v>
      </c>
      <c r="H337" s="2" t="s">
        <v>1204</v>
      </c>
      <c r="I337" s="2" t="s">
        <v>1189</v>
      </c>
      <c r="J337" s="2" t="s">
        <v>1189</v>
      </c>
      <c r="K337" s="8" t="s">
        <v>1205</v>
      </c>
      <c r="L337" s="2"/>
    </row>
    <row r="338" spans="1:20">
      <c r="A338" s="2" t="s">
        <v>1206</v>
      </c>
      <c r="B338" s="7">
        <v>45350</v>
      </c>
      <c r="C338" s="7"/>
      <c r="D338" s="2">
        <v>1323</v>
      </c>
      <c r="F338" s="2">
        <v>1015</v>
      </c>
      <c r="G338" s="2" t="s">
        <v>161</v>
      </c>
      <c r="H338" s="2" t="s">
        <v>1207</v>
      </c>
      <c r="I338" s="2" t="s">
        <v>1189</v>
      </c>
      <c r="J338" s="2" t="s">
        <v>1189</v>
      </c>
      <c r="K338" s="8" t="s">
        <v>1208</v>
      </c>
      <c r="L338" s="2"/>
    </row>
    <row r="339" spans="1:20">
      <c r="A339" s="2" t="s">
        <v>1209</v>
      </c>
      <c r="B339" s="7">
        <v>45355</v>
      </c>
      <c r="C339" s="7"/>
      <c r="D339" s="2">
        <v>10001</v>
      </c>
      <c r="F339" s="2">
        <v>10000</v>
      </c>
      <c r="G339" s="2" t="s">
        <v>161</v>
      </c>
      <c r="H339" s="2" t="s">
        <v>674</v>
      </c>
      <c r="I339" s="2" t="s">
        <v>1210</v>
      </c>
      <c r="J339" s="2" t="s">
        <v>1211</v>
      </c>
      <c r="K339" s="8" t="s">
        <v>675</v>
      </c>
      <c r="L339" s="2"/>
      <c r="T339" s="1" t="s">
        <v>1212</v>
      </c>
    </row>
    <row r="340" spans="1:20">
      <c r="A340" s="2" t="s">
        <v>1213</v>
      </c>
      <c r="B340" s="7">
        <v>45355</v>
      </c>
      <c r="C340" s="7"/>
      <c r="D340" s="2">
        <v>10002</v>
      </c>
      <c r="F340" s="2">
        <v>10000</v>
      </c>
      <c r="G340" s="2" t="s">
        <v>161</v>
      </c>
      <c r="H340" s="2" t="s">
        <v>1214</v>
      </c>
      <c r="I340" s="2" t="s">
        <v>1210</v>
      </c>
      <c r="J340" s="2" t="s">
        <v>1211</v>
      </c>
      <c r="K340" s="8" t="s">
        <v>1215</v>
      </c>
      <c r="L340" s="2"/>
      <c r="T340" s="1" t="s">
        <v>1216</v>
      </c>
    </row>
    <row r="341" spans="1:20">
      <c r="A341" s="2" t="s">
        <v>1217</v>
      </c>
      <c r="B341" s="7">
        <v>45355</v>
      </c>
      <c r="C341" s="7"/>
      <c r="D341" s="2">
        <v>10003</v>
      </c>
      <c r="F341" s="2">
        <v>10000</v>
      </c>
      <c r="G341" s="2" t="s">
        <v>161</v>
      </c>
      <c r="H341" s="2" t="s">
        <v>1218</v>
      </c>
      <c r="I341" s="2" t="s">
        <v>1210</v>
      </c>
      <c r="J341" s="2" t="s">
        <v>1211</v>
      </c>
      <c r="K341" s="8" t="s">
        <v>1219</v>
      </c>
      <c r="L341" s="2"/>
      <c r="T341" s="1" t="s">
        <v>1220</v>
      </c>
    </row>
    <row r="342" spans="1:20">
      <c r="A342" s="2" t="s">
        <v>1221</v>
      </c>
      <c r="B342" s="7">
        <v>45355</v>
      </c>
      <c r="C342" s="7"/>
      <c r="D342" s="2">
        <v>10004</v>
      </c>
      <c r="F342" s="2">
        <v>10000</v>
      </c>
      <c r="G342" s="2" t="s">
        <v>161</v>
      </c>
      <c r="H342" s="2" t="s">
        <v>1222</v>
      </c>
      <c r="I342" s="2" t="s">
        <v>1210</v>
      </c>
      <c r="J342" s="2" t="s">
        <v>1211</v>
      </c>
      <c r="K342" s="8" t="s">
        <v>685</v>
      </c>
      <c r="L342" s="2"/>
      <c r="T342" s="1" t="s">
        <v>1223</v>
      </c>
    </row>
    <row r="343" spans="1:20">
      <c r="A343" s="2" t="s">
        <v>1224</v>
      </c>
      <c r="B343" s="7">
        <v>45355</v>
      </c>
      <c r="C343" s="7"/>
      <c r="D343" s="2">
        <v>10005</v>
      </c>
      <c r="F343" s="2">
        <v>10000</v>
      </c>
      <c r="G343" s="2" t="s">
        <v>161</v>
      </c>
      <c r="H343" s="2" t="s">
        <v>1225</v>
      </c>
      <c r="I343" s="2" t="s">
        <v>1210</v>
      </c>
      <c r="J343" s="2" t="s">
        <v>1211</v>
      </c>
      <c r="K343" s="8" t="s">
        <v>1226</v>
      </c>
      <c r="L343" s="2"/>
      <c r="T343" s="1" t="s">
        <v>1227</v>
      </c>
    </row>
    <row r="344" spans="1:20">
      <c r="A344" s="2" t="s">
        <v>1228</v>
      </c>
      <c r="B344" s="7">
        <v>45355</v>
      </c>
      <c r="C344" s="7"/>
      <c r="D344" s="2">
        <v>10006</v>
      </c>
      <c r="F344" s="2">
        <v>10000</v>
      </c>
      <c r="G344" s="2" t="s">
        <v>161</v>
      </c>
      <c r="H344" s="2" t="s">
        <v>1229</v>
      </c>
      <c r="I344" s="2" t="s">
        <v>1210</v>
      </c>
      <c r="J344" s="2" t="s">
        <v>1211</v>
      </c>
      <c r="K344" s="8" t="s">
        <v>1230</v>
      </c>
      <c r="L344" s="2"/>
      <c r="T344" s="1" t="s">
        <v>1231</v>
      </c>
    </row>
    <row r="345" spans="1:20">
      <c r="A345" s="2" t="s">
        <v>1232</v>
      </c>
      <c r="B345" s="7">
        <v>45355</v>
      </c>
      <c r="C345" s="7"/>
      <c r="D345" s="2">
        <v>10007</v>
      </c>
      <c r="F345" s="2">
        <v>10000</v>
      </c>
      <c r="G345" s="2" t="s">
        <v>161</v>
      </c>
      <c r="H345" s="2" t="s">
        <v>1233</v>
      </c>
      <c r="I345" s="2" t="s">
        <v>1210</v>
      </c>
      <c r="J345" s="2" t="s">
        <v>1211</v>
      </c>
      <c r="K345" s="8" t="s">
        <v>1234</v>
      </c>
      <c r="L345" s="2"/>
      <c r="T345" s="1" t="s">
        <v>1235</v>
      </c>
    </row>
    <row r="346" spans="1:20">
      <c r="A346" s="2" t="s">
        <v>1236</v>
      </c>
      <c r="B346" s="7">
        <v>45355</v>
      </c>
      <c r="C346" s="7"/>
      <c r="D346" s="2">
        <v>10008</v>
      </c>
      <c r="F346" s="2">
        <v>10000</v>
      </c>
      <c r="G346" s="2" t="s">
        <v>161</v>
      </c>
      <c r="H346" s="2" t="s">
        <v>1237</v>
      </c>
      <c r="I346" s="2" t="s">
        <v>1210</v>
      </c>
      <c r="J346" s="2" t="s">
        <v>1211</v>
      </c>
      <c r="K346" s="2" t="s">
        <v>1238</v>
      </c>
      <c r="L346" s="2"/>
      <c r="T346" s="1" t="s">
        <v>1239</v>
      </c>
    </row>
    <row r="347" spans="1:20">
      <c r="A347" s="2" t="s">
        <v>1240</v>
      </c>
      <c r="B347" s="7">
        <v>45355</v>
      </c>
      <c r="C347" s="7"/>
      <c r="D347" s="2">
        <v>10009</v>
      </c>
      <c r="F347" s="2">
        <v>10000</v>
      </c>
      <c r="G347" s="2" t="s">
        <v>161</v>
      </c>
      <c r="H347" s="2" t="s">
        <v>1241</v>
      </c>
      <c r="I347" s="2" t="s">
        <v>1210</v>
      </c>
      <c r="J347" s="2" t="s">
        <v>1211</v>
      </c>
      <c r="K347" s="8" t="s">
        <v>1242</v>
      </c>
      <c r="L347" s="2"/>
      <c r="T347" s="1" t="s">
        <v>1243</v>
      </c>
    </row>
    <row r="348" spans="1:20">
      <c r="A348" s="2" t="s">
        <v>1244</v>
      </c>
      <c r="B348" s="7">
        <v>45355</v>
      </c>
      <c r="C348" s="7"/>
      <c r="D348" s="2">
        <v>10010</v>
      </c>
      <c r="F348" s="2">
        <v>10000</v>
      </c>
      <c r="G348" s="2" t="s">
        <v>161</v>
      </c>
      <c r="H348" s="2" t="s">
        <v>1245</v>
      </c>
      <c r="I348" s="2" t="s">
        <v>1210</v>
      </c>
      <c r="J348" s="2" t="s">
        <v>1211</v>
      </c>
      <c r="K348" s="8" t="s">
        <v>1246</v>
      </c>
      <c r="L348" s="2"/>
      <c r="T348" s="1" t="s">
        <v>1247</v>
      </c>
    </row>
    <row r="349" spans="1:20">
      <c r="A349" s="2" t="s">
        <v>1248</v>
      </c>
      <c r="B349" s="7">
        <v>45355</v>
      </c>
      <c r="C349" s="7"/>
      <c r="D349" s="2">
        <v>10101</v>
      </c>
      <c r="F349" s="2">
        <v>10100</v>
      </c>
      <c r="G349" s="2" t="s">
        <v>161</v>
      </c>
      <c r="H349" s="2" t="s">
        <v>1249</v>
      </c>
      <c r="I349" s="2" t="s">
        <v>1250</v>
      </c>
      <c r="J349" s="2" t="s">
        <v>1251</v>
      </c>
      <c r="K349" s="8" t="s">
        <v>1252</v>
      </c>
      <c r="L349" s="2"/>
      <c r="T349" s="1" t="s">
        <v>1253</v>
      </c>
    </row>
    <row r="350" spans="1:20">
      <c r="A350" s="2" t="s">
        <v>1254</v>
      </c>
      <c r="B350" s="7">
        <v>45355</v>
      </c>
      <c r="C350" s="7"/>
      <c r="D350" s="2">
        <v>10102</v>
      </c>
      <c r="F350" s="2">
        <v>10100</v>
      </c>
      <c r="G350" s="2" t="s">
        <v>161</v>
      </c>
      <c r="H350" s="2" t="s">
        <v>1255</v>
      </c>
      <c r="I350" s="2" t="s">
        <v>1250</v>
      </c>
      <c r="J350" s="2" t="s">
        <v>1251</v>
      </c>
      <c r="K350" s="8" t="s">
        <v>1256</v>
      </c>
      <c r="L350" s="2"/>
      <c r="T350" s="1" t="s">
        <v>1257</v>
      </c>
    </row>
    <row r="351" spans="1:20">
      <c r="A351" s="2" t="s">
        <v>1258</v>
      </c>
      <c r="B351" s="7">
        <v>45357</v>
      </c>
      <c r="C351" s="7"/>
      <c r="D351" s="2">
        <v>1313</v>
      </c>
      <c r="F351" s="2">
        <v>1009</v>
      </c>
      <c r="G351" s="2" t="s">
        <v>161</v>
      </c>
      <c r="H351" s="2" t="s">
        <v>1259</v>
      </c>
      <c r="I351" s="2" t="s">
        <v>1260</v>
      </c>
      <c r="K351" s="2"/>
      <c r="L351" s="2"/>
      <c r="T351" s="1" t="s">
        <v>1261</v>
      </c>
    </row>
    <row r="352" spans="1:20">
      <c r="A352" s="2" t="s">
        <v>1262</v>
      </c>
      <c r="B352" s="7">
        <v>45363</v>
      </c>
      <c r="C352" s="7"/>
      <c r="D352" s="2">
        <v>10011</v>
      </c>
      <c r="F352" s="2">
        <v>10000</v>
      </c>
      <c r="G352" s="2" t="s">
        <v>161</v>
      </c>
      <c r="H352" s="2" t="s">
        <v>1263</v>
      </c>
      <c r="I352" s="2" t="s">
        <v>1210</v>
      </c>
      <c r="J352" s="2" t="s">
        <v>1211</v>
      </c>
      <c r="K352" s="8" t="s">
        <v>1264</v>
      </c>
      <c r="L352" s="2"/>
      <c r="T352" s="1" t="s">
        <v>1265</v>
      </c>
    </row>
    <row r="353" spans="1:20">
      <c r="A353" s="2" t="s">
        <v>1266</v>
      </c>
      <c r="B353" s="7">
        <v>45364</v>
      </c>
      <c r="C353" s="7"/>
      <c r="D353" s="2">
        <v>10012</v>
      </c>
      <c r="F353" s="2">
        <v>10000</v>
      </c>
      <c r="G353" s="2" t="s">
        <v>161</v>
      </c>
      <c r="H353" s="2" t="s">
        <v>1267</v>
      </c>
      <c r="I353" s="2" t="s">
        <v>1210</v>
      </c>
      <c r="J353" s="2" t="s">
        <v>1211</v>
      </c>
      <c r="K353" s="8" t="s">
        <v>1268</v>
      </c>
      <c r="L353" s="2"/>
      <c r="T353" s="1" t="s">
        <v>1269</v>
      </c>
    </row>
    <row r="354" spans="1:20">
      <c r="A354" s="2" t="s">
        <v>1270</v>
      </c>
      <c r="B354" s="7">
        <v>45370</v>
      </c>
      <c r="C354" s="7"/>
      <c r="D354" s="2">
        <v>1045</v>
      </c>
      <c r="F354" s="2">
        <v>1009</v>
      </c>
      <c r="G354" s="2" t="s">
        <v>161</v>
      </c>
      <c r="H354" s="2" t="s">
        <v>1271</v>
      </c>
      <c r="I354" s="2" t="s">
        <v>1272</v>
      </c>
      <c r="K354" s="2"/>
      <c r="L354" s="2"/>
      <c r="T354" s="1" t="s">
        <v>1261</v>
      </c>
    </row>
    <row r="355" spans="1:20">
      <c r="A355" s="2" t="s">
        <v>1273</v>
      </c>
      <c r="B355" s="7">
        <v>45370</v>
      </c>
      <c r="C355" s="7"/>
      <c r="D355" s="2">
        <v>1046</v>
      </c>
      <c r="F355" s="2">
        <v>1009</v>
      </c>
      <c r="G355" s="2" t="s">
        <v>161</v>
      </c>
      <c r="H355" s="2" t="s">
        <v>1274</v>
      </c>
      <c r="I355" s="2" t="s">
        <v>1272</v>
      </c>
      <c r="K355" s="2"/>
      <c r="L355" s="2"/>
      <c r="T355" s="1" t="s">
        <v>1261</v>
      </c>
    </row>
    <row r="356" spans="1:20">
      <c r="A356" s="2" t="s">
        <v>1275</v>
      </c>
      <c r="B356" s="7">
        <v>45372</v>
      </c>
      <c r="C356" s="7"/>
      <c r="D356" s="2">
        <v>1047</v>
      </c>
      <c r="F356" s="2">
        <v>1009</v>
      </c>
      <c r="G356" s="2" t="s">
        <v>161</v>
      </c>
      <c r="H356" s="2" t="s">
        <v>1276</v>
      </c>
      <c r="I356" s="2" t="s">
        <v>1272</v>
      </c>
      <c r="K356" s="2"/>
      <c r="L356" s="2"/>
      <c r="T356" s="1" t="s">
        <v>1261</v>
      </c>
    </row>
    <row r="357" spans="1:20">
      <c r="A357" s="2" t="s">
        <v>1277</v>
      </c>
      <c r="B357" s="7">
        <v>45372</v>
      </c>
      <c r="C357" s="7"/>
      <c r="D357" s="2">
        <v>1049</v>
      </c>
      <c r="F357" s="2">
        <v>1009</v>
      </c>
      <c r="G357" s="2" t="s">
        <v>161</v>
      </c>
      <c r="H357" s="2" t="s">
        <v>1278</v>
      </c>
      <c r="I357" s="2" t="s">
        <v>1272</v>
      </c>
      <c r="K357" s="2"/>
      <c r="L357" s="2"/>
      <c r="T357" s="1" t="s">
        <v>1261</v>
      </c>
    </row>
    <row r="358" spans="1:20">
      <c r="A358" s="2" t="s">
        <v>1279</v>
      </c>
      <c r="B358" s="7">
        <v>45384</v>
      </c>
      <c r="C358" s="7"/>
      <c r="D358" s="2">
        <v>1051</v>
      </c>
      <c r="F358" s="2">
        <v>1009</v>
      </c>
      <c r="G358" s="2" t="s">
        <v>161</v>
      </c>
      <c r="H358" s="2" t="s">
        <v>1280</v>
      </c>
      <c r="I358" s="2" t="s">
        <v>53</v>
      </c>
      <c r="K358" s="2"/>
      <c r="L358" s="2"/>
      <c r="T358" s="1" t="s">
        <v>1261</v>
      </c>
    </row>
    <row r="359" spans="1:20">
      <c r="A359" s="2" t="s">
        <v>1281</v>
      </c>
      <c r="B359" s="7">
        <v>45387</v>
      </c>
      <c r="C359" s="7"/>
      <c r="D359" s="2">
        <v>10013</v>
      </c>
      <c r="F359" s="2">
        <v>10000</v>
      </c>
      <c r="G359" s="2" t="s">
        <v>161</v>
      </c>
      <c r="H359" s="2" t="s">
        <v>1282</v>
      </c>
      <c r="I359" s="2" t="s">
        <v>1210</v>
      </c>
      <c r="J359" s="2" t="s">
        <v>1211</v>
      </c>
      <c r="K359" s="8" t="s">
        <v>1283</v>
      </c>
      <c r="L359" s="2"/>
      <c r="T359" s="1" t="s">
        <v>1284</v>
      </c>
    </row>
    <row r="360" spans="1:20">
      <c r="A360" s="2" t="s">
        <v>1285</v>
      </c>
      <c r="B360" s="7">
        <v>45390</v>
      </c>
      <c r="C360" s="7"/>
      <c r="D360" s="2">
        <v>10014</v>
      </c>
      <c r="F360" s="2">
        <v>10000</v>
      </c>
      <c r="G360" s="2" t="s">
        <v>161</v>
      </c>
      <c r="H360" s="2" t="s">
        <v>1286</v>
      </c>
      <c r="I360" s="2" t="s">
        <v>1210</v>
      </c>
      <c r="J360" s="2" t="s">
        <v>1211</v>
      </c>
      <c r="K360" s="8" t="s">
        <v>1287</v>
      </c>
      <c r="L360" s="2"/>
      <c r="T360" s="88" t="s">
        <v>1288</v>
      </c>
    </row>
    <row r="361" spans="1:20">
      <c r="A361" s="2" t="s">
        <v>1289</v>
      </c>
      <c r="B361" s="7">
        <v>45390</v>
      </c>
      <c r="C361" s="7"/>
      <c r="D361" s="2">
        <v>10015</v>
      </c>
      <c r="F361" s="2">
        <v>10000</v>
      </c>
      <c r="G361" s="2" t="s">
        <v>161</v>
      </c>
      <c r="H361" s="2" t="s">
        <v>1290</v>
      </c>
      <c r="I361" s="2" t="s">
        <v>1210</v>
      </c>
      <c r="J361" s="2" t="s">
        <v>1211</v>
      </c>
      <c r="K361" s="8" t="s">
        <v>1291</v>
      </c>
      <c r="L361" s="2"/>
      <c r="T361" s="1" t="s">
        <v>1292</v>
      </c>
    </row>
    <row r="362" spans="1:20">
      <c r="A362" s="58" t="s">
        <v>1293</v>
      </c>
      <c r="B362" s="89">
        <v>45391</v>
      </c>
      <c r="C362" s="90"/>
      <c r="D362" s="58">
        <v>10016</v>
      </c>
      <c r="E362" s="58"/>
      <c r="F362" s="58">
        <v>10000</v>
      </c>
      <c r="G362" s="58" t="s">
        <v>161</v>
      </c>
      <c r="H362" s="58" t="s">
        <v>1294</v>
      </c>
      <c r="I362" s="58" t="s">
        <v>1210</v>
      </c>
      <c r="J362" s="58" t="s">
        <v>1211</v>
      </c>
      <c r="K362" s="8" t="s">
        <v>1295</v>
      </c>
      <c r="L362" s="2"/>
      <c r="T362" s="1" t="s">
        <v>1296</v>
      </c>
    </row>
    <row r="363" spans="1:20">
      <c r="A363" s="58" t="s">
        <v>1297</v>
      </c>
      <c r="B363" s="89">
        <v>45398</v>
      </c>
      <c r="C363" s="90"/>
      <c r="D363" s="58">
        <v>10017</v>
      </c>
      <c r="E363" s="58"/>
      <c r="F363" s="58">
        <v>10000</v>
      </c>
      <c r="G363" s="58" t="s">
        <v>161</v>
      </c>
      <c r="H363" s="58" t="s">
        <v>1298</v>
      </c>
      <c r="I363" s="58" t="s">
        <v>1210</v>
      </c>
      <c r="J363" s="58" t="s">
        <v>1211</v>
      </c>
      <c r="K363" s="8" t="s">
        <v>671</v>
      </c>
      <c r="L363" s="2"/>
      <c r="T363" s="1" t="s">
        <v>1299</v>
      </c>
    </row>
    <row r="364" spans="1:20">
      <c r="A364" s="2" t="s">
        <v>1300</v>
      </c>
      <c r="B364" s="7">
        <v>45401</v>
      </c>
      <c r="C364" s="7"/>
      <c r="D364" s="2">
        <v>10201</v>
      </c>
      <c r="F364" s="2">
        <v>10200</v>
      </c>
      <c r="G364" s="2" t="s">
        <v>161</v>
      </c>
      <c r="H364" s="2" t="s">
        <v>1301</v>
      </c>
      <c r="I364" s="2" t="s">
        <v>1302</v>
      </c>
      <c r="J364" s="2" t="s">
        <v>1303</v>
      </c>
      <c r="K364" s="2"/>
      <c r="L364" s="2"/>
    </row>
    <row r="365" spans="1:20">
      <c r="A365" s="2" t="s">
        <v>1304</v>
      </c>
      <c r="B365" s="7">
        <v>45401</v>
      </c>
      <c r="C365" s="7"/>
      <c r="D365" s="2">
        <v>10202</v>
      </c>
      <c r="F365" s="2">
        <v>10200</v>
      </c>
      <c r="G365" s="2" t="s">
        <v>161</v>
      </c>
      <c r="H365" s="2" t="s">
        <v>1305</v>
      </c>
      <c r="I365" s="2" t="s">
        <v>1302</v>
      </c>
      <c r="J365" s="2" t="s">
        <v>1303</v>
      </c>
      <c r="K365" s="2"/>
      <c r="L365" s="2"/>
    </row>
    <row r="366" spans="1:20">
      <c r="A366" s="2" t="s">
        <v>1306</v>
      </c>
      <c r="B366" s="7">
        <v>45446</v>
      </c>
      <c r="C366" s="7"/>
      <c r="D366" s="2">
        <v>1052</v>
      </c>
      <c r="F366" s="2">
        <v>1009</v>
      </c>
      <c r="G366" s="2" t="s">
        <v>161</v>
      </c>
      <c r="H366" s="2" t="s">
        <v>1307</v>
      </c>
      <c r="I366" s="2" t="s">
        <v>53</v>
      </c>
      <c r="K366" s="2"/>
      <c r="L366" s="2"/>
    </row>
    <row r="367" spans="1:20">
      <c r="A367" s="2" t="s">
        <v>1308</v>
      </c>
      <c r="B367" s="7">
        <v>45446</v>
      </c>
      <c r="C367" s="7"/>
      <c r="D367" s="2">
        <v>1053</v>
      </c>
      <c r="F367" s="2">
        <v>1009</v>
      </c>
      <c r="G367" s="2" t="s">
        <v>161</v>
      </c>
      <c r="H367" s="2" t="s">
        <v>1309</v>
      </c>
      <c r="I367" s="2" t="s">
        <v>53</v>
      </c>
      <c r="K367" s="2"/>
      <c r="L367" s="2"/>
    </row>
    <row r="368" spans="1:20">
      <c r="A368" s="2" t="s">
        <v>1310</v>
      </c>
      <c r="B368" s="7">
        <v>45446</v>
      </c>
      <c r="C368" s="7"/>
      <c r="D368" s="2">
        <v>1054</v>
      </c>
      <c r="F368" s="2">
        <v>1009</v>
      </c>
      <c r="G368" s="2" t="s">
        <v>161</v>
      </c>
      <c r="H368" s="2" t="s">
        <v>1311</v>
      </c>
      <c r="I368" s="2" t="s">
        <v>53</v>
      </c>
      <c r="K368" s="2"/>
      <c r="L368" s="2"/>
    </row>
    <row r="369" spans="1:20">
      <c r="A369" s="2" t="s">
        <v>1312</v>
      </c>
      <c r="B369" s="7">
        <v>45470</v>
      </c>
      <c r="C369" s="7"/>
      <c r="D369" s="2">
        <v>10301</v>
      </c>
      <c r="F369" s="2">
        <v>10300</v>
      </c>
      <c r="G369" s="2" t="s">
        <v>161</v>
      </c>
      <c r="H369" s="2" t="s">
        <v>1313</v>
      </c>
      <c r="I369" s="2" t="s">
        <v>1314</v>
      </c>
      <c r="J369" s="2" t="s">
        <v>1315</v>
      </c>
      <c r="K369" s="8" t="s">
        <v>1316</v>
      </c>
      <c r="L369" s="2"/>
    </row>
    <row r="370" spans="1:20">
      <c r="A370" s="2" t="s">
        <v>1317</v>
      </c>
      <c r="B370" s="7">
        <v>45470</v>
      </c>
      <c r="C370" s="7"/>
      <c r="D370" s="2">
        <v>10302</v>
      </c>
      <c r="F370" s="2">
        <v>10300</v>
      </c>
      <c r="G370" s="2" t="s">
        <v>161</v>
      </c>
      <c r="H370" s="2" t="s">
        <v>1318</v>
      </c>
      <c r="I370" s="2" t="s">
        <v>1314</v>
      </c>
      <c r="J370" s="2" t="s">
        <v>1315</v>
      </c>
      <c r="K370" s="44" t="s">
        <v>1319</v>
      </c>
      <c r="L370" s="2"/>
    </row>
    <row r="371" spans="1:20">
      <c r="A371" s="2" t="s">
        <v>1320</v>
      </c>
      <c r="B371" s="7">
        <v>45470</v>
      </c>
      <c r="C371" s="7"/>
      <c r="D371" s="2">
        <v>10401</v>
      </c>
      <c r="F371" s="2">
        <v>10400</v>
      </c>
      <c r="G371" s="2" t="s">
        <v>161</v>
      </c>
      <c r="H371" s="2" t="s">
        <v>1321</v>
      </c>
      <c r="I371" s="2" t="s">
        <v>1322</v>
      </c>
      <c r="J371" s="2" t="s">
        <v>1323</v>
      </c>
      <c r="K371" s="8" t="s">
        <v>709</v>
      </c>
      <c r="L371" s="2"/>
      <c r="T371" s="1" t="s">
        <v>1324</v>
      </c>
    </row>
    <row r="372" spans="1:20">
      <c r="A372" s="2" t="s">
        <v>1325</v>
      </c>
      <c r="B372" s="7">
        <v>45470</v>
      </c>
      <c r="C372" s="7"/>
      <c r="D372" s="2">
        <v>10402</v>
      </c>
      <c r="F372" s="2">
        <v>10400</v>
      </c>
      <c r="G372" s="2" t="s">
        <v>161</v>
      </c>
      <c r="H372" s="2" t="s">
        <v>1326</v>
      </c>
      <c r="I372" s="2" t="s">
        <v>1322</v>
      </c>
      <c r="J372" s="2" t="s">
        <v>1323</v>
      </c>
      <c r="K372" s="8" t="s">
        <v>1327</v>
      </c>
      <c r="L372" s="2"/>
      <c r="T372" s="1" t="s">
        <v>1328</v>
      </c>
    </row>
    <row r="373" spans="1:20">
      <c r="A373" s="2" t="s">
        <v>1329</v>
      </c>
      <c r="B373" s="7">
        <v>45471</v>
      </c>
      <c r="C373" s="7"/>
      <c r="D373" s="2">
        <v>10403</v>
      </c>
      <c r="F373" s="2">
        <v>10400</v>
      </c>
      <c r="G373" s="2" t="s">
        <v>161</v>
      </c>
      <c r="H373" s="2" t="s">
        <v>1330</v>
      </c>
      <c r="I373" s="2" t="s">
        <v>1322</v>
      </c>
      <c r="J373" s="2" t="s">
        <v>1323</v>
      </c>
      <c r="K373" s="8" t="s">
        <v>1331</v>
      </c>
      <c r="L373" s="2"/>
      <c r="T373" s="1" t="s">
        <v>1332</v>
      </c>
    </row>
    <row r="374" spans="1:20">
      <c r="A374" s="91"/>
      <c r="B374" s="91"/>
      <c r="C374" s="91"/>
      <c r="D374" s="91"/>
      <c r="E374" s="91"/>
      <c r="F374" s="91"/>
      <c r="G374" s="91"/>
      <c r="H374" s="91" t="s">
        <v>1333</v>
      </c>
      <c r="I374" s="91" t="s">
        <v>1322</v>
      </c>
      <c r="J374" s="91" t="s">
        <v>1323</v>
      </c>
      <c r="K374" s="92" t="s">
        <v>1334</v>
      </c>
      <c r="L374" s="2"/>
    </row>
    <row r="375" spans="1:20">
      <c r="A375" s="2" t="s">
        <v>1335</v>
      </c>
      <c r="B375" s="7">
        <v>45482</v>
      </c>
      <c r="C375" s="7"/>
      <c r="D375" s="2">
        <v>10501</v>
      </c>
      <c r="F375" s="2">
        <v>10500</v>
      </c>
      <c r="G375" s="2" t="s">
        <v>161</v>
      </c>
      <c r="H375" s="2" t="s">
        <v>1336</v>
      </c>
      <c r="I375" s="2" t="s">
        <v>1337</v>
      </c>
      <c r="J375" s="8" t="s">
        <v>1338</v>
      </c>
      <c r="K375" s="2" t="s">
        <v>1339</v>
      </c>
      <c r="L375" s="2"/>
      <c r="P375" s="44" t="s">
        <v>1340</v>
      </c>
      <c r="Q375" s="44" t="s">
        <v>1341</v>
      </c>
      <c r="R375" s="44" t="s">
        <v>1342</v>
      </c>
      <c r="S375" s="44">
        <v>6507595494</v>
      </c>
      <c r="T375" s="44" t="s">
        <v>1343</v>
      </c>
    </row>
    <row r="376" spans="1:20">
      <c r="A376" s="2" t="s">
        <v>1344</v>
      </c>
      <c r="B376" s="7">
        <v>45482</v>
      </c>
      <c r="C376" s="7"/>
      <c r="D376" s="2">
        <v>10502</v>
      </c>
      <c r="F376" s="2">
        <v>10500</v>
      </c>
      <c r="G376" s="2" t="s">
        <v>161</v>
      </c>
      <c r="H376" s="2" t="s">
        <v>1345</v>
      </c>
      <c r="I376" s="2" t="s">
        <v>1337</v>
      </c>
      <c r="J376" s="8" t="s">
        <v>1338</v>
      </c>
      <c r="K376" s="2" t="s">
        <v>1346</v>
      </c>
      <c r="L376" s="2"/>
      <c r="P376" s="44" t="s">
        <v>1347</v>
      </c>
      <c r="Q376" s="44" t="s">
        <v>1348</v>
      </c>
      <c r="R376" s="44" t="s">
        <v>1349</v>
      </c>
      <c r="S376" s="44"/>
    </row>
    <row r="377" spans="1:20">
      <c r="A377" s="2" t="s">
        <v>1350</v>
      </c>
      <c r="B377" s="7">
        <v>45496</v>
      </c>
      <c r="C377" s="7"/>
      <c r="D377" s="2">
        <v>10601</v>
      </c>
      <c r="F377" s="2">
        <v>10600</v>
      </c>
      <c r="G377" s="2" t="s">
        <v>161</v>
      </c>
      <c r="H377" s="2" t="s">
        <v>506</v>
      </c>
      <c r="I377" s="2" t="s">
        <v>1351</v>
      </c>
      <c r="J377" s="93" t="s">
        <v>1352</v>
      </c>
      <c r="K377" s="2" t="s">
        <v>507</v>
      </c>
      <c r="L377" s="2"/>
      <c r="P377" s="34" t="s">
        <v>1353</v>
      </c>
      <c r="Q377" s="44" t="s">
        <v>1354</v>
      </c>
      <c r="R377" s="1" t="s">
        <v>1355</v>
      </c>
      <c r="S377" s="34" t="s">
        <v>1356</v>
      </c>
    </row>
    <row r="378" spans="1:20">
      <c r="A378" s="2" t="s">
        <v>1357</v>
      </c>
      <c r="B378" s="7">
        <v>45496</v>
      </c>
      <c r="C378" s="7"/>
      <c r="D378" s="2">
        <v>10602</v>
      </c>
      <c r="F378" s="2">
        <v>10600</v>
      </c>
      <c r="G378" s="2" t="s">
        <v>161</v>
      </c>
      <c r="H378" s="2" t="s">
        <v>1358</v>
      </c>
      <c r="I378" s="2" t="s">
        <v>1351</v>
      </c>
      <c r="J378" s="93" t="s">
        <v>1352</v>
      </c>
      <c r="K378" s="2" t="s">
        <v>1359</v>
      </c>
      <c r="L378" s="2"/>
      <c r="P378" s="34" t="s">
        <v>1360</v>
      </c>
      <c r="Q378" s="34" t="s">
        <v>1361</v>
      </c>
      <c r="R378" s="1" t="s">
        <v>1355</v>
      </c>
      <c r="S378" s="34" t="s">
        <v>1362</v>
      </c>
    </row>
    <row r="379" spans="1:20">
      <c r="A379" s="2" t="s">
        <v>1363</v>
      </c>
      <c r="B379" s="7">
        <v>45496</v>
      </c>
      <c r="C379" s="7"/>
      <c r="D379" s="2">
        <v>10701</v>
      </c>
      <c r="F379" s="2">
        <v>10700</v>
      </c>
      <c r="G379" s="2" t="s">
        <v>161</v>
      </c>
      <c r="H379" s="2" t="s">
        <v>1364</v>
      </c>
      <c r="I379" s="2" t="s">
        <v>1365</v>
      </c>
      <c r="J379" s="2">
        <v>0</v>
      </c>
      <c r="K379" s="2" t="s">
        <v>488</v>
      </c>
      <c r="L379" s="2"/>
      <c r="P379" s="34" t="s">
        <v>1366</v>
      </c>
      <c r="Q379" s="34" t="s">
        <v>1367</v>
      </c>
      <c r="R379" s="34" t="s">
        <v>1355</v>
      </c>
      <c r="S379" s="34" t="s">
        <v>1368</v>
      </c>
    </row>
    <row r="380" spans="1:20">
      <c r="A380" s="2" t="s">
        <v>1369</v>
      </c>
      <c r="B380" s="7">
        <v>45506</v>
      </c>
      <c r="C380" s="7"/>
      <c r="D380" s="2">
        <v>10303</v>
      </c>
      <c r="F380" s="2">
        <v>10300</v>
      </c>
      <c r="G380" s="2" t="s">
        <v>161</v>
      </c>
      <c r="H380" s="2" t="s">
        <v>1370</v>
      </c>
      <c r="I380" s="2" t="s">
        <v>1314</v>
      </c>
      <c r="J380" s="2" t="s">
        <v>1315</v>
      </c>
      <c r="K380" s="8" t="s">
        <v>1371</v>
      </c>
      <c r="L380" s="2"/>
    </row>
    <row r="381" spans="1:20" ht="15.6">
      <c r="A381" s="2" t="s">
        <v>1372</v>
      </c>
      <c r="B381" s="7">
        <v>45509</v>
      </c>
      <c r="C381" s="7"/>
      <c r="D381" s="2">
        <v>10304</v>
      </c>
      <c r="F381" s="2">
        <v>10300</v>
      </c>
      <c r="G381" s="2" t="s">
        <v>161</v>
      </c>
      <c r="H381" s="2" t="s">
        <v>1373</v>
      </c>
      <c r="I381" s="2" t="s">
        <v>1314</v>
      </c>
      <c r="J381" s="2" t="s">
        <v>1374</v>
      </c>
      <c r="K381" s="94" t="s">
        <v>1375</v>
      </c>
      <c r="L381" s="2"/>
    </row>
    <row r="382" spans="1:20">
      <c r="A382" s="2" t="s">
        <v>1097</v>
      </c>
      <c r="B382" s="7">
        <v>45524</v>
      </c>
      <c r="C382" s="7"/>
      <c r="D382" s="2">
        <v>1056</v>
      </c>
      <c r="F382" s="2">
        <v>1009</v>
      </c>
      <c r="G382" s="2" t="s">
        <v>1376</v>
      </c>
      <c r="H382" s="2" t="s">
        <v>1099</v>
      </c>
      <c r="I382" s="2" t="s">
        <v>53</v>
      </c>
      <c r="K382" s="2"/>
      <c r="L382" s="2"/>
    </row>
    <row r="383" spans="1:20">
      <c r="A383" s="2" t="s">
        <v>1377</v>
      </c>
      <c r="B383" s="7">
        <v>45553</v>
      </c>
      <c r="C383" s="7"/>
      <c r="D383" s="2">
        <v>10801</v>
      </c>
      <c r="F383" s="2">
        <v>10800</v>
      </c>
      <c r="G383" s="2" t="s">
        <v>1376</v>
      </c>
      <c r="H383" s="2" t="s">
        <v>1378</v>
      </c>
      <c r="I383" s="2" t="s">
        <v>1379</v>
      </c>
      <c r="J383" s="2" t="s">
        <v>1380</v>
      </c>
      <c r="K383" s="8" t="s">
        <v>1381</v>
      </c>
      <c r="L383" s="2"/>
    </row>
    <row r="384" spans="1:20">
      <c r="A384" s="2" t="s">
        <v>185</v>
      </c>
      <c r="B384" s="7">
        <v>45581</v>
      </c>
      <c r="C384" s="7"/>
      <c r="D384" s="2">
        <v>1174</v>
      </c>
      <c r="F384" s="2">
        <v>1002</v>
      </c>
      <c r="G384" s="2" t="s">
        <v>1376</v>
      </c>
      <c r="H384" s="2" t="s">
        <v>1382</v>
      </c>
      <c r="I384" s="2" t="s">
        <v>1383</v>
      </c>
      <c r="J384" s="2" t="s">
        <v>1384</v>
      </c>
      <c r="K384" s="8" t="s">
        <v>1385</v>
      </c>
      <c r="L384" s="2"/>
      <c r="Q384" s="1">
        <v>0</v>
      </c>
    </row>
    <row r="385" spans="1:16">
      <c r="A385" s="58" t="s">
        <v>1386</v>
      </c>
      <c r="B385" s="7">
        <v>45604</v>
      </c>
      <c r="C385" s="95"/>
      <c r="D385" s="58">
        <v>1175</v>
      </c>
      <c r="E385" s="58"/>
      <c r="F385" s="58">
        <v>1002</v>
      </c>
      <c r="G385" s="2" t="s">
        <v>1376</v>
      </c>
      <c r="H385" s="58" t="s">
        <v>1387</v>
      </c>
      <c r="I385" s="58" t="s">
        <v>1388</v>
      </c>
      <c r="J385" s="58" t="s">
        <v>1389</v>
      </c>
      <c r="K385" s="96" t="s">
        <v>1390</v>
      </c>
      <c r="L385" s="97"/>
      <c r="M385" s="97"/>
      <c r="N385" s="97"/>
      <c r="O385" s="98">
        <v>0</v>
      </c>
    </row>
    <row r="386" spans="1:16">
      <c r="A386" s="2" t="s">
        <v>1391</v>
      </c>
      <c r="B386" s="7">
        <v>45604</v>
      </c>
      <c r="C386" s="7"/>
      <c r="D386" s="58">
        <v>1062</v>
      </c>
      <c r="E386" s="58"/>
      <c r="F386" s="58">
        <v>1009</v>
      </c>
      <c r="G386" s="2" t="s">
        <v>1376</v>
      </c>
      <c r="H386" s="2" t="s">
        <v>1392</v>
      </c>
      <c r="I386" s="58" t="s">
        <v>57</v>
      </c>
      <c r="J386" s="58" t="s">
        <v>1393</v>
      </c>
      <c r="K386" s="8" t="s">
        <v>1394</v>
      </c>
      <c r="L386" s="2"/>
    </row>
    <row r="387" spans="1:16">
      <c r="A387" s="58" t="s">
        <v>1395</v>
      </c>
      <c r="B387" s="7">
        <v>45604</v>
      </c>
      <c r="C387" s="95"/>
      <c r="D387" s="58">
        <v>1060</v>
      </c>
      <c r="E387" s="58"/>
      <c r="F387" s="58">
        <v>1009</v>
      </c>
      <c r="G387" s="2" t="s">
        <v>1376</v>
      </c>
      <c r="H387" s="58" t="s">
        <v>1396</v>
      </c>
      <c r="I387" s="58" t="s">
        <v>57</v>
      </c>
      <c r="J387" s="58" t="s">
        <v>1393</v>
      </c>
      <c r="K387" s="96" t="s">
        <v>1397</v>
      </c>
      <c r="L387" s="97"/>
      <c r="M387" s="97"/>
      <c r="N387" s="97"/>
      <c r="O387" s="97"/>
      <c r="P387" s="98">
        <v>0</v>
      </c>
    </row>
    <row r="388" spans="1:16">
      <c r="A388" s="2" t="s">
        <v>1398</v>
      </c>
      <c r="B388" s="7">
        <v>45611</v>
      </c>
      <c r="C388" s="7"/>
      <c r="D388" s="2">
        <v>10901</v>
      </c>
      <c r="E388" s="2" t="s">
        <v>1399</v>
      </c>
      <c r="F388" s="2">
        <v>10900</v>
      </c>
      <c r="G388" s="2" t="s">
        <v>1376</v>
      </c>
      <c r="H388" s="2" t="s">
        <v>1400</v>
      </c>
      <c r="I388" s="99" t="s">
        <v>1401</v>
      </c>
      <c r="K388" s="2" t="s">
        <v>1402</v>
      </c>
      <c r="L388" s="2"/>
    </row>
    <row r="389" spans="1:16">
      <c r="A389" s="2" t="s">
        <v>1403</v>
      </c>
      <c r="B389" s="7">
        <v>45618</v>
      </c>
      <c r="C389" s="7"/>
      <c r="D389" s="2">
        <v>11001</v>
      </c>
      <c r="E389" s="2" t="s">
        <v>1404</v>
      </c>
      <c r="F389" s="2">
        <v>11000</v>
      </c>
      <c r="G389" s="2" t="s">
        <v>1376</v>
      </c>
      <c r="H389" s="2" t="s">
        <v>1405</v>
      </c>
      <c r="I389" s="2" t="s">
        <v>1406</v>
      </c>
      <c r="K389" s="8" t="s">
        <v>1407</v>
      </c>
      <c r="L389" s="2"/>
    </row>
    <row r="390" spans="1:16">
      <c r="A390" s="2" t="s">
        <v>1408</v>
      </c>
      <c r="B390" s="7">
        <v>45618</v>
      </c>
      <c r="C390" s="7"/>
      <c r="D390" s="2">
        <v>11002</v>
      </c>
      <c r="E390" s="2" t="s">
        <v>1404</v>
      </c>
      <c r="F390" s="2">
        <v>11000</v>
      </c>
      <c r="G390" s="2" t="s">
        <v>1376</v>
      </c>
      <c r="H390" s="2" t="s">
        <v>1409</v>
      </c>
      <c r="I390" s="2" t="s">
        <v>1406</v>
      </c>
      <c r="K390" s="8" t="s">
        <v>1410</v>
      </c>
      <c r="L390" s="2"/>
    </row>
    <row r="391" spans="1:16">
      <c r="A391" s="2" t="s">
        <v>1411</v>
      </c>
      <c r="B391" s="7">
        <v>45618</v>
      </c>
      <c r="C391" s="7"/>
      <c r="D391" s="2">
        <v>11003</v>
      </c>
      <c r="E391" s="2" t="s">
        <v>1404</v>
      </c>
      <c r="F391" s="2">
        <v>11000</v>
      </c>
      <c r="G391" s="2" t="s">
        <v>1376</v>
      </c>
      <c r="H391" s="2" t="s">
        <v>1412</v>
      </c>
      <c r="I391" s="2" t="s">
        <v>1406</v>
      </c>
      <c r="K391" s="8" t="s">
        <v>1413</v>
      </c>
      <c r="L391" s="2"/>
    </row>
    <row r="392" spans="1:16">
      <c r="A392" s="2" t="s">
        <v>1414</v>
      </c>
      <c r="B392" s="7">
        <v>45618</v>
      </c>
      <c r="C392" s="7"/>
      <c r="D392" s="2">
        <v>11004</v>
      </c>
      <c r="E392" s="2" t="s">
        <v>1404</v>
      </c>
      <c r="F392" s="2">
        <v>11000</v>
      </c>
      <c r="G392" s="2" t="s">
        <v>1376</v>
      </c>
      <c r="H392" s="2" t="s">
        <v>1415</v>
      </c>
      <c r="I392" s="2" t="s">
        <v>1406</v>
      </c>
      <c r="K392" s="8" t="s">
        <v>1416</v>
      </c>
      <c r="L392" s="2"/>
    </row>
    <row r="393" spans="1:16">
      <c r="A393" s="2" t="s">
        <v>1417</v>
      </c>
      <c r="B393" s="7">
        <v>45618</v>
      </c>
      <c r="C393" s="7"/>
      <c r="D393" s="2">
        <v>11005</v>
      </c>
      <c r="E393" s="2" t="s">
        <v>1404</v>
      </c>
      <c r="F393" s="2">
        <v>11000</v>
      </c>
      <c r="G393" s="2" t="s">
        <v>1376</v>
      </c>
      <c r="H393" s="2" t="s">
        <v>1418</v>
      </c>
      <c r="I393" s="2" t="s">
        <v>1406</v>
      </c>
      <c r="K393" s="8" t="s">
        <v>1419</v>
      </c>
      <c r="L393" s="2"/>
    </row>
    <row r="394" spans="1:16">
      <c r="A394" s="2" t="s">
        <v>1420</v>
      </c>
      <c r="B394" s="7">
        <v>45618</v>
      </c>
      <c r="C394" s="7"/>
      <c r="D394" s="2">
        <v>11101</v>
      </c>
      <c r="E394" s="2" t="s">
        <v>1421</v>
      </c>
      <c r="F394" s="2">
        <v>11100</v>
      </c>
      <c r="G394" s="2" t="s">
        <v>1376</v>
      </c>
      <c r="H394" s="2" t="s">
        <v>1422</v>
      </c>
      <c r="I394" s="2" t="s">
        <v>1421</v>
      </c>
      <c r="K394" s="8" t="s">
        <v>1423</v>
      </c>
      <c r="L394" s="2"/>
    </row>
    <row r="395" spans="1:16">
      <c r="A395" s="2" t="s">
        <v>1424</v>
      </c>
      <c r="B395" s="7">
        <v>45618</v>
      </c>
      <c r="C395" s="7"/>
      <c r="D395" s="2">
        <v>11102</v>
      </c>
      <c r="E395" s="2" t="s">
        <v>1421</v>
      </c>
      <c r="F395" s="2">
        <v>11100</v>
      </c>
      <c r="G395" s="2" t="s">
        <v>1376</v>
      </c>
      <c r="H395" s="2" t="s">
        <v>1425</v>
      </c>
      <c r="I395" s="2" t="s">
        <v>1421</v>
      </c>
      <c r="K395" s="8" t="s">
        <v>1426</v>
      </c>
      <c r="L395" s="2"/>
    </row>
    <row r="396" spans="1:16" ht="15.6">
      <c r="A396" s="2" t="s">
        <v>1427</v>
      </c>
      <c r="B396" s="7">
        <v>45618</v>
      </c>
      <c r="C396" s="7"/>
      <c r="D396" s="2">
        <v>1176</v>
      </c>
      <c r="E396" s="2" t="s">
        <v>48</v>
      </c>
      <c r="F396" s="14">
        <v>1002</v>
      </c>
      <c r="G396" s="2" t="s">
        <v>1376</v>
      </c>
      <c r="H396" s="2" t="s">
        <v>1428</v>
      </c>
      <c r="I396" s="2" t="s">
        <v>1429</v>
      </c>
      <c r="J396" s="100" t="s">
        <v>1430</v>
      </c>
      <c r="K396" s="8" t="s">
        <v>1431</v>
      </c>
      <c r="L396" s="2"/>
    </row>
    <row r="397" spans="1:16">
      <c r="B397" s="7"/>
      <c r="C397" s="7"/>
      <c r="H397" s="54"/>
      <c r="I397" s="7"/>
      <c r="J397" s="54"/>
      <c r="M397" s="101"/>
    </row>
    <row r="398" spans="1:16">
      <c r="B398" s="7"/>
      <c r="C398" s="7"/>
      <c r="K398" s="2"/>
      <c r="L398" s="2"/>
    </row>
    <row r="399" spans="1:16">
      <c r="B399" s="7"/>
      <c r="C399" s="7"/>
      <c r="K399" s="2"/>
      <c r="L399" s="2"/>
    </row>
    <row r="400" spans="1:16">
      <c r="B400" s="7"/>
      <c r="C400" s="7"/>
      <c r="K400" s="2"/>
      <c r="L400" s="2"/>
    </row>
    <row r="401" spans="2:12">
      <c r="B401" s="7"/>
      <c r="C401" s="7"/>
      <c r="K401" s="2"/>
      <c r="L401" s="2"/>
    </row>
    <row r="402" spans="2:12">
      <c r="B402" s="7"/>
      <c r="C402" s="7"/>
      <c r="K402" s="2"/>
      <c r="L402" s="2"/>
    </row>
    <row r="403" spans="2:12">
      <c r="B403" s="7"/>
      <c r="C403" s="7"/>
      <c r="K403" s="2"/>
      <c r="L403" s="2"/>
    </row>
    <row r="404" spans="2:12">
      <c r="B404" s="7"/>
      <c r="C404" s="7"/>
      <c r="K404" s="2"/>
      <c r="L404" s="2"/>
    </row>
    <row r="405" spans="2:12">
      <c r="B405" s="7"/>
      <c r="C405" s="7"/>
      <c r="K405" s="2"/>
      <c r="L405" s="2"/>
    </row>
    <row r="406" spans="2:12">
      <c r="B406" s="7"/>
      <c r="C406" s="7"/>
      <c r="K406" s="2"/>
      <c r="L406" s="2"/>
    </row>
    <row r="407" spans="2:12">
      <c r="B407" s="7"/>
      <c r="C407" s="7"/>
      <c r="K407" s="2"/>
      <c r="L407" s="2"/>
    </row>
    <row r="408" spans="2:12">
      <c r="B408" s="7"/>
      <c r="C408" s="7"/>
      <c r="K408" s="2"/>
      <c r="L408" s="2"/>
    </row>
    <row r="409" spans="2:12">
      <c r="B409" s="7"/>
      <c r="C409" s="7"/>
      <c r="K409" s="2"/>
      <c r="L409" s="2"/>
    </row>
    <row r="410" spans="2:12">
      <c r="B410" s="7"/>
      <c r="C410" s="7"/>
      <c r="K410" s="2"/>
      <c r="L410" s="2"/>
    </row>
    <row r="411" spans="2:12">
      <c r="B411" s="7"/>
      <c r="C411" s="7"/>
      <c r="K411" s="2"/>
      <c r="L411" s="2"/>
    </row>
    <row r="412" spans="2:12">
      <c r="B412" s="7"/>
      <c r="C412" s="7"/>
      <c r="K412" s="2"/>
      <c r="L412" s="2"/>
    </row>
    <row r="413" spans="2:12">
      <c r="B413" s="7"/>
      <c r="C413" s="7"/>
      <c r="K413" s="2"/>
      <c r="L413" s="2"/>
    </row>
    <row r="414" spans="2:12">
      <c r="B414" s="7"/>
      <c r="C414" s="7"/>
      <c r="K414" s="2"/>
      <c r="L414" s="2"/>
    </row>
    <row r="415" spans="2:12">
      <c r="B415" s="7"/>
      <c r="C415" s="7"/>
      <c r="K415" s="2"/>
      <c r="L415" s="2"/>
    </row>
    <row r="416" spans="2:12">
      <c r="B416" s="7"/>
      <c r="C416" s="7"/>
      <c r="K416" s="2"/>
      <c r="L416" s="2"/>
    </row>
    <row r="417" spans="2:12">
      <c r="B417" s="7"/>
      <c r="C417" s="7"/>
      <c r="K417" s="2"/>
      <c r="L417" s="2"/>
    </row>
    <row r="418" spans="2:12">
      <c r="B418" s="7"/>
      <c r="C418" s="7"/>
      <c r="K418" s="2"/>
      <c r="L418" s="2"/>
    </row>
    <row r="419" spans="2:12">
      <c r="B419" s="7"/>
      <c r="C419" s="7"/>
      <c r="K419" s="2"/>
      <c r="L419" s="2"/>
    </row>
    <row r="420" spans="2:12">
      <c r="B420" s="7"/>
      <c r="C420" s="7"/>
      <c r="K420" s="2"/>
      <c r="L420" s="2"/>
    </row>
    <row r="421" spans="2:12">
      <c r="B421" s="7"/>
      <c r="C421" s="7"/>
      <c r="K421" s="2"/>
      <c r="L421" s="2"/>
    </row>
    <row r="422" spans="2:12">
      <c r="B422" s="7"/>
      <c r="C422" s="7"/>
      <c r="K422" s="2"/>
      <c r="L422" s="2"/>
    </row>
    <row r="423" spans="2:12">
      <c r="B423" s="7"/>
      <c r="C423" s="7"/>
      <c r="K423" s="2"/>
      <c r="L423" s="2"/>
    </row>
    <row r="424" spans="2:12">
      <c r="B424" s="7"/>
      <c r="C424" s="7"/>
      <c r="K424" s="2"/>
      <c r="L424" s="2"/>
    </row>
    <row r="425" spans="2:12">
      <c r="B425" s="7"/>
      <c r="C425" s="7"/>
      <c r="K425" s="2"/>
      <c r="L425" s="2"/>
    </row>
    <row r="426" spans="2:12">
      <c r="B426" s="7"/>
      <c r="C426" s="7"/>
      <c r="K426" s="2"/>
      <c r="L426" s="2"/>
    </row>
    <row r="427" spans="2:12">
      <c r="B427" s="7"/>
      <c r="C427" s="7"/>
      <c r="K427" s="2"/>
      <c r="L427" s="2"/>
    </row>
    <row r="428" spans="2:12">
      <c r="B428" s="7"/>
      <c r="C428" s="7"/>
      <c r="K428" s="2"/>
      <c r="L428" s="2"/>
    </row>
    <row r="429" spans="2:12">
      <c r="B429" s="7"/>
      <c r="C429" s="7"/>
      <c r="K429" s="2"/>
      <c r="L429" s="2"/>
    </row>
    <row r="430" spans="2:12">
      <c r="B430" s="7"/>
      <c r="C430" s="7"/>
      <c r="K430" s="2"/>
      <c r="L430" s="2"/>
    </row>
    <row r="431" spans="2:12">
      <c r="B431" s="7"/>
      <c r="C431" s="7"/>
      <c r="K431" s="2"/>
      <c r="L431" s="2"/>
    </row>
    <row r="432" spans="2:12">
      <c r="B432" s="7"/>
      <c r="C432" s="7"/>
      <c r="K432" s="2"/>
      <c r="L432" s="2"/>
    </row>
    <row r="433" spans="2:12">
      <c r="B433" s="7"/>
      <c r="C433" s="7"/>
      <c r="K433" s="2"/>
      <c r="L433" s="2"/>
    </row>
    <row r="434" spans="2:12">
      <c r="B434" s="7"/>
      <c r="C434" s="7"/>
      <c r="K434" s="2"/>
      <c r="L434" s="2"/>
    </row>
    <row r="435" spans="2:12">
      <c r="B435" s="7"/>
      <c r="C435" s="7"/>
      <c r="K435" s="2"/>
      <c r="L435" s="2"/>
    </row>
    <row r="436" spans="2:12">
      <c r="B436" s="7"/>
      <c r="C436" s="7"/>
      <c r="K436" s="2"/>
      <c r="L436" s="2"/>
    </row>
    <row r="437" spans="2:12">
      <c r="B437" s="7"/>
      <c r="C437" s="7"/>
      <c r="K437" s="2"/>
      <c r="L437" s="2"/>
    </row>
    <row r="438" spans="2:12">
      <c r="B438" s="7"/>
      <c r="C438" s="7"/>
      <c r="K438" s="2"/>
      <c r="L438" s="2"/>
    </row>
    <row r="439" spans="2:12">
      <c r="B439" s="7"/>
      <c r="C439" s="7"/>
      <c r="K439" s="2"/>
      <c r="L439" s="2"/>
    </row>
    <row r="440" spans="2:12">
      <c r="B440" s="7"/>
      <c r="C440" s="7"/>
      <c r="K440" s="2"/>
      <c r="L440" s="2"/>
    </row>
    <row r="441" spans="2:12">
      <c r="B441" s="7"/>
      <c r="C441" s="7"/>
      <c r="K441" s="2"/>
      <c r="L441" s="2"/>
    </row>
    <row r="442" spans="2:12">
      <c r="B442" s="7"/>
      <c r="C442" s="7"/>
      <c r="K442" s="2"/>
      <c r="L442" s="2"/>
    </row>
    <row r="443" spans="2:12">
      <c r="B443" s="7"/>
      <c r="C443" s="7"/>
      <c r="K443" s="2"/>
      <c r="L443" s="2"/>
    </row>
    <row r="444" spans="2:12">
      <c r="B444" s="7"/>
      <c r="C444" s="7"/>
      <c r="K444" s="2"/>
      <c r="L444" s="2"/>
    </row>
    <row r="445" spans="2:12">
      <c r="B445" s="7"/>
      <c r="C445" s="7"/>
      <c r="K445" s="2"/>
      <c r="L445" s="2"/>
    </row>
    <row r="446" spans="2:12">
      <c r="B446" s="7"/>
      <c r="C446" s="7"/>
      <c r="K446" s="2"/>
      <c r="L446" s="2"/>
    </row>
    <row r="447" spans="2:12">
      <c r="B447" s="7"/>
      <c r="C447" s="7"/>
      <c r="K447" s="2"/>
      <c r="L447" s="2"/>
    </row>
    <row r="448" spans="2:12">
      <c r="B448" s="7"/>
      <c r="C448" s="7"/>
      <c r="K448" s="2"/>
      <c r="L448" s="2"/>
    </row>
    <row r="449" spans="2:12">
      <c r="B449" s="7"/>
      <c r="C449" s="7"/>
      <c r="K449" s="2"/>
      <c r="L449" s="2"/>
    </row>
    <row r="450" spans="2:12">
      <c r="B450" s="7"/>
      <c r="C450" s="7"/>
      <c r="K450" s="2"/>
      <c r="L450" s="2"/>
    </row>
    <row r="451" spans="2:12">
      <c r="B451" s="7"/>
      <c r="C451" s="7"/>
      <c r="K451" s="2"/>
      <c r="L451" s="2"/>
    </row>
    <row r="452" spans="2:12">
      <c r="B452" s="7"/>
      <c r="C452" s="7"/>
      <c r="K452" s="2"/>
      <c r="L452" s="2"/>
    </row>
    <row r="453" spans="2:12">
      <c r="B453" s="7"/>
      <c r="C453" s="7"/>
      <c r="K453" s="2"/>
      <c r="L453" s="2"/>
    </row>
    <row r="454" spans="2:12">
      <c r="B454" s="7"/>
      <c r="C454" s="7"/>
      <c r="K454" s="2"/>
      <c r="L454" s="2"/>
    </row>
    <row r="455" spans="2:12">
      <c r="B455" s="7"/>
      <c r="C455" s="7"/>
      <c r="K455" s="2"/>
      <c r="L455" s="2"/>
    </row>
    <row r="456" spans="2:12">
      <c r="B456" s="7"/>
      <c r="C456" s="7"/>
      <c r="K456" s="2"/>
      <c r="L456" s="2"/>
    </row>
    <row r="457" spans="2:12">
      <c r="B457" s="7"/>
      <c r="C457" s="7"/>
      <c r="K457" s="2"/>
      <c r="L457" s="2"/>
    </row>
    <row r="458" spans="2:12">
      <c r="B458" s="7"/>
      <c r="C458" s="7"/>
      <c r="K458" s="2"/>
      <c r="L458" s="2"/>
    </row>
    <row r="459" spans="2:12">
      <c r="B459" s="7"/>
      <c r="C459" s="7"/>
      <c r="K459" s="2"/>
      <c r="L459" s="2"/>
    </row>
    <row r="460" spans="2:12">
      <c r="B460" s="7"/>
      <c r="C460" s="7"/>
      <c r="K460" s="2"/>
      <c r="L460" s="2"/>
    </row>
    <row r="461" spans="2:12">
      <c r="B461" s="7"/>
      <c r="C461" s="7"/>
      <c r="K461" s="2"/>
      <c r="L461" s="2"/>
    </row>
    <row r="462" spans="2:12">
      <c r="B462" s="7"/>
      <c r="C462" s="7"/>
      <c r="K462" s="2"/>
      <c r="L462" s="2"/>
    </row>
    <row r="463" spans="2:12">
      <c r="B463" s="7"/>
      <c r="C463" s="7"/>
      <c r="K463" s="2"/>
      <c r="L463" s="2"/>
    </row>
    <row r="464" spans="2:12">
      <c r="B464" s="7"/>
      <c r="C464" s="7"/>
      <c r="K464" s="2"/>
      <c r="L464" s="2"/>
    </row>
    <row r="465" spans="2:12">
      <c r="B465" s="7"/>
      <c r="C465" s="7"/>
      <c r="K465" s="2"/>
      <c r="L465" s="2"/>
    </row>
    <row r="466" spans="2:12">
      <c r="B466" s="7"/>
      <c r="C466" s="7"/>
      <c r="K466" s="2"/>
      <c r="L466" s="2"/>
    </row>
    <row r="467" spans="2:12">
      <c r="B467" s="7"/>
      <c r="C467" s="7"/>
      <c r="K467" s="2"/>
      <c r="L467" s="2"/>
    </row>
    <row r="468" spans="2:12">
      <c r="B468" s="7"/>
      <c r="C468" s="7"/>
      <c r="K468" s="2"/>
      <c r="L468" s="2"/>
    </row>
    <row r="469" spans="2:12">
      <c r="B469" s="7"/>
      <c r="C469" s="7"/>
      <c r="K469" s="2"/>
      <c r="L469" s="2"/>
    </row>
    <row r="470" spans="2:12">
      <c r="B470" s="7"/>
      <c r="C470" s="7"/>
      <c r="K470" s="2"/>
      <c r="L470" s="2"/>
    </row>
    <row r="471" spans="2:12">
      <c r="B471" s="7"/>
      <c r="C471" s="7"/>
      <c r="K471" s="2"/>
      <c r="L471" s="2"/>
    </row>
    <row r="472" spans="2:12">
      <c r="B472" s="7"/>
      <c r="C472" s="7"/>
      <c r="K472" s="2"/>
      <c r="L472" s="2"/>
    </row>
    <row r="473" spans="2:12">
      <c r="B473" s="7"/>
      <c r="C473" s="7"/>
      <c r="K473" s="2"/>
      <c r="L473" s="2"/>
    </row>
    <row r="474" spans="2:12">
      <c r="B474" s="7"/>
      <c r="C474" s="7"/>
      <c r="K474" s="2"/>
      <c r="L474" s="2"/>
    </row>
    <row r="475" spans="2:12">
      <c r="B475" s="7"/>
      <c r="C475" s="7"/>
      <c r="K475" s="2"/>
      <c r="L475" s="2"/>
    </row>
    <row r="476" spans="2:12">
      <c r="B476" s="7"/>
      <c r="C476" s="7"/>
      <c r="K476" s="2"/>
      <c r="L476" s="2"/>
    </row>
    <row r="477" spans="2:12">
      <c r="B477" s="7"/>
      <c r="C477" s="7"/>
      <c r="K477" s="2"/>
      <c r="L477" s="2"/>
    </row>
    <row r="478" spans="2:12">
      <c r="B478" s="7"/>
      <c r="C478" s="7"/>
      <c r="K478" s="2"/>
      <c r="L478" s="2"/>
    </row>
    <row r="479" spans="2:12">
      <c r="B479" s="7"/>
      <c r="C479" s="7"/>
      <c r="K479" s="2"/>
      <c r="L479" s="2"/>
    </row>
    <row r="480" spans="2:12">
      <c r="B480" s="7"/>
      <c r="C480" s="7"/>
      <c r="K480" s="2"/>
      <c r="L480" s="2"/>
    </row>
    <row r="481" spans="2:12">
      <c r="B481" s="7"/>
      <c r="C481" s="7"/>
      <c r="K481" s="2"/>
      <c r="L481" s="2"/>
    </row>
    <row r="482" spans="2:12">
      <c r="B482" s="7"/>
      <c r="C482" s="7"/>
      <c r="K482" s="2"/>
      <c r="L482" s="2"/>
    </row>
    <row r="483" spans="2:12">
      <c r="B483" s="7"/>
      <c r="C483" s="7"/>
      <c r="K483" s="2"/>
      <c r="L483" s="2"/>
    </row>
    <row r="484" spans="2:12">
      <c r="B484" s="7"/>
      <c r="C484" s="7"/>
      <c r="K484" s="2"/>
      <c r="L484" s="2"/>
    </row>
    <row r="485" spans="2:12">
      <c r="B485" s="7"/>
      <c r="C485" s="7"/>
      <c r="K485" s="2"/>
      <c r="L485" s="2"/>
    </row>
    <row r="486" spans="2:12">
      <c r="B486" s="7"/>
      <c r="C486" s="7"/>
      <c r="K486" s="2"/>
      <c r="L486" s="2"/>
    </row>
    <row r="487" spans="2:12">
      <c r="B487" s="7"/>
      <c r="C487" s="7"/>
      <c r="K487" s="2"/>
      <c r="L487" s="2"/>
    </row>
    <row r="488" spans="2:12">
      <c r="B488" s="7"/>
      <c r="C488" s="7"/>
      <c r="K488" s="2"/>
      <c r="L488" s="2"/>
    </row>
    <row r="489" spans="2:12">
      <c r="B489" s="7"/>
      <c r="C489" s="7"/>
      <c r="K489" s="2"/>
      <c r="L489" s="2"/>
    </row>
    <row r="490" spans="2:12">
      <c r="B490" s="7"/>
      <c r="C490" s="7"/>
      <c r="K490" s="2"/>
      <c r="L490" s="2"/>
    </row>
    <row r="491" spans="2:12">
      <c r="B491" s="7"/>
      <c r="C491" s="7"/>
      <c r="K491" s="2"/>
      <c r="L491" s="2"/>
    </row>
    <row r="492" spans="2:12">
      <c r="B492" s="7"/>
      <c r="C492" s="7"/>
      <c r="K492" s="2"/>
      <c r="L492" s="2"/>
    </row>
    <row r="493" spans="2:12">
      <c r="B493" s="7"/>
      <c r="C493" s="7"/>
      <c r="K493" s="2"/>
      <c r="L493" s="2"/>
    </row>
    <row r="494" spans="2:12">
      <c r="B494" s="7"/>
      <c r="C494" s="7"/>
      <c r="K494" s="2"/>
      <c r="L494" s="2"/>
    </row>
    <row r="495" spans="2:12">
      <c r="B495" s="7"/>
      <c r="C495" s="7"/>
      <c r="K495" s="2"/>
      <c r="L495" s="2"/>
    </row>
    <row r="496" spans="2:12">
      <c r="B496" s="7"/>
      <c r="C496" s="7"/>
      <c r="K496" s="2"/>
      <c r="L496" s="2"/>
    </row>
    <row r="497" spans="2:12">
      <c r="B497" s="7"/>
      <c r="C497" s="7"/>
      <c r="K497" s="2"/>
      <c r="L497" s="2"/>
    </row>
    <row r="498" spans="2:12">
      <c r="B498" s="7"/>
      <c r="C498" s="7"/>
      <c r="K498" s="2"/>
      <c r="L498" s="2"/>
    </row>
    <row r="499" spans="2:12">
      <c r="B499" s="7"/>
      <c r="C499" s="7"/>
      <c r="K499" s="2"/>
      <c r="L499" s="2"/>
    </row>
    <row r="500" spans="2:12">
      <c r="B500" s="7"/>
      <c r="C500" s="7"/>
      <c r="K500" s="2"/>
      <c r="L500" s="2"/>
    </row>
    <row r="501" spans="2:12">
      <c r="B501" s="7"/>
      <c r="C501" s="7"/>
      <c r="K501" s="2"/>
      <c r="L501" s="2"/>
    </row>
    <row r="502" spans="2:12">
      <c r="B502" s="7"/>
      <c r="C502" s="7"/>
      <c r="K502" s="2"/>
      <c r="L502" s="2"/>
    </row>
    <row r="503" spans="2:12">
      <c r="B503" s="7"/>
      <c r="C503" s="7"/>
      <c r="K503" s="2"/>
      <c r="L503" s="2"/>
    </row>
    <row r="504" spans="2:12">
      <c r="B504" s="7"/>
      <c r="C504" s="7"/>
      <c r="K504" s="2"/>
      <c r="L504" s="2"/>
    </row>
    <row r="505" spans="2:12">
      <c r="B505" s="7"/>
      <c r="C505" s="7"/>
      <c r="K505" s="2"/>
      <c r="L505" s="2"/>
    </row>
    <row r="506" spans="2:12">
      <c r="B506" s="7"/>
      <c r="C506" s="7"/>
      <c r="K506" s="2"/>
      <c r="L506" s="2"/>
    </row>
    <row r="507" spans="2:12">
      <c r="B507" s="7"/>
      <c r="C507" s="7"/>
      <c r="K507" s="2"/>
      <c r="L507" s="2"/>
    </row>
    <row r="508" spans="2:12">
      <c r="B508" s="7"/>
      <c r="C508" s="7"/>
      <c r="K508" s="2"/>
      <c r="L508" s="2"/>
    </row>
    <row r="509" spans="2:12">
      <c r="B509" s="7"/>
      <c r="C509" s="7"/>
      <c r="K509" s="2"/>
      <c r="L509" s="2"/>
    </row>
    <row r="510" spans="2:12">
      <c r="B510" s="7"/>
      <c r="C510" s="7"/>
      <c r="K510" s="2"/>
      <c r="L510" s="2"/>
    </row>
    <row r="511" spans="2:12">
      <c r="B511" s="7"/>
      <c r="C511" s="7"/>
      <c r="K511" s="2"/>
      <c r="L511" s="2"/>
    </row>
    <row r="512" spans="2:12">
      <c r="B512" s="7"/>
      <c r="C512" s="7"/>
      <c r="K512" s="2"/>
      <c r="L512" s="2"/>
    </row>
    <row r="513" spans="2:12">
      <c r="B513" s="7"/>
      <c r="C513" s="7"/>
      <c r="K513" s="2"/>
      <c r="L513" s="2"/>
    </row>
    <row r="514" spans="2:12">
      <c r="B514" s="7"/>
      <c r="C514" s="7"/>
      <c r="K514" s="2"/>
      <c r="L514" s="2"/>
    </row>
    <row r="515" spans="2:12">
      <c r="B515" s="7"/>
      <c r="C515" s="7"/>
      <c r="K515" s="2"/>
      <c r="L515" s="2"/>
    </row>
    <row r="516" spans="2:12">
      <c r="B516" s="7"/>
      <c r="C516" s="7"/>
      <c r="K516" s="2"/>
      <c r="L516" s="2"/>
    </row>
    <row r="517" spans="2:12">
      <c r="B517" s="7"/>
      <c r="C517" s="7"/>
      <c r="K517" s="2"/>
      <c r="L517" s="2"/>
    </row>
    <row r="518" spans="2:12">
      <c r="B518" s="7"/>
      <c r="C518" s="7"/>
      <c r="K518" s="2"/>
      <c r="L518" s="2"/>
    </row>
    <row r="519" spans="2:12">
      <c r="B519" s="7"/>
      <c r="C519" s="7"/>
      <c r="K519" s="2"/>
      <c r="L519" s="2"/>
    </row>
    <row r="520" spans="2:12">
      <c r="B520" s="7"/>
      <c r="C520" s="7"/>
      <c r="K520" s="2"/>
      <c r="L520" s="2"/>
    </row>
    <row r="521" spans="2:12">
      <c r="B521" s="7"/>
      <c r="C521" s="7"/>
      <c r="K521" s="2"/>
      <c r="L521" s="2"/>
    </row>
    <row r="522" spans="2:12">
      <c r="B522" s="7"/>
      <c r="C522" s="7"/>
      <c r="K522" s="2"/>
      <c r="L522" s="2"/>
    </row>
    <row r="523" spans="2:12">
      <c r="B523" s="7"/>
      <c r="C523" s="7"/>
      <c r="K523" s="2"/>
      <c r="L523" s="2"/>
    </row>
    <row r="524" spans="2:12">
      <c r="B524" s="7"/>
      <c r="C524" s="7"/>
      <c r="K524" s="2"/>
      <c r="L524" s="2"/>
    </row>
    <row r="525" spans="2:12">
      <c r="B525" s="7"/>
      <c r="C525" s="7"/>
      <c r="K525" s="2"/>
      <c r="L525" s="2"/>
    </row>
    <row r="526" spans="2:12">
      <c r="B526" s="7"/>
      <c r="C526" s="7"/>
      <c r="K526" s="2"/>
      <c r="L526" s="2"/>
    </row>
    <row r="527" spans="2:12">
      <c r="B527" s="7"/>
      <c r="C527" s="7"/>
      <c r="K527" s="2"/>
      <c r="L527" s="2"/>
    </row>
    <row r="528" spans="2:12">
      <c r="B528" s="7"/>
      <c r="C528" s="7"/>
      <c r="K528" s="2"/>
      <c r="L528" s="2"/>
    </row>
    <row r="529" spans="2:12">
      <c r="B529" s="7"/>
      <c r="C529" s="7"/>
      <c r="K529" s="2"/>
      <c r="L529" s="2"/>
    </row>
    <row r="530" spans="2:12">
      <c r="B530" s="7"/>
      <c r="C530" s="7"/>
      <c r="K530" s="2"/>
      <c r="L530" s="2"/>
    </row>
    <row r="531" spans="2:12">
      <c r="B531" s="7"/>
      <c r="C531" s="7"/>
      <c r="K531" s="2"/>
      <c r="L531" s="2"/>
    </row>
    <row r="532" spans="2:12">
      <c r="B532" s="7"/>
      <c r="C532" s="7"/>
      <c r="K532" s="2"/>
      <c r="L532" s="2"/>
    </row>
    <row r="533" spans="2:12">
      <c r="B533" s="7"/>
      <c r="C533" s="7"/>
      <c r="K533" s="2"/>
      <c r="L533" s="2"/>
    </row>
    <row r="534" spans="2:12">
      <c r="B534" s="7"/>
      <c r="C534" s="7"/>
      <c r="K534" s="2"/>
      <c r="L534" s="2"/>
    </row>
    <row r="535" spans="2:12">
      <c r="B535" s="7"/>
      <c r="C535" s="7"/>
      <c r="K535" s="2"/>
      <c r="L535" s="2"/>
    </row>
    <row r="536" spans="2:12">
      <c r="B536" s="7"/>
      <c r="C536" s="7"/>
      <c r="K536" s="2"/>
      <c r="L536" s="2"/>
    </row>
    <row r="537" spans="2:12">
      <c r="B537" s="7"/>
      <c r="C537" s="7"/>
      <c r="K537" s="2"/>
      <c r="L537" s="2"/>
    </row>
    <row r="538" spans="2:12">
      <c r="B538" s="7"/>
      <c r="C538" s="7"/>
      <c r="K538" s="2"/>
      <c r="L538" s="2"/>
    </row>
    <row r="539" spans="2:12">
      <c r="B539" s="7"/>
      <c r="C539" s="7"/>
      <c r="K539" s="2"/>
      <c r="L539" s="2"/>
    </row>
    <row r="540" spans="2:12">
      <c r="B540" s="7"/>
      <c r="C540" s="7"/>
      <c r="K540" s="2"/>
      <c r="L540" s="2"/>
    </row>
    <row r="541" spans="2:12">
      <c r="B541" s="7"/>
      <c r="C541" s="7"/>
      <c r="K541" s="2"/>
      <c r="L541" s="2"/>
    </row>
    <row r="542" spans="2:12">
      <c r="B542" s="7"/>
      <c r="C542" s="7"/>
      <c r="K542" s="2"/>
      <c r="L542" s="2"/>
    </row>
    <row r="543" spans="2:12">
      <c r="B543" s="7"/>
      <c r="C543" s="7"/>
      <c r="K543" s="2"/>
      <c r="L543" s="2"/>
    </row>
    <row r="544" spans="2:12">
      <c r="B544" s="7"/>
      <c r="C544" s="7"/>
      <c r="K544" s="2"/>
      <c r="L544" s="2"/>
    </row>
    <row r="545" spans="2:12">
      <c r="B545" s="7"/>
      <c r="C545" s="7"/>
      <c r="K545" s="2"/>
      <c r="L545" s="2"/>
    </row>
    <row r="546" spans="2:12">
      <c r="B546" s="7"/>
      <c r="C546" s="7"/>
      <c r="K546" s="2"/>
      <c r="L546" s="2"/>
    </row>
    <row r="547" spans="2:12">
      <c r="B547" s="7"/>
      <c r="C547" s="7"/>
      <c r="K547" s="2"/>
      <c r="L547" s="2"/>
    </row>
    <row r="548" spans="2:12">
      <c r="B548" s="7"/>
      <c r="C548" s="7"/>
      <c r="K548" s="2"/>
      <c r="L548" s="2"/>
    </row>
    <row r="549" spans="2:12">
      <c r="B549" s="7"/>
      <c r="C549" s="7"/>
      <c r="K549" s="2"/>
      <c r="L549" s="2"/>
    </row>
    <row r="550" spans="2:12">
      <c r="B550" s="7"/>
      <c r="C550" s="7"/>
      <c r="K550" s="2"/>
      <c r="L550" s="2"/>
    </row>
    <row r="551" spans="2:12">
      <c r="B551" s="7"/>
      <c r="C551" s="7"/>
      <c r="K551" s="2"/>
      <c r="L551" s="2"/>
    </row>
    <row r="552" spans="2:12">
      <c r="B552" s="7"/>
      <c r="C552" s="7"/>
      <c r="K552" s="2"/>
      <c r="L552" s="2"/>
    </row>
    <row r="553" spans="2:12">
      <c r="B553" s="7"/>
      <c r="C553" s="7"/>
      <c r="K553" s="2"/>
      <c r="L553" s="2"/>
    </row>
    <row r="554" spans="2:12">
      <c r="B554" s="7"/>
      <c r="C554" s="7"/>
      <c r="K554" s="2"/>
      <c r="L554" s="2"/>
    </row>
    <row r="555" spans="2:12">
      <c r="B555" s="7"/>
      <c r="C555" s="7"/>
      <c r="K555" s="2"/>
      <c r="L555" s="2"/>
    </row>
    <row r="556" spans="2:12">
      <c r="B556" s="7"/>
      <c r="C556" s="7"/>
      <c r="K556" s="2"/>
      <c r="L556" s="2"/>
    </row>
    <row r="557" spans="2:12">
      <c r="B557" s="7"/>
      <c r="C557" s="7"/>
      <c r="K557" s="2"/>
      <c r="L557" s="2"/>
    </row>
    <row r="558" spans="2:12">
      <c r="B558" s="7"/>
      <c r="C558" s="7"/>
      <c r="K558" s="2"/>
      <c r="L558" s="2"/>
    </row>
    <row r="559" spans="2:12">
      <c r="B559" s="7"/>
      <c r="C559" s="7"/>
      <c r="K559" s="2"/>
      <c r="L559" s="2"/>
    </row>
    <row r="560" spans="2:12">
      <c r="B560" s="7"/>
      <c r="C560" s="7"/>
      <c r="K560" s="2"/>
      <c r="L560" s="2"/>
    </row>
    <row r="561" spans="2:12">
      <c r="B561" s="7"/>
      <c r="C561" s="7"/>
      <c r="K561" s="2"/>
      <c r="L561" s="2"/>
    </row>
    <row r="562" spans="2:12">
      <c r="B562" s="7"/>
      <c r="C562" s="7"/>
      <c r="K562" s="2"/>
      <c r="L562" s="2"/>
    </row>
    <row r="563" spans="2:12">
      <c r="B563" s="7"/>
      <c r="C563" s="7"/>
      <c r="K563" s="2"/>
      <c r="L563" s="2"/>
    </row>
    <row r="564" spans="2:12">
      <c r="B564" s="7"/>
      <c r="C564" s="7"/>
      <c r="K564" s="2"/>
      <c r="L564" s="2"/>
    </row>
    <row r="565" spans="2:12">
      <c r="B565" s="7"/>
      <c r="C565" s="7"/>
      <c r="K565" s="2"/>
      <c r="L565" s="2"/>
    </row>
    <row r="566" spans="2:12">
      <c r="B566" s="7"/>
      <c r="C566" s="7"/>
      <c r="K566" s="2"/>
      <c r="L566" s="2"/>
    </row>
    <row r="567" spans="2:12">
      <c r="B567" s="7"/>
      <c r="C567" s="7"/>
      <c r="K567" s="2"/>
      <c r="L567" s="2"/>
    </row>
    <row r="568" spans="2:12">
      <c r="B568" s="7"/>
      <c r="C568" s="7"/>
      <c r="K568" s="2"/>
      <c r="L568" s="2"/>
    </row>
    <row r="569" spans="2:12">
      <c r="B569" s="7"/>
      <c r="C569" s="7"/>
      <c r="K569" s="2"/>
      <c r="L569" s="2"/>
    </row>
    <row r="570" spans="2:12">
      <c r="B570" s="7"/>
      <c r="C570" s="7"/>
      <c r="K570" s="2"/>
      <c r="L570" s="2"/>
    </row>
    <row r="571" spans="2:12">
      <c r="B571" s="7"/>
      <c r="C571" s="7"/>
      <c r="K571" s="2"/>
      <c r="L571" s="2"/>
    </row>
    <row r="572" spans="2:12">
      <c r="B572" s="7"/>
      <c r="C572" s="7"/>
      <c r="K572" s="2"/>
      <c r="L572" s="2"/>
    </row>
    <row r="573" spans="2:12">
      <c r="B573" s="7"/>
      <c r="C573" s="7"/>
      <c r="K573" s="2"/>
      <c r="L573" s="2"/>
    </row>
    <row r="574" spans="2:12">
      <c r="B574" s="7"/>
      <c r="C574" s="7"/>
      <c r="K574" s="2"/>
      <c r="L574" s="2"/>
    </row>
    <row r="575" spans="2:12">
      <c r="B575" s="7"/>
      <c r="C575" s="7"/>
      <c r="K575" s="2"/>
      <c r="L575" s="2"/>
    </row>
    <row r="576" spans="2:12">
      <c r="B576" s="7"/>
      <c r="C576" s="7"/>
      <c r="K576" s="2"/>
      <c r="L576" s="2"/>
    </row>
    <row r="577" spans="2:12">
      <c r="B577" s="7"/>
      <c r="C577" s="7"/>
      <c r="K577" s="2"/>
      <c r="L577" s="2"/>
    </row>
    <row r="578" spans="2:12">
      <c r="B578" s="7"/>
      <c r="C578" s="7"/>
      <c r="K578" s="2"/>
      <c r="L578" s="2"/>
    </row>
    <row r="579" spans="2:12">
      <c r="B579" s="7"/>
      <c r="C579" s="7"/>
      <c r="K579" s="2"/>
      <c r="L579" s="2"/>
    </row>
    <row r="580" spans="2:12">
      <c r="B580" s="7"/>
      <c r="C580" s="7"/>
      <c r="K580" s="2"/>
      <c r="L580" s="2"/>
    </row>
    <row r="581" spans="2:12">
      <c r="B581" s="7"/>
      <c r="C581" s="7"/>
      <c r="K581" s="2"/>
      <c r="L581" s="2"/>
    </row>
    <row r="582" spans="2:12">
      <c r="B582" s="7"/>
      <c r="C582" s="7"/>
      <c r="K582" s="2"/>
      <c r="L582" s="2"/>
    </row>
    <row r="583" spans="2:12">
      <c r="B583" s="7"/>
      <c r="C583" s="7"/>
      <c r="K583" s="2"/>
      <c r="L583" s="2"/>
    </row>
    <row r="584" spans="2:12">
      <c r="B584" s="7"/>
      <c r="C584" s="7"/>
      <c r="K584" s="2"/>
      <c r="L584" s="2"/>
    </row>
    <row r="585" spans="2:12">
      <c r="B585" s="7"/>
      <c r="C585" s="7"/>
      <c r="K585" s="2"/>
      <c r="L585" s="2"/>
    </row>
    <row r="586" spans="2:12">
      <c r="B586" s="7"/>
      <c r="C586" s="7"/>
      <c r="K586" s="2"/>
      <c r="L586" s="2"/>
    </row>
    <row r="587" spans="2:12">
      <c r="B587" s="7"/>
      <c r="C587" s="7"/>
      <c r="K587" s="2"/>
      <c r="L587" s="2"/>
    </row>
    <row r="588" spans="2:12">
      <c r="B588" s="7"/>
      <c r="C588" s="7"/>
      <c r="K588" s="2"/>
      <c r="L588" s="2"/>
    </row>
    <row r="589" spans="2:12">
      <c r="B589" s="7"/>
      <c r="C589" s="7"/>
      <c r="K589" s="2"/>
      <c r="L589" s="2"/>
    </row>
    <row r="590" spans="2:12">
      <c r="B590" s="7"/>
      <c r="C590" s="7"/>
      <c r="K590" s="2"/>
      <c r="L590" s="2"/>
    </row>
    <row r="591" spans="2:12">
      <c r="B591" s="7"/>
      <c r="C591" s="7"/>
      <c r="K591" s="2"/>
      <c r="L591" s="2"/>
    </row>
    <row r="592" spans="2:12">
      <c r="B592" s="7"/>
      <c r="C592" s="7"/>
      <c r="K592" s="2"/>
      <c r="L592" s="2"/>
    </row>
    <row r="593" spans="2:12">
      <c r="B593" s="7"/>
      <c r="C593" s="7"/>
      <c r="K593" s="2"/>
      <c r="L593" s="2"/>
    </row>
    <row r="594" spans="2:12">
      <c r="B594" s="7"/>
      <c r="C594" s="7"/>
      <c r="K594" s="2"/>
      <c r="L594" s="2"/>
    </row>
    <row r="595" spans="2:12">
      <c r="B595" s="7"/>
      <c r="C595" s="7"/>
      <c r="K595" s="2"/>
      <c r="L595" s="2"/>
    </row>
    <row r="596" spans="2:12">
      <c r="B596" s="7"/>
      <c r="C596" s="7"/>
      <c r="K596" s="2"/>
      <c r="L596" s="2"/>
    </row>
    <row r="597" spans="2:12">
      <c r="B597" s="7"/>
      <c r="C597" s="7"/>
      <c r="K597" s="2"/>
      <c r="L597" s="2"/>
    </row>
    <row r="598" spans="2:12">
      <c r="B598" s="7"/>
      <c r="C598" s="7"/>
      <c r="K598" s="2"/>
      <c r="L598" s="2"/>
    </row>
    <row r="599" spans="2:12">
      <c r="B599" s="7"/>
      <c r="C599" s="7"/>
      <c r="K599" s="2"/>
      <c r="L599" s="2"/>
    </row>
    <row r="600" spans="2:12">
      <c r="B600" s="7"/>
      <c r="C600" s="7"/>
      <c r="K600" s="2"/>
      <c r="L600" s="2"/>
    </row>
    <row r="601" spans="2:12">
      <c r="B601" s="7"/>
      <c r="C601" s="7"/>
      <c r="K601" s="2"/>
      <c r="L601" s="2"/>
    </row>
    <row r="602" spans="2:12">
      <c r="B602" s="7"/>
      <c r="C602" s="7"/>
      <c r="K602" s="2"/>
      <c r="L602" s="2"/>
    </row>
    <row r="603" spans="2:12">
      <c r="B603" s="7"/>
      <c r="C603" s="7"/>
      <c r="K603" s="2"/>
      <c r="L603" s="2"/>
    </row>
    <row r="604" spans="2:12">
      <c r="B604" s="7"/>
      <c r="C604" s="7"/>
      <c r="K604" s="2"/>
      <c r="L604" s="2"/>
    </row>
    <row r="605" spans="2:12">
      <c r="B605" s="7"/>
      <c r="C605" s="7"/>
      <c r="K605" s="2"/>
      <c r="L605" s="2"/>
    </row>
    <row r="606" spans="2:12">
      <c r="B606" s="7"/>
      <c r="C606" s="7"/>
      <c r="K606" s="2"/>
      <c r="L606" s="2"/>
    </row>
    <row r="607" spans="2:12">
      <c r="B607" s="7"/>
      <c r="C607" s="7"/>
      <c r="K607" s="2"/>
      <c r="L607" s="2"/>
    </row>
    <row r="608" spans="2:12">
      <c r="B608" s="7"/>
      <c r="C608" s="7"/>
      <c r="K608" s="2"/>
      <c r="L608" s="2"/>
    </row>
    <row r="609" spans="2:12">
      <c r="B609" s="7"/>
      <c r="C609" s="7"/>
      <c r="K609" s="2"/>
      <c r="L609" s="2"/>
    </row>
    <row r="610" spans="2:12">
      <c r="B610" s="7"/>
      <c r="C610" s="7"/>
      <c r="K610" s="2"/>
      <c r="L610" s="2"/>
    </row>
    <row r="611" spans="2:12">
      <c r="B611" s="7"/>
      <c r="C611" s="7"/>
      <c r="K611" s="2"/>
      <c r="L611" s="2"/>
    </row>
    <row r="612" spans="2:12">
      <c r="B612" s="7"/>
      <c r="C612" s="7"/>
      <c r="K612" s="2"/>
      <c r="L612" s="2"/>
    </row>
    <row r="613" spans="2:12">
      <c r="B613" s="7"/>
      <c r="C613" s="7"/>
      <c r="K613" s="2"/>
      <c r="L613" s="2"/>
    </row>
    <row r="614" spans="2:12">
      <c r="B614" s="7"/>
      <c r="C614" s="7"/>
      <c r="K614" s="2"/>
      <c r="L614" s="2"/>
    </row>
    <row r="615" spans="2:12">
      <c r="B615" s="7"/>
      <c r="C615" s="7"/>
      <c r="K615" s="2"/>
      <c r="L615" s="2"/>
    </row>
    <row r="616" spans="2:12">
      <c r="B616" s="7"/>
      <c r="C616" s="7"/>
      <c r="K616" s="2"/>
      <c r="L616" s="2"/>
    </row>
    <row r="617" spans="2:12">
      <c r="B617" s="7"/>
      <c r="C617" s="7"/>
      <c r="K617" s="2"/>
      <c r="L617" s="2"/>
    </row>
    <row r="618" spans="2:12">
      <c r="B618" s="7"/>
      <c r="C618" s="7"/>
      <c r="K618" s="2"/>
      <c r="L618" s="2"/>
    </row>
    <row r="619" spans="2:12">
      <c r="B619" s="7"/>
      <c r="C619" s="7"/>
      <c r="K619" s="2"/>
      <c r="L619" s="2"/>
    </row>
    <row r="620" spans="2:12">
      <c r="B620" s="7"/>
      <c r="C620" s="7"/>
      <c r="K620" s="2"/>
      <c r="L620" s="2"/>
    </row>
    <row r="621" spans="2:12">
      <c r="B621" s="7"/>
      <c r="C621" s="7"/>
      <c r="K621" s="2"/>
      <c r="L621" s="2"/>
    </row>
    <row r="622" spans="2:12">
      <c r="B622" s="7"/>
      <c r="C622" s="7"/>
      <c r="K622" s="2"/>
      <c r="L622" s="2"/>
    </row>
    <row r="623" spans="2:12">
      <c r="B623" s="7"/>
      <c r="C623" s="7"/>
      <c r="K623" s="2"/>
      <c r="L623" s="2"/>
    </row>
    <row r="624" spans="2:12">
      <c r="B624" s="7"/>
      <c r="C624" s="7"/>
      <c r="K624" s="2"/>
      <c r="L624" s="2"/>
    </row>
    <row r="625" spans="2:12">
      <c r="B625" s="7"/>
      <c r="C625" s="7"/>
      <c r="K625" s="2"/>
      <c r="L625" s="2"/>
    </row>
    <row r="626" spans="2:12">
      <c r="B626" s="7"/>
      <c r="C626" s="7"/>
      <c r="K626" s="2"/>
      <c r="L626" s="2"/>
    </row>
    <row r="627" spans="2:12">
      <c r="B627" s="7"/>
      <c r="C627" s="7"/>
      <c r="K627" s="2"/>
      <c r="L627" s="2"/>
    </row>
    <row r="628" spans="2:12">
      <c r="B628" s="7"/>
      <c r="C628" s="7"/>
      <c r="K628" s="2"/>
      <c r="L628" s="2"/>
    </row>
    <row r="629" spans="2:12">
      <c r="B629" s="7"/>
      <c r="C629" s="7"/>
      <c r="K629" s="2"/>
      <c r="L629" s="2"/>
    </row>
    <row r="630" spans="2:12">
      <c r="B630" s="7"/>
      <c r="C630" s="7"/>
      <c r="K630" s="2"/>
      <c r="L630" s="2"/>
    </row>
    <row r="631" spans="2:12">
      <c r="B631" s="7"/>
      <c r="C631" s="7"/>
      <c r="K631" s="2"/>
      <c r="L631" s="2"/>
    </row>
    <row r="632" spans="2:12">
      <c r="B632" s="7"/>
      <c r="C632" s="7"/>
      <c r="K632" s="2"/>
      <c r="L632" s="2"/>
    </row>
    <row r="633" spans="2:12">
      <c r="B633" s="7"/>
      <c r="C633" s="7"/>
      <c r="K633" s="2"/>
      <c r="L633" s="2"/>
    </row>
    <row r="634" spans="2:12">
      <c r="B634" s="7"/>
      <c r="C634" s="7"/>
      <c r="K634" s="2"/>
      <c r="L634" s="2"/>
    </row>
    <row r="635" spans="2:12">
      <c r="B635" s="7"/>
      <c r="C635" s="7"/>
      <c r="K635" s="2"/>
      <c r="L635" s="2"/>
    </row>
    <row r="636" spans="2:12">
      <c r="B636" s="7"/>
      <c r="C636" s="7"/>
      <c r="K636" s="2"/>
      <c r="L636" s="2"/>
    </row>
    <row r="637" spans="2:12">
      <c r="B637" s="7"/>
      <c r="C637" s="7"/>
      <c r="K637" s="2"/>
      <c r="L637" s="2"/>
    </row>
    <row r="638" spans="2:12">
      <c r="B638" s="7"/>
      <c r="C638" s="7"/>
      <c r="K638" s="2"/>
      <c r="L638" s="2"/>
    </row>
    <row r="639" spans="2:12">
      <c r="B639" s="7"/>
      <c r="C639" s="7"/>
      <c r="K639" s="2"/>
      <c r="L639" s="2"/>
    </row>
    <row r="640" spans="2:12">
      <c r="B640" s="7"/>
      <c r="C640" s="7"/>
      <c r="K640" s="2"/>
      <c r="L640" s="2"/>
    </row>
    <row r="641" spans="2:12">
      <c r="B641" s="7"/>
      <c r="C641" s="7"/>
      <c r="K641" s="2"/>
      <c r="L641" s="2"/>
    </row>
    <row r="642" spans="2:12">
      <c r="B642" s="7"/>
      <c r="C642" s="7"/>
      <c r="K642" s="2"/>
      <c r="L642" s="2"/>
    </row>
    <row r="643" spans="2:12">
      <c r="B643" s="7"/>
      <c r="C643" s="7"/>
      <c r="K643" s="2"/>
      <c r="L643" s="2"/>
    </row>
    <row r="644" spans="2:12">
      <c r="B644" s="7"/>
      <c r="C644" s="7"/>
      <c r="K644" s="2"/>
      <c r="L644" s="2"/>
    </row>
    <row r="645" spans="2:12">
      <c r="B645" s="7"/>
      <c r="C645" s="7"/>
      <c r="K645" s="2"/>
      <c r="L645" s="2"/>
    </row>
    <row r="646" spans="2:12">
      <c r="B646" s="7"/>
      <c r="C646" s="7"/>
      <c r="K646" s="2"/>
      <c r="L646" s="2"/>
    </row>
    <row r="647" spans="2:12">
      <c r="B647" s="7"/>
      <c r="C647" s="7"/>
      <c r="K647" s="2"/>
      <c r="L647" s="2"/>
    </row>
    <row r="648" spans="2:12">
      <c r="B648" s="7"/>
      <c r="C648" s="7"/>
      <c r="K648" s="2"/>
      <c r="L648" s="2"/>
    </row>
    <row r="649" spans="2:12">
      <c r="B649" s="7"/>
      <c r="C649" s="7"/>
      <c r="K649" s="2"/>
      <c r="L649" s="2"/>
    </row>
    <row r="650" spans="2:12">
      <c r="B650" s="7"/>
      <c r="C650" s="7"/>
      <c r="K650" s="2"/>
      <c r="L650" s="2"/>
    </row>
    <row r="651" spans="2:12">
      <c r="B651" s="7"/>
      <c r="C651" s="7"/>
      <c r="K651" s="2"/>
      <c r="L651" s="2"/>
    </row>
    <row r="652" spans="2:12">
      <c r="B652" s="7"/>
      <c r="C652" s="7"/>
      <c r="K652" s="2"/>
      <c r="L652" s="2"/>
    </row>
    <row r="653" spans="2:12">
      <c r="B653" s="7"/>
      <c r="C653" s="7"/>
      <c r="K653" s="2"/>
      <c r="L653" s="2"/>
    </row>
    <row r="654" spans="2:12">
      <c r="B654" s="7"/>
      <c r="C654" s="7"/>
      <c r="K654" s="2"/>
      <c r="L654" s="2"/>
    </row>
    <row r="655" spans="2:12">
      <c r="B655" s="7"/>
      <c r="C655" s="7"/>
      <c r="K655" s="2"/>
      <c r="L655" s="2"/>
    </row>
    <row r="656" spans="2:12">
      <c r="B656" s="7"/>
      <c r="C656" s="7"/>
      <c r="K656" s="2"/>
      <c r="L656" s="2"/>
    </row>
    <row r="657" spans="2:12">
      <c r="B657" s="7"/>
      <c r="C657" s="7"/>
      <c r="K657" s="2"/>
      <c r="L657" s="2"/>
    </row>
    <row r="658" spans="2:12">
      <c r="B658" s="7"/>
      <c r="C658" s="7"/>
      <c r="K658" s="2"/>
      <c r="L658" s="2"/>
    </row>
    <row r="659" spans="2:12">
      <c r="B659" s="7"/>
      <c r="C659" s="7"/>
      <c r="K659" s="2"/>
      <c r="L659" s="2"/>
    </row>
    <row r="660" spans="2:12">
      <c r="B660" s="7"/>
      <c r="C660" s="7"/>
      <c r="K660" s="2"/>
      <c r="L660" s="2"/>
    </row>
    <row r="661" spans="2:12">
      <c r="B661" s="7"/>
      <c r="C661" s="7"/>
      <c r="K661" s="2"/>
      <c r="L661" s="2"/>
    </row>
    <row r="662" spans="2:12">
      <c r="B662" s="7"/>
      <c r="C662" s="7"/>
      <c r="K662" s="2"/>
      <c r="L662" s="2"/>
    </row>
    <row r="663" spans="2:12">
      <c r="B663" s="7"/>
      <c r="C663" s="7"/>
      <c r="K663" s="2"/>
      <c r="L663" s="2"/>
    </row>
    <row r="664" spans="2:12">
      <c r="B664" s="7"/>
      <c r="C664" s="7"/>
      <c r="K664" s="2"/>
      <c r="L664" s="2"/>
    </row>
    <row r="665" spans="2:12">
      <c r="B665" s="7"/>
      <c r="C665" s="7"/>
      <c r="K665" s="2"/>
      <c r="L665" s="2"/>
    </row>
    <row r="666" spans="2:12">
      <c r="B666" s="7"/>
      <c r="C666" s="7"/>
      <c r="K666" s="2"/>
      <c r="L666" s="2"/>
    </row>
    <row r="667" spans="2:12">
      <c r="B667" s="7"/>
      <c r="C667" s="7"/>
      <c r="K667" s="2"/>
      <c r="L667" s="2"/>
    </row>
    <row r="668" spans="2:12">
      <c r="B668" s="7"/>
      <c r="C668" s="7"/>
      <c r="K668" s="2"/>
      <c r="L668" s="2"/>
    </row>
    <row r="669" spans="2:12">
      <c r="B669" s="7"/>
      <c r="C669" s="7"/>
      <c r="K669" s="2"/>
      <c r="L669" s="2"/>
    </row>
    <row r="670" spans="2:12">
      <c r="B670" s="7"/>
      <c r="C670" s="7"/>
      <c r="K670" s="2"/>
      <c r="L670" s="2"/>
    </row>
    <row r="671" spans="2:12">
      <c r="B671" s="7"/>
      <c r="C671" s="7"/>
      <c r="K671" s="2"/>
      <c r="L671" s="2"/>
    </row>
    <row r="672" spans="2:12">
      <c r="B672" s="7"/>
      <c r="C672" s="7"/>
      <c r="K672" s="2"/>
      <c r="L672" s="2"/>
    </row>
    <row r="673" spans="2:12">
      <c r="B673" s="7"/>
      <c r="C673" s="7"/>
      <c r="K673" s="2"/>
      <c r="L673" s="2"/>
    </row>
    <row r="674" spans="2:12">
      <c r="B674" s="7"/>
      <c r="C674" s="7"/>
      <c r="K674" s="2"/>
      <c r="L674" s="2"/>
    </row>
    <row r="675" spans="2:12">
      <c r="B675" s="7"/>
      <c r="C675" s="7"/>
      <c r="K675" s="2"/>
      <c r="L675" s="2"/>
    </row>
    <row r="676" spans="2:12">
      <c r="B676" s="7"/>
      <c r="C676" s="7"/>
      <c r="K676" s="2"/>
      <c r="L676" s="2"/>
    </row>
    <row r="677" spans="2:12">
      <c r="B677" s="7"/>
      <c r="C677" s="7"/>
      <c r="K677" s="2"/>
      <c r="L677" s="2"/>
    </row>
    <row r="678" spans="2:12">
      <c r="B678" s="7"/>
      <c r="C678" s="7"/>
      <c r="K678" s="2"/>
      <c r="L678" s="2"/>
    </row>
    <row r="679" spans="2:12">
      <c r="B679" s="7"/>
      <c r="C679" s="7"/>
      <c r="K679" s="2"/>
      <c r="L679" s="2"/>
    </row>
    <row r="680" spans="2:12">
      <c r="B680" s="7"/>
      <c r="C680" s="7"/>
      <c r="K680" s="2"/>
      <c r="L680" s="2"/>
    </row>
    <row r="681" spans="2:12">
      <c r="B681" s="7"/>
      <c r="C681" s="7"/>
      <c r="K681" s="2"/>
      <c r="L681" s="2"/>
    </row>
    <row r="682" spans="2:12">
      <c r="B682" s="7"/>
      <c r="C682" s="7"/>
      <c r="K682" s="2"/>
      <c r="L682" s="2"/>
    </row>
    <row r="683" spans="2:12">
      <c r="B683" s="7"/>
      <c r="C683" s="7"/>
      <c r="K683" s="2"/>
      <c r="L683" s="2"/>
    </row>
    <row r="684" spans="2:12">
      <c r="B684" s="7"/>
      <c r="C684" s="7"/>
      <c r="K684" s="2"/>
      <c r="L684" s="2"/>
    </row>
    <row r="685" spans="2:12">
      <c r="B685" s="7"/>
      <c r="C685" s="7"/>
      <c r="K685" s="2"/>
      <c r="L685" s="2"/>
    </row>
    <row r="686" spans="2:12">
      <c r="B686" s="7"/>
      <c r="C686" s="7"/>
      <c r="K686" s="2"/>
      <c r="L686" s="2"/>
    </row>
    <row r="687" spans="2:12">
      <c r="B687" s="7"/>
      <c r="C687" s="7"/>
      <c r="K687" s="2"/>
      <c r="L687" s="2"/>
    </row>
    <row r="688" spans="2:12">
      <c r="B688" s="7"/>
      <c r="C688" s="7"/>
      <c r="K688" s="2"/>
      <c r="L688" s="2"/>
    </row>
    <row r="689" spans="2:12">
      <c r="B689" s="7"/>
      <c r="C689" s="7"/>
      <c r="K689" s="2"/>
      <c r="L689" s="2"/>
    </row>
    <row r="690" spans="2:12">
      <c r="B690" s="7"/>
      <c r="C690" s="7"/>
      <c r="K690" s="2"/>
      <c r="L690" s="2"/>
    </row>
    <row r="691" spans="2:12">
      <c r="B691" s="7"/>
      <c r="C691" s="7"/>
      <c r="K691" s="2"/>
      <c r="L691" s="2"/>
    </row>
    <row r="692" spans="2:12">
      <c r="B692" s="7"/>
      <c r="C692" s="7"/>
      <c r="K692" s="2"/>
      <c r="L692" s="2"/>
    </row>
    <row r="693" spans="2:12">
      <c r="B693" s="7"/>
      <c r="C693" s="7"/>
      <c r="K693" s="2"/>
      <c r="L693" s="2"/>
    </row>
    <row r="694" spans="2:12">
      <c r="B694" s="7"/>
      <c r="C694" s="7"/>
      <c r="K694" s="2"/>
      <c r="L694" s="2"/>
    </row>
    <row r="695" spans="2:12">
      <c r="B695" s="7"/>
      <c r="C695" s="7"/>
      <c r="K695" s="2"/>
      <c r="L695" s="2"/>
    </row>
    <row r="696" spans="2:12">
      <c r="B696" s="7"/>
      <c r="C696" s="7"/>
      <c r="K696" s="2"/>
      <c r="L696" s="2"/>
    </row>
    <row r="697" spans="2:12">
      <c r="B697" s="7"/>
      <c r="C697" s="7"/>
      <c r="K697" s="2"/>
      <c r="L697" s="2"/>
    </row>
    <row r="698" spans="2:12">
      <c r="B698" s="7"/>
      <c r="C698" s="7"/>
      <c r="K698" s="2"/>
      <c r="L698" s="2"/>
    </row>
    <row r="699" spans="2:12">
      <c r="B699" s="7"/>
      <c r="C699" s="7"/>
      <c r="K699" s="2"/>
      <c r="L699" s="2"/>
    </row>
    <row r="700" spans="2:12">
      <c r="B700" s="7"/>
      <c r="C700" s="7"/>
      <c r="K700" s="2"/>
      <c r="L700" s="2"/>
    </row>
    <row r="701" spans="2:12">
      <c r="B701" s="7"/>
      <c r="C701" s="7"/>
      <c r="K701" s="2"/>
      <c r="L701" s="2"/>
    </row>
    <row r="702" spans="2:12">
      <c r="B702" s="7"/>
      <c r="C702" s="7"/>
      <c r="K702" s="2"/>
      <c r="L702" s="2"/>
    </row>
    <row r="703" spans="2:12">
      <c r="B703" s="7"/>
      <c r="C703" s="7"/>
      <c r="K703" s="2"/>
      <c r="L703" s="2"/>
    </row>
    <row r="704" spans="2:12">
      <c r="B704" s="7"/>
      <c r="C704" s="7"/>
      <c r="K704" s="2"/>
      <c r="L704" s="2"/>
    </row>
    <row r="705" spans="2:12">
      <c r="B705" s="7"/>
      <c r="C705" s="7"/>
      <c r="K705" s="2"/>
      <c r="L705" s="2"/>
    </row>
    <row r="706" spans="2:12">
      <c r="B706" s="7"/>
      <c r="C706" s="7"/>
      <c r="K706" s="2"/>
      <c r="L706" s="2"/>
    </row>
    <row r="707" spans="2:12">
      <c r="B707" s="7"/>
      <c r="C707" s="7"/>
      <c r="K707" s="2"/>
      <c r="L707" s="2"/>
    </row>
    <row r="708" spans="2:12">
      <c r="B708" s="7"/>
      <c r="C708" s="7"/>
      <c r="K708" s="2"/>
      <c r="L708" s="2"/>
    </row>
    <row r="709" spans="2:12">
      <c r="B709" s="7"/>
      <c r="C709" s="7"/>
      <c r="K709" s="2"/>
      <c r="L709" s="2"/>
    </row>
    <row r="710" spans="2:12">
      <c r="B710" s="7"/>
      <c r="C710" s="7"/>
      <c r="K710" s="2"/>
      <c r="L710" s="2"/>
    </row>
    <row r="711" spans="2:12">
      <c r="B711" s="7"/>
      <c r="C711" s="7"/>
      <c r="K711" s="2"/>
      <c r="L711" s="2"/>
    </row>
    <row r="712" spans="2:12">
      <c r="B712" s="7"/>
      <c r="C712" s="7"/>
      <c r="K712" s="2"/>
      <c r="L712" s="2"/>
    </row>
    <row r="713" spans="2:12">
      <c r="B713" s="7"/>
      <c r="C713" s="7"/>
      <c r="K713" s="2"/>
      <c r="L713" s="2"/>
    </row>
    <row r="714" spans="2:12">
      <c r="B714" s="7"/>
      <c r="C714" s="7"/>
      <c r="K714" s="2"/>
      <c r="L714" s="2"/>
    </row>
    <row r="715" spans="2:12">
      <c r="B715" s="7"/>
      <c r="C715" s="7"/>
      <c r="K715" s="2"/>
      <c r="L715" s="2"/>
    </row>
    <row r="716" spans="2:12">
      <c r="B716" s="7"/>
      <c r="C716" s="7"/>
      <c r="K716" s="2"/>
      <c r="L716" s="2"/>
    </row>
    <row r="717" spans="2:12">
      <c r="B717" s="7"/>
      <c r="C717" s="7"/>
      <c r="K717" s="2"/>
      <c r="L717" s="2"/>
    </row>
    <row r="718" spans="2:12">
      <c r="B718" s="7"/>
      <c r="C718" s="7"/>
      <c r="K718" s="2"/>
      <c r="L718" s="2"/>
    </row>
    <row r="719" spans="2:12">
      <c r="B719" s="7"/>
      <c r="C719" s="7"/>
      <c r="K719" s="2"/>
      <c r="L719" s="2"/>
    </row>
    <row r="720" spans="2:12">
      <c r="B720" s="7"/>
      <c r="C720" s="7"/>
      <c r="K720" s="2"/>
      <c r="L720" s="2"/>
    </row>
    <row r="721" spans="2:12">
      <c r="B721" s="7"/>
      <c r="C721" s="7"/>
      <c r="K721" s="2"/>
      <c r="L721" s="2"/>
    </row>
    <row r="722" spans="2:12">
      <c r="B722" s="7"/>
      <c r="C722" s="7"/>
      <c r="K722" s="2"/>
      <c r="L722" s="2"/>
    </row>
    <row r="723" spans="2:12">
      <c r="B723" s="7"/>
      <c r="C723" s="7"/>
      <c r="K723" s="2"/>
      <c r="L723" s="2"/>
    </row>
    <row r="724" spans="2:12">
      <c r="B724" s="7"/>
      <c r="C724" s="7"/>
      <c r="K724" s="2"/>
      <c r="L724" s="2"/>
    </row>
    <row r="725" spans="2:12">
      <c r="B725" s="7"/>
      <c r="C725" s="7"/>
      <c r="K725" s="2"/>
      <c r="L725" s="2"/>
    </row>
    <row r="726" spans="2:12">
      <c r="B726" s="7"/>
      <c r="C726" s="7"/>
      <c r="K726" s="2"/>
      <c r="L726" s="2"/>
    </row>
    <row r="727" spans="2:12">
      <c r="B727" s="7"/>
      <c r="C727" s="7"/>
      <c r="K727" s="2"/>
      <c r="L727" s="2"/>
    </row>
    <row r="728" spans="2:12">
      <c r="B728" s="7"/>
      <c r="C728" s="7"/>
      <c r="K728" s="2"/>
      <c r="L728" s="2"/>
    </row>
    <row r="729" spans="2:12">
      <c r="B729" s="7"/>
      <c r="C729" s="7"/>
      <c r="K729" s="2"/>
      <c r="L729" s="2"/>
    </row>
    <row r="730" spans="2:12">
      <c r="B730" s="7"/>
      <c r="C730" s="7"/>
      <c r="K730" s="2"/>
      <c r="L730" s="2"/>
    </row>
    <row r="731" spans="2:12">
      <c r="B731" s="7"/>
      <c r="C731" s="7"/>
      <c r="K731" s="2"/>
      <c r="L731" s="2"/>
    </row>
    <row r="732" spans="2:12">
      <c r="B732" s="7"/>
      <c r="C732" s="7"/>
      <c r="K732" s="2"/>
      <c r="L732" s="2"/>
    </row>
    <row r="733" spans="2:12">
      <c r="B733" s="7"/>
      <c r="C733" s="7"/>
      <c r="K733" s="2"/>
      <c r="L733" s="2"/>
    </row>
    <row r="734" spans="2:12">
      <c r="B734" s="7"/>
      <c r="C734" s="7"/>
      <c r="K734" s="2"/>
      <c r="L734" s="2"/>
    </row>
    <row r="735" spans="2:12">
      <c r="B735" s="7"/>
      <c r="C735" s="7"/>
      <c r="K735" s="2"/>
      <c r="L735" s="2"/>
    </row>
    <row r="736" spans="2:12">
      <c r="B736" s="7"/>
      <c r="C736" s="7"/>
      <c r="K736" s="2"/>
      <c r="L736" s="2"/>
    </row>
    <row r="737" spans="2:12">
      <c r="B737" s="7"/>
      <c r="C737" s="7"/>
      <c r="K737" s="2"/>
      <c r="L737" s="2"/>
    </row>
    <row r="738" spans="2:12">
      <c r="B738" s="7"/>
      <c r="C738" s="7"/>
      <c r="K738" s="2"/>
      <c r="L738" s="2"/>
    </row>
    <row r="739" spans="2:12">
      <c r="B739" s="7"/>
      <c r="C739" s="7"/>
      <c r="K739" s="2"/>
      <c r="L739" s="2"/>
    </row>
    <row r="740" spans="2:12">
      <c r="B740" s="7"/>
      <c r="C740" s="7"/>
      <c r="K740" s="2"/>
      <c r="L740" s="2"/>
    </row>
    <row r="741" spans="2:12">
      <c r="B741" s="7"/>
      <c r="C741" s="7"/>
      <c r="K741" s="2"/>
      <c r="L741" s="2"/>
    </row>
    <row r="742" spans="2:12">
      <c r="B742" s="7"/>
      <c r="C742" s="7"/>
      <c r="K742" s="2"/>
      <c r="L742" s="2"/>
    </row>
    <row r="743" spans="2:12">
      <c r="B743" s="7"/>
      <c r="C743" s="7"/>
      <c r="K743" s="2"/>
      <c r="L743" s="2"/>
    </row>
    <row r="744" spans="2:12">
      <c r="B744" s="7"/>
      <c r="C744" s="7"/>
      <c r="K744" s="2"/>
      <c r="L744" s="2"/>
    </row>
    <row r="745" spans="2:12">
      <c r="B745" s="7"/>
      <c r="C745" s="7"/>
      <c r="K745" s="2"/>
      <c r="L745" s="2"/>
    </row>
    <row r="746" spans="2:12">
      <c r="B746" s="7"/>
      <c r="C746" s="7"/>
      <c r="K746" s="2"/>
      <c r="L746" s="2"/>
    </row>
    <row r="747" spans="2:12">
      <c r="B747" s="7"/>
      <c r="C747" s="7"/>
      <c r="K747" s="2"/>
      <c r="L747" s="2"/>
    </row>
    <row r="748" spans="2:12">
      <c r="B748" s="7"/>
      <c r="C748" s="7"/>
      <c r="K748" s="2"/>
      <c r="L748" s="2"/>
    </row>
    <row r="749" spans="2:12">
      <c r="B749" s="7"/>
      <c r="C749" s="7"/>
      <c r="K749" s="2"/>
      <c r="L749" s="2"/>
    </row>
    <row r="750" spans="2:12">
      <c r="B750" s="7"/>
      <c r="C750" s="7"/>
      <c r="K750" s="2"/>
      <c r="L750" s="2"/>
    </row>
    <row r="751" spans="2:12">
      <c r="B751" s="7"/>
      <c r="C751" s="7"/>
      <c r="K751" s="2"/>
      <c r="L751" s="2"/>
    </row>
    <row r="752" spans="2:12">
      <c r="B752" s="7"/>
      <c r="C752" s="7"/>
      <c r="K752" s="2"/>
      <c r="L752" s="2"/>
    </row>
    <row r="753" spans="2:12">
      <c r="B753" s="7"/>
      <c r="C753" s="7"/>
      <c r="K753" s="2"/>
      <c r="L753" s="2"/>
    </row>
    <row r="754" spans="2:12">
      <c r="B754" s="7"/>
      <c r="C754" s="7"/>
      <c r="K754" s="2"/>
      <c r="L754" s="2"/>
    </row>
    <row r="755" spans="2:12">
      <c r="B755" s="7"/>
      <c r="C755" s="7"/>
      <c r="K755" s="2"/>
      <c r="L755" s="2"/>
    </row>
    <row r="756" spans="2:12">
      <c r="B756" s="7"/>
      <c r="C756" s="7"/>
      <c r="K756" s="2"/>
      <c r="L756" s="2"/>
    </row>
    <row r="757" spans="2:12">
      <c r="B757" s="7"/>
      <c r="C757" s="7"/>
      <c r="K757" s="2"/>
      <c r="L757" s="2"/>
    </row>
    <row r="758" spans="2:12">
      <c r="B758" s="7"/>
      <c r="C758" s="7"/>
      <c r="K758" s="2"/>
      <c r="L758" s="2"/>
    </row>
    <row r="759" spans="2:12">
      <c r="B759" s="7"/>
      <c r="C759" s="7"/>
      <c r="K759" s="2"/>
      <c r="L759" s="2"/>
    </row>
    <row r="760" spans="2:12">
      <c r="B760" s="7"/>
      <c r="C760" s="7"/>
      <c r="K760" s="2"/>
      <c r="L760" s="2"/>
    </row>
    <row r="761" spans="2:12">
      <c r="B761" s="7"/>
      <c r="C761" s="7"/>
      <c r="K761" s="2"/>
      <c r="L761" s="2"/>
    </row>
    <row r="762" spans="2:12">
      <c r="B762" s="7"/>
      <c r="C762" s="7"/>
      <c r="K762" s="2"/>
      <c r="L762" s="2"/>
    </row>
    <row r="763" spans="2:12">
      <c r="B763" s="7"/>
      <c r="C763" s="7"/>
      <c r="K763" s="2"/>
      <c r="L763" s="2"/>
    </row>
    <row r="764" spans="2:12">
      <c r="B764" s="7"/>
      <c r="C764" s="7"/>
      <c r="K764" s="2"/>
      <c r="L764" s="2"/>
    </row>
    <row r="765" spans="2:12">
      <c r="B765" s="7"/>
      <c r="C765" s="7"/>
      <c r="K765" s="2"/>
      <c r="L765" s="2"/>
    </row>
    <row r="766" spans="2:12">
      <c r="B766" s="7"/>
      <c r="C766" s="7"/>
      <c r="K766" s="2"/>
      <c r="L766" s="2"/>
    </row>
    <row r="767" spans="2:12">
      <c r="B767" s="7"/>
      <c r="C767" s="7"/>
      <c r="K767" s="2"/>
      <c r="L767" s="2"/>
    </row>
    <row r="768" spans="2:12">
      <c r="B768" s="7"/>
      <c r="C768" s="7"/>
      <c r="K768" s="2"/>
      <c r="L768" s="2"/>
    </row>
    <row r="769" spans="2:12">
      <c r="B769" s="7"/>
      <c r="C769" s="7"/>
      <c r="K769" s="2"/>
      <c r="L769" s="2"/>
    </row>
    <row r="770" spans="2:12">
      <c r="B770" s="7"/>
      <c r="C770" s="7"/>
      <c r="K770" s="2"/>
      <c r="L770" s="2"/>
    </row>
    <row r="771" spans="2:12">
      <c r="B771" s="7"/>
      <c r="C771" s="7"/>
      <c r="K771" s="2"/>
      <c r="L771" s="2"/>
    </row>
    <row r="772" spans="2:12">
      <c r="B772" s="7"/>
      <c r="C772" s="7"/>
      <c r="K772" s="2"/>
      <c r="L772" s="2"/>
    </row>
    <row r="773" spans="2:12">
      <c r="B773" s="7"/>
      <c r="C773" s="7"/>
      <c r="K773" s="2"/>
      <c r="L773" s="2"/>
    </row>
    <row r="774" spans="2:12">
      <c r="B774" s="7"/>
      <c r="C774" s="7"/>
      <c r="K774" s="2"/>
      <c r="L774" s="2"/>
    </row>
    <row r="775" spans="2:12">
      <c r="B775" s="7"/>
      <c r="C775" s="7"/>
      <c r="K775" s="2"/>
      <c r="L775" s="2"/>
    </row>
    <row r="776" spans="2:12">
      <c r="B776" s="7"/>
      <c r="C776" s="7"/>
      <c r="K776" s="2"/>
      <c r="L776" s="2"/>
    </row>
    <row r="777" spans="2:12">
      <c r="B777" s="7"/>
      <c r="C777" s="7"/>
      <c r="K777" s="2"/>
      <c r="L777" s="2"/>
    </row>
    <row r="778" spans="2:12">
      <c r="B778" s="7"/>
      <c r="C778" s="7"/>
      <c r="K778" s="2"/>
      <c r="L778" s="2"/>
    </row>
    <row r="779" spans="2:12">
      <c r="B779" s="7"/>
      <c r="C779" s="7"/>
      <c r="K779" s="2"/>
      <c r="L779" s="2"/>
    </row>
    <row r="780" spans="2:12">
      <c r="B780" s="7"/>
      <c r="C780" s="7"/>
      <c r="K780" s="2"/>
      <c r="L780" s="2"/>
    </row>
    <row r="781" spans="2:12">
      <c r="B781" s="7"/>
      <c r="C781" s="7"/>
      <c r="K781" s="2"/>
      <c r="L781" s="2"/>
    </row>
    <row r="782" spans="2:12">
      <c r="B782" s="7"/>
      <c r="C782" s="7"/>
      <c r="K782" s="2"/>
      <c r="L782" s="2"/>
    </row>
    <row r="783" spans="2:12">
      <c r="B783" s="7"/>
      <c r="C783" s="7"/>
      <c r="K783" s="2"/>
      <c r="L783" s="2"/>
    </row>
    <row r="784" spans="2:12">
      <c r="B784" s="7"/>
      <c r="C784" s="7"/>
      <c r="K784" s="2"/>
      <c r="L784" s="2"/>
    </row>
    <row r="785" spans="2:12">
      <c r="B785" s="7"/>
      <c r="C785" s="7"/>
      <c r="K785" s="2"/>
      <c r="L785" s="2"/>
    </row>
    <row r="786" spans="2:12">
      <c r="B786" s="7"/>
      <c r="C786" s="7"/>
      <c r="K786" s="2"/>
      <c r="L786" s="2"/>
    </row>
    <row r="787" spans="2:12">
      <c r="B787" s="7"/>
      <c r="C787" s="7"/>
      <c r="K787" s="2"/>
      <c r="L787" s="2"/>
    </row>
    <row r="788" spans="2:12">
      <c r="B788" s="7"/>
      <c r="C788" s="7"/>
      <c r="K788" s="2"/>
      <c r="L788" s="2"/>
    </row>
    <row r="789" spans="2:12">
      <c r="B789" s="7"/>
      <c r="C789" s="7"/>
      <c r="K789" s="2"/>
      <c r="L789" s="2"/>
    </row>
    <row r="790" spans="2:12">
      <c r="B790" s="7"/>
      <c r="C790" s="7"/>
      <c r="K790" s="2"/>
      <c r="L790" s="2"/>
    </row>
    <row r="791" spans="2:12">
      <c r="B791" s="7"/>
      <c r="C791" s="7"/>
      <c r="K791" s="2"/>
      <c r="L791" s="2"/>
    </row>
    <row r="792" spans="2:12">
      <c r="B792" s="7"/>
      <c r="C792" s="7"/>
      <c r="K792" s="2"/>
      <c r="L792" s="2"/>
    </row>
    <row r="793" spans="2:12">
      <c r="B793" s="7"/>
      <c r="C793" s="7"/>
      <c r="K793" s="2"/>
      <c r="L793" s="2"/>
    </row>
    <row r="794" spans="2:12">
      <c r="B794" s="7"/>
      <c r="C794" s="7"/>
      <c r="K794" s="2"/>
      <c r="L794" s="2"/>
    </row>
    <row r="795" spans="2:12">
      <c r="B795" s="7"/>
      <c r="C795" s="7"/>
      <c r="K795" s="2"/>
      <c r="L795" s="2"/>
    </row>
    <row r="796" spans="2:12">
      <c r="B796" s="7"/>
      <c r="C796" s="7"/>
      <c r="K796" s="2"/>
      <c r="L796" s="2"/>
    </row>
    <row r="797" spans="2:12">
      <c r="B797" s="7"/>
      <c r="C797" s="7"/>
      <c r="K797" s="2"/>
      <c r="L797" s="2"/>
    </row>
    <row r="798" spans="2:12">
      <c r="B798" s="7"/>
      <c r="C798" s="7"/>
      <c r="K798" s="2"/>
      <c r="L798" s="2"/>
    </row>
    <row r="799" spans="2:12">
      <c r="B799" s="7"/>
      <c r="C799" s="7"/>
      <c r="K799" s="2"/>
      <c r="L799" s="2"/>
    </row>
    <row r="800" spans="2:12">
      <c r="B800" s="7"/>
      <c r="C800" s="7"/>
      <c r="K800" s="2"/>
      <c r="L800" s="2"/>
    </row>
    <row r="801" spans="2:12">
      <c r="B801" s="7"/>
      <c r="C801" s="7"/>
      <c r="K801" s="2"/>
      <c r="L801" s="2"/>
    </row>
    <row r="802" spans="2:12">
      <c r="B802" s="7"/>
      <c r="C802" s="7"/>
      <c r="K802" s="2"/>
      <c r="L802" s="2"/>
    </row>
    <row r="803" spans="2:12">
      <c r="B803" s="7"/>
      <c r="C803" s="7"/>
      <c r="K803" s="2"/>
      <c r="L803" s="2"/>
    </row>
    <row r="804" spans="2:12">
      <c r="B804" s="7"/>
      <c r="C804" s="7"/>
      <c r="K804" s="2"/>
      <c r="L804" s="2"/>
    </row>
    <row r="805" spans="2:12">
      <c r="B805" s="7"/>
      <c r="C805" s="7"/>
      <c r="K805" s="2"/>
      <c r="L805" s="2"/>
    </row>
    <row r="806" spans="2:12">
      <c r="B806" s="7"/>
      <c r="C806" s="7"/>
      <c r="K806" s="2"/>
      <c r="L806" s="2"/>
    </row>
    <row r="807" spans="2:12">
      <c r="B807" s="7"/>
      <c r="C807" s="7"/>
      <c r="K807" s="2"/>
      <c r="L807" s="2"/>
    </row>
    <row r="808" spans="2:12">
      <c r="B808" s="7"/>
      <c r="C808" s="7"/>
      <c r="K808" s="2"/>
      <c r="L808" s="2"/>
    </row>
    <row r="809" spans="2:12">
      <c r="B809" s="7"/>
      <c r="C809" s="7"/>
      <c r="K809" s="2"/>
      <c r="L809" s="2"/>
    </row>
    <row r="810" spans="2:12">
      <c r="B810" s="7"/>
      <c r="C810" s="7"/>
      <c r="K810" s="2"/>
      <c r="L810" s="2"/>
    </row>
    <row r="811" spans="2:12">
      <c r="B811" s="7"/>
      <c r="C811" s="7"/>
      <c r="K811" s="2"/>
      <c r="L811" s="2"/>
    </row>
    <row r="812" spans="2:12">
      <c r="B812" s="7"/>
      <c r="C812" s="7"/>
      <c r="K812" s="2"/>
      <c r="L812" s="2"/>
    </row>
    <row r="813" spans="2:12">
      <c r="B813" s="7"/>
      <c r="C813" s="7"/>
      <c r="K813" s="2"/>
      <c r="L813" s="2"/>
    </row>
    <row r="814" spans="2:12">
      <c r="B814" s="7"/>
      <c r="C814" s="7"/>
      <c r="K814" s="2"/>
      <c r="L814" s="2"/>
    </row>
    <row r="815" spans="2:12">
      <c r="B815" s="7"/>
      <c r="C815" s="7"/>
      <c r="K815" s="2"/>
      <c r="L815" s="2"/>
    </row>
    <row r="816" spans="2:12">
      <c r="B816" s="7"/>
      <c r="C816" s="7"/>
      <c r="K816" s="2"/>
      <c r="L816" s="2"/>
    </row>
    <row r="817" spans="2:12">
      <c r="B817" s="7"/>
      <c r="C817" s="7"/>
      <c r="K817" s="2"/>
      <c r="L817" s="2"/>
    </row>
    <row r="818" spans="2:12">
      <c r="B818" s="7"/>
      <c r="C818" s="7"/>
      <c r="K818" s="2"/>
      <c r="L818" s="2"/>
    </row>
    <row r="819" spans="2:12">
      <c r="B819" s="7"/>
      <c r="C819" s="7"/>
      <c r="K819" s="2"/>
      <c r="L819" s="2"/>
    </row>
    <row r="820" spans="2:12">
      <c r="B820" s="7"/>
      <c r="C820" s="7"/>
      <c r="K820" s="2"/>
      <c r="L820" s="2"/>
    </row>
    <row r="821" spans="2:12">
      <c r="B821" s="7"/>
      <c r="C821" s="7"/>
      <c r="K821" s="2"/>
      <c r="L821" s="2"/>
    </row>
    <row r="822" spans="2:12">
      <c r="B822" s="7"/>
      <c r="C822" s="7"/>
      <c r="K822" s="2"/>
      <c r="L822" s="2"/>
    </row>
    <row r="823" spans="2:12">
      <c r="B823" s="7"/>
      <c r="C823" s="7"/>
      <c r="K823" s="2"/>
      <c r="L823" s="2"/>
    </row>
    <row r="824" spans="2:12">
      <c r="B824" s="7"/>
      <c r="C824" s="7"/>
      <c r="K824" s="2"/>
      <c r="L824" s="2"/>
    </row>
    <row r="825" spans="2:12">
      <c r="B825" s="7"/>
      <c r="C825" s="7"/>
      <c r="K825" s="2"/>
      <c r="L825" s="2"/>
    </row>
    <row r="826" spans="2:12">
      <c r="B826" s="7"/>
      <c r="C826" s="7"/>
      <c r="K826" s="2"/>
      <c r="L826" s="2"/>
    </row>
    <row r="827" spans="2:12">
      <c r="B827" s="7"/>
      <c r="C827" s="7"/>
      <c r="K827" s="2"/>
      <c r="L827" s="2"/>
    </row>
    <row r="828" spans="2:12">
      <c r="B828" s="7"/>
      <c r="C828" s="7"/>
      <c r="K828" s="2"/>
      <c r="L828" s="2"/>
    </row>
    <row r="829" spans="2:12">
      <c r="B829" s="7"/>
      <c r="C829" s="7"/>
      <c r="K829" s="2"/>
      <c r="L829" s="2"/>
    </row>
    <row r="830" spans="2:12">
      <c r="B830" s="7"/>
      <c r="C830" s="7"/>
      <c r="K830" s="2"/>
      <c r="L830" s="2"/>
    </row>
    <row r="831" spans="2:12">
      <c r="B831" s="7"/>
      <c r="C831" s="7"/>
      <c r="K831" s="2"/>
      <c r="L831" s="2"/>
    </row>
    <row r="832" spans="2:12">
      <c r="B832" s="7"/>
      <c r="C832" s="7"/>
      <c r="K832" s="2"/>
      <c r="L832" s="2"/>
    </row>
    <row r="833" spans="2:12">
      <c r="B833" s="7"/>
      <c r="C833" s="7"/>
      <c r="K833" s="2"/>
      <c r="L833" s="2"/>
    </row>
    <row r="834" spans="2:12">
      <c r="B834" s="7"/>
      <c r="C834" s="7"/>
      <c r="K834" s="2"/>
      <c r="L834" s="2"/>
    </row>
    <row r="835" spans="2:12">
      <c r="B835" s="7"/>
      <c r="C835" s="7"/>
      <c r="K835" s="2"/>
      <c r="L835" s="2"/>
    </row>
    <row r="836" spans="2:12">
      <c r="B836" s="7"/>
      <c r="C836" s="7"/>
      <c r="K836" s="2"/>
      <c r="L836" s="2"/>
    </row>
    <row r="837" spans="2:12">
      <c r="B837" s="7"/>
      <c r="C837" s="7"/>
      <c r="K837" s="2"/>
      <c r="L837" s="2"/>
    </row>
    <row r="838" spans="2:12">
      <c r="B838" s="7"/>
      <c r="C838" s="7"/>
      <c r="K838" s="2"/>
      <c r="L838" s="2"/>
    </row>
    <row r="839" spans="2:12">
      <c r="B839" s="7"/>
      <c r="C839" s="7"/>
      <c r="K839" s="2"/>
      <c r="L839" s="2"/>
    </row>
    <row r="840" spans="2:12">
      <c r="B840" s="7"/>
      <c r="C840" s="7"/>
      <c r="K840" s="2"/>
      <c r="L840" s="2"/>
    </row>
    <row r="841" spans="2:12">
      <c r="B841" s="7"/>
      <c r="C841" s="7"/>
      <c r="K841" s="2"/>
      <c r="L841" s="2"/>
    </row>
    <row r="842" spans="2:12">
      <c r="B842" s="7"/>
      <c r="C842" s="7"/>
      <c r="K842" s="2"/>
      <c r="L842" s="2"/>
    </row>
    <row r="843" spans="2:12">
      <c r="B843" s="7"/>
      <c r="C843" s="7"/>
      <c r="K843" s="2"/>
      <c r="L843" s="2"/>
    </row>
    <row r="844" spans="2:12">
      <c r="B844" s="7"/>
      <c r="C844" s="7"/>
      <c r="K844" s="2"/>
      <c r="L844" s="2"/>
    </row>
    <row r="845" spans="2:12">
      <c r="B845" s="7"/>
      <c r="C845" s="7"/>
      <c r="K845" s="2"/>
      <c r="L845" s="2"/>
    </row>
    <row r="846" spans="2:12">
      <c r="B846" s="7"/>
      <c r="C846" s="7"/>
      <c r="K846" s="2"/>
      <c r="L846" s="2"/>
    </row>
    <row r="847" spans="2:12">
      <c r="B847" s="7"/>
      <c r="C847" s="7"/>
      <c r="K847" s="2"/>
      <c r="L847" s="2"/>
    </row>
    <row r="848" spans="2:12">
      <c r="B848" s="7"/>
      <c r="C848" s="7"/>
      <c r="K848" s="2"/>
      <c r="L848" s="2"/>
    </row>
    <row r="849" spans="2:12">
      <c r="B849" s="7"/>
      <c r="C849" s="7"/>
      <c r="K849" s="2"/>
      <c r="L849" s="2"/>
    </row>
    <row r="850" spans="2:12">
      <c r="B850" s="7"/>
      <c r="C850" s="7"/>
      <c r="K850" s="2"/>
      <c r="L850" s="2"/>
    </row>
    <row r="851" spans="2:12">
      <c r="B851" s="7"/>
      <c r="C851" s="7"/>
      <c r="K851" s="2"/>
      <c r="L851" s="2"/>
    </row>
    <row r="852" spans="2:12">
      <c r="B852" s="7"/>
      <c r="C852" s="7"/>
      <c r="K852" s="2"/>
      <c r="L852" s="2"/>
    </row>
    <row r="853" spans="2:12">
      <c r="B853" s="7"/>
      <c r="C853" s="7"/>
      <c r="K853" s="2"/>
      <c r="L853" s="2"/>
    </row>
    <row r="854" spans="2:12">
      <c r="B854" s="7"/>
      <c r="C854" s="7"/>
      <c r="K854" s="2"/>
      <c r="L854" s="2"/>
    </row>
    <row r="855" spans="2:12">
      <c r="B855" s="7"/>
      <c r="C855" s="7"/>
      <c r="K855" s="2"/>
      <c r="L855" s="2"/>
    </row>
    <row r="856" spans="2:12">
      <c r="B856" s="7"/>
      <c r="C856" s="7"/>
      <c r="K856" s="2"/>
      <c r="L856" s="2"/>
    </row>
    <row r="857" spans="2:12">
      <c r="B857" s="7"/>
      <c r="C857" s="7"/>
      <c r="K857" s="2"/>
      <c r="L857" s="2"/>
    </row>
    <row r="858" spans="2:12">
      <c r="B858" s="7"/>
      <c r="C858" s="7"/>
      <c r="K858" s="2"/>
      <c r="L858" s="2"/>
    </row>
    <row r="859" spans="2:12">
      <c r="B859" s="7"/>
      <c r="C859" s="7"/>
      <c r="K859" s="2"/>
      <c r="L859" s="2"/>
    </row>
    <row r="860" spans="2:12">
      <c r="B860" s="7"/>
      <c r="C860" s="7"/>
      <c r="K860" s="2"/>
      <c r="L860" s="2"/>
    </row>
    <row r="861" spans="2:12">
      <c r="B861" s="7"/>
      <c r="C861" s="7"/>
      <c r="K861" s="2"/>
      <c r="L861" s="2"/>
    </row>
    <row r="862" spans="2:12">
      <c r="B862" s="7"/>
      <c r="C862" s="7"/>
      <c r="K862" s="2"/>
      <c r="L862" s="2"/>
    </row>
    <row r="863" spans="2:12">
      <c r="B863" s="7"/>
      <c r="C863" s="7"/>
      <c r="K863" s="2"/>
      <c r="L863" s="2"/>
    </row>
    <row r="864" spans="2:12">
      <c r="B864" s="7"/>
      <c r="C864" s="7"/>
      <c r="K864" s="2"/>
      <c r="L864" s="2"/>
    </row>
    <row r="865" spans="2:12">
      <c r="B865" s="7"/>
      <c r="C865" s="7"/>
      <c r="K865" s="2"/>
      <c r="L865" s="2"/>
    </row>
    <row r="866" spans="2:12">
      <c r="B866" s="7"/>
      <c r="C866" s="7"/>
      <c r="K866" s="2"/>
      <c r="L866" s="2"/>
    </row>
    <row r="867" spans="2:12">
      <c r="B867" s="7"/>
      <c r="C867" s="7"/>
      <c r="K867" s="2"/>
      <c r="L867" s="2"/>
    </row>
    <row r="868" spans="2:12">
      <c r="B868" s="7"/>
      <c r="C868" s="7"/>
      <c r="K868" s="2"/>
      <c r="L868" s="2"/>
    </row>
    <row r="869" spans="2:12">
      <c r="B869" s="7"/>
      <c r="C869" s="7"/>
      <c r="K869" s="2"/>
      <c r="L869" s="2"/>
    </row>
    <row r="870" spans="2:12">
      <c r="B870" s="7"/>
      <c r="C870" s="7"/>
      <c r="K870" s="2"/>
      <c r="L870" s="2"/>
    </row>
    <row r="871" spans="2:12">
      <c r="B871" s="7"/>
      <c r="C871" s="7"/>
      <c r="K871" s="2"/>
      <c r="L871" s="2"/>
    </row>
    <row r="872" spans="2:12">
      <c r="B872" s="7"/>
      <c r="C872" s="7"/>
      <c r="K872" s="2"/>
      <c r="L872" s="2"/>
    </row>
    <row r="873" spans="2:12">
      <c r="B873" s="7"/>
      <c r="C873" s="7"/>
      <c r="K873" s="2"/>
      <c r="L873" s="2"/>
    </row>
    <row r="874" spans="2:12">
      <c r="B874" s="7"/>
      <c r="C874" s="7"/>
      <c r="K874" s="2"/>
      <c r="L874" s="2"/>
    </row>
    <row r="875" spans="2:12">
      <c r="B875" s="7"/>
      <c r="C875" s="7"/>
      <c r="K875" s="2"/>
      <c r="L875" s="2"/>
    </row>
    <row r="876" spans="2:12">
      <c r="B876" s="7"/>
      <c r="C876" s="7"/>
      <c r="K876" s="2"/>
      <c r="L876" s="2"/>
    </row>
    <row r="877" spans="2:12">
      <c r="B877" s="7"/>
      <c r="C877" s="7"/>
      <c r="K877" s="2"/>
      <c r="L877" s="2"/>
    </row>
    <row r="878" spans="2:12">
      <c r="B878" s="7"/>
      <c r="C878" s="7"/>
      <c r="K878" s="2"/>
      <c r="L878" s="2"/>
    </row>
    <row r="879" spans="2:12">
      <c r="B879" s="7"/>
      <c r="C879" s="7"/>
      <c r="K879" s="2"/>
      <c r="L879" s="2"/>
    </row>
    <row r="880" spans="2:12">
      <c r="B880" s="7"/>
      <c r="C880" s="7"/>
      <c r="K880" s="2"/>
      <c r="L880" s="2"/>
    </row>
    <row r="881" spans="2:12">
      <c r="B881" s="7"/>
      <c r="C881" s="7"/>
      <c r="K881" s="2"/>
      <c r="L881" s="2"/>
    </row>
    <row r="882" spans="2:12">
      <c r="B882" s="7"/>
      <c r="C882" s="7"/>
      <c r="K882" s="2"/>
      <c r="L882" s="2"/>
    </row>
    <row r="883" spans="2:12">
      <c r="B883" s="7"/>
      <c r="C883" s="7"/>
      <c r="K883" s="2"/>
      <c r="L883" s="2"/>
    </row>
    <row r="884" spans="2:12">
      <c r="B884" s="7"/>
      <c r="C884" s="7"/>
      <c r="K884" s="2"/>
      <c r="L884" s="2"/>
    </row>
    <row r="885" spans="2:12">
      <c r="B885" s="7"/>
      <c r="C885" s="7"/>
      <c r="K885" s="2"/>
      <c r="L885" s="2"/>
    </row>
    <row r="886" spans="2:12">
      <c r="B886" s="7"/>
      <c r="C886" s="7"/>
      <c r="K886" s="2"/>
      <c r="L886" s="2"/>
    </row>
    <row r="887" spans="2:12">
      <c r="B887" s="7"/>
      <c r="C887" s="7"/>
      <c r="K887" s="2"/>
      <c r="L887" s="2"/>
    </row>
    <row r="888" spans="2:12">
      <c r="B888" s="7"/>
      <c r="C888" s="7"/>
      <c r="K888" s="2"/>
      <c r="L888" s="2"/>
    </row>
    <row r="889" spans="2:12">
      <c r="B889" s="7"/>
      <c r="C889" s="7"/>
      <c r="K889" s="2"/>
      <c r="L889" s="2"/>
    </row>
    <row r="890" spans="2:12">
      <c r="B890" s="7"/>
      <c r="C890" s="7"/>
      <c r="K890" s="2"/>
      <c r="L890" s="2"/>
    </row>
    <row r="891" spans="2:12">
      <c r="B891" s="7"/>
      <c r="C891" s="7"/>
      <c r="K891" s="2"/>
      <c r="L891" s="2"/>
    </row>
    <row r="892" spans="2:12">
      <c r="B892" s="7"/>
      <c r="C892" s="7"/>
      <c r="K892" s="2"/>
      <c r="L892" s="2"/>
    </row>
    <row r="893" spans="2:12">
      <c r="B893" s="7"/>
      <c r="C893" s="7"/>
      <c r="K893" s="2"/>
      <c r="L893" s="2"/>
    </row>
    <row r="894" spans="2:12">
      <c r="B894" s="7"/>
      <c r="C894" s="7"/>
      <c r="K894" s="2"/>
      <c r="L894" s="2"/>
    </row>
    <row r="895" spans="2:12">
      <c r="B895" s="7"/>
      <c r="C895" s="7"/>
      <c r="K895" s="2"/>
      <c r="L895" s="2"/>
    </row>
    <row r="896" spans="2:12">
      <c r="B896" s="7"/>
      <c r="C896" s="7"/>
      <c r="K896" s="2"/>
      <c r="L896" s="2"/>
    </row>
    <row r="897" spans="2:12">
      <c r="B897" s="7"/>
      <c r="C897" s="7"/>
      <c r="K897" s="2"/>
      <c r="L897" s="2"/>
    </row>
    <row r="898" spans="2:12">
      <c r="B898" s="7"/>
      <c r="C898" s="7"/>
      <c r="K898" s="2"/>
      <c r="L898" s="2"/>
    </row>
    <row r="899" spans="2:12">
      <c r="B899" s="7"/>
      <c r="C899" s="7"/>
      <c r="K899" s="2"/>
      <c r="L899" s="2"/>
    </row>
    <row r="900" spans="2:12">
      <c r="B900" s="7"/>
      <c r="C900" s="7"/>
      <c r="K900" s="2"/>
      <c r="L900" s="2"/>
    </row>
    <row r="901" spans="2:12">
      <c r="B901" s="7"/>
      <c r="C901" s="7"/>
      <c r="K901" s="2"/>
      <c r="L901" s="2"/>
    </row>
    <row r="902" spans="2:12">
      <c r="B902" s="7"/>
      <c r="C902" s="7"/>
      <c r="K902" s="2"/>
      <c r="L902" s="2"/>
    </row>
    <row r="903" spans="2:12">
      <c r="B903" s="7"/>
      <c r="C903" s="7"/>
      <c r="K903" s="2"/>
      <c r="L903" s="2"/>
    </row>
    <row r="904" spans="2:12">
      <c r="B904" s="7"/>
      <c r="C904" s="7"/>
      <c r="K904" s="2"/>
      <c r="L904" s="2"/>
    </row>
    <row r="905" spans="2:12">
      <c r="B905" s="7"/>
      <c r="C905" s="7"/>
      <c r="K905" s="2"/>
      <c r="L905" s="2"/>
    </row>
    <row r="906" spans="2:12">
      <c r="B906" s="7"/>
      <c r="C906" s="7"/>
      <c r="K906" s="2"/>
      <c r="L906" s="2"/>
    </row>
    <row r="907" spans="2:12">
      <c r="B907" s="7"/>
      <c r="C907" s="7"/>
      <c r="K907" s="2"/>
      <c r="L907" s="2"/>
    </row>
    <row r="908" spans="2:12">
      <c r="B908" s="7"/>
      <c r="C908" s="7"/>
      <c r="K908" s="2"/>
      <c r="L908" s="2"/>
    </row>
    <row r="909" spans="2:12">
      <c r="B909" s="7"/>
      <c r="C909" s="7"/>
      <c r="K909" s="2"/>
      <c r="L909" s="2"/>
    </row>
    <row r="910" spans="2:12">
      <c r="B910" s="7"/>
      <c r="C910" s="7"/>
      <c r="K910" s="2"/>
      <c r="L910" s="2"/>
    </row>
    <row r="911" spans="2:12">
      <c r="B911" s="7"/>
      <c r="C911" s="7"/>
      <c r="K911" s="2"/>
      <c r="L911" s="2"/>
    </row>
    <row r="912" spans="2:12">
      <c r="B912" s="7"/>
      <c r="C912" s="7"/>
      <c r="K912" s="2"/>
      <c r="L912" s="2"/>
    </row>
    <row r="913" spans="2:12">
      <c r="B913" s="7"/>
      <c r="C913" s="7"/>
      <c r="K913" s="2"/>
      <c r="L913" s="2"/>
    </row>
    <row r="914" spans="2:12">
      <c r="B914" s="7"/>
      <c r="C914" s="7"/>
      <c r="K914" s="2"/>
      <c r="L914" s="2"/>
    </row>
    <row r="915" spans="2:12">
      <c r="B915" s="7"/>
      <c r="C915" s="7"/>
      <c r="K915" s="2"/>
      <c r="L915" s="2"/>
    </row>
    <row r="916" spans="2:12">
      <c r="B916" s="7"/>
      <c r="C916" s="7"/>
      <c r="K916" s="2"/>
      <c r="L916" s="2"/>
    </row>
    <row r="917" spans="2:12">
      <c r="B917" s="7"/>
      <c r="C917" s="7"/>
      <c r="K917" s="2"/>
      <c r="L917" s="2"/>
    </row>
    <row r="918" spans="2:12">
      <c r="B918" s="7"/>
      <c r="C918" s="7"/>
      <c r="K918" s="2"/>
      <c r="L918" s="2"/>
    </row>
    <row r="919" spans="2:12">
      <c r="B919" s="7"/>
      <c r="C919" s="7"/>
      <c r="K919" s="2"/>
      <c r="L919" s="2"/>
    </row>
    <row r="920" spans="2:12">
      <c r="B920" s="7"/>
      <c r="C920" s="7"/>
      <c r="K920" s="2"/>
      <c r="L920" s="2"/>
    </row>
    <row r="921" spans="2:12">
      <c r="B921" s="7"/>
      <c r="C921" s="7"/>
      <c r="K921" s="2"/>
      <c r="L921" s="2"/>
    </row>
    <row r="922" spans="2:12">
      <c r="B922" s="7"/>
      <c r="C922" s="7"/>
      <c r="K922" s="2"/>
      <c r="L922" s="2"/>
    </row>
    <row r="923" spans="2:12">
      <c r="B923" s="7"/>
      <c r="C923" s="7"/>
      <c r="K923" s="2"/>
      <c r="L923" s="2"/>
    </row>
    <row r="924" spans="2:12">
      <c r="B924" s="7"/>
      <c r="C924" s="7"/>
      <c r="K924" s="2"/>
      <c r="L924" s="2"/>
    </row>
    <row r="925" spans="2:12">
      <c r="B925" s="7"/>
      <c r="C925" s="7"/>
      <c r="K925" s="2"/>
      <c r="L925" s="2"/>
    </row>
    <row r="926" spans="2:12">
      <c r="B926" s="7"/>
      <c r="C926" s="7"/>
      <c r="K926" s="2"/>
      <c r="L926" s="2"/>
    </row>
    <row r="927" spans="2:12">
      <c r="B927" s="7"/>
      <c r="C927" s="7"/>
      <c r="K927" s="2"/>
      <c r="L927" s="2"/>
    </row>
    <row r="928" spans="2:12">
      <c r="B928" s="7"/>
      <c r="C928" s="7"/>
      <c r="K928" s="2"/>
      <c r="L928" s="2"/>
    </row>
    <row r="929" spans="2:12">
      <c r="B929" s="7"/>
      <c r="C929" s="7"/>
      <c r="K929" s="2"/>
      <c r="L929" s="2"/>
    </row>
    <row r="930" spans="2:12">
      <c r="B930" s="7"/>
      <c r="C930" s="7"/>
      <c r="K930" s="2"/>
      <c r="L930" s="2"/>
    </row>
    <row r="931" spans="2:12">
      <c r="B931" s="7"/>
      <c r="C931" s="7"/>
      <c r="K931" s="2"/>
      <c r="L931" s="2"/>
    </row>
    <row r="932" spans="2:12">
      <c r="B932" s="7"/>
      <c r="C932" s="7"/>
      <c r="K932" s="2"/>
      <c r="L932" s="2"/>
    </row>
    <row r="933" spans="2:12">
      <c r="B933" s="7"/>
      <c r="C933" s="7"/>
      <c r="K933" s="2"/>
      <c r="L933" s="2"/>
    </row>
    <row r="934" spans="2:12">
      <c r="B934" s="7"/>
      <c r="C934" s="7"/>
      <c r="K934" s="2"/>
      <c r="L934" s="2"/>
    </row>
    <row r="935" spans="2:12">
      <c r="B935" s="7"/>
      <c r="C935" s="7"/>
      <c r="K935" s="2"/>
      <c r="L935" s="2"/>
    </row>
    <row r="936" spans="2:12">
      <c r="B936" s="7"/>
      <c r="C936" s="7"/>
      <c r="K936" s="2"/>
      <c r="L936" s="2"/>
    </row>
    <row r="937" spans="2:12">
      <c r="B937" s="7"/>
      <c r="C937" s="7"/>
      <c r="K937" s="2"/>
      <c r="L937" s="2"/>
    </row>
    <row r="938" spans="2:12">
      <c r="B938" s="7"/>
      <c r="C938" s="7"/>
      <c r="K938" s="2"/>
      <c r="L938" s="2"/>
    </row>
    <row r="939" spans="2:12">
      <c r="B939" s="7"/>
      <c r="C939" s="7"/>
      <c r="K939" s="2"/>
      <c r="L939" s="2"/>
    </row>
    <row r="940" spans="2:12">
      <c r="B940" s="7"/>
      <c r="C940" s="7"/>
      <c r="K940" s="2"/>
      <c r="L940" s="2"/>
    </row>
    <row r="941" spans="2:12">
      <c r="B941" s="7"/>
      <c r="C941" s="7"/>
      <c r="K941" s="2"/>
      <c r="L941" s="2"/>
    </row>
    <row r="942" spans="2:12">
      <c r="B942" s="7"/>
      <c r="C942" s="7"/>
      <c r="K942" s="2"/>
      <c r="L942" s="2"/>
    </row>
    <row r="943" spans="2:12">
      <c r="B943" s="7"/>
      <c r="C943" s="7"/>
      <c r="K943" s="2"/>
      <c r="L943" s="2"/>
    </row>
    <row r="944" spans="2:12">
      <c r="B944" s="7"/>
      <c r="C944" s="7"/>
      <c r="K944" s="2"/>
      <c r="L944" s="2"/>
    </row>
    <row r="945" spans="2:12">
      <c r="B945" s="7"/>
      <c r="C945" s="7"/>
      <c r="K945" s="2"/>
      <c r="L945" s="2"/>
    </row>
    <row r="946" spans="2:12">
      <c r="B946" s="7"/>
      <c r="C946" s="7"/>
      <c r="K946" s="2"/>
      <c r="L946" s="2"/>
    </row>
    <row r="947" spans="2:12">
      <c r="B947" s="7"/>
      <c r="C947" s="7"/>
      <c r="K947" s="2"/>
      <c r="L947" s="2"/>
    </row>
    <row r="948" spans="2:12">
      <c r="B948" s="7"/>
      <c r="C948" s="7"/>
      <c r="K948" s="2"/>
      <c r="L948" s="2"/>
    </row>
    <row r="949" spans="2:12">
      <c r="B949" s="7"/>
      <c r="C949" s="7"/>
      <c r="K949" s="2"/>
      <c r="L949" s="2"/>
    </row>
    <row r="950" spans="2:12">
      <c r="B950" s="7"/>
      <c r="C950" s="7"/>
      <c r="K950" s="2"/>
      <c r="L950" s="2"/>
    </row>
    <row r="951" spans="2:12">
      <c r="B951" s="7"/>
      <c r="C951" s="7"/>
      <c r="K951" s="2"/>
      <c r="L951" s="2"/>
    </row>
    <row r="952" spans="2:12">
      <c r="B952" s="7"/>
      <c r="C952" s="7"/>
      <c r="K952" s="2"/>
      <c r="L952" s="2"/>
    </row>
    <row r="953" spans="2:12">
      <c r="B953" s="7"/>
      <c r="C953" s="7"/>
      <c r="K953" s="2"/>
      <c r="L953" s="2"/>
    </row>
    <row r="954" spans="2:12">
      <c r="B954" s="7"/>
      <c r="C954" s="7"/>
      <c r="K954" s="2"/>
      <c r="L954" s="2"/>
    </row>
    <row r="955" spans="2:12">
      <c r="B955" s="7"/>
      <c r="C955" s="7"/>
      <c r="K955" s="2"/>
      <c r="L955" s="2"/>
    </row>
    <row r="956" spans="2:12">
      <c r="B956" s="7"/>
      <c r="C956" s="7"/>
      <c r="K956" s="2"/>
      <c r="L956" s="2"/>
    </row>
    <row r="957" spans="2:12">
      <c r="B957" s="7"/>
      <c r="C957" s="7"/>
      <c r="K957" s="2"/>
      <c r="L957" s="2"/>
    </row>
    <row r="958" spans="2:12">
      <c r="B958" s="7"/>
      <c r="C958" s="7"/>
      <c r="K958" s="2"/>
      <c r="L958" s="2"/>
    </row>
    <row r="959" spans="2:12">
      <c r="B959" s="7"/>
      <c r="C959" s="7"/>
      <c r="K959" s="2"/>
      <c r="L959" s="2"/>
    </row>
    <row r="960" spans="2:12">
      <c r="B960" s="7"/>
      <c r="C960" s="7"/>
      <c r="K960" s="2"/>
      <c r="L960" s="2"/>
    </row>
    <row r="961" spans="2:12">
      <c r="B961" s="7"/>
      <c r="C961" s="7"/>
      <c r="K961" s="2"/>
      <c r="L961" s="2"/>
    </row>
    <row r="962" spans="2:12">
      <c r="B962" s="7"/>
      <c r="C962" s="7"/>
      <c r="K962" s="2"/>
      <c r="L962" s="2"/>
    </row>
    <row r="963" spans="2:12">
      <c r="B963" s="7"/>
      <c r="C963" s="7"/>
      <c r="K963" s="2"/>
      <c r="L963" s="2"/>
    </row>
    <row r="964" spans="2:12">
      <c r="B964" s="7"/>
      <c r="C964" s="7"/>
      <c r="K964" s="2"/>
      <c r="L964" s="2"/>
    </row>
    <row r="965" spans="2:12">
      <c r="B965" s="7"/>
      <c r="C965" s="7"/>
      <c r="K965" s="2"/>
      <c r="L965" s="2"/>
    </row>
    <row r="966" spans="2:12">
      <c r="B966" s="7"/>
      <c r="C966" s="7"/>
      <c r="K966" s="2"/>
      <c r="L966" s="2"/>
    </row>
    <row r="967" spans="2:12">
      <c r="B967" s="7"/>
      <c r="C967" s="7"/>
      <c r="K967" s="2"/>
      <c r="L967" s="2"/>
    </row>
    <row r="968" spans="2:12">
      <c r="B968" s="7"/>
      <c r="C968" s="7"/>
      <c r="K968" s="2"/>
      <c r="L968" s="2"/>
    </row>
    <row r="969" spans="2:12">
      <c r="B969" s="7"/>
      <c r="C969" s="7"/>
      <c r="K969" s="2"/>
      <c r="L969" s="2"/>
    </row>
    <row r="970" spans="2:12">
      <c r="B970" s="7"/>
      <c r="C970" s="7"/>
      <c r="K970" s="2"/>
      <c r="L970" s="2"/>
    </row>
    <row r="971" spans="2:12">
      <c r="B971" s="7"/>
      <c r="C971" s="7"/>
      <c r="K971" s="2"/>
      <c r="L971" s="2"/>
    </row>
    <row r="972" spans="2:12">
      <c r="B972" s="7"/>
      <c r="C972" s="7"/>
      <c r="K972" s="2"/>
      <c r="L972" s="2"/>
    </row>
    <row r="973" spans="2:12">
      <c r="B973" s="7"/>
      <c r="C973" s="7"/>
      <c r="K973" s="2"/>
      <c r="L973" s="2"/>
    </row>
    <row r="974" spans="2:12">
      <c r="B974" s="7"/>
      <c r="C974" s="7"/>
      <c r="K974" s="2"/>
      <c r="L974" s="2"/>
    </row>
    <row r="975" spans="2:12">
      <c r="B975" s="7"/>
      <c r="C975" s="7"/>
      <c r="K975" s="2"/>
      <c r="L975" s="2"/>
    </row>
    <row r="976" spans="2:12">
      <c r="B976" s="7"/>
      <c r="C976" s="7"/>
      <c r="K976" s="2"/>
      <c r="L976" s="2"/>
    </row>
    <row r="977" spans="2:12">
      <c r="B977" s="7"/>
      <c r="C977" s="7"/>
      <c r="K977" s="2"/>
      <c r="L977" s="2"/>
    </row>
    <row r="978" spans="2:12">
      <c r="B978" s="7"/>
      <c r="C978" s="7"/>
      <c r="K978" s="2"/>
      <c r="L978" s="2"/>
    </row>
    <row r="979" spans="2:12">
      <c r="B979" s="7"/>
      <c r="C979" s="7"/>
      <c r="K979" s="2"/>
      <c r="L979" s="2"/>
    </row>
    <row r="980" spans="2:12">
      <c r="B980" s="7"/>
      <c r="C980" s="7"/>
      <c r="K980" s="2"/>
      <c r="L980" s="2"/>
    </row>
    <row r="981" spans="2:12">
      <c r="B981" s="7"/>
      <c r="C981" s="7"/>
      <c r="K981" s="2"/>
      <c r="L981" s="2"/>
    </row>
    <row r="982" spans="2:12">
      <c r="B982" s="7"/>
      <c r="C982" s="7"/>
      <c r="K982" s="2"/>
      <c r="L982" s="2"/>
    </row>
    <row r="983" spans="2:12">
      <c r="B983" s="7"/>
      <c r="C983" s="7"/>
      <c r="K983" s="2"/>
      <c r="L983" s="2"/>
    </row>
    <row r="984" spans="2:12">
      <c r="B984" s="7"/>
      <c r="C984" s="7"/>
      <c r="K984" s="2"/>
      <c r="L984" s="2"/>
    </row>
    <row r="985" spans="2:12">
      <c r="B985" s="7"/>
      <c r="C985" s="7"/>
      <c r="K985" s="2"/>
      <c r="L985" s="2"/>
    </row>
    <row r="986" spans="2:12">
      <c r="B986" s="7"/>
      <c r="C986" s="7"/>
      <c r="K986" s="2"/>
      <c r="L986" s="2"/>
    </row>
    <row r="987" spans="2:12">
      <c r="B987" s="7"/>
      <c r="C987" s="7"/>
      <c r="K987" s="2"/>
      <c r="L987" s="2"/>
    </row>
    <row r="988" spans="2:12">
      <c r="B988" s="7"/>
      <c r="C988" s="7"/>
      <c r="K988" s="2"/>
      <c r="L988" s="2"/>
    </row>
    <row r="989" spans="2:12">
      <c r="B989" s="7"/>
      <c r="C989" s="7"/>
      <c r="K989" s="2"/>
      <c r="L989" s="2"/>
    </row>
    <row r="990" spans="2:12">
      <c r="B990" s="7"/>
      <c r="C990" s="7"/>
      <c r="K990" s="2"/>
      <c r="L990" s="2"/>
    </row>
    <row r="991" spans="2:12">
      <c r="B991" s="7"/>
      <c r="C991" s="7"/>
      <c r="K991" s="2"/>
      <c r="L991" s="2"/>
    </row>
    <row r="992" spans="2:12">
      <c r="B992" s="7"/>
      <c r="C992" s="7"/>
      <c r="K992" s="2"/>
      <c r="L992" s="2"/>
    </row>
    <row r="993" spans="2:12">
      <c r="B993" s="7"/>
      <c r="C993" s="7"/>
      <c r="K993" s="2"/>
      <c r="L993" s="2"/>
    </row>
    <row r="994" spans="2:12">
      <c r="B994" s="7"/>
      <c r="C994" s="7"/>
      <c r="K994" s="2"/>
      <c r="L994" s="2"/>
    </row>
    <row r="995" spans="2:12">
      <c r="B995" s="7"/>
      <c r="C995" s="7"/>
      <c r="K995" s="2"/>
      <c r="L995" s="2"/>
    </row>
    <row r="996" spans="2:12">
      <c r="B996" s="7"/>
      <c r="C996" s="7"/>
      <c r="K996" s="2"/>
      <c r="L996" s="2"/>
    </row>
    <row r="997" spans="2:12">
      <c r="B997" s="7"/>
      <c r="C997" s="7"/>
      <c r="K997" s="2"/>
      <c r="L997" s="2"/>
    </row>
    <row r="998" spans="2:12">
      <c r="B998" s="7"/>
      <c r="C998" s="7"/>
      <c r="K998" s="2"/>
      <c r="L998" s="2"/>
    </row>
  </sheetData>
  <autoFilter ref="D1:D998" xr:uid="{00000000-0009-0000-0000-000000000000}"/>
  <mergeCells count="28">
    <mergeCell ref="I243:I244"/>
    <mergeCell ref="I245:I246"/>
    <mergeCell ref="I247:I249"/>
    <mergeCell ref="I223:I224"/>
    <mergeCell ref="I225:I226"/>
    <mergeCell ref="J225:J226"/>
    <mergeCell ref="I228:I230"/>
    <mergeCell ref="I233:I241"/>
    <mergeCell ref="J209:J210"/>
    <mergeCell ref="I211:I214"/>
    <mergeCell ref="I215:I216"/>
    <mergeCell ref="I219:I222"/>
    <mergeCell ref="J219:J222"/>
    <mergeCell ref="I186:I190"/>
    <mergeCell ref="I192:I195"/>
    <mergeCell ref="I198:I199"/>
    <mergeCell ref="I201:I205"/>
    <mergeCell ref="J206:J207"/>
    <mergeCell ref="I157:I158"/>
    <mergeCell ref="J157:J158"/>
    <mergeCell ref="I159:I160"/>
    <mergeCell ref="J159:J160"/>
    <mergeCell ref="I165:I170"/>
    <mergeCell ref="I136:I137"/>
    <mergeCell ref="I138:I139"/>
    <mergeCell ref="J138:J139"/>
    <mergeCell ref="J141:J142"/>
    <mergeCell ref="J144:J148"/>
  </mergeCells>
  <hyperlinks>
    <hyperlink ref="K2" r:id="rId1" xr:uid="{00000000-0004-0000-0000-000000000000}"/>
    <hyperlink ref="N2" r:id="rId2" xr:uid="{00000000-0004-0000-0000-000001000000}"/>
    <hyperlink ref="P2" r:id="rId3" xr:uid="{00000000-0004-0000-0000-000002000000}"/>
    <hyperlink ref="K3" r:id="rId4" xr:uid="{00000000-0004-0000-0000-000003000000}"/>
    <hyperlink ref="K4" r:id="rId5" xr:uid="{00000000-0004-0000-0000-000004000000}"/>
    <hyperlink ref="K5" r:id="rId6" xr:uid="{00000000-0004-0000-0000-000005000000}"/>
    <hyperlink ref="K6" r:id="rId7" xr:uid="{00000000-0004-0000-0000-000006000000}"/>
    <hyperlink ref="K7" r:id="rId8" xr:uid="{00000000-0004-0000-0000-000007000000}"/>
    <hyperlink ref="K8" r:id="rId9" xr:uid="{00000000-0004-0000-0000-000008000000}"/>
    <hyperlink ref="K9" r:id="rId10" xr:uid="{00000000-0004-0000-0000-000009000000}"/>
    <hyperlink ref="K10" r:id="rId11" xr:uid="{00000000-0004-0000-0000-00000A000000}"/>
    <hyperlink ref="K11" r:id="rId12" xr:uid="{00000000-0004-0000-0000-00000B000000}"/>
    <hyperlink ref="K12" r:id="rId13" xr:uid="{00000000-0004-0000-0000-00000C000000}"/>
    <hyperlink ref="K13" r:id="rId14" xr:uid="{00000000-0004-0000-0000-00000D000000}"/>
    <hyperlink ref="K14" r:id="rId15" xr:uid="{00000000-0004-0000-0000-00000E000000}"/>
    <hyperlink ref="K15" r:id="rId16" xr:uid="{00000000-0004-0000-0000-00000F000000}"/>
    <hyperlink ref="N15" r:id="rId17" xr:uid="{00000000-0004-0000-0000-000010000000}"/>
    <hyperlink ref="P15" r:id="rId18" xr:uid="{00000000-0004-0000-0000-000011000000}"/>
    <hyperlink ref="K16" r:id="rId19" xr:uid="{00000000-0004-0000-0000-000012000000}"/>
    <hyperlink ref="N16" r:id="rId20" xr:uid="{00000000-0004-0000-0000-000013000000}"/>
    <hyperlink ref="P16" r:id="rId21" xr:uid="{00000000-0004-0000-0000-000014000000}"/>
    <hyperlink ref="K17" r:id="rId22" xr:uid="{00000000-0004-0000-0000-000015000000}"/>
    <hyperlink ref="K19" r:id="rId23" xr:uid="{00000000-0004-0000-0000-000016000000}"/>
    <hyperlink ref="K20" r:id="rId24" xr:uid="{00000000-0004-0000-0000-000017000000}"/>
    <hyperlink ref="K36" r:id="rId25" xr:uid="{00000000-0004-0000-0000-000018000000}"/>
    <hyperlink ref="P36" r:id="rId26" xr:uid="{00000000-0004-0000-0000-000019000000}"/>
    <hyperlink ref="K42" r:id="rId27" xr:uid="{00000000-0004-0000-0000-00001A000000}"/>
    <hyperlink ref="P42" r:id="rId28" xr:uid="{00000000-0004-0000-0000-00001B000000}"/>
    <hyperlink ref="P71" r:id="rId29" xr:uid="{00000000-0004-0000-0000-00001C000000}"/>
    <hyperlink ref="K73" r:id="rId30" xr:uid="{00000000-0004-0000-0000-00001D000000}"/>
    <hyperlink ref="K74" r:id="rId31" xr:uid="{00000000-0004-0000-0000-00001E000000}"/>
    <hyperlink ref="K75" r:id="rId32" xr:uid="{00000000-0004-0000-0000-00001F000000}"/>
    <hyperlink ref="K77" r:id="rId33" xr:uid="{00000000-0004-0000-0000-000020000000}"/>
    <hyperlink ref="P77" r:id="rId34" xr:uid="{00000000-0004-0000-0000-000021000000}"/>
    <hyperlink ref="K78" r:id="rId35" xr:uid="{00000000-0004-0000-0000-000022000000}"/>
    <hyperlink ref="P78" r:id="rId36" xr:uid="{00000000-0004-0000-0000-000023000000}"/>
    <hyperlink ref="K82" r:id="rId37" xr:uid="{00000000-0004-0000-0000-000024000000}"/>
    <hyperlink ref="N82" r:id="rId38" xr:uid="{00000000-0004-0000-0000-000025000000}"/>
    <hyperlink ref="P82" r:id="rId39" xr:uid="{00000000-0004-0000-0000-000026000000}"/>
    <hyperlink ref="K103" r:id="rId40" xr:uid="{00000000-0004-0000-0000-000027000000}"/>
    <hyperlink ref="K104" r:id="rId41" xr:uid="{00000000-0004-0000-0000-000028000000}"/>
    <hyperlink ref="K105" r:id="rId42" xr:uid="{00000000-0004-0000-0000-000029000000}"/>
    <hyperlink ref="K106" r:id="rId43" xr:uid="{00000000-0004-0000-0000-00002A000000}"/>
    <hyperlink ref="K107" r:id="rId44" xr:uid="{00000000-0004-0000-0000-00002B000000}"/>
    <hyperlink ref="K108" r:id="rId45" xr:uid="{00000000-0004-0000-0000-00002C000000}"/>
    <hyperlink ref="K110" r:id="rId46" xr:uid="{00000000-0004-0000-0000-00002D000000}"/>
    <hyperlink ref="K122" r:id="rId47" xr:uid="{00000000-0004-0000-0000-00002E000000}"/>
    <hyperlink ref="K138" r:id="rId48" xr:uid="{00000000-0004-0000-0000-00002F000000}"/>
    <hyperlink ref="K139" r:id="rId49" xr:uid="{00000000-0004-0000-0000-000030000000}"/>
    <hyperlink ref="K141" r:id="rId50" xr:uid="{00000000-0004-0000-0000-000031000000}"/>
    <hyperlink ref="K143" r:id="rId51" xr:uid="{00000000-0004-0000-0000-000032000000}"/>
    <hyperlink ref="K144" r:id="rId52" xr:uid="{00000000-0004-0000-0000-000033000000}"/>
    <hyperlink ref="N144" r:id="rId53" xr:uid="{00000000-0004-0000-0000-000034000000}"/>
    <hyperlink ref="K145" r:id="rId54" xr:uid="{00000000-0004-0000-0000-000035000000}"/>
    <hyperlink ref="N145" r:id="rId55" xr:uid="{00000000-0004-0000-0000-000036000000}"/>
    <hyperlink ref="K146" r:id="rId56" xr:uid="{00000000-0004-0000-0000-000037000000}"/>
    <hyperlink ref="K147" r:id="rId57" xr:uid="{00000000-0004-0000-0000-000038000000}"/>
    <hyperlink ref="N147" r:id="rId58" xr:uid="{00000000-0004-0000-0000-000039000000}"/>
    <hyperlink ref="K148" r:id="rId59" xr:uid="{00000000-0004-0000-0000-00003A000000}"/>
    <hyperlink ref="K149" r:id="rId60" xr:uid="{00000000-0004-0000-0000-00003B000000}"/>
    <hyperlink ref="K150" r:id="rId61" xr:uid="{00000000-0004-0000-0000-00003C000000}"/>
    <hyperlink ref="K151" r:id="rId62" xr:uid="{00000000-0004-0000-0000-00003D000000}"/>
    <hyperlink ref="K152" r:id="rId63" xr:uid="{00000000-0004-0000-0000-00003E000000}"/>
    <hyperlink ref="K153" r:id="rId64" xr:uid="{00000000-0004-0000-0000-00003F000000}"/>
    <hyperlink ref="K154" r:id="rId65" xr:uid="{00000000-0004-0000-0000-000040000000}"/>
    <hyperlink ref="K156" r:id="rId66" xr:uid="{00000000-0004-0000-0000-000041000000}"/>
    <hyperlink ref="K157" r:id="rId67" xr:uid="{00000000-0004-0000-0000-000042000000}"/>
    <hyperlink ref="K158" r:id="rId68" xr:uid="{00000000-0004-0000-0000-000043000000}"/>
    <hyperlink ref="K159" r:id="rId69" xr:uid="{00000000-0004-0000-0000-000044000000}"/>
    <hyperlink ref="K160" r:id="rId70" xr:uid="{00000000-0004-0000-0000-000045000000}"/>
    <hyperlink ref="K161" r:id="rId71" xr:uid="{00000000-0004-0000-0000-000046000000}"/>
    <hyperlink ref="L161" r:id="rId72" xr:uid="{00000000-0004-0000-0000-000047000000}"/>
    <hyperlink ref="N161" r:id="rId73" xr:uid="{00000000-0004-0000-0000-000048000000}"/>
    <hyperlink ref="P161" r:id="rId74" xr:uid="{00000000-0004-0000-0000-000049000000}"/>
    <hyperlink ref="K162" r:id="rId75" xr:uid="{00000000-0004-0000-0000-00004A000000}"/>
    <hyperlink ref="N162" r:id="rId76" xr:uid="{00000000-0004-0000-0000-00004B000000}"/>
    <hyperlink ref="P162" r:id="rId77" xr:uid="{00000000-0004-0000-0000-00004C000000}"/>
    <hyperlink ref="K163" r:id="rId78" xr:uid="{00000000-0004-0000-0000-00004D000000}"/>
    <hyperlink ref="K165" r:id="rId79" xr:uid="{00000000-0004-0000-0000-00004E000000}"/>
    <hyperlink ref="K166" r:id="rId80" xr:uid="{00000000-0004-0000-0000-00004F000000}"/>
    <hyperlink ref="P166" r:id="rId81" xr:uid="{00000000-0004-0000-0000-000050000000}"/>
    <hyperlink ref="K167" r:id="rId82" xr:uid="{00000000-0004-0000-0000-000051000000}"/>
    <hyperlink ref="K168" r:id="rId83" xr:uid="{00000000-0004-0000-0000-000052000000}"/>
    <hyperlink ref="P168" r:id="rId84" xr:uid="{00000000-0004-0000-0000-000053000000}"/>
    <hyperlink ref="K169" r:id="rId85" xr:uid="{00000000-0004-0000-0000-000054000000}"/>
    <hyperlink ref="K170" r:id="rId86" xr:uid="{00000000-0004-0000-0000-000055000000}"/>
    <hyperlink ref="N170" r:id="rId87" xr:uid="{00000000-0004-0000-0000-000056000000}"/>
    <hyperlink ref="P170" r:id="rId88" xr:uid="{00000000-0004-0000-0000-000057000000}"/>
    <hyperlink ref="Q170" r:id="rId89" xr:uid="{00000000-0004-0000-0000-000058000000}"/>
    <hyperlink ref="K171" r:id="rId90" xr:uid="{00000000-0004-0000-0000-000059000000}"/>
    <hyperlink ref="P171" r:id="rId91" xr:uid="{00000000-0004-0000-0000-00005A000000}"/>
    <hyperlink ref="K173" r:id="rId92" xr:uid="{00000000-0004-0000-0000-00005B000000}"/>
    <hyperlink ref="P173" r:id="rId93" xr:uid="{00000000-0004-0000-0000-00005C000000}"/>
    <hyperlink ref="K174" r:id="rId94" xr:uid="{00000000-0004-0000-0000-00005D000000}"/>
    <hyperlink ref="N174" r:id="rId95" xr:uid="{00000000-0004-0000-0000-00005E000000}"/>
    <hyperlink ref="P174" r:id="rId96" xr:uid="{00000000-0004-0000-0000-00005F000000}"/>
    <hyperlink ref="K185" r:id="rId97" xr:uid="{00000000-0004-0000-0000-000060000000}"/>
    <hyperlink ref="K186" r:id="rId98" xr:uid="{00000000-0004-0000-0000-000061000000}"/>
    <hyperlink ref="P186" r:id="rId99" xr:uid="{00000000-0004-0000-0000-000062000000}"/>
    <hyperlink ref="K187" r:id="rId100" xr:uid="{00000000-0004-0000-0000-000063000000}"/>
    <hyperlink ref="K188" r:id="rId101" xr:uid="{00000000-0004-0000-0000-000064000000}"/>
    <hyperlink ref="K189" r:id="rId102" xr:uid="{00000000-0004-0000-0000-000065000000}"/>
    <hyperlink ref="N189" r:id="rId103" xr:uid="{00000000-0004-0000-0000-000066000000}"/>
    <hyperlink ref="K190" r:id="rId104" xr:uid="{00000000-0004-0000-0000-000067000000}"/>
    <hyperlink ref="N190" r:id="rId105" xr:uid="{00000000-0004-0000-0000-000068000000}"/>
    <hyperlink ref="K191" r:id="rId106" xr:uid="{00000000-0004-0000-0000-000069000000}"/>
    <hyperlink ref="N191" r:id="rId107" xr:uid="{00000000-0004-0000-0000-00006A000000}"/>
    <hyperlink ref="K192" r:id="rId108" xr:uid="{00000000-0004-0000-0000-00006B000000}"/>
    <hyperlink ref="K193" r:id="rId109" xr:uid="{00000000-0004-0000-0000-00006C000000}"/>
    <hyperlink ref="K194" r:id="rId110" xr:uid="{00000000-0004-0000-0000-00006D000000}"/>
    <hyperlink ref="K195" r:id="rId111" xr:uid="{00000000-0004-0000-0000-00006E000000}"/>
    <hyperlink ref="K196" r:id="rId112" xr:uid="{00000000-0004-0000-0000-00006F000000}"/>
    <hyperlink ref="K197" r:id="rId113" xr:uid="{00000000-0004-0000-0000-000070000000}"/>
    <hyperlink ref="N197" r:id="rId114" xr:uid="{00000000-0004-0000-0000-000071000000}"/>
    <hyperlink ref="K198" r:id="rId115" xr:uid="{00000000-0004-0000-0000-000072000000}"/>
    <hyperlink ref="K199" r:id="rId116" xr:uid="{00000000-0004-0000-0000-000073000000}"/>
    <hyperlink ref="P199" r:id="rId117" xr:uid="{00000000-0004-0000-0000-000074000000}"/>
    <hyperlink ref="K200" r:id="rId118" xr:uid="{00000000-0004-0000-0000-000075000000}"/>
    <hyperlink ref="P200" r:id="rId119" xr:uid="{00000000-0004-0000-0000-000076000000}"/>
    <hyperlink ref="K201" r:id="rId120" xr:uid="{00000000-0004-0000-0000-000077000000}"/>
    <hyperlink ref="K202" r:id="rId121" xr:uid="{00000000-0004-0000-0000-000078000000}"/>
    <hyperlink ref="K203" r:id="rId122" xr:uid="{00000000-0004-0000-0000-000079000000}"/>
    <hyperlink ref="K204" r:id="rId123" xr:uid="{00000000-0004-0000-0000-00007A000000}"/>
    <hyperlink ref="K205" r:id="rId124" xr:uid="{00000000-0004-0000-0000-00007B000000}"/>
    <hyperlink ref="Q205" r:id="rId125" xr:uid="{00000000-0004-0000-0000-00007C000000}"/>
    <hyperlink ref="K206" r:id="rId126" xr:uid="{00000000-0004-0000-0000-00007D000000}"/>
    <hyperlink ref="K207" r:id="rId127" xr:uid="{00000000-0004-0000-0000-00007E000000}"/>
    <hyperlink ref="N207" r:id="rId128" xr:uid="{00000000-0004-0000-0000-00007F000000}"/>
    <hyperlink ref="P207" r:id="rId129" xr:uid="{00000000-0004-0000-0000-000080000000}"/>
    <hyperlink ref="K208" r:id="rId130" xr:uid="{00000000-0004-0000-0000-000081000000}"/>
    <hyperlink ref="N208" r:id="rId131" location="Abs1" xr:uid="{00000000-0004-0000-0000-000082000000}"/>
    <hyperlink ref="P208" r:id="rId132" xr:uid="{00000000-0004-0000-0000-000083000000}"/>
    <hyperlink ref="Q208" r:id="rId133" xr:uid="{00000000-0004-0000-0000-000084000000}"/>
    <hyperlink ref="K209" r:id="rId134" xr:uid="{00000000-0004-0000-0000-000085000000}"/>
    <hyperlink ref="K210" r:id="rId135" xr:uid="{00000000-0004-0000-0000-000086000000}"/>
    <hyperlink ref="K211" r:id="rId136" xr:uid="{00000000-0004-0000-0000-000087000000}"/>
    <hyperlink ref="K212" r:id="rId137" xr:uid="{00000000-0004-0000-0000-000088000000}"/>
    <hyperlink ref="K213" r:id="rId138" xr:uid="{00000000-0004-0000-0000-000089000000}"/>
    <hyperlink ref="K214" r:id="rId139" xr:uid="{00000000-0004-0000-0000-00008A000000}"/>
    <hyperlink ref="P214" r:id="rId140" xr:uid="{00000000-0004-0000-0000-00008B000000}"/>
    <hyperlink ref="K215" r:id="rId141" xr:uid="{00000000-0004-0000-0000-00008C000000}"/>
    <hyperlink ref="K216" r:id="rId142" xr:uid="{00000000-0004-0000-0000-00008D000000}"/>
    <hyperlink ref="P216" r:id="rId143" xr:uid="{00000000-0004-0000-0000-00008E000000}"/>
    <hyperlink ref="K217" r:id="rId144" xr:uid="{00000000-0004-0000-0000-00008F000000}"/>
    <hyperlink ref="K218" r:id="rId145" xr:uid="{00000000-0004-0000-0000-000090000000}"/>
    <hyperlink ref="K223" r:id="rId146" xr:uid="{00000000-0004-0000-0000-000091000000}"/>
    <hyperlink ref="K224" r:id="rId147" xr:uid="{00000000-0004-0000-0000-000092000000}"/>
    <hyperlink ref="K225" r:id="rId148" xr:uid="{00000000-0004-0000-0000-000093000000}"/>
    <hyperlink ref="K226" r:id="rId149" xr:uid="{00000000-0004-0000-0000-000094000000}"/>
    <hyperlink ref="K229" r:id="rId150" xr:uid="{00000000-0004-0000-0000-000095000000}"/>
    <hyperlink ref="K230" r:id="rId151" xr:uid="{00000000-0004-0000-0000-000096000000}"/>
    <hyperlink ref="K232" r:id="rId152" xr:uid="{00000000-0004-0000-0000-000097000000}"/>
    <hyperlink ref="K233" r:id="rId153" xr:uid="{00000000-0004-0000-0000-000098000000}"/>
    <hyperlink ref="N233" r:id="rId154" xr:uid="{00000000-0004-0000-0000-000099000000}"/>
    <hyperlink ref="P233" r:id="rId155" xr:uid="{00000000-0004-0000-0000-00009A000000}"/>
    <hyperlink ref="Q233" r:id="rId156" xr:uid="{00000000-0004-0000-0000-00009B000000}"/>
    <hyperlink ref="K234" r:id="rId157" xr:uid="{00000000-0004-0000-0000-00009C000000}"/>
    <hyperlink ref="N234" r:id="rId158" xr:uid="{00000000-0004-0000-0000-00009D000000}"/>
    <hyperlink ref="P234" r:id="rId159" xr:uid="{00000000-0004-0000-0000-00009E000000}"/>
    <hyperlink ref="K235" r:id="rId160" xr:uid="{00000000-0004-0000-0000-00009F000000}"/>
    <hyperlink ref="K236" r:id="rId161" xr:uid="{00000000-0004-0000-0000-0000A0000000}"/>
    <hyperlink ref="K237" r:id="rId162" xr:uid="{00000000-0004-0000-0000-0000A1000000}"/>
    <hyperlink ref="N237" r:id="rId163" xr:uid="{00000000-0004-0000-0000-0000A2000000}"/>
    <hyperlink ref="P237" r:id="rId164" xr:uid="{00000000-0004-0000-0000-0000A3000000}"/>
    <hyperlink ref="K238" r:id="rId165" xr:uid="{00000000-0004-0000-0000-0000A4000000}"/>
    <hyperlink ref="K239" r:id="rId166" xr:uid="{00000000-0004-0000-0000-0000A5000000}"/>
    <hyperlink ref="K240" r:id="rId167" xr:uid="{00000000-0004-0000-0000-0000A6000000}"/>
    <hyperlink ref="K241" r:id="rId168" xr:uid="{00000000-0004-0000-0000-0000A7000000}"/>
    <hyperlink ref="K242" r:id="rId169" xr:uid="{00000000-0004-0000-0000-0000A8000000}"/>
    <hyperlink ref="K243" r:id="rId170" xr:uid="{00000000-0004-0000-0000-0000A9000000}"/>
    <hyperlink ref="K244" r:id="rId171" xr:uid="{00000000-0004-0000-0000-0000AA000000}"/>
    <hyperlink ref="P244" r:id="rId172" xr:uid="{00000000-0004-0000-0000-0000AB000000}"/>
    <hyperlink ref="K245" r:id="rId173" xr:uid="{00000000-0004-0000-0000-0000AC000000}"/>
    <hyperlink ref="N245" r:id="rId174" xr:uid="{00000000-0004-0000-0000-0000AD000000}"/>
    <hyperlink ref="P245" r:id="rId175" xr:uid="{00000000-0004-0000-0000-0000AE000000}"/>
    <hyperlink ref="K246" r:id="rId176" xr:uid="{00000000-0004-0000-0000-0000AF000000}"/>
    <hyperlink ref="N246" r:id="rId177" xr:uid="{00000000-0004-0000-0000-0000B0000000}"/>
    <hyperlink ref="P246" r:id="rId178" xr:uid="{00000000-0004-0000-0000-0000B1000000}"/>
    <hyperlink ref="K247" r:id="rId179" xr:uid="{00000000-0004-0000-0000-0000B2000000}"/>
    <hyperlink ref="P247" r:id="rId180" xr:uid="{00000000-0004-0000-0000-0000B3000000}"/>
    <hyperlink ref="Q247" r:id="rId181" xr:uid="{00000000-0004-0000-0000-0000B4000000}"/>
    <hyperlink ref="K248" r:id="rId182" xr:uid="{00000000-0004-0000-0000-0000B5000000}"/>
    <hyperlink ref="N248" r:id="rId183" xr:uid="{00000000-0004-0000-0000-0000B6000000}"/>
    <hyperlink ref="J251" r:id="rId184" xr:uid="{00000000-0004-0000-0000-0000B7000000}"/>
    <hyperlink ref="K251" r:id="rId185" xr:uid="{00000000-0004-0000-0000-0000B8000000}"/>
    <hyperlink ref="P252" r:id="rId186" xr:uid="{00000000-0004-0000-0000-0000B9000000}"/>
    <hyperlink ref="K253" r:id="rId187" xr:uid="{00000000-0004-0000-0000-0000BA000000}"/>
    <hyperlink ref="K256" r:id="rId188" xr:uid="{00000000-0004-0000-0000-0000BB000000}"/>
    <hyperlink ref="K257" r:id="rId189" xr:uid="{00000000-0004-0000-0000-0000BC000000}"/>
    <hyperlink ref="K258" r:id="rId190" xr:uid="{00000000-0004-0000-0000-0000BD000000}"/>
    <hyperlink ref="N258" r:id="rId191" xr:uid="{00000000-0004-0000-0000-0000BE000000}"/>
    <hyperlink ref="P258" r:id="rId192" xr:uid="{00000000-0004-0000-0000-0000BF000000}"/>
    <hyperlink ref="K259" r:id="rId193" xr:uid="{00000000-0004-0000-0000-0000C0000000}"/>
    <hyperlink ref="N259" r:id="rId194" xr:uid="{00000000-0004-0000-0000-0000C1000000}"/>
    <hyperlink ref="P259" r:id="rId195" xr:uid="{00000000-0004-0000-0000-0000C2000000}"/>
    <hyperlink ref="Q259" r:id="rId196" xr:uid="{00000000-0004-0000-0000-0000C3000000}"/>
    <hyperlink ref="K260" r:id="rId197" xr:uid="{00000000-0004-0000-0000-0000C4000000}"/>
    <hyperlink ref="N260" r:id="rId198" xr:uid="{00000000-0004-0000-0000-0000C5000000}"/>
    <hyperlink ref="P260" r:id="rId199" xr:uid="{00000000-0004-0000-0000-0000C6000000}"/>
    <hyperlink ref="Q260" r:id="rId200" xr:uid="{00000000-0004-0000-0000-0000C7000000}"/>
    <hyperlink ref="K261" r:id="rId201" xr:uid="{00000000-0004-0000-0000-0000C8000000}"/>
    <hyperlink ref="K263" r:id="rId202" xr:uid="{00000000-0004-0000-0000-0000C9000000}"/>
    <hyperlink ref="N263" r:id="rId203" xr:uid="{00000000-0004-0000-0000-0000CA000000}"/>
    <hyperlink ref="P263" r:id="rId204" xr:uid="{00000000-0004-0000-0000-0000CB000000}"/>
    <hyperlink ref="K264" r:id="rId205" xr:uid="{00000000-0004-0000-0000-0000CC000000}"/>
    <hyperlink ref="Q264" r:id="rId206" xr:uid="{00000000-0004-0000-0000-0000CD000000}"/>
    <hyperlink ref="K265" r:id="rId207" xr:uid="{00000000-0004-0000-0000-0000CE000000}"/>
    <hyperlink ref="K266" r:id="rId208" xr:uid="{00000000-0004-0000-0000-0000CF000000}"/>
    <hyperlink ref="K267" r:id="rId209" xr:uid="{00000000-0004-0000-0000-0000D0000000}"/>
    <hyperlink ref="K268" r:id="rId210" xr:uid="{00000000-0004-0000-0000-0000D1000000}"/>
    <hyperlink ref="K269" r:id="rId211" xr:uid="{00000000-0004-0000-0000-0000D2000000}"/>
    <hyperlink ref="K270" r:id="rId212" xr:uid="{00000000-0004-0000-0000-0000D3000000}"/>
    <hyperlink ref="K271" r:id="rId213" xr:uid="{00000000-0004-0000-0000-0000D4000000}"/>
    <hyperlink ref="K272" r:id="rId214" xr:uid="{00000000-0004-0000-0000-0000D5000000}"/>
    <hyperlink ref="K273" r:id="rId215" xr:uid="{00000000-0004-0000-0000-0000D6000000}"/>
    <hyperlink ref="K274" r:id="rId216" xr:uid="{00000000-0004-0000-0000-0000D7000000}"/>
    <hyperlink ref="N274" r:id="rId217" xr:uid="{00000000-0004-0000-0000-0000D8000000}"/>
    <hyperlink ref="P274" r:id="rId218" xr:uid="{00000000-0004-0000-0000-0000D9000000}"/>
    <hyperlink ref="K275" r:id="rId219" xr:uid="{00000000-0004-0000-0000-0000DA000000}"/>
    <hyperlink ref="N275" r:id="rId220" xr:uid="{00000000-0004-0000-0000-0000DB000000}"/>
    <hyperlink ref="P275" r:id="rId221" xr:uid="{00000000-0004-0000-0000-0000DC000000}"/>
    <hyperlink ref="Q275" r:id="rId222" xr:uid="{00000000-0004-0000-0000-0000DD000000}"/>
    <hyperlink ref="K276" r:id="rId223" xr:uid="{00000000-0004-0000-0000-0000DE000000}"/>
    <hyperlink ref="P276" r:id="rId224" xr:uid="{00000000-0004-0000-0000-0000DF000000}"/>
    <hyperlink ref="Q276" r:id="rId225" xr:uid="{00000000-0004-0000-0000-0000E0000000}"/>
    <hyperlink ref="K277" r:id="rId226" xr:uid="{00000000-0004-0000-0000-0000E1000000}"/>
    <hyperlink ref="K278" r:id="rId227" xr:uid="{00000000-0004-0000-0000-0000E2000000}"/>
    <hyperlink ref="K279" r:id="rId228" xr:uid="{00000000-0004-0000-0000-0000E3000000}"/>
    <hyperlink ref="K281" r:id="rId229" xr:uid="{00000000-0004-0000-0000-0000E4000000}"/>
    <hyperlink ref="K282" r:id="rId230" xr:uid="{00000000-0004-0000-0000-0000E5000000}"/>
    <hyperlink ref="K283" r:id="rId231" xr:uid="{00000000-0004-0000-0000-0000E6000000}"/>
    <hyperlink ref="N283" r:id="rId232" xr:uid="{00000000-0004-0000-0000-0000E7000000}"/>
    <hyperlink ref="P283" r:id="rId233" xr:uid="{00000000-0004-0000-0000-0000E8000000}"/>
    <hyperlink ref="K287" r:id="rId234" xr:uid="{00000000-0004-0000-0000-0000E9000000}"/>
    <hyperlink ref="K289" r:id="rId235" xr:uid="{00000000-0004-0000-0000-0000EA000000}"/>
    <hyperlink ref="P289" r:id="rId236" xr:uid="{00000000-0004-0000-0000-0000EB000000}"/>
    <hyperlink ref="K290" r:id="rId237" xr:uid="{00000000-0004-0000-0000-0000EC000000}"/>
    <hyperlink ref="K298" r:id="rId238" xr:uid="{00000000-0004-0000-0000-0000ED000000}"/>
    <hyperlink ref="K299" r:id="rId239" xr:uid="{00000000-0004-0000-0000-0000EE000000}"/>
    <hyperlink ref="K301" r:id="rId240" xr:uid="{00000000-0004-0000-0000-0000EF000000}"/>
    <hyperlink ref="K302" r:id="rId241" xr:uid="{00000000-0004-0000-0000-0000F0000000}"/>
    <hyperlink ref="K303" r:id="rId242" xr:uid="{00000000-0004-0000-0000-0000F1000000}"/>
    <hyperlink ref="K304" r:id="rId243" xr:uid="{00000000-0004-0000-0000-0000F2000000}"/>
    <hyperlink ref="K305" r:id="rId244" xr:uid="{00000000-0004-0000-0000-0000F3000000}"/>
    <hyperlink ref="K306" r:id="rId245" xr:uid="{00000000-0004-0000-0000-0000F4000000}"/>
    <hyperlink ref="K307" r:id="rId246" xr:uid="{00000000-0004-0000-0000-0000F5000000}"/>
    <hyperlink ref="K308" r:id="rId247" xr:uid="{00000000-0004-0000-0000-0000F6000000}"/>
    <hyperlink ref="K309" r:id="rId248" xr:uid="{00000000-0004-0000-0000-0000F7000000}"/>
    <hyperlink ref="K310" r:id="rId249" xr:uid="{00000000-0004-0000-0000-0000F8000000}"/>
    <hyperlink ref="K311" r:id="rId250" xr:uid="{00000000-0004-0000-0000-0000F9000000}"/>
    <hyperlink ref="K312" r:id="rId251" xr:uid="{00000000-0004-0000-0000-0000FA000000}"/>
    <hyperlink ref="K313" r:id="rId252" xr:uid="{00000000-0004-0000-0000-0000FB000000}"/>
    <hyperlink ref="K314" r:id="rId253" xr:uid="{00000000-0004-0000-0000-0000FC000000}"/>
    <hyperlink ref="K315" r:id="rId254" xr:uid="{00000000-0004-0000-0000-0000FD000000}"/>
    <hyperlink ref="K316" r:id="rId255" xr:uid="{00000000-0004-0000-0000-0000FE000000}"/>
    <hyperlink ref="K317" r:id="rId256" xr:uid="{00000000-0004-0000-0000-0000FF000000}"/>
    <hyperlink ref="K318" r:id="rId257" xr:uid="{00000000-0004-0000-0000-000000010000}"/>
    <hyperlink ref="K319" r:id="rId258" xr:uid="{00000000-0004-0000-0000-000001010000}"/>
    <hyperlink ref="K320" r:id="rId259" xr:uid="{00000000-0004-0000-0000-000002010000}"/>
    <hyperlink ref="K322" r:id="rId260" xr:uid="{00000000-0004-0000-0000-000003010000}"/>
    <hyperlink ref="L322" r:id="rId261" xr:uid="{00000000-0004-0000-0000-000004010000}"/>
    <hyperlink ref="P322" r:id="rId262" xr:uid="{00000000-0004-0000-0000-000005010000}"/>
    <hyperlink ref="K324" r:id="rId263" xr:uid="{00000000-0004-0000-0000-000006010000}"/>
    <hyperlink ref="N324" r:id="rId264" xr:uid="{00000000-0004-0000-0000-000007010000}"/>
    <hyperlink ref="P324" r:id="rId265" xr:uid="{00000000-0004-0000-0000-000008010000}"/>
    <hyperlink ref="K325" r:id="rId266" xr:uid="{00000000-0004-0000-0000-000009010000}"/>
    <hyperlink ref="P325" r:id="rId267" xr:uid="{00000000-0004-0000-0000-00000A010000}"/>
    <hyperlink ref="K326" r:id="rId268" xr:uid="{00000000-0004-0000-0000-00000B010000}"/>
    <hyperlink ref="K327" r:id="rId269" xr:uid="{00000000-0004-0000-0000-00000C010000}"/>
    <hyperlink ref="K328" r:id="rId270" xr:uid="{00000000-0004-0000-0000-00000D010000}"/>
    <hyperlink ref="K329" r:id="rId271" xr:uid="{00000000-0004-0000-0000-00000E010000}"/>
    <hyperlink ref="N329" r:id="rId272" xr:uid="{00000000-0004-0000-0000-00000F010000}"/>
    <hyperlink ref="K330" r:id="rId273" xr:uid="{00000000-0004-0000-0000-000010010000}"/>
    <hyperlink ref="K335" r:id="rId274" xr:uid="{00000000-0004-0000-0000-000011010000}"/>
    <hyperlink ref="K336" r:id="rId275" xr:uid="{00000000-0004-0000-0000-000012010000}"/>
    <hyperlink ref="K337" r:id="rId276" xr:uid="{00000000-0004-0000-0000-000013010000}"/>
    <hyperlink ref="K338" r:id="rId277" xr:uid="{00000000-0004-0000-0000-000014010000}"/>
    <hyperlink ref="K339" r:id="rId278" xr:uid="{00000000-0004-0000-0000-000015010000}"/>
    <hyperlink ref="K340" r:id="rId279" xr:uid="{00000000-0004-0000-0000-000016010000}"/>
    <hyperlink ref="K341" r:id="rId280" xr:uid="{00000000-0004-0000-0000-000017010000}"/>
    <hyperlink ref="K342" r:id="rId281" xr:uid="{00000000-0004-0000-0000-000018010000}"/>
    <hyperlink ref="K343" r:id="rId282" xr:uid="{00000000-0004-0000-0000-000019010000}"/>
    <hyperlink ref="K345" r:id="rId283" xr:uid="{00000000-0004-0000-0000-00001A010000}"/>
    <hyperlink ref="K347" r:id="rId284" xr:uid="{00000000-0004-0000-0000-00001B010000}"/>
    <hyperlink ref="K348" r:id="rId285" xr:uid="{00000000-0004-0000-0000-00001C010000}"/>
    <hyperlink ref="K349" r:id="rId286" xr:uid="{00000000-0004-0000-0000-00001D010000}"/>
    <hyperlink ref="K350" r:id="rId287" xr:uid="{00000000-0004-0000-0000-00001E010000}"/>
    <hyperlink ref="K352" r:id="rId288" xr:uid="{00000000-0004-0000-0000-00001F010000}"/>
    <hyperlink ref="K353" r:id="rId289" xr:uid="{00000000-0004-0000-0000-000020010000}"/>
    <hyperlink ref="K359" r:id="rId290" xr:uid="{00000000-0004-0000-0000-000021010000}"/>
    <hyperlink ref="K360" r:id="rId291" xr:uid="{00000000-0004-0000-0000-000022010000}"/>
    <hyperlink ref="K361" r:id="rId292" xr:uid="{00000000-0004-0000-0000-000023010000}"/>
    <hyperlink ref="K362" r:id="rId293" xr:uid="{00000000-0004-0000-0000-000024010000}"/>
    <hyperlink ref="K363" r:id="rId294" xr:uid="{00000000-0004-0000-0000-000025010000}"/>
    <hyperlink ref="K371" r:id="rId295" xr:uid="{00000000-0004-0000-0000-000026010000}"/>
    <hyperlink ref="K372" r:id="rId296" xr:uid="{00000000-0004-0000-0000-000027010000}"/>
    <hyperlink ref="K373" r:id="rId297" xr:uid="{00000000-0004-0000-0000-000028010000}"/>
    <hyperlink ref="K374" r:id="rId298" xr:uid="{00000000-0004-0000-0000-000029010000}"/>
    <hyperlink ref="J375" r:id="rId299" xr:uid="{00000000-0004-0000-0000-00002A010000}"/>
    <hyperlink ref="P375" r:id="rId300" xr:uid="{00000000-0004-0000-0000-00002B010000}"/>
    <hyperlink ref="Q375" r:id="rId301" xr:uid="{00000000-0004-0000-0000-00002C010000}"/>
    <hyperlink ref="R375" r:id="rId302" xr:uid="{00000000-0004-0000-0000-00002D010000}"/>
    <hyperlink ref="S375" r:id="rId303" display="https://www.scopus.com/authid/detail.uri?authorId=6507595494" xr:uid="{00000000-0004-0000-0000-00002E010000}"/>
    <hyperlink ref="T375" r:id="rId304" xr:uid="{00000000-0004-0000-0000-00002F010000}"/>
    <hyperlink ref="J376" r:id="rId305" xr:uid="{00000000-0004-0000-0000-000030010000}"/>
    <hyperlink ref="P376" r:id="rId306" xr:uid="{00000000-0004-0000-0000-000031010000}"/>
    <hyperlink ref="Q376" r:id="rId307" xr:uid="{00000000-0004-0000-0000-000032010000}"/>
    <hyperlink ref="R376" r:id="rId308" xr:uid="{00000000-0004-0000-0000-000033010000}"/>
    <hyperlink ref="P377" r:id="rId309" xr:uid="{00000000-0004-0000-0000-000034010000}"/>
    <hyperlink ref="Q377" r:id="rId310" xr:uid="{00000000-0004-0000-0000-000035010000}"/>
    <hyperlink ref="S377" r:id="rId311" xr:uid="{00000000-0004-0000-0000-000036010000}"/>
    <hyperlink ref="P378" r:id="rId312" xr:uid="{00000000-0004-0000-0000-000037010000}"/>
    <hyperlink ref="Q378" r:id="rId313" xr:uid="{00000000-0004-0000-0000-000038010000}"/>
    <hyperlink ref="S378" r:id="rId314" xr:uid="{00000000-0004-0000-0000-000039010000}"/>
    <hyperlink ref="P379" r:id="rId315" xr:uid="{00000000-0004-0000-0000-00003A010000}"/>
    <hyperlink ref="Q379" r:id="rId316" xr:uid="{00000000-0004-0000-0000-00003B010000}"/>
    <hyperlink ref="S379" r:id="rId317" xr:uid="{00000000-0004-0000-0000-00003C010000}"/>
    <hyperlink ref="K380" r:id="rId318" xr:uid="{00000000-0004-0000-0000-00003D010000}"/>
    <hyperlink ref="K389" r:id="rId319" xr:uid="{00000000-0004-0000-0000-00003E010000}"/>
    <hyperlink ref="K390" r:id="rId320" xr:uid="{00000000-0004-0000-0000-00003F010000}"/>
    <hyperlink ref="K391" r:id="rId321" xr:uid="{00000000-0004-0000-0000-000040010000}"/>
    <hyperlink ref="K392" r:id="rId322" xr:uid="{00000000-0004-0000-0000-000041010000}"/>
    <hyperlink ref="K393" r:id="rId323" xr:uid="{00000000-0004-0000-0000-000042010000}"/>
    <hyperlink ref="K394" r:id="rId324" xr:uid="{00000000-0004-0000-0000-000043010000}"/>
    <hyperlink ref="K395" r:id="rId325" xr:uid="{00000000-0004-0000-0000-000044010000}"/>
    <hyperlink ref="K396" r:id="rId326" xr:uid="{00000000-0004-0000-0000-000045010000}"/>
  </hyperlinks>
  <printOptions gridLines="1"/>
  <pageMargins left="0.7" right="0.7" top="0.75" bottom="0.75" header="0.51181102362204689" footer="0.51181102362204689"/>
  <pageSetup paperSize="9"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K1000"/>
  <sheetViews>
    <sheetView tabSelected="1" workbookViewId="0">
      <pane ySplit="1" topLeftCell="A18" activePane="bottomLeft" state="frozen"/>
      <selection pane="bottomLeft" activeCell="C41" sqref="C41"/>
    </sheetView>
  </sheetViews>
  <sheetFormatPr baseColWidth="10" defaultColWidth="17.33203125" defaultRowHeight="14.4"/>
  <cols>
    <col min="1" max="1" width="69.6640625" style="102" customWidth="1"/>
    <col min="2" max="2" width="18.44140625" style="102" customWidth="1"/>
    <col min="3" max="3" width="16" style="102" customWidth="1"/>
    <col min="4" max="4" width="21" style="102" customWidth="1"/>
    <col min="5" max="5" width="27.44140625" style="102" customWidth="1"/>
    <col min="6" max="6" width="57.6640625" style="102" customWidth="1"/>
    <col min="7" max="7" width="33.88671875" style="102" customWidth="1"/>
    <col min="8" max="8" width="20.33203125" style="102" customWidth="1"/>
    <col min="9" max="9" width="11.33203125" style="103" customWidth="1"/>
    <col min="10" max="10" width="15.6640625" style="102" customWidth="1"/>
    <col min="11" max="11" width="16.88671875" style="103" customWidth="1"/>
    <col min="12" max="27" width="10.6640625" style="102" customWidth="1"/>
    <col min="28" max="16384" width="17.33203125" style="102"/>
  </cols>
  <sheetData>
    <row r="1" spans="1:11">
      <c r="A1" s="104" t="s">
        <v>9</v>
      </c>
      <c r="B1" s="105" t="s">
        <v>1432</v>
      </c>
      <c r="C1" s="105" t="s">
        <v>1433</v>
      </c>
      <c r="D1" s="105" t="s">
        <v>1434</v>
      </c>
      <c r="E1" s="105" t="s">
        <v>1435</v>
      </c>
      <c r="F1" s="105" t="s">
        <v>1436</v>
      </c>
      <c r="G1" s="105" t="s">
        <v>1437</v>
      </c>
      <c r="H1" s="105" t="s">
        <v>1438</v>
      </c>
      <c r="I1" s="105" t="s">
        <v>1439</v>
      </c>
      <c r="J1" s="105" t="s">
        <v>1440</v>
      </c>
      <c r="K1" s="105" t="s">
        <v>1441</v>
      </c>
    </row>
    <row r="2" spans="1:11">
      <c r="A2" s="149" t="s">
        <v>24</v>
      </c>
      <c r="B2" s="107">
        <v>39974</v>
      </c>
      <c r="C2" s="108"/>
      <c r="D2" s="108"/>
      <c r="E2" s="109" t="s">
        <v>21</v>
      </c>
      <c r="F2" s="109" t="s">
        <v>22</v>
      </c>
      <c r="G2" s="110" t="e">
        <f>VLOOKUP(E2,Usuarios!1:1048576,7,0)</f>
        <v>#REF!</v>
      </c>
      <c r="H2" s="108"/>
      <c r="I2" s="108"/>
      <c r="J2" s="109" t="s">
        <v>53</v>
      </c>
      <c r="K2" s="108"/>
    </row>
    <row r="3" spans="1:11">
      <c r="A3" s="106" t="s">
        <v>1442</v>
      </c>
      <c r="B3" s="107">
        <v>39997</v>
      </c>
      <c r="C3" s="108"/>
      <c r="D3" s="108"/>
      <c r="E3" s="109" t="s">
        <v>29</v>
      </c>
      <c r="F3" s="109" t="s">
        <v>1443</v>
      </c>
      <c r="G3" s="110" t="e">
        <f>VLOOKUP(E3,Usuarios!1:1048576,7,0)</f>
        <v>#REF!</v>
      </c>
      <c r="H3" s="108"/>
      <c r="I3" s="108"/>
      <c r="J3" s="109" t="s">
        <v>53</v>
      </c>
      <c r="K3" s="108"/>
    </row>
    <row r="4" spans="1:11" ht="66">
      <c r="A4" s="106" t="s">
        <v>1444</v>
      </c>
      <c r="B4" s="107">
        <v>39997</v>
      </c>
      <c r="C4" s="108"/>
      <c r="D4" s="108"/>
      <c r="E4" s="109" t="s">
        <v>29</v>
      </c>
      <c r="F4" s="109" t="s">
        <v>1445</v>
      </c>
      <c r="G4" s="110" t="e">
        <f>VLOOKUP(E4,Usuarios!1:1048576,7,0)</f>
        <v>#REF!</v>
      </c>
      <c r="H4" s="108"/>
      <c r="I4" s="108"/>
      <c r="J4" s="109" t="s">
        <v>53</v>
      </c>
      <c r="K4" s="108"/>
    </row>
    <row r="5" spans="1:11" ht="26.4">
      <c r="A5" s="106" t="s">
        <v>38</v>
      </c>
      <c r="B5" s="107">
        <v>40078</v>
      </c>
      <c r="C5" s="108"/>
      <c r="D5" s="109" t="s">
        <v>1446</v>
      </c>
      <c r="E5" s="109" t="s">
        <v>36</v>
      </c>
      <c r="F5" s="109" t="s">
        <v>1447</v>
      </c>
      <c r="G5" s="110">
        <f>VLOOKUP(E5,Usuarios!1:1048576,7,0)</f>
        <v>0</v>
      </c>
      <c r="H5" s="108"/>
      <c r="I5" s="108"/>
      <c r="J5" s="109" t="s">
        <v>53</v>
      </c>
      <c r="K5" s="108"/>
    </row>
    <row r="6" spans="1:11">
      <c r="A6" s="106" t="s">
        <v>44</v>
      </c>
      <c r="B6" s="107">
        <v>40101</v>
      </c>
      <c r="C6" s="108"/>
      <c r="D6" s="108"/>
      <c r="E6" s="109" t="s">
        <v>42</v>
      </c>
      <c r="F6" s="109" t="s">
        <v>43</v>
      </c>
      <c r="G6" s="110" t="e">
        <f>VLOOKUP(E6,Usuarios!1:1048576,7,0)</f>
        <v>#REF!</v>
      </c>
      <c r="H6" s="108"/>
      <c r="I6" s="108"/>
      <c r="J6" s="109" t="s">
        <v>53</v>
      </c>
      <c r="K6" s="108"/>
    </row>
    <row r="7" spans="1:11">
      <c r="A7" s="106" t="s">
        <v>49</v>
      </c>
      <c r="B7" s="107">
        <v>40105</v>
      </c>
      <c r="C7" s="108"/>
      <c r="D7" s="108"/>
      <c r="E7" s="109" t="s">
        <v>46</v>
      </c>
      <c r="F7" s="109" t="s">
        <v>1448</v>
      </c>
      <c r="G7" s="110" t="e">
        <f>VLOOKUP(E7,Usuarios!1:1048576,7,0)</f>
        <v>#REF!</v>
      </c>
      <c r="H7" s="108"/>
      <c r="I7" s="108"/>
      <c r="J7" s="109" t="s">
        <v>53</v>
      </c>
      <c r="K7" s="108"/>
    </row>
    <row r="8" spans="1:11" ht="39.6">
      <c r="A8" s="106" t="s">
        <v>62</v>
      </c>
      <c r="B8" s="107">
        <v>40106</v>
      </c>
      <c r="C8" s="107">
        <v>40907</v>
      </c>
      <c r="D8" s="109" t="s">
        <v>1449</v>
      </c>
      <c r="E8" s="109" t="s">
        <v>1450</v>
      </c>
      <c r="F8" s="109" t="s">
        <v>1451</v>
      </c>
      <c r="G8" s="110">
        <f>VLOOKUP("juanignacio.lagares",Usuarios!1:1048576,7,0)</f>
        <v>0</v>
      </c>
      <c r="H8" s="108"/>
      <c r="I8" s="108"/>
      <c r="J8" s="109" t="s">
        <v>53</v>
      </c>
      <c r="K8" s="108"/>
    </row>
    <row r="9" spans="1:11">
      <c r="A9" s="106" t="s">
        <v>58</v>
      </c>
      <c r="B9" s="107">
        <v>40108</v>
      </c>
      <c r="C9" s="108"/>
      <c r="D9" s="108"/>
      <c r="E9" s="109" t="s">
        <v>133</v>
      </c>
      <c r="F9" s="109" t="s">
        <v>134</v>
      </c>
      <c r="G9" s="110">
        <f>VLOOKUP(E9,Usuarios!1:1048576,7,0)</f>
        <v>0</v>
      </c>
      <c r="H9" s="108"/>
      <c r="I9" s="108"/>
      <c r="J9" s="109" t="s">
        <v>53</v>
      </c>
      <c r="K9" s="108"/>
    </row>
    <row r="10" spans="1:11" ht="39.6">
      <c r="A10" s="106" t="s">
        <v>69</v>
      </c>
      <c r="B10" s="107">
        <v>40118</v>
      </c>
      <c r="C10" s="107">
        <v>40210</v>
      </c>
      <c r="D10" s="109" t="s">
        <v>1449</v>
      </c>
      <c r="E10" s="109" t="s">
        <v>67</v>
      </c>
      <c r="F10" s="109" t="s">
        <v>1452</v>
      </c>
      <c r="G10" s="110">
        <f>VLOOKUP(E10,Usuarios!1:1048576,7,0)</f>
        <v>0</v>
      </c>
      <c r="H10" s="108"/>
      <c r="I10" s="108"/>
      <c r="J10" s="109" t="s">
        <v>53</v>
      </c>
      <c r="K10" s="108"/>
    </row>
    <row r="11" spans="1:11" ht="26.4">
      <c r="A11" s="106" t="s">
        <v>1453</v>
      </c>
      <c r="B11" s="107">
        <v>40138</v>
      </c>
      <c r="C11" s="107">
        <v>40350</v>
      </c>
      <c r="D11" s="109" t="s">
        <v>1446</v>
      </c>
      <c r="E11" s="109" t="s">
        <v>75</v>
      </c>
      <c r="F11" s="109" t="s">
        <v>1454</v>
      </c>
      <c r="G11" s="110" t="e">
        <f>VLOOKUP(E11,Usuarios!1:1048576,7,0)</f>
        <v>#REF!</v>
      </c>
      <c r="H11" s="108"/>
      <c r="I11" s="108"/>
      <c r="J11" s="109" t="s">
        <v>53</v>
      </c>
      <c r="K11" s="108"/>
    </row>
    <row r="12" spans="1:11" ht="26.4">
      <c r="A12" s="106" t="s">
        <v>1455</v>
      </c>
      <c r="B12" s="107">
        <v>40141</v>
      </c>
      <c r="C12" s="108"/>
      <c r="D12" s="108"/>
      <c r="E12" s="109" t="s">
        <v>71</v>
      </c>
      <c r="F12" s="109" t="s">
        <v>72</v>
      </c>
      <c r="G12" s="110" t="e">
        <f>VLOOKUP(E12,Usuarios!1:1048576,7,0)</f>
        <v>#REF!</v>
      </c>
      <c r="H12" s="108"/>
      <c r="I12" s="108"/>
      <c r="J12" s="109" t="s">
        <v>53</v>
      </c>
      <c r="K12" s="108"/>
    </row>
    <row r="13" spans="1:11">
      <c r="A13" s="106" t="s">
        <v>1456</v>
      </c>
      <c r="B13" s="107">
        <v>40142</v>
      </c>
      <c r="C13" s="108"/>
      <c r="D13" s="108"/>
      <c r="E13" s="109" t="s">
        <v>75</v>
      </c>
      <c r="F13" s="109" t="s">
        <v>1457</v>
      </c>
      <c r="G13" s="110" t="e">
        <f>VLOOKUP(E13,Usuarios!1:1048576,7,0)</f>
        <v>#REF!</v>
      </c>
      <c r="H13" s="108"/>
      <c r="I13" s="108"/>
      <c r="J13" s="109" t="s">
        <v>53</v>
      </c>
      <c r="K13" s="108"/>
    </row>
    <row r="14" spans="1:11" ht="26.4">
      <c r="A14" s="106" t="s">
        <v>1458</v>
      </c>
      <c r="B14" s="107">
        <v>40148</v>
      </c>
      <c r="C14" s="107">
        <v>40269</v>
      </c>
      <c r="D14" s="109" t="s">
        <v>1446</v>
      </c>
      <c r="E14" s="109" t="s">
        <v>71</v>
      </c>
      <c r="F14" s="109" t="s">
        <v>1459</v>
      </c>
      <c r="G14" s="110" t="e">
        <f>VLOOKUP(E14,Usuarios!1:1048576,7,0)</f>
        <v>#REF!</v>
      </c>
      <c r="H14" s="108"/>
      <c r="I14" s="108"/>
      <c r="J14" s="109" t="s">
        <v>53</v>
      </c>
      <c r="K14" s="108"/>
    </row>
    <row r="15" spans="1:11" ht="26.4">
      <c r="A15" s="106" t="s">
        <v>1460</v>
      </c>
      <c r="B15" s="107">
        <v>40164</v>
      </c>
      <c r="C15" s="107">
        <v>40633</v>
      </c>
      <c r="D15" s="109" t="s">
        <v>1446</v>
      </c>
      <c r="E15" s="109" t="s">
        <v>1461</v>
      </c>
      <c r="F15" s="109" t="s">
        <v>1462</v>
      </c>
      <c r="G15" s="110">
        <f>VLOOKUP("com.info.com",Usuarios!1:1048576,7,0)</f>
        <v>0</v>
      </c>
      <c r="H15" s="108"/>
      <c r="I15" s="108"/>
      <c r="J15" s="109" t="s">
        <v>53</v>
      </c>
      <c r="K15" s="108"/>
    </row>
    <row r="16" spans="1:11" ht="92.4">
      <c r="A16" s="106" t="s">
        <v>1463</v>
      </c>
      <c r="B16" s="107">
        <v>40168</v>
      </c>
      <c r="C16" s="108"/>
      <c r="D16" s="109" t="s">
        <v>1449</v>
      </c>
      <c r="E16" s="109" t="s">
        <v>1464</v>
      </c>
      <c r="F16" s="109" t="s">
        <v>1465</v>
      </c>
      <c r="G16" s="110" t="e">
        <f>VLOOKUP("joaquin.espinosa",Usuarios!1:1048576,7,0)</f>
        <v>#REF!</v>
      </c>
      <c r="H16" s="108"/>
      <c r="I16" s="108"/>
      <c r="J16" s="109" t="s">
        <v>53</v>
      </c>
      <c r="K16" s="108"/>
    </row>
    <row r="17" spans="1:11" ht="39.6">
      <c r="A17" s="106" t="s">
        <v>564</v>
      </c>
      <c r="B17" s="107">
        <v>40168</v>
      </c>
      <c r="C17" s="108"/>
      <c r="D17" s="108"/>
      <c r="E17" s="109" t="s">
        <v>1466</v>
      </c>
      <c r="F17" s="109" t="s">
        <v>1467</v>
      </c>
      <c r="G17" s="111" t="s">
        <v>1468</v>
      </c>
      <c r="H17" s="112" t="s">
        <v>1469</v>
      </c>
      <c r="I17" s="109" t="s">
        <v>48</v>
      </c>
      <c r="J17" s="109" t="s">
        <v>53</v>
      </c>
      <c r="K17" s="108"/>
    </row>
    <row r="18" spans="1:11" ht="105.6">
      <c r="A18" s="106" t="s">
        <v>147</v>
      </c>
      <c r="B18" s="107">
        <v>40178</v>
      </c>
      <c r="C18" s="107">
        <v>41273</v>
      </c>
      <c r="D18" s="109" t="s">
        <v>1449</v>
      </c>
      <c r="E18" s="109" t="s">
        <v>1470</v>
      </c>
      <c r="F18" s="109" t="s">
        <v>1471</v>
      </c>
      <c r="G18" s="110" t="e">
        <f>VLOOKUP("josecarlos.corchado",Usuarios!1:1048576,7,0)</f>
        <v>#REF!</v>
      </c>
      <c r="H18" s="108"/>
      <c r="I18" s="108"/>
      <c r="J18" s="109" t="s">
        <v>53</v>
      </c>
      <c r="K18" s="108"/>
    </row>
    <row r="19" spans="1:11" hidden="1">
      <c r="A19" s="106" t="s">
        <v>106</v>
      </c>
      <c r="B19" s="107">
        <v>40210</v>
      </c>
      <c r="C19" s="107">
        <v>40268</v>
      </c>
      <c r="D19" s="109" t="s">
        <v>1449</v>
      </c>
      <c r="E19" s="109" t="s">
        <v>104</v>
      </c>
      <c r="F19" s="109" t="s">
        <v>1472</v>
      </c>
      <c r="G19" s="110">
        <f>VLOOKUP(E19,Usuarios!1:1048576,7,0)</f>
        <v>0</v>
      </c>
      <c r="H19" s="108"/>
      <c r="I19" s="108"/>
      <c r="J19" s="109" t="s">
        <v>53</v>
      </c>
      <c r="K19" s="108"/>
    </row>
    <row r="20" spans="1:11" ht="158.4" hidden="1">
      <c r="A20" s="106" t="s">
        <v>190</v>
      </c>
      <c r="B20" s="107">
        <v>40220</v>
      </c>
      <c r="C20" s="108"/>
      <c r="D20" s="108"/>
      <c r="E20" s="109" t="s">
        <v>1473</v>
      </c>
      <c r="F20" s="109" t="s">
        <v>1474</v>
      </c>
      <c r="G20" s="110" t="e">
        <f>VLOOKUP("joseluis.jimenez",Usuarios!1:1048576,7,0)</f>
        <v>#REF!</v>
      </c>
      <c r="H20" s="109" t="s">
        <v>190</v>
      </c>
      <c r="I20" s="109" t="s">
        <v>48</v>
      </c>
      <c r="J20" s="109" t="s">
        <v>53</v>
      </c>
      <c r="K20" s="108"/>
    </row>
    <row r="21" spans="1:11" ht="39.6" hidden="1">
      <c r="A21" s="106" t="s">
        <v>1475</v>
      </c>
      <c r="B21" s="107">
        <v>40220</v>
      </c>
      <c r="C21" s="107"/>
      <c r="D21" s="108"/>
      <c r="E21" s="109" t="s">
        <v>1476</v>
      </c>
      <c r="F21" s="109" t="s">
        <v>1477</v>
      </c>
      <c r="G21" s="111" t="s">
        <v>1478</v>
      </c>
      <c r="H21" s="109" t="s">
        <v>1479</v>
      </c>
      <c r="I21" s="109" t="s">
        <v>48</v>
      </c>
      <c r="J21" s="109" t="s">
        <v>53</v>
      </c>
      <c r="K21" s="108"/>
    </row>
    <row r="22" spans="1:11" ht="26.4" hidden="1">
      <c r="A22" s="106" t="s">
        <v>125</v>
      </c>
      <c r="B22" s="107">
        <v>40269</v>
      </c>
      <c r="C22" s="107">
        <v>40360</v>
      </c>
      <c r="D22" s="109" t="s">
        <v>1449</v>
      </c>
      <c r="E22" s="109" t="s">
        <v>122</v>
      </c>
      <c r="F22" s="109" t="s">
        <v>1480</v>
      </c>
      <c r="G22" s="110">
        <f>VLOOKUP(E22,Usuarios!1:1048576,7,0)</f>
        <v>0</v>
      </c>
      <c r="H22" s="108"/>
      <c r="I22" s="108"/>
      <c r="J22" s="109" t="s">
        <v>53</v>
      </c>
      <c r="K22" s="108"/>
    </row>
    <row r="23" spans="1:11" ht="26.4" hidden="1">
      <c r="A23" s="106" t="s">
        <v>130</v>
      </c>
      <c r="B23" s="107">
        <v>40304</v>
      </c>
      <c r="C23" s="107">
        <v>41274</v>
      </c>
      <c r="D23" s="109" t="s">
        <v>1449</v>
      </c>
      <c r="E23" s="109" t="s">
        <v>1481</v>
      </c>
      <c r="F23" s="109" t="s">
        <v>1482</v>
      </c>
      <c r="G23" s="110">
        <f>VLOOKUP("fernando.mota",Usuarios!1:1048576,7,0)</f>
        <v>0</v>
      </c>
      <c r="H23" s="108"/>
      <c r="I23" s="108"/>
      <c r="J23" s="109" t="s">
        <v>53</v>
      </c>
      <c r="K23" s="108"/>
    </row>
    <row r="24" spans="1:11" hidden="1">
      <c r="A24" s="106" t="s">
        <v>1483</v>
      </c>
      <c r="B24" s="107">
        <v>40451</v>
      </c>
      <c r="C24" s="107">
        <v>42277</v>
      </c>
      <c r="D24" s="109" t="s">
        <v>1449</v>
      </c>
      <c r="E24" s="109" t="s">
        <v>151</v>
      </c>
      <c r="F24" s="109" t="s">
        <v>152</v>
      </c>
      <c r="G24" s="110" t="e">
        <f>VLOOKUP(E24,Usuarios!1:1048576,7,0)</f>
        <v>#REF!</v>
      </c>
      <c r="H24" s="108"/>
      <c r="I24" s="108"/>
      <c r="J24" s="109" t="s">
        <v>53</v>
      </c>
      <c r="K24" s="108"/>
    </row>
    <row r="25" spans="1:11" ht="26.4" hidden="1">
      <c r="A25" s="106" t="s">
        <v>1484</v>
      </c>
      <c r="B25" s="107">
        <v>40452</v>
      </c>
      <c r="C25" s="107">
        <v>41183</v>
      </c>
      <c r="D25" s="109" t="s">
        <v>1446</v>
      </c>
      <c r="E25" s="109" t="s">
        <v>29</v>
      </c>
      <c r="F25" s="109" t="s">
        <v>1443</v>
      </c>
      <c r="G25" s="110" t="e">
        <f>VLOOKUP(E25,Usuarios!1:1048576,7,0)</f>
        <v>#REF!</v>
      </c>
      <c r="H25" s="108"/>
      <c r="I25" s="108"/>
      <c r="J25" s="109" t="s">
        <v>53</v>
      </c>
      <c r="K25" s="108"/>
    </row>
    <row r="26" spans="1:11" ht="26.4" hidden="1">
      <c r="A26" s="106" t="s">
        <v>150</v>
      </c>
      <c r="B26" s="107">
        <v>40476</v>
      </c>
      <c r="C26" s="107">
        <v>40482</v>
      </c>
      <c r="D26" s="109" t="s">
        <v>1446</v>
      </c>
      <c r="E26" s="109" t="s">
        <v>148</v>
      </c>
      <c r="F26" s="109" t="s">
        <v>149</v>
      </c>
      <c r="G26" s="110">
        <f>VLOOKUP(E26,Usuarios!1:1048576,7,0)</f>
        <v>0</v>
      </c>
      <c r="H26" s="108"/>
      <c r="I26" s="108"/>
      <c r="J26" s="109" t="s">
        <v>53</v>
      </c>
      <c r="K26" s="108"/>
    </row>
    <row r="27" spans="1:11" ht="26.4" hidden="1">
      <c r="A27" s="106" t="s">
        <v>166</v>
      </c>
      <c r="B27" s="107">
        <v>40483</v>
      </c>
      <c r="C27" s="107">
        <v>40908</v>
      </c>
      <c r="D27" s="109" t="s">
        <v>1449</v>
      </c>
      <c r="E27" s="109" t="s">
        <v>1485</v>
      </c>
      <c r="F27" s="109" t="s">
        <v>1486</v>
      </c>
      <c r="G27" s="110" t="e">
        <f>VLOOKUP("javier.sanchez",Usuarios!1:1048576,7,0)</f>
        <v>#REF!</v>
      </c>
      <c r="H27" s="108"/>
      <c r="I27" s="108"/>
      <c r="J27" s="109" t="s">
        <v>53</v>
      </c>
      <c r="K27" s="108"/>
    </row>
    <row r="28" spans="1:11" hidden="1">
      <c r="A28" s="106" t="s">
        <v>176</v>
      </c>
      <c r="B28" s="107">
        <v>40558</v>
      </c>
      <c r="C28" s="107">
        <v>40589</v>
      </c>
      <c r="D28" s="109" t="s">
        <v>1449</v>
      </c>
      <c r="E28" s="109" t="s">
        <v>174</v>
      </c>
      <c r="F28" s="109" t="s">
        <v>175</v>
      </c>
      <c r="G28" s="110"/>
      <c r="H28" s="108"/>
      <c r="I28" s="108"/>
      <c r="J28" s="109" t="s">
        <v>53</v>
      </c>
      <c r="K28" s="108"/>
    </row>
    <row r="29" spans="1:11" ht="26.4" hidden="1">
      <c r="A29" s="106" t="s">
        <v>182</v>
      </c>
      <c r="B29" s="107">
        <v>40616</v>
      </c>
      <c r="C29" s="107">
        <v>40618</v>
      </c>
      <c r="D29" s="109" t="s">
        <v>1449</v>
      </c>
      <c r="E29" s="109" t="s">
        <v>179</v>
      </c>
      <c r="F29" s="109" t="s">
        <v>180</v>
      </c>
      <c r="G29" s="110">
        <f>VLOOKUP(E29,Usuarios!1:1048576,7,0)</f>
        <v>0</v>
      </c>
      <c r="H29" s="108"/>
      <c r="I29" s="108"/>
      <c r="J29" s="109" t="s">
        <v>53</v>
      </c>
      <c r="K29" s="108"/>
    </row>
    <row r="30" spans="1:11" ht="26.4" hidden="1">
      <c r="A30" s="106" t="s">
        <v>140</v>
      </c>
      <c r="B30" s="107">
        <v>40624</v>
      </c>
      <c r="C30" s="107">
        <v>40908</v>
      </c>
      <c r="D30" s="109" t="s">
        <v>1449</v>
      </c>
      <c r="E30" s="109" t="s">
        <v>1487</v>
      </c>
      <c r="F30" s="109" t="s">
        <v>1488</v>
      </c>
      <c r="G30" s="110">
        <f>VLOOKUP("antonio.plaza",Usuarios!1:1048576,7,0)</f>
        <v>0</v>
      </c>
      <c r="H30" s="108"/>
      <c r="I30" s="108"/>
      <c r="J30" s="109" t="s">
        <v>53</v>
      </c>
      <c r="K30" s="108"/>
    </row>
    <row r="31" spans="1:11" hidden="1">
      <c r="A31" s="106" t="s">
        <v>187</v>
      </c>
      <c r="B31" s="107">
        <v>40681</v>
      </c>
      <c r="C31" s="107">
        <v>40688</v>
      </c>
      <c r="D31" s="109" t="s">
        <v>1449</v>
      </c>
      <c r="E31" s="109" t="s">
        <v>185</v>
      </c>
      <c r="F31" s="109" t="s">
        <v>1489</v>
      </c>
      <c r="G31" s="110"/>
      <c r="H31" s="108"/>
      <c r="I31" s="108"/>
      <c r="J31" s="109" t="s">
        <v>53</v>
      </c>
      <c r="K31" s="108"/>
    </row>
    <row r="32" spans="1:11" hidden="1">
      <c r="A32" s="106" t="s">
        <v>202</v>
      </c>
      <c r="B32" s="107">
        <v>40744</v>
      </c>
      <c r="C32" s="107">
        <v>40745</v>
      </c>
      <c r="D32" s="109" t="s">
        <v>1490</v>
      </c>
      <c r="E32" s="109" t="s">
        <v>200</v>
      </c>
      <c r="F32" s="109" t="s">
        <v>1491</v>
      </c>
      <c r="G32" s="110">
        <f>VLOOKUP(E32,Usuarios!1:1048576,7,0)</f>
        <v>0</v>
      </c>
      <c r="H32" s="108"/>
      <c r="I32" s="108"/>
      <c r="J32" s="109" t="s">
        <v>53</v>
      </c>
      <c r="K32" s="108"/>
    </row>
    <row r="33" spans="1:11" hidden="1">
      <c r="A33" s="106" t="s">
        <v>143</v>
      </c>
      <c r="B33" s="107">
        <v>40816</v>
      </c>
      <c r="C33" s="107">
        <v>42368</v>
      </c>
      <c r="D33" s="109" t="s">
        <v>1449</v>
      </c>
      <c r="E33" s="109" t="s">
        <v>141</v>
      </c>
      <c r="F33" s="109" t="s">
        <v>142</v>
      </c>
      <c r="G33" s="110">
        <f>VLOOKUP(E33,Usuarios!1:1048576,7,0)</f>
        <v>0</v>
      </c>
      <c r="H33" s="108"/>
      <c r="I33" s="108"/>
      <c r="J33" s="109" t="s">
        <v>53</v>
      </c>
      <c r="K33" s="108"/>
    </row>
    <row r="34" spans="1:11" ht="26.4" hidden="1">
      <c r="A34" s="106" t="s">
        <v>1492</v>
      </c>
      <c r="B34" s="107">
        <v>40833</v>
      </c>
      <c r="C34" s="107">
        <v>40969</v>
      </c>
      <c r="D34" s="109" t="s">
        <v>1446</v>
      </c>
      <c r="E34" s="109" t="s">
        <v>1493</v>
      </c>
      <c r="F34" s="109" t="s">
        <v>1494</v>
      </c>
      <c r="G34" s="110" t="e">
        <f>VLOOKUP("david.valencia",Usuarios!1:1048576,7,0)</f>
        <v>#REF!</v>
      </c>
      <c r="H34" s="108"/>
      <c r="I34" s="108"/>
      <c r="J34" s="109" t="s">
        <v>53</v>
      </c>
      <c r="K34" s="108"/>
    </row>
    <row r="35" spans="1:11" ht="132" hidden="1">
      <c r="A35" s="106" t="s">
        <v>1495</v>
      </c>
      <c r="B35" s="107">
        <v>40882</v>
      </c>
      <c r="C35" s="108"/>
      <c r="D35" s="108"/>
      <c r="E35" s="109" t="s">
        <v>209</v>
      </c>
      <c r="F35" s="109" t="s">
        <v>1496</v>
      </c>
      <c r="G35" s="110">
        <f>VLOOKUP(E35,Usuarios!1:1048576,7,0)</f>
        <v>0</v>
      </c>
      <c r="H35" s="108"/>
      <c r="I35" s="108"/>
      <c r="J35" s="109" t="s">
        <v>53</v>
      </c>
      <c r="K35" s="108"/>
    </row>
    <row r="36" spans="1:11" hidden="1">
      <c r="A36" s="106" t="s">
        <v>1497</v>
      </c>
      <c r="B36" s="107">
        <v>40882</v>
      </c>
      <c r="C36" s="108"/>
      <c r="D36" s="108"/>
      <c r="E36" s="109" t="s">
        <v>209</v>
      </c>
      <c r="F36" s="109" t="s">
        <v>1498</v>
      </c>
      <c r="G36" s="110">
        <f>VLOOKUP(E36,Usuarios!1:1048576,7,0)</f>
        <v>0</v>
      </c>
      <c r="H36" s="109" t="s">
        <v>1499</v>
      </c>
      <c r="I36" s="109" t="s">
        <v>48</v>
      </c>
      <c r="J36" s="109" t="s">
        <v>53</v>
      </c>
      <c r="K36" s="108"/>
    </row>
    <row r="37" spans="1:11" ht="26.4" hidden="1">
      <c r="A37" s="106" t="s">
        <v>1500</v>
      </c>
      <c r="B37" s="107">
        <v>40969</v>
      </c>
      <c r="C37" s="108"/>
      <c r="D37" s="108"/>
      <c r="E37" s="109" t="s">
        <v>214</v>
      </c>
      <c r="F37" s="109" t="s">
        <v>1501</v>
      </c>
      <c r="G37" s="110"/>
      <c r="H37" s="108"/>
      <c r="I37" s="108"/>
      <c r="J37" s="109" t="s">
        <v>53</v>
      </c>
      <c r="K37" s="108"/>
    </row>
    <row r="38" spans="1:11" ht="26.4" hidden="1">
      <c r="A38" s="106" t="s">
        <v>218</v>
      </c>
      <c r="B38" s="107">
        <v>40975</v>
      </c>
      <c r="C38" s="108"/>
      <c r="D38" s="108"/>
      <c r="E38" s="109" t="s">
        <v>216</v>
      </c>
      <c r="F38" s="109" t="s">
        <v>217</v>
      </c>
      <c r="G38" s="110" t="e">
        <f>VLOOKUP(E38,Usuarios!1:1048576,7,0)</f>
        <v>#REF!</v>
      </c>
      <c r="H38" s="108"/>
      <c r="I38" s="108"/>
      <c r="J38" s="109" t="s">
        <v>53</v>
      </c>
      <c r="K38" s="108"/>
    </row>
    <row r="39" spans="1:11" ht="26.4" hidden="1">
      <c r="A39" s="106" t="s">
        <v>227</v>
      </c>
      <c r="B39" s="107">
        <v>41200</v>
      </c>
      <c r="C39" s="107">
        <v>41274</v>
      </c>
      <c r="D39" s="109" t="s">
        <v>1490</v>
      </c>
      <c r="E39" s="109" t="s">
        <v>225</v>
      </c>
      <c r="F39" s="109" t="s">
        <v>226</v>
      </c>
      <c r="G39" s="110" t="e">
        <f>VLOOKUP(E39,Usuarios!1:1048576,7,0)</f>
        <v>#REF!</v>
      </c>
      <c r="H39" s="108"/>
      <c r="I39" s="108"/>
      <c r="J39" s="109" t="s">
        <v>53</v>
      </c>
      <c r="K39" s="108"/>
    </row>
    <row r="40" spans="1:11" hidden="1">
      <c r="A40" s="106" t="s">
        <v>1502</v>
      </c>
      <c r="B40" s="107">
        <v>41275</v>
      </c>
      <c r="C40" s="108"/>
      <c r="D40" s="109" t="s">
        <v>1449</v>
      </c>
      <c r="E40" s="109" t="s">
        <v>85</v>
      </c>
      <c r="F40" s="109" t="s">
        <v>1503</v>
      </c>
      <c r="G40" s="110"/>
      <c r="H40" s="108"/>
      <c r="I40" s="108"/>
      <c r="J40" s="109" t="s">
        <v>53</v>
      </c>
      <c r="K40" s="108"/>
    </row>
    <row r="41" spans="1:11" ht="39.6">
      <c r="A41" s="106" t="s">
        <v>1504</v>
      </c>
      <c r="B41" s="107">
        <v>41275</v>
      </c>
      <c r="C41" s="107">
        <v>41345</v>
      </c>
      <c r="D41" s="109" t="s">
        <v>1449</v>
      </c>
      <c r="E41" s="109" t="s">
        <v>1505</v>
      </c>
      <c r="F41" s="108"/>
      <c r="G41" s="110" t="e">
        <f>VLOOKUP(E41,Usuarios!1:1048576,7,0)</f>
        <v>#N/A</v>
      </c>
      <c r="H41" s="108"/>
      <c r="I41" s="108"/>
      <c r="J41" s="109" t="s">
        <v>53</v>
      </c>
      <c r="K41" s="108"/>
    </row>
    <row r="42" spans="1:11">
      <c r="A42" s="106" t="s">
        <v>281</v>
      </c>
      <c r="B42" s="107">
        <v>41288</v>
      </c>
      <c r="C42" s="107">
        <v>41289</v>
      </c>
      <c r="D42" s="109" t="s">
        <v>1490</v>
      </c>
      <c r="E42" s="109" t="s">
        <v>278</v>
      </c>
      <c r="F42" s="109" t="s">
        <v>279</v>
      </c>
      <c r="G42" s="110">
        <f>VLOOKUP(E42,Usuarios!1:1048576,7,0)</f>
        <v>0</v>
      </c>
      <c r="H42" s="108"/>
      <c r="I42" s="108"/>
      <c r="J42" s="109" t="s">
        <v>53</v>
      </c>
      <c r="K42" s="108"/>
    </row>
    <row r="43" spans="1:11">
      <c r="A43" s="106" t="s">
        <v>235</v>
      </c>
      <c r="B43" s="107">
        <v>41466</v>
      </c>
      <c r="C43" s="107"/>
      <c r="D43" s="109" t="s">
        <v>1449</v>
      </c>
      <c r="E43" s="109" t="s">
        <v>233</v>
      </c>
      <c r="F43" s="109" t="s">
        <v>234</v>
      </c>
      <c r="G43" s="113"/>
      <c r="H43" s="108"/>
      <c r="I43" s="108"/>
      <c r="J43" s="109" t="s">
        <v>53</v>
      </c>
      <c r="K43" s="109" t="s">
        <v>1506</v>
      </c>
    </row>
    <row r="44" spans="1:11" ht="26.4">
      <c r="A44" s="106" t="s">
        <v>117</v>
      </c>
      <c r="B44" s="107">
        <v>41544</v>
      </c>
      <c r="C44" s="108"/>
      <c r="D44" s="109" t="s">
        <v>1449</v>
      </c>
      <c r="E44" s="109" t="s">
        <v>236</v>
      </c>
      <c r="F44" s="109" t="s">
        <v>237</v>
      </c>
      <c r="G44" s="110" t="e">
        <f>VLOOKUP(E44,Usuarios!1:1048576,7,0)</f>
        <v>#REF!</v>
      </c>
      <c r="H44" s="108"/>
      <c r="I44" s="108"/>
      <c r="J44" s="109" t="s">
        <v>53</v>
      </c>
      <c r="K44" s="108"/>
    </row>
    <row r="45" spans="1:11" ht="26.4">
      <c r="A45" s="106" t="s">
        <v>241</v>
      </c>
      <c r="B45" s="107">
        <v>41640</v>
      </c>
      <c r="C45" s="107">
        <v>41730</v>
      </c>
      <c r="D45" s="109" t="s">
        <v>1449</v>
      </c>
      <c r="E45" s="109" t="s">
        <v>238</v>
      </c>
      <c r="F45" s="109" t="s">
        <v>1507</v>
      </c>
      <c r="G45" s="110">
        <f>VLOOKUP(E45,Usuarios!1:1048576,7,0)</f>
        <v>0</v>
      </c>
      <c r="H45" s="108"/>
      <c r="I45" s="108"/>
      <c r="J45" s="109" t="s">
        <v>53</v>
      </c>
      <c r="K45" s="108"/>
    </row>
    <row r="46" spans="1:11" ht="39.6">
      <c r="A46" s="106" t="s">
        <v>249</v>
      </c>
      <c r="B46" s="107">
        <v>41670</v>
      </c>
      <c r="C46" s="108"/>
      <c r="D46" s="109" t="s">
        <v>1449</v>
      </c>
      <c r="E46" s="109" t="s">
        <v>1508</v>
      </c>
      <c r="F46" s="109" t="s">
        <v>1509</v>
      </c>
      <c r="G46" s="110" t="e">
        <f>VLOOKUP("guadalupe.silvero",Usuarios!1:1048576,7,0)</f>
        <v>#REF!</v>
      </c>
      <c r="H46" s="109" t="s">
        <v>1510</v>
      </c>
      <c r="I46" s="109" t="s">
        <v>48</v>
      </c>
      <c r="J46" s="109" t="s">
        <v>53</v>
      </c>
      <c r="K46" s="108"/>
    </row>
    <row r="47" spans="1:11" ht="26.4">
      <c r="A47" s="106" t="s">
        <v>264</v>
      </c>
      <c r="B47" s="107">
        <v>41698</v>
      </c>
      <c r="C47" s="108"/>
      <c r="D47" s="109" t="s">
        <v>1490</v>
      </c>
      <c r="E47" s="109" t="s">
        <v>1511</v>
      </c>
      <c r="F47" s="109" t="s">
        <v>1512</v>
      </c>
      <c r="G47" s="110" t="e">
        <f>VLOOKUP("carlos.fernandez",Usuarios!1:1048576,7,0)</f>
        <v>#REF!</v>
      </c>
      <c r="H47" s="108"/>
      <c r="I47" s="108"/>
      <c r="J47" s="109" t="s">
        <v>53</v>
      </c>
      <c r="K47" s="108"/>
    </row>
    <row r="48" spans="1:11" ht="52.8">
      <c r="A48" s="106" t="s">
        <v>1513</v>
      </c>
      <c r="B48" s="107">
        <v>41698</v>
      </c>
      <c r="C48" s="107"/>
      <c r="D48" s="109" t="s">
        <v>1490</v>
      </c>
      <c r="E48" s="109" t="s">
        <v>261</v>
      </c>
      <c r="F48" s="108"/>
      <c r="G48" s="110"/>
      <c r="H48" s="109" t="s">
        <v>1514</v>
      </c>
      <c r="I48" s="109" t="s">
        <v>48</v>
      </c>
      <c r="J48" s="109" t="s">
        <v>53</v>
      </c>
      <c r="K48" s="108"/>
    </row>
    <row r="49" spans="1:11" ht="26.4">
      <c r="A49" s="106" t="s">
        <v>277</v>
      </c>
      <c r="B49" s="107">
        <v>41764</v>
      </c>
      <c r="C49" s="107">
        <v>41768</v>
      </c>
      <c r="D49" s="109" t="s">
        <v>1446</v>
      </c>
      <c r="E49" s="109" t="s">
        <v>274</v>
      </c>
      <c r="F49" s="109" t="s">
        <v>275</v>
      </c>
      <c r="G49" s="110" t="e">
        <f>VLOOKUP(E49,Usuarios!1:1048576,7,0)</f>
        <v>#REF!</v>
      </c>
      <c r="H49" s="108"/>
      <c r="I49" s="108"/>
      <c r="J49" s="109" t="s">
        <v>53</v>
      </c>
      <c r="K49" s="108"/>
    </row>
    <row r="50" spans="1:11" ht="26.4">
      <c r="A50" s="106" t="s">
        <v>277</v>
      </c>
      <c r="B50" s="107">
        <v>41764</v>
      </c>
      <c r="C50" s="107">
        <v>41768</v>
      </c>
      <c r="D50" s="108"/>
      <c r="E50" s="109" t="s">
        <v>1515</v>
      </c>
      <c r="F50" s="109" t="s">
        <v>1516</v>
      </c>
      <c r="G50" s="110" t="e">
        <f>VLOOKUP(E50,Usuarios!1:1048576,7,0)</f>
        <v>#N/A</v>
      </c>
      <c r="H50" s="108"/>
      <c r="I50" s="108"/>
      <c r="J50" s="109" t="s">
        <v>53</v>
      </c>
      <c r="K50" s="108"/>
    </row>
    <row r="51" spans="1:11" ht="26.4">
      <c r="A51" s="106" t="s">
        <v>1517</v>
      </c>
      <c r="B51" s="107">
        <v>41983</v>
      </c>
      <c r="C51" s="107">
        <v>43444</v>
      </c>
      <c r="D51" s="109" t="s">
        <v>1446</v>
      </c>
      <c r="E51" s="109" t="s">
        <v>291</v>
      </c>
      <c r="F51" s="109" t="s">
        <v>292</v>
      </c>
      <c r="G51" s="110" t="e">
        <f>VLOOKUP(E51,Usuarios!1:1048576,7,0)</f>
        <v>#REF!</v>
      </c>
      <c r="H51" s="108"/>
      <c r="I51" s="108"/>
      <c r="J51" s="109" t="s">
        <v>53</v>
      </c>
      <c r="K51" s="108"/>
    </row>
    <row r="52" spans="1:11">
      <c r="A52" s="106" t="s">
        <v>308</v>
      </c>
      <c r="B52" s="107">
        <v>42191</v>
      </c>
      <c r="C52" s="107">
        <v>42369</v>
      </c>
      <c r="D52" s="109" t="s">
        <v>1490</v>
      </c>
      <c r="E52" s="109" t="s">
        <v>305</v>
      </c>
      <c r="F52" s="109" t="s">
        <v>306</v>
      </c>
      <c r="G52" s="110">
        <f>VLOOKUP(E52,Usuarios!1:1048576,7,0)</f>
        <v>0</v>
      </c>
      <c r="H52" s="108"/>
      <c r="I52" s="108"/>
      <c r="J52" s="109" t="s">
        <v>53</v>
      </c>
      <c r="K52" s="108"/>
    </row>
    <row r="53" spans="1:11">
      <c r="A53" s="106" t="s">
        <v>311</v>
      </c>
      <c r="B53" s="107">
        <v>42290</v>
      </c>
      <c r="C53" s="108"/>
      <c r="D53" s="108"/>
      <c r="E53" s="109" t="s">
        <v>309</v>
      </c>
      <c r="F53" s="109" t="s">
        <v>310</v>
      </c>
      <c r="G53" s="110" t="e">
        <f>VLOOKUP(E53,Usuarios!1:1048576,7,0)</f>
        <v>#REF!</v>
      </c>
      <c r="H53" s="108"/>
      <c r="I53" s="108"/>
      <c r="J53" s="109" t="s">
        <v>53</v>
      </c>
      <c r="K53" s="108"/>
    </row>
    <row r="54" spans="1:11" ht="66">
      <c r="A54" s="106" t="s">
        <v>1518</v>
      </c>
      <c r="B54" s="107">
        <v>42292</v>
      </c>
      <c r="C54" s="108"/>
      <c r="D54" s="108"/>
      <c r="E54" s="109" t="s">
        <v>42</v>
      </c>
      <c r="F54" s="109" t="s">
        <v>1519</v>
      </c>
      <c r="G54" s="110" t="e">
        <f>VLOOKUP(E54,Usuarios!1:1048576,7,0)</f>
        <v>#REF!</v>
      </c>
      <c r="H54" s="108"/>
      <c r="I54" s="108"/>
      <c r="J54" s="109" t="s">
        <v>53</v>
      </c>
      <c r="K54" s="108"/>
    </row>
    <row r="55" spans="1:11" ht="39.6">
      <c r="A55" s="106" t="s">
        <v>315</v>
      </c>
      <c r="B55" s="107">
        <v>42309</v>
      </c>
      <c r="C55" s="107">
        <v>42429</v>
      </c>
      <c r="D55" s="109" t="s">
        <v>1449</v>
      </c>
      <c r="E55" s="109" t="s">
        <v>1520</v>
      </c>
      <c r="F55" s="109" t="s">
        <v>1521</v>
      </c>
      <c r="G55" s="110"/>
      <c r="H55" s="108"/>
      <c r="I55" s="109" t="s">
        <v>1522</v>
      </c>
      <c r="J55" s="109" t="s">
        <v>1523</v>
      </c>
      <c r="K55" s="108"/>
    </row>
    <row r="56" spans="1:11" ht="39.6">
      <c r="A56" s="106" t="s">
        <v>1524</v>
      </c>
      <c r="B56" s="107">
        <v>42318</v>
      </c>
      <c r="C56" s="107">
        <v>42735</v>
      </c>
      <c r="D56" s="109" t="s">
        <v>1449</v>
      </c>
      <c r="E56" s="109" t="s">
        <v>206</v>
      </c>
      <c r="F56" s="109" t="s">
        <v>1525</v>
      </c>
      <c r="G56" s="110"/>
      <c r="H56" s="108"/>
      <c r="I56" s="108"/>
      <c r="J56" s="109" t="s">
        <v>53</v>
      </c>
      <c r="K56" s="109" t="s">
        <v>1526</v>
      </c>
    </row>
    <row r="57" spans="1:11" ht="26.4">
      <c r="A57" s="106" t="s">
        <v>1527</v>
      </c>
      <c r="B57" s="107">
        <v>42390</v>
      </c>
      <c r="C57" s="107">
        <v>42736</v>
      </c>
      <c r="D57" s="109" t="s">
        <v>1449</v>
      </c>
      <c r="E57" s="109" t="s">
        <v>320</v>
      </c>
      <c r="F57" s="109" t="s">
        <v>1528</v>
      </c>
      <c r="G57" s="110" t="e">
        <f>VLOOKUP(E57,Usuarios!1:1048576,7,0)</f>
        <v>#REF!</v>
      </c>
      <c r="H57" s="108"/>
      <c r="I57" s="108"/>
      <c r="J57" s="109" t="s">
        <v>53</v>
      </c>
      <c r="K57" s="109" t="s">
        <v>1529</v>
      </c>
    </row>
    <row r="58" spans="1:11">
      <c r="A58" s="106" t="s">
        <v>304</v>
      </c>
      <c r="B58" s="107">
        <v>42426</v>
      </c>
      <c r="C58" s="108"/>
      <c r="D58" s="108"/>
      <c r="E58" s="109" t="s">
        <v>327</v>
      </c>
      <c r="F58" s="109" t="s">
        <v>328</v>
      </c>
      <c r="G58" s="110">
        <f>VLOOKUP(E58,Usuarios!1:1048576,7,0)</f>
        <v>0</v>
      </c>
      <c r="H58" s="108"/>
      <c r="I58" s="108"/>
      <c r="J58" s="109" t="s">
        <v>53</v>
      </c>
      <c r="K58" s="109" t="s">
        <v>1530</v>
      </c>
    </row>
    <row r="59" spans="1:11">
      <c r="A59" s="106" t="s">
        <v>331</v>
      </c>
      <c r="B59" s="107">
        <v>42430</v>
      </c>
      <c r="C59" s="107">
        <v>42551</v>
      </c>
      <c r="D59" s="109" t="s">
        <v>1449</v>
      </c>
      <c r="E59" s="109" t="s">
        <v>329</v>
      </c>
      <c r="F59" s="109" t="s">
        <v>330</v>
      </c>
      <c r="G59" s="111" t="s">
        <v>332</v>
      </c>
      <c r="H59" s="108"/>
      <c r="I59" s="109" t="s">
        <v>1531</v>
      </c>
      <c r="J59" s="109" t="s">
        <v>1523</v>
      </c>
      <c r="K59" s="108"/>
    </row>
    <row r="60" spans="1:11" ht="39.6">
      <c r="A60" s="106" t="s">
        <v>1532</v>
      </c>
      <c r="B60" s="107">
        <v>42552</v>
      </c>
      <c r="C60" s="107">
        <v>42674</v>
      </c>
      <c r="D60" s="108"/>
      <c r="E60" s="109" t="s">
        <v>337</v>
      </c>
      <c r="F60" s="109" t="s">
        <v>1533</v>
      </c>
      <c r="G60" s="111" t="s">
        <v>1534</v>
      </c>
      <c r="H60" s="114"/>
      <c r="I60" s="109" t="s">
        <v>1535</v>
      </c>
      <c r="J60" s="109" t="s">
        <v>1523</v>
      </c>
      <c r="K60" s="108"/>
    </row>
    <row r="61" spans="1:11" ht="79.2">
      <c r="A61" s="106" t="s">
        <v>350</v>
      </c>
      <c r="B61" s="107">
        <v>42675</v>
      </c>
      <c r="C61" s="107">
        <v>42794</v>
      </c>
      <c r="D61" s="109" t="s">
        <v>1449</v>
      </c>
      <c r="E61" s="109" t="s">
        <v>1536</v>
      </c>
      <c r="F61" s="115" t="s">
        <v>1537</v>
      </c>
      <c r="G61" s="111" t="s">
        <v>360</v>
      </c>
      <c r="H61" s="108"/>
      <c r="I61" s="109" t="s">
        <v>1538</v>
      </c>
      <c r="J61" s="109" t="s">
        <v>1523</v>
      </c>
      <c r="K61" s="108"/>
    </row>
    <row r="62" spans="1:11" ht="26.4">
      <c r="A62" s="106" t="s">
        <v>1539</v>
      </c>
      <c r="B62" s="116">
        <v>42736</v>
      </c>
      <c r="C62" s="109" t="s">
        <v>1540</v>
      </c>
      <c r="D62" s="109" t="s">
        <v>1446</v>
      </c>
      <c r="E62" s="109" t="s">
        <v>46</v>
      </c>
      <c r="F62" s="109" t="s">
        <v>1448</v>
      </c>
      <c r="G62" s="110" t="e">
        <f>VLOOKUP(E62,Usuarios!1:1048576,7,0)</f>
        <v>#REF!</v>
      </c>
      <c r="H62" s="108"/>
      <c r="I62" s="108"/>
      <c r="J62" s="109" t="s">
        <v>53</v>
      </c>
      <c r="K62" s="109" t="s">
        <v>1541</v>
      </c>
    </row>
    <row r="63" spans="1:11" ht="66">
      <c r="A63" s="106" t="s">
        <v>1542</v>
      </c>
      <c r="B63" s="107">
        <v>42795</v>
      </c>
      <c r="C63" s="107">
        <v>42916</v>
      </c>
      <c r="D63" s="108"/>
      <c r="E63" s="109" t="s">
        <v>1543</v>
      </c>
      <c r="F63" s="109" t="s">
        <v>1544</v>
      </c>
      <c r="G63" s="110"/>
      <c r="H63" s="108"/>
      <c r="I63" s="109" t="s">
        <v>469</v>
      </c>
      <c r="J63" s="109" t="s">
        <v>1523</v>
      </c>
      <c r="K63" s="109" t="s">
        <v>1545</v>
      </c>
    </row>
    <row r="64" spans="1:11" ht="26.4">
      <c r="A64" s="106" t="s">
        <v>1546</v>
      </c>
      <c r="B64" s="107">
        <v>42917</v>
      </c>
      <c r="C64" s="107">
        <v>43039</v>
      </c>
      <c r="D64" s="108"/>
      <c r="E64" s="117" t="s">
        <v>1547</v>
      </c>
      <c r="F64" s="109" t="s">
        <v>1548</v>
      </c>
      <c r="G64" s="110"/>
      <c r="H64" s="108"/>
      <c r="I64" s="109" t="s">
        <v>1538</v>
      </c>
      <c r="J64" s="109" t="s">
        <v>1523</v>
      </c>
      <c r="K64" s="109" t="s">
        <v>1549</v>
      </c>
    </row>
    <row r="65" spans="1:11" ht="26.4">
      <c r="A65" s="106" t="s">
        <v>1550</v>
      </c>
      <c r="B65" s="107">
        <v>43040</v>
      </c>
      <c r="C65" s="107">
        <v>43159</v>
      </c>
      <c r="D65" s="108"/>
      <c r="E65" s="109" t="s">
        <v>402</v>
      </c>
      <c r="F65" s="109" t="s">
        <v>403</v>
      </c>
      <c r="G65" s="110"/>
      <c r="H65" s="108"/>
      <c r="I65" s="109" t="s">
        <v>1551</v>
      </c>
      <c r="J65" s="109" t="s">
        <v>1523</v>
      </c>
      <c r="K65" s="109" t="s">
        <v>1552</v>
      </c>
    </row>
    <row r="66" spans="1:11" ht="26.4">
      <c r="A66" s="106" t="s">
        <v>400</v>
      </c>
      <c r="B66" s="107">
        <v>43040</v>
      </c>
      <c r="C66" s="107">
        <v>43159</v>
      </c>
      <c r="D66" s="108"/>
      <c r="E66" s="109" t="s">
        <v>397</v>
      </c>
      <c r="F66" s="109" t="s">
        <v>398</v>
      </c>
      <c r="G66" s="110"/>
      <c r="H66" s="108"/>
      <c r="I66" s="109" t="s">
        <v>399</v>
      </c>
      <c r="J66" s="109" t="s">
        <v>1523</v>
      </c>
      <c r="K66" s="109" t="s">
        <v>1553</v>
      </c>
    </row>
    <row r="67" spans="1:11" ht="26.4">
      <c r="A67" s="106" t="s">
        <v>1554</v>
      </c>
      <c r="B67" s="107">
        <v>43040</v>
      </c>
      <c r="C67" s="107">
        <v>43159</v>
      </c>
      <c r="D67" s="108"/>
      <c r="E67" s="109" t="s">
        <v>1547</v>
      </c>
      <c r="F67" s="109" t="s">
        <v>1548</v>
      </c>
      <c r="G67" s="110"/>
      <c r="H67" s="108"/>
      <c r="I67" s="109" t="s">
        <v>1538</v>
      </c>
      <c r="J67" s="109" t="s">
        <v>1523</v>
      </c>
      <c r="K67" s="109" t="s">
        <v>1555</v>
      </c>
    </row>
    <row r="68" spans="1:11">
      <c r="A68" s="106" t="s">
        <v>1556</v>
      </c>
      <c r="B68" s="107">
        <v>43067</v>
      </c>
      <c r="C68" s="107"/>
      <c r="D68" s="108"/>
      <c r="E68" s="109" t="s">
        <v>413</v>
      </c>
      <c r="F68" s="108"/>
      <c r="G68" s="110"/>
      <c r="H68" s="108"/>
      <c r="I68" s="109" t="s">
        <v>1557</v>
      </c>
      <c r="J68" s="109" t="s">
        <v>53</v>
      </c>
      <c r="K68" s="109" t="s">
        <v>1558</v>
      </c>
    </row>
    <row r="69" spans="1:11" ht="26.4">
      <c r="A69" s="106" t="s">
        <v>1559</v>
      </c>
      <c r="B69" s="107">
        <v>43160</v>
      </c>
      <c r="C69" s="107">
        <v>43281</v>
      </c>
      <c r="D69" s="109" t="s">
        <v>1446</v>
      </c>
      <c r="E69" s="109" t="s">
        <v>1560</v>
      </c>
      <c r="F69" s="109" t="s">
        <v>1561</v>
      </c>
      <c r="G69" s="113"/>
      <c r="H69" s="108"/>
      <c r="I69" s="109" t="s">
        <v>1562</v>
      </c>
      <c r="J69" s="109" t="s">
        <v>1523</v>
      </c>
      <c r="K69" s="109" t="s">
        <v>1563</v>
      </c>
    </row>
    <row r="70" spans="1:11" ht="26.4">
      <c r="A70" s="106" t="s">
        <v>400</v>
      </c>
      <c r="B70" s="107">
        <v>43160</v>
      </c>
      <c r="C70" s="107">
        <v>43281</v>
      </c>
      <c r="D70" s="108"/>
      <c r="E70" s="109" t="s">
        <v>397</v>
      </c>
      <c r="F70" s="109" t="s">
        <v>398</v>
      </c>
      <c r="G70" s="113"/>
      <c r="H70" s="108"/>
      <c r="I70" s="109" t="s">
        <v>399</v>
      </c>
      <c r="J70" s="109" t="s">
        <v>1523</v>
      </c>
      <c r="K70" s="108"/>
    </row>
    <row r="71" spans="1:11" ht="26.4">
      <c r="A71" s="106" t="s">
        <v>461</v>
      </c>
      <c r="B71" s="107">
        <v>43282</v>
      </c>
      <c r="C71" s="107">
        <v>43404</v>
      </c>
      <c r="D71" s="109" t="s">
        <v>1564</v>
      </c>
      <c r="E71" s="109" t="s">
        <v>1565</v>
      </c>
      <c r="F71" s="109" t="s">
        <v>1566</v>
      </c>
      <c r="G71" s="113"/>
      <c r="H71" s="108"/>
      <c r="I71" s="109" t="s">
        <v>1538</v>
      </c>
      <c r="J71" s="109" t="s">
        <v>1523</v>
      </c>
      <c r="K71" s="108"/>
    </row>
    <row r="72" spans="1:11" ht="28.8">
      <c r="A72" s="106" t="s">
        <v>474</v>
      </c>
      <c r="B72" s="107">
        <v>43343</v>
      </c>
      <c r="C72" s="108"/>
      <c r="D72" s="109" t="s">
        <v>1446</v>
      </c>
      <c r="E72" s="109" t="s">
        <v>1567</v>
      </c>
      <c r="F72" s="118" t="s">
        <v>1568</v>
      </c>
      <c r="G72" s="111" t="s">
        <v>1569</v>
      </c>
      <c r="H72" s="109" t="s">
        <v>1570</v>
      </c>
      <c r="I72" s="109" t="s">
        <v>48</v>
      </c>
      <c r="J72" s="109" t="s">
        <v>53</v>
      </c>
      <c r="K72" s="108"/>
    </row>
    <row r="73" spans="1:11" ht="26.4">
      <c r="A73" s="106" t="s">
        <v>483</v>
      </c>
      <c r="B73" s="107">
        <v>43404</v>
      </c>
      <c r="C73" s="107">
        <v>43524</v>
      </c>
      <c r="D73" s="108"/>
      <c r="E73" s="109" t="s">
        <v>1571</v>
      </c>
      <c r="F73" s="109" t="s">
        <v>1572</v>
      </c>
      <c r="G73" s="111" t="s">
        <v>1573</v>
      </c>
      <c r="H73" s="109" t="s">
        <v>1574</v>
      </c>
      <c r="I73" s="109" t="s">
        <v>1538</v>
      </c>
      <c r="J73" s="109" t="s">
        <v>1523</v>
      </c>
      <c r="K73" s="109" t="s">
        <v>1575</v>
      </c>
    </row>
    <row r="74" spans="1:11" ht="66">
      <c r="A74" s="106" t="s">
        <v>487</v>
      </c>
      <c r="B74" s="107">
        <v>43404</v>
      </c>
      <c r="C74" s="107">
        <v>43524</v>
      </c>
      <c r="D74" s="108"/>
      <c r="E74" s="109" t="s">
        <v>1576</v>
      </c>
      <c r="F74" s="109" t="s">
        <v>1577</v>
      </c>
      <c r="G74" s="111" t="s">
        <v>1578</v>
      </c>
      <c r="H74" s="108"/>
      <c r="I74" s="109" t="s">
        <v>165</v>
      </c>
      <c r="J74" s="109" t="s">
        <v>1523</v>
      </c>
      <c r="K74" s="109" t="s">
        <v>1579</v>
      </c>
    </row>
    <row r="75" spans="1:11" ht="79.2">
      <c r="A75" s="106" t="s">
        <v>511</v>
      </c>
      <c r="B75" s="107">
        <v>43404</v>
      </c>
      <c r="C75" s="107">
        <v>43524</v>
      </c>
      <c r="D75" s="109" t="s">
        <v>1564</v>
      </c>
      <c r="E75" s="109" t="s">
        <v>1580</v>
      </c>
      <c r="F75" s="109" t="s">
        <v>1581</v>
      </c>
      <c r="G75" s="111" t="s">
        <v>1582</v>
      </c>
      <c r="H75" s="109" t="s">
        <v>1583</v>
      </c>
      <c r="I75" s="109" t="s">
        <v>510</v>
      </c>
      <c r="J75" s="109" t="s">
        <v>1523</v>
      </c>
      <c r="K75" s="109" t="s">
        <v>1584</v>
      </c>
    </row>
    <row r="76" spans="1:11" s="119" customFormat="1" ht="26.4">
      <c r="A76" s="120" t="s">
        <v>534</v>
      </c>
      <c r="B76" s="121">
        <v>43497</v>
      </c>
      <c r="C76" s="121"/>
      <c r="D76" s="122"/>
      <c r="E76" s="123" t="s">
        <v>531</v>
      </c>
      <c r="F76" s="124" t="s">
        <v>533</v>
      </c>
      <c r="G76" s="125" t="s">
        <v>535</v>
      </c>
      <c r="H76" s="123" t="s">
        <v>1574</v>
      </c>
      <c r="I76" s="123" t="s">
        <v>1538</v>
      </c>
      <c r="J76" s="123" t="s">
        <v>1523</v>
      </c>
      <c r="K76" s="122"/>
    </row>
    <row r="77" spans="1:11" ht="39.6">
      <c r="A77" s="106" t="s">
        <v>540</v>
      </c>
      <c r="B77" s="107">
        <v>43524</v>
      </c>
      <c r="C77" s="107">
        <v>43646</v>
      </c>
      <c r="D77" s="108"/>
      <c r="E77" s="109" t="s">
        <v>1585</v>
      </c>
      <c r="F77" s="109" t="s">
        <v>1586</v>
      </c>
      <c r="G77" s="111" t="s">
        <v>1587</v>
      </c>
      <c r="H77" s="108"/>
      <c r="I77" s="109" t="s">
        <v>1531</v>
      </c>
      <c r="J77" s="109" t="s">
        <v>1523</v>
      </c>
      <c r="K77" s="109" t="s">
        <v>1588</v>
      </c>
    </row>
    <row r="78" spans="1:11" ht="28.8">
      <c r="A78" s="106" t="s">
        <v>547</v>
      </c>
      <c r="B78" s="107">
        <v>43524</v>
      </c>
      <c r="C78" s="107">
        <v>43646</v>
      </c>
      <c r="D78" s="108"/>
      <c r="E78" s="109" t="s">
        <v>1589</v>
      </c>
      <c r="F78" s="109" t="s">
        <v>1590</v>
      </c>
      <c r="G78" s="126" t="s">
        <v>1591</v>
      </c>
      <c r="H78" s="108"/>
      <c r="I78" s="109" t="s">
        <v>1592</v>
      </c>
      <c r="J78" s="109" t="s">
        <v>1523</v>
      </c>
      <c r="K78" s="109" t="s">
        <v>1593</v>
      </c>
    </row>
    <row r="79" spans="1:11" ht="26.4">
      <c r="A79" s="106" t="s">
        <v>1594</v>
      </c>
      <c r="B79" s="107">
        <v>43524</v>
      </c>
      <c r="C79" s="107">
        <v>43646</v>
      </c>
      <c r="D79" s="108"/>
      <c r="E79" s="109" t="s">
        <v>1560</v>
      </c>
      <c r="F79" s="109" t="s">
        <v>1561</v>
      </c>
      <c r="G79" s="113"/>
      <c r="H79" s="108"/>
      <c r="I79" s="109" t="s">
        <v>1562</v>
      </c>
      <c r="J79" s="109" t="s">
        <v>1523</v>
      </c>
      <c r="K79" s="109" t="s">
        <v>1595</v>
      </c>
    </row>
    <row r="80" spans="1:11" ht="26.4">
      <c r="A80" s="106" t="s">
        <v>1596</v>
      </c>
      <c r="B80" s="107">
        <v>43524</v>
      </c>
      <c r="C80" s="107">
        <v>43646</v>
      </c>
      <c r="D80" s="109" t="s">
        <v>1564</v>
      </c>
      <c r="E80" s="109" t="s">
        <v>568</v>
      </c>
      <c r="F80" s="109" t="s">
        <v>570</v>
      </c>
      <c r="G80" s="110"/>
      <c r="H80" s="109" t="s">
        <v>1597</v>
      </c>
      <c r="I80" s="109" t="s">
        <v>399</v>
      </c>
      <c r="J80" s="109" t="s">
        <v>1523</v>
      </c>
      <c r="K80" s="109" t="s">
        <v>1598</v>
      </c>
    </row>
    <row r="81" spans="1:11" ht="28.8">
      <c r="A81" s="106" t="s">
        <v>1599</v>
      </c>
      <c r="B81" s="107">
        <v>43647</v>
      </c>
      <c r="C81" s="107">
        <v>43769</v>
      </c>
      <c r="D81" s="108"/>
      <c r="E81" s="109" t="s">
        <v>1589</v>
      </c>
      <c r="F81" s="109" t="s">
        <v>1590</v>
      </c>
      <c r="G81" s="126" t="s">
        <v>1591</v>
      </c>
      <c r="H81" s="108"/>
      <c r="I81" s="109" t="s">
        <v>1592</v>
      </c>
      <c r="J81" s="109" t="s">
        <v>1523</v>
      </c>
      <c r="K81" s="109" t="s">
        <v>1600</v>
      </c>
    </row>
    <row r="82" spans="1:11" ht="39.6">
      <c r="A82" s="106" t="s">
        <v>540</v>
      </c>
      <c r="B82" s="107">
        <v>43647</v>
      </c>
      <c r="C82" s="107">
        <v>43769</v>
      </c>
      <c r="D82" s="108"/>
      <c r="E82" s="109" t="s">
        <v>1585</v>
      </c>
      <c r="F82" s="109" t="s">
        <v>1586</v>
      </c>
      <c r="G82" s="111" t="s">
        <v>1587</v>
      </c>
      <c r="H82" s="108"/>
      <c r="I82" s="109" t="s">
        <v>1531</v>
      </c>
      <c r="J82" s="109" t="s">
        <v>1523</v>
      </c>
      <c r="K82" s="109" t="s">
        <v>1601</v>
      </c>
    </row>
    <row r="83" spans="1:11" ht="79.2">
      <c r="A83" s="106" t="s">
        <v>1602</v>
      </c>
      <c r="B83" s="107">
        <v>43647</v>
      </c>
      <c r="C83" s="107">
        <v>43769</v>
      </c>
      <c r="D83" s="108"/>
      <c r="E83" s="109" t="s">
        <v>1580</v>
      </c>
      <c r="F83" s="109" t="s">
        <v>1581</v>
      </c>
      <c r="G83" s="111" t="s">
        <v>1582</v>
      </c>
      <c r="H83" s="109" t="s">
        <v>1583</v>
      </c>
      <c r="I83" s="109" t="s">
        <v>510</v>
      </c>
      <c r="J83" s="109" t="s">
        <v>1523</v>
      </c>
      <c r="K83" s="109" t="s">
        <v>1603</v>
      </c>
    </row>
    <row r="84" spans="1:11" ht="79.2">
      <c r="A84" s="106" t="s">
        <v>1604</v>
      </c>
      <c r="B84" s="107">
        <v>43647</v>
      </c>
      <c r="C84" s="107">
        <v>43769</v>
      </c>
      <c r="D84" s="108"/>
      <c r="E84" s="109" t="s">
        <v>1605</v>
      </c>
      <c r="F84" s="109" t="s">
        <v>1606</v>
      </c>
      <c r="G84" s="111" t="s">
        <v>1607</v>
      </c>
      <c r="H84" s="109" t="s">
        <v>1583</v>
      </c>
      <c r="I84" s="109" t="s">
        <v>510</v>
      </c>
      <c r="J84" s="109" t="s">
        <v>1523</v>
      </c>
      <c r="K84" s="109" t="s">
        <v>1608</v>
      </c>
    </row>
    <row r="85" spans="1:11" ht="26.4">
      <c r="A85" s="106" t="s">
        <v>599</v>
      </c>
      <c r="B85" s="107">
        <v>43770</v>
      </c>
      <c r="C85" s="107">
        <v>43890</v>
      </c>
      <c r="D85" s="108"/>
      <c r="E85" s="109" t="s">
        <v>595</v>
      </c>
      <c r="F85" s="109" t="s">
        <v>597</v>
      </c>
      <c r="G85" s="111" t="s">
        <v>600</v>
      </c>
      <c r="H85" s="108"/>
      <c r="I85" s="109" t="s">
        <v>1522</v>
      </c>
      <c r="J85" s="109" t="s">
        <v>1523</v>
      </c>
      <c r="K85" s="109" t="s">
        <v>1609</v>
      </c>
    </row>
    <row r="86" spans="1:11" ht="79.2">
      <c r="A86" s="106" t="s">
        <v>1610</v>
      </c>
      <c r="B86" s="107">
        <v>43770</v>
      </c>
      <c r="C86" s="107">
        <v>43890</v>
      </c>
      <c r="D86" s="108"/>
      <c r="E86" s="109" t="s">
        <v>1605</v>
      </c>
      <c r="F86" s="109" t="s">
        <v>1606</v>
      </c>
      <c r="G86" s="111" t="s">
        <v>1607</v>
      </c>
      <c r="H86" s="109" t="s">
        <v>1583</v>
      </c>
      <c r="I86" s="109" t="s">
        <v>510</v>
      </c>
      <c r="J86" s="109" t="s">
        <v>1523</v>
      </c>
      <c r="K86" s="109" t="s">
        <v>1611</v>
      </c>
    </row>
    <row r="87" spans="1:11" ht="79.2">
      <c r="A87" s="106" t="s">
        <v>1612</v>
      </c>
      <c r="B87" s="107">
        <v>43891</v>
      </c>
      <c r="C87" s="107">
        <v>44012</v>
      </c>
      <c r="D87" s="109" t="s">
        <v>1564</v>
      </c>
      <c r="E87" s="109" t="s">
        <v>1605</v>
      </c>
      <c r="F87" s="109" t="s">
        <v>1606</v>
      </c>
      <c r="G87" s="111" t="s">
        <v>1607</v>
      </c>
      <c r="H87" s="109" t="s">
        <v>1583</v>
      </c>
      <c r="I87" s="109" t="s">
        <v>510</v>
      </c>
      <c r="J87" s="109" t="s">
        <v>1523</v>
      </c>
      <c r="K87" s="109" t="s">
        <v>1613</v>
      </c>
    </row>
    <row r="88" spans="1:11" ht="26.4">
      <c r="A88" s="106" t="s">
        <v>611</v>
      </c>
      <c r="B88" s="107">
        <v>43891</v>
      </c>
      <c r="C88" s="107">
        <v>44012</v>
      </c>
      <c r="D88" s="109" t="s">
        <v>1490</v>
      </c>
      <c r="E88" s="109" t="s">
        <v>607</v>
      </c>
      <c r="F88" s="109" t="s">
        <v>609</v>
      </c>
      <c r="G88" s="111" t="s">
        <v>612</v>
      </c>
      <c r="H88" s="109" t="s">
        <v>1614</v>
      </c>
      <c r="I88" s="109" t="s">
        <v>1615</v>
      </c>
      <c r="J88" s="109" t="s">
        <v>1523</v>
      </c>
      <c r="K88" s="109" t="s">
        <v>1616</v>
      </c>
    </row>
    <row r="89" spans="1:11">
      <c r="A89" s="106" t="s">
        <v>634</v>
      </c>
      <c r="B89" s="107">
        <v>44013</v>
      </c>
      <c r="C89" s="107">
        <v>44135</v>
      </c>
      <c r="D89" s="109" t="s">
        <v>1617</v>
      </c>
      <c r="E89" s="109" t="s">
        <v>630</v>
      </c>
      <c r="F89" s="109" t="s">
        <v>632</v>
      </c>
      <c r="G89" s="111" t="s">
        <v>635</v>
      </c>
      <c r="H89" s="108"/>
      <c r="I89" s="109" t="s">
        <v>1210</v>
      </c>
      <c r="J89" s="109" t="s">
        <v>1523</v>
      </c>
      <c r="K89" s="109" t="s">
        <v>1618</v>
      </c>
    </row>
    <row r="90" spans="1:11" ht="66">
      <c r="A90" s="106" t="s">
        <v>639</v>
      </c>
      <c r="B90" s="107">
        <v>44013</v>
      </c>
      <c r="C90" s="107">
        <v>44135</v>
      </c>
      <c r="D90" s="109" t="s">
        <v>1564</v>
      </c>
      <c r="E90" s="109" t="s">
        <v>1619</v>
      </c>
      <c r="F90" s="109" t="s">
        <v>1620</v>
      </c>
      <c r="G90" s="111" t="s">
        <v>1621</v>
      </c>
      <c r="H90" s="108"/>
      <c r="I90" s="109" t="s">
        <v>1622</v>
      </c>
      <c r="J90" s="109" t="s">
        <v>1523</v>
      </c>
      <c r="K90" s="109" t="s">
        <v>1623</v>
      </c>
    </row>
    <row r="91" spans="1:11">
      <c r="A91" s="106" t="s">
        <v>661</v>
      </c>
      <c r="B91" s="107">
        <v>44013</v>
      </c>
      <c r="C91" s="107">
        <v>44135</v>
      </c>
      <c r="D91" s="109" t="s">
        <v>1564</v>
      </c>
      <c r="E91" s="109" t="s">
        <v>659</v>
      </c>
      <c r="F91" s="109" t="s">
        <v>1624</v>
      </c>
      <c r="G91" s="111" t="s">
        <v>662</v>
      </c>
      <c r="H91" s="109" t="s">
        <v>1625</v>
      </c>
      <c r="I91" s="109" t="s">
        <v>1538</v>
      </c>
      <c r="J91" s="109" t="s">
        <v>1523</v>
      </c>
      <c r="K91" s="109" t="s">
        <v>1626</v>
      </c>
    </row>
    <row r="92" spans="1:11" ht="79.2">
      <c r="A92" s="106" t="s">
        <v>1627</v>
      </c>
      <c r="B92" s="107">
        <v>44013</v>
      </c>
      <c r="C92" s="107">
        <v>44135</v>
      </c>
      <c r="D92" s="109" t="s">
        <v>1564</v>
      </c>
      <c r="E92" s="109" t="s">
        <v>1605</v>
      </c>
      <c r="F92" s="109" t="s">
        <v>1606</v>
      </c>
      <c r="G92" s="111" t="s">
        <v>1607</v>
      </c>
      <c r="H92" s="109" t="s">
        <v>1583</v>
      </c>
      <c r="I92" s="109" t="s">
        <v>510</v>
      </c>
      <c r="J92" s="109" t="s">
        <v>1523</v>
      </c>
      <c r="K92" s="109" t="s">
        <v>1628</v>
      </c>
    </row>
    <row r="93" spans="1:11" ht="26.4">
      <c r="A93" s="106" t="s">
        <v>690</v>
      </c>
      <c r="B93" s="107">
        <v>44136</v>
      </c>
      <c r="C93" s="107">
        <v>44255</v>
      </c>
      <c r="D93" s="109" t="s">
        <v>1490</v>
      </c>
      <c r="E93" s="109" t="s">
        <v>1629</v>
      </c>
      <c r="F93" s="109" t="s">
        <v>1630</v>
      </c>
      <c r="G93" s="111" t="s">
        <v>1631</v>
      </c>
      <c r="H93" s="109" t="s">
        <v>1632</v>
      </c>
      <c r="I93" s="109" t="s">
        <v>1633</v>
      </c>
      <c r="J93" s="109" t="s">
        <v>1523</v>
      </c>
      <c r="K93" s="109" t="s">
        <v>1634</v>
      </c>
    </row>
    <row r="94" spans="1:11">
      <c r="A94" s="106" t="s">
        <v>700</v>
      </c>
      <c r="B94" s="107">
        <v>44136</v>
      </c>
      <c r="C94" s="107">
        <v>44255</v>
      </c>
      <c r="D94" s="109" t="s">
        <v>1617</v>
      </c>
      <c r="E94" s="109" t="s">
        <v>697</v>
      </c>
      <c r="F94" s="109" t="s">
        <v>698</v>
      </c>
      <c r="G94" s="111" t="s">
        <v>701</v>
      </c>
      <c r="H94" s="108"/>
      <c r="I94" s="109" t="s">
        <v>1635</v>
      </c>
      <c r="J94" s="109" t="s">
        <v>1523</v>
      </c>
      <c r="K94" s="109" t="s">
        <v>1636</v>
      </c>
    </row>
    <row r="95" spans="1:11" ht="66">
      <c r="A95" s="106" t="s">
        <v>1637</v>
      </c>
      <c r="B95" s="107">
        <v>44136</v>
      </c>
      <c r="C95" s="107">
        <v>44255</v>
      </c>
      <c r="D95" s="109" t="s">
        <v>1564</v>
      </c>
      <c r="E95" s="109" t="s">
        <v>1638</v>
      </c>
      <c r="F95" s="109" t="s">
        <v>1639</v>
      </c>
      <c r="G95" s="111" t="s">
        <v>1640</v>
      </c>
      <c r="H95" s="108"/>
      <c r="I95" s="109" t="s">
        <v>1538</v>
      </c>
      <c r="J95" s="109" t="s">
        <v>1523</v>
      </c>
      <c r="K95" s="109" t="s">
        <v>1641</v>
      </c>
    </row>
    <row r="96" spans="1:11">
      <c r="A96" s="106" t="s">
        <v>733</v>
      </c>
      <c r="B96" s="107">
        <v>44136</v>
      </c>
      <c r="C96" s="107">
        <v>44255</v>
      </c>
      <c r="D96" s="109" t="s">
        <v>1564</v>
      </c>
      <c r="E96" s="109" t="s">
        <v>1642</v>
      </c>
      <c r="F96" s="109" t="s">
        <v>731</v>
      </c>
      <c r="G96" s="111" t="s">
        <v>734</v>
      </c>
      <c r="H96" s="108"/>
      <c r="I96" s="109" t="s">
        <v>165</v>
      </c>
      <c r="J96" s="109" t="s">
        <v>1523</v>
      </c>
      <c r="K96" s="109" t="s">
        <v>1643</v>
      </c>
    </row>
    <row r="97" spans="1:11" ht="26.4">
      <c r="A97" s="106" t="s">
        <v>1644</v>
      </c>
      <c r="B97" s="107">
        <v>44136</v>
      </c>
      <c r="C97" s="107">
        <v>44255</v>
      </c>
      <c r="D97" s="109" t="s">
        <v>1564</v>
      </c>
      <c r="E97" s="109" t="s">
        <v>1645</v>
      </c>
      <c r="F97" s="109" t="s">
        <v>1646</v>
      </c>
      <c r="G97" s="110"/>
      <c r="H97" s="108"/>
      <c r="I97" s="108"/>
      <c r="J97" s="109" t="s">
        <v>1523</v>
      </c>
      <c r="K97" s="109" t="s">
        <v>1647</v>
      </c>
    </row>
    <row r="98" spans="1:11" ht="26.4">
      <c r="A98" s="106" t="s">
        <v>1648</v>
      </c>
      <c r="B98" s="107">
        <v>44256</v>
      </c>
      <c r="C98" s="107">
        <v>44377</v>
      </c>
      <c r="D98" s="108"/>
      <c r="E98" s="108"/>
      <c r="F98" s="108"/>
      <c r="G98" s="110"/>
      <c r="H98" s="108"/>
      <c r="I98" s="108"/>
      <c r="J98" s="109" t="s">
        <v>1523</v>
      </c>
      <c r="K98" s="108"/>
    </row>
    <row r="99" spans="1:11">
      <c r="A99" s="106" t="s">
        <v>733</v>
      </c>
      <c r="B99" s="107">
        <v>44256</v>
      </c>
      <c r="C99" s="107">
        <v>44377</v>
      </c>
      <c r="D99" s="108"/>
      <c r="E99" s="108"/>
      <c r="F99" s="108"/>
      <c r="G99" s="110"/>
      <c r="H99" s="108"/>
      <c r="I99" s="108"/>
      <c r="J99" s="109" t="s">
        <v>1523</v>
      </c>
      <c r="K99" s="108"/>
    </row>
    <row r="100" spans="1:11" ht="26.4">
      <c r="A100" s="106" t="s">
        <v>749</v>
      </c>
      <c r="B100" s="107">
        <v>44256</v>
      </c>
      <c r="C100" s="107">
        <v>44377</v>
      </c>
      <c r="D100" s="108"/>
      <c r="E100" s="108"/>
      <c r="F100" s="108"/>
      <c r="G100" s="110"/>
      <c r="H100" s="108"/>
      <c r="I100" s="108"/>
      <c r="J100" s="109" t="s">
        <v>1523</v>
      </c>
      <c r="K100" s="108"/>
    </row>
    <row r="101" spans="1:11" ht="26.4">
      <c r="A101" s="106" t="s">
        <v>1649</v>
      </c>
      <c r="B101" s="107">
        <v>44256</v>
      </c>
      <c r="C101" s="107">
        <v>44377</v>
      </c>
      <c r="D101" s="108"/>
      <c r="E101" s="108"/>
      <c r="F101" s="108"/>
      <c r="G101" s="110"/>
      <c r="H101" s="108"/>
      <c r="I101" s="108"/>
      <c r="J101" s="109" t="s">
        <v>1523</v>
      </c>
      <c r="K101" s="108"/>
    </row>
    <row r="102" spans="1:11" ht="26.4">
      <c r="A102" s="106" t="s">
        <v>1650</v>
      </c>
      <c r="B102" s="107">
        <v>44317</v>
      </c>
      <c r="C102" s="108"/>
      <c r="D102" s="108"/>
      <c r="E102" s="108"/>
      <c r="F102" s="109" t="s">
        <v>1651</v>
      </c>
      <c r="G102" s="127"/>
      <c r="H102" s="108"/>
      <c r="I102" s="109" t="s">
        <v>53</v>
      </c>
      <c r="J102" s="109" t="s">
        <v>53</v>
      </c>
      <c r="K102" s="108"/>
    </row>
    <row r="103" spans="1:11" ht="26.4">
      <c r="A103" s="106" t="s">
        <v>797</v>
      </c>
      <c r="B103" s="107">
        <v>44378</v>
      </c>
      <c r="C103" s="107">
        <v>44500</v>
      </c>
      <c r="D103" s="108"/>
      <c r="E103" s="108"/>
      <c r="F103" s="108"/>
      <c r="G103" s="110"/>
      <c r="H103" s="108"/>
      <c r="I103" s="108"/>
      <c r="J103" s="109" t="s">
        <v>1523</v>
      </c>
      <c r="K103" s="108"/>
    </row>
    <row r="104" spans="1:11" ht="79.2">
      <c r="A104" s="106" t="s">
        <v>1652</v>
      </c>
      <c r="B104" s="107">
        <v>44378</v>
      </c>
      <c r="C104" s="107">
        <v>44500</v>
      </c>
      <c r="D104" s="108"/>
      <c r="E104" s="109" t="s">
        <v>1605</v>
      </c>
      <c r="F104" s="109" t="s">
        <v>1606</v>
      </c>
      <c r="G104" s="111" t="s">
        <v>1607</v>
      </c>
      <c r="H104" s="109" t="s">
        <v>1583</v>
      </c>
      <c r="I104" s="109" t="s">
        <v>510</v>
      </c>
      <c r="J104" s="109" t="s">
        <v>1523</v>
      </c>
      <c r="K104" s="108"/>
    </row>
    <row r="105" spans="1:11" ht="26.4">
      <c r="A105" s="106" t="s">
        <v>791</v>
      </c>
      <c r="B105" s="107">
        <v>44378</v>
      </c>
      <c r="C105" s="107">
        <v>44500</v>
      </c>
      <c r="D105" s="108"/>
      <c r="E105" s="108"/>
      <c r="F105" s="108"/>
      <c r="G105" s="110"/>
      <c r="H105" s="108"/>
      <c r="I105" s="108"/>
      <c r="J105" s="109" t="s">
        <v>1523</v>
      </c>
      <c r="K105" s="108"/>
    </row>
    <row r="106" spans="1:11">
      <c r="A106" s="106" t="s">
        <v>1653</v>
      </c>
      <c r="B106" s="107">
        <v>44501</v>
      </c>
      <c r="C106" s="107">
        <v>44620</v>
      </c>
      <c r="D106" s="108"/>
      <c r="E106" s="108"/>
      <c r="F106" s="108"/>
      <c r="G106" s="110"/>
      <c r="H106" s="108"/>
      <c r="I106" s="108"/>
      <c r="J106" s="109" t="s">
        <v>1523</v>
      </c>
      <c r="K106" s="108"/>
    </row>
    <row r="107" spans="1:11" ht="79.2">
      <c r="A107" s="106" t="s">
        <v>1654</v>
      </c>
      <c r="B107" s="107">
        <v>44501</v>
      </c>
      <c r="C107" s="107">
        <v>44620</v>
      </c>
      <c r="D107" s="108"/>
      <c r="E107" s="109" t="s">
        <v>1605</v>
      </c>
      <c r="F107" s="109" t="s">
        <v>1606</v>
      </c>
      <c r="G107" s="111" t="s">
        <v>1607</v>
      </c>
      <c r="H107" s="109" t="s">
        <v>1583</v>
      </c>
      <c r="I107" s="109" t="s">
        <v>510</v>
      </c>
      <c r="J107" s="109" t="s">
        <v>1523</v>
      </c>
      <c r="K107" s="108"/>
    </row>
    <row r="108" spans="1:11" ht="26.4">
      <c r="A108" s="106" t="s">
        <v>1655</v>
      </c>
      <c r="B108" s="107">
        <v>44621</v>
      </c>
      <c r="C108" s="107">
        <v>44742</v>
      </c>
      <c r="D108" s="108"/>
      <c r="E108" s="108"/>
      <c r="F108" s="108"/>
      <c r="G108" s="110"/>
      <c r="H108" s="108"/>
      <c r="I108" s="108"/>
      <c r="J108" s="109" t="s">
        <v>1523</v>
      </c>
      <c r="K108" s="108"/>
    </row>
    <row r="109" spans="1:11" ht="26.4">
      <c r="A109" s="106" t="s">
        <v>874</v>
      </c>
      <c r="B109" s="107">
        <v>44621</v>
      </c>
      <c r="C109" s="107">
        <v>44742</v>
      </c>
      <c r="D109" s="108"/>
      <c r="E109" s="108"/>
      <c r="F109" s="108"/>
      <c r="G109" s="110"/>
      <c r="H109" s="108"/>
      <c r="I109" s="108"/>
      <c r="J109" s="109" t="s">
        <v>1523</v>
      </c>
      <c r="K109" s="108"/>
    </row>
    <row r="110" spans="1:11" ht="26.4">
      <c r="A110" s="106" t="s">
        <v>865</v>
      </c>
      <c r="B110" s="107">
        <v>44621</v>
      </c>
      <c r="C110" s="107">
        <v>44742</v>
      </c>
      <c r="D110" s="108"/>
      <c r="E110" s="108"/>
      <c r="F110" s="108"/>
      <c r="G110" s="110"/>
      <c r="H110" s="108"/>
      <c r="I110" s="108"/>
      <c r="J110" s="109" t="s">
        <v>1523</v>
      </c>
      <c r="K110" s="108"/>
    </row>
    <row r="111" spans="1:11" ht="26.4">
      <c r="A111" s="106" t="s">
        <v>824</v>
      </c>
      <c r="B111" s="107">
        <v>44621</v>
      </c>
      <c r="C111" s="107">
        <v>44742</v>
      </c>
      <c r="D111" s="108"/>
      <c r="E111" s="108"/>
      <c r="F111" s="108"/>
      <c r="G111" s="110"/>
      <c r="H111" s="108"/>
      <c r="I111" s="108"/>
      <c r="J111" s="109" t="s">
        <v>1523</v>
      </c>
      <c r="K111" s="108"/>
    </row>
    <row r="112" spans="1:11">
      <c r="A112" s="106" t="s">
        <v>1656</v>
      </c>
      <c r="B112" s="107">
        <v>44621</v>
      </c>
      <c r="C112" s="107">
        <v>44742</v>
      </c>
      <c r="D112" s="108"/>
      <c r="E112" s="108"/>
      <c r="F112" s="108"/>
      <c r="G112" s="110"/>
      <c r="H112" s="108"/>
      <c r="I112" s="108"/>
      <c r="J112" s="109" t="s">
        <v>1523</v>
      </c>
      <c r="K112" s="108"/>
    </row>
    <row r="113" spans="1:11" ht="79.2">
      <c r="A113" s="106" t="s">
        <v>1657</v>
      </c>
      <c r="B113" s="107">
        <v>44621</v>
      </c>
      <c r="C113" s="107">
        <v>44742</v>
      </c>
      <c r="D113" s="108"/>
      <c r="E113" s="109" t="s">
        <v>1605</v>
      </c>
      <c r="F113" s="109" t="s">
        <v>1606</v>
      </c>
      <c r="G113" s="111" t="s">
        <v>1607</v>
      </c>
      <c r="H113" s="109" t="s">
        <v>1583</v>
      </c>
      <c r="I113" s="109" t="s">
        <v>510</v>
      </c>
      <c r="J113" s="109" t="s">
        <v>1523</v>
      </c>
      <c r="K113" s="108"/>
    </row>
    <row r="114" spans="1:11" ht="26.4">
      <c r="A114" s="106" t="s">
        <v>901</v>
      </c>
      <c r="B114" s="107">
        <v>44641</v>
      </c>
      <c r="C114" s="108"/>
      <c r="D114" s="108"/>
      <c r="E114" s="109" t="s">
        <v>897</v>
      </c>
      <c r="F114" s="109" t="s">
        <v>899</v>
      </c>
      <c r="G114" s="128" t="s">
        <v>902</v>
      </c>
      <c r="H114" s="109" t="s">
        <v>1658</v>
      </c>
      <c r="I114" s="109" t="s">
        <v>48</v>
      </c>
      <c r="J114" s="109" t="s">
        <v>53</v>
      </c>
      <c r="K114" s="109" t="s">
        <v>1659</v>
      </c>
    </row>
    <row r="115" spans="1:11">
      <c r="A115" s="106" t="s">
        <v>1660</v>
      </c>
      <c r="B115" s="107">
        <v>44691</v>
      </c>
      <c r="C115" s="108"/>
      <c r="D115" s="108"/>
      <c r="E115" s="109" t="s">
        <v>167</v>
      </c>
      <c r="F115" s="109" t="s">
        <v>1661</v>
      </c>
      <c r="G115" s="127"/>
      <c r="H115" s="108"/>
      <c r="I115" s="109" t="s">
        <v>53</v>
      </c>
      <c r="J115" s="109" t="s">
        <v>53</v>
      </c>
      <c r="K115" s="109" t="s">
        <v>1662</v>
      </c>
    </row>
    <row r="116" spans="1:11">
      <c r="A116" s="106" t="s">
        <v>1663</v>
      </c>
      <c r="B116" s="107">
        <v>44743</v>
      </c>
      <c r="C116" s="107">
        <v>44865</v>
      </c>
      <c r="D116" s="108"/>
      <c r="E116" s="108"/>
      <c r="F116" s="108"/>
      <c r="G116" s="110"/>
      <c r="H116" s="108"/>
      <c r="I116" s="108"/>
      <c r="J116" s="109" t="s">
        <v>1523</v>
      </c>
      <c r="K116" s="109" t="s">
        <v>1664</v>
      </c>
    </row>
    <row r="117" spans="1:11" ht="52.8">
      <c r="A117" s="106" t="s">
        <v>949</v>
      </c>
      <c r="B117" s="107">
        <v>44792</v>
      </c>
      <c r="C117" s="108"/>
      <c r="D117" s="108"/>
      <c r="E117" s="109" t="s">
        <v>946</v>
      </c>
      <c r="F117" s="109" t="s">
        <v>947</v>
      </c>
      <c r="G117" s="129" t="s">
        <v>950</v>
      </c>
      <c r="H117" s="108"/>
      <c r="I117" s="109" t="s">
        <v>1665</v>
      </c>
      <c r="J117" s="109" t="s">
        <v>53</v>
      </c>
      <c r="K117" s="109" t="s">
        <v>1666</v>
      </c>
    </row>
    <row r="118" spans="1:11" ht="26.4">
      <c r="A118" s="106" t="s">
        <v>117</v>
      </c>
      <c r="B118" s="107">
        <v>44838</v>
      </c>
      <c r="C118" s="108"/>
      <c r="D118" s="108"/>
      <c r="E118" s="109" t="s">
        <v>960</v>
      </c>
      <c r="F118" s="109" t="s">
        <v>1667</v>
      </c>
      <c r="G118" s="128" t="s">
        <v>962</v>
      </c>
      <c r="H118" s="109" t="s">
        <v>1479</v>
      </c>
      <c r="I118" s="109" t="s">
        <v>48</v>
      </c>
      <c r="J118" s="109" t="s">
        <v>53</v>
      </c>
      <c r="K118" s="109" t="s">
        <v>1668</v>
      </c>
    </row>
    <row r="119" spans="1:11" ht="39.6">
      <c r="A119" s="106" t="s">
        <v>1669</v>
      </c>
      <c r="B119" s="107">
        <v>44862</v>
      </c>
      <c r="C119" s="108"/>
      <c r="D119" s="108"/>
      <c r="E119" s="109" t="s">
        <v>987</v>
      </c>
      <c r="F119" s="109" t="s">
        <v>988</v>
      </c>
      <c r="G119" s="128" t="s">
        <v>991</v>
      </c>
      <c r="H119" s="109" t="s">
        <v>1670</v>
      </c>
      <c r="I119" s="109" t="s">
        <v>48</v>
      </c>
      <c r="J119" s="109" t="s">
        <v>53</v>
      </c>
      <c r="K119" s="109" t="s">
        <v>1671</v>
      </c>
    </row>
    <row r="120" spans="1:11" ht="26.4">
      <c r="A120" s="106" t="s">
        <v>1672</v>
      </c>
      <c r="B120" s="107">
        <v>44866</v>
      </c>
      <c r="C120" s="107">
        <v>44985</v>
      </c>
      <c r="D120" s="108"/>
      <c r="E120" s="108"/>
      <c r="F120" s="108"/>
      <c r="G120" s="110"/>
      <c r="H120" s="108"/>
      <c r="I120" s="108"/>
      <c r="J120" s="109" t="s">
        <v>1523</v>
      </c>
      <c r="K120" s="109" t="s">
        <v>1673</v>
      </c>
    </row>
    <row r="121" spans="1:11" ht="26.4">
      <c r="A121" s="106" t="s">
        <v>1674</v>
      </c>
      <c r="B121" s="107">
        <v>44866</v>
      </c>
      <c r="C121" s="107">
        <v>44985</v>
      </c>
      <c r="D121" s="108"/>
      <c r="E121" s="108"/>
      <c r="F121" s="108"/>
      <c r="G121" s="110"/>
      <c r="H121" s="108"/>
      <c r="I121" s="108"/>
      <c r="J121" s="109" t="s">
        <v>1523</v>
      </c>
      <c r="K121" s="109" t="s">
        <v>1675</v>
      </c>
    </row>
    <row r="122" spans="1:11">
      <c r="A122" s="106" t="s">
        <v>970</v>
      </c>
      <c r="B122" s="107">
        <v>44866</v>
      </c>
      <c r="C122" s="107">
        <v>44985</v>
      </c>
      <c r="D122" s="108"/>
      <c r="E122" s="108"/>
      <c r="F122" s="108"/>
      <c r="G122" s="110"/>
      <c r="H122" s="108"/>
      <c r="I122" s="108"/>
      <c r="J122" s="109" t="s">
        <v>1523</v>
      </c>
      <c r="K122" s="109" t="s">
        <v>1676</v>
      </c>
    </row>
    <row r="123" spans="1:11" ht="26.4">
      <c r="A123" s="106" t="s">
        <v>1677</v>
      </c>
      <c r="B123" s="107">
        <v>44866</v>
      </c>
      <c r="C123" s="107">
        <v>44985</v>
      </c>
      <c r="D123" s="108"/>
      <c r="E123" s="108"/>
      <c r="F123" s="108"/>
      <c r="G123" s="110"/>
      <c r="H123" s="108"/>
      <c r="I123" s="108"/>
      <c r="J123" s="109" t="s">
        <v>1523</v>
      </c>
      <c r="K123" s="109" t="s">
        <v>1678</v>
      </c>
    </row>
    <row r="124" spans="1:11">
      <c r="A124" s="106" t="s">
        <v>1018</v>
      </c>
      <c r="B124" s="107">
        <v>44880</v>
      </c>
      <c r="C124" s="108"/>
      <c r="D124" s="108"/>
      <c r="E124" s="109" t="s">
        <v>1016</v>
      </c>
      <c r="F124" s="109" t="s">
        <v>1017</v>
      </c>
      <c r="G124" s="127"/>
      <c r="H124" s="108"/>
      <c r="I124" s="109" t="s">
        <v>53</v>
      </c>
      <c r="J124" s="109" t="s">
        <v>53</v>
      </c>
      <c r="K124" s="109" t="s">
        <v>1679</v>
      </c>
    </row>
    <row r="125" spans="1:11" ht="43.2">
      <c r="A125" s="106" t="s">
        <v>956</v>
      </c>
      <c r="B125" s="107">
        <v>44893</v>
      </c>
      <c r="C125" s="108"/>
      <c r="D125" s="108"/>
      <c r="E125" s="109" t="s">
        <v>1680</v>
      </c>
      <c r="F125" s="109" t="s">
        <v>1681</v>
      </c>
      <c r="G125" s="128" t="s">
        <v>1682</v>
      </c>
      <c r="H125" s="109" t="s">
        <v>1683</v>
      </c>
      <c r="I125" s="109" t="s">
        <v>48</v>
      </c>
      <c r="J125" s="109" t="s">
        <v>53</v>
      </c>
      <c r="K125" s="109" t="s">
        <v>1684</v>
      </c>
    </row>
    <row r="126" spans="1:11" ht="28.8">
      <c r="A126" s="106" t="s">
        <v>1685</v>
      </c>
      <c r="B126" s="107">
        <v>44929</v>
      </c>
      <c r="C126" s="108"/>
      <c r="D126" s="108"/>
      <c r="E126" s="112" t="s">
        <v>1686</v>
      </c>
      <c r="F126" s="109" t="s">
        <v>1687</v>
      </c>
      <c r="G126" s="127"/>
      <c r="H126" s="108"/>
      <c r="I126" s="109" t="s">
        <v>53</v>
      </c>
      <c r="J126" s="109" t="s">
        <v>53</v>
      </c>
      <c r="K126" s="109" t="s">
        <v>1688</v>
      </c>
    </row>
    <row r="127" spans="1:11">
      <c r="A127" s="106" t="s">
        <v>1689</v>
      </c>
      <c r="B127" s="107">
        <v>44980</v>
      </c>
      <c r="C127" s="108"/>
      <c r="D127" s="108"/>
      <c r="E127" s="112" t="s">
        <v>1048</v>
      </c>
      <c r="F127" s="109" t="s">
        <v>1690</v>
      </c>
      <c r="G127" s="128" t="s">
        <v>1691</v>
      </c>
      <c r="H127" s="108"/>
      <c r="I127" s="109" t="s">
        <v>48</v>
      </c>
      <c r="J127" s="109" t="s">
        <v>53</v>
      </c>
      <c r="K127" s="109" t="s">
        <v>1692</v>
      </c>
    </row>
    <row r="128" spans="1:11" ht="26.4">
      <c r="A128" s="130" t="s">
        <v>1693</v>
      </c>
      <c r="B128" s="107">
        <v>44986</v>
      </c>
      <c r="C128" s="108"/>
      <c r="D128" s="108"/>
      <c r="E128" s="109" t="s">
        <v>1694</v>
      </c>
      <c r="F128" s="109" t="s">
        <v>1695</v>
      </c>
      <c r="G128" s="127"/>
      <c r="H128" s="108"/>
      <c r="I128" s="109" t="s">
        <v>53</v>
      </c>
      <c r="J128" s="109" t="s">
        <v>53</v>
      </c>
      <c r="K128" s="109" t="s">
        <v>1696</v>
      </c>
    </row>
    <row r="129" spans="1:11">
      <c r="A129" s="106" t="s">
        <v>1697</v>
      </c>
      <c r="B129" s="107">
        <v>44986</v>
      </c>
      <c r="C129" s="108"/>
      <c r="D129" s="108"/>
      <c r="E129" s="112" t="s">
        <v>1065</v>
      </c>
      <c r="F129" s="109" t="s">
        <v>1698</v>
      </c>
      <c r="G129" s="127"/>
      <c r="H129" s="108"/>
      <c r="I129" s="109" t="s">
        <v>53</v>
      </c>
      <c r="J129" s="109" t="s">
        <v>53</v>
      </c>
      <c r="K129" s="109" t="s">
        <v>1699</v>
      </c>
    </row>
    <row r="130" spans="1:11">
      <c r="A130" s="106" t="s">
        <v>1700</v>
      </c>
      <c r="B130" s="107">
        <v>44986</v>
      </c>
      <c r="C130" s="107">
        <v>45107</v>
      </c>
      <c r="D130" s="108"/>
      <c r="E130" s="108"/>
      <c r="F130" s="108"/>
      <c r="G130" s="110"/>
      <c r="H130" s="108"/>
      <c r="I130" s="108"/>
      <c r="J130" s="109" t="s">
        <v>1523</v>
      </c>
      <c r="K130" s="109" t="s">
        <v>1701</v>
      </c>
    </row>
    <row r="131" spans="1:11" ht="79.2">
      <c r="A131" s="106" t="s">
        <v>1702</v>
      </c>
      <c r="B131" s="107">
        <v>44986</v>
      </c>
      <c r="C131" s="107">
        <v>45107</v>
      </c>
      <c r="D131" s="108"/>
      <c r="E131" s="109" t="s">
        <v>1605</v>
      </c>
      <c r="F131" s="109" t="s">
        <v>1606</v>
      </c>
      <c r="G131" s="111" t="s">
        <v>1607</v>
      </c>
      <c r="H131" s="109" t="s">
        <v>1583</v>
      </c>
      <c r="I131" s="109" t="s">
        <v>510</v>
      </c>
      <c r="J131" s="109" t="s">
        <v>1523</v>
      </c>
      <c r="K131" s="109" t="s">
        <v>1703</v>
      </c>
    </row>
    <row r="132" spans="1:11" ht="26.4">
      <c r="A132" s="106" t="s">
        <v>1704</v>
      </c>
      <c r="B132" s="107">
        <v>45108</v>
      </c>
      <c r="C132" s="107">
        <v>45230</v>
      </c>
      <c r="D132" s="108"/>
      <c r="E132" s="108"/>
      <c r="F132" s="108"/>
      <c r="G132" s="110"/>
      <c r="H132" s="108"/>
      <c r="I132" s="108"/>
      <c r="J132" s="109" t="s">
        <v>1523</v>
      </c>
      <c r="K132" s="109" t="s">
        <v>1705</v>
      </c>
    </row>
    <row r="133" spans="1:11" ht="79.2">
      <c r="A133" s="106" t="s">
        <v>1706</v>
      </c>
      <c r="B133" s="107">
        <v>45108</v>
      </c>
      <c r="C133" s="107">
        <v>45230</v>
      </c>
      <c r="D133" s="108"/>
      <c r="E133" s="109" t="s">
        <v>1605</v>
      </c>
      <c r="F133" s="109" t="s">
        <v>1606</v>
      </c>
      <c r="G133" s="111" t="s">
        <v>1607</v>
      </c>
      <c r="H133" s="109" t="s">
        <v>1583</v>
      </c>
      <c r="I133" s="109" t="s">
        <v>510</v>
      </c>
      <c r="J133" s="109" t="s">
        <v>1523</v>
      </c>
      <c r="K133" s="109" t="s">
        <v>1707</v>
      </c>
    </row>
    <row r="134" spans="1:11">
      <c r="A134" s="106" t="s">
        <v>1708</v>
      </c>
      <c r="B134" s="107">
        <v>45231</v>
      </c>
      <c r="C134" s="107">
        <v>45351</v>
      </c>
      <c r="D134" s="108"/>
      <c r="E134" s="108"/>
      <c r="F134" s="108"/>
      <c r="G134" s="110"/>
      <c r="H134" s="108"/>
      <c r="I134" s="108"/>
      <c r="J134" s="109" t="s">
        <v>1523</v>
      </c>
      <c r="K134" s="109" t="s">
        <v>1709</v>
      </c>
    </row>
    <row r="135" spans="1:11" ht="79.2">
      <c r="A135" s="106" t="s">
        <v>1710</v>
      </c>
      <c r="B135" s="107">
        <v>45231</v>
      </c>
      <c r="C135" s="107">
        <v>45351</v>
      </c>
      <c r="D135" s="108"/>
      <c r="E135" s="109" t="s">
        <v>1605</v>
      </c>
      <c r="F135" s="109" t="s">
        <v>1606</v>
      </c>
      <c r="G135" s="111" t="s">
        <v>1607</v>
      </c>
      <c r="H135" s="109" t="s">
        <v>1583</v>
      </c>
      <c r="I135" s="109" t="s">
        <v>510</v>
      </c>
      <c r="J135" s="109" t="s">
        <v>1523</v>
      </c>
      <c r="K135" s="109" t="s">
        <v>1711</v>
      </c>
    </row>
    <row r="136" spans="1:11">
      <c r="A136" s="106" t="s">
        <v>1712</v>
      </c>
      <c r="B136" s="107">
        <v>45352</v>
      </c>
      <c r="C136" s="107">
        <v>45473</v>
      </c>
      <c r="D136" s="108"/>
      <c r="E136" s="108"/>
      <c r="F136" s="108"/>
      <c r="G136" s="110"/>
      <c r="H136" s="108"/>
      <c r="I136" s="108"/>
      <c r="J136" s="109" t="s">
        <v>1523</v>
      </c>
      <c r="K136" s="109" t="s">
        <v>1713</v>
      </c>
    </row>
    <row r="137" spans="1:11">
      <c r="A137" s="106" t="s">
        <v>1714</v>
      </c>
      <c r="B137" s="107">
        <v>45352</v>
      </c>
      <c r="C137" s="107">
        <v>45473</v>
      </c>
      <c r="D137" s="108"/>
      <c r="E137" s="108"/>
      <c r="F137" s="108"/>
      <c r="G137" s="110"/>
      <c r="H137" s="108"/>
      <c r="I137" s="108"/>
      <c r="J137" s="109" t="s">
        <v>1523</v>
      </c>
      <c r="K137" s="109" t="s">
        <v>1715</v>
      </c>
    </row>
    <row r="138" spans="1:11" ht="28.8">
      <c r="A138" s="106" t="s">
        <v>1716</v>
      </c>
      <c r="B138" s="107">
        <v>45470</v>
      </c>
      <c r="C138" s="108"/>
      <c r="D138" s="108"/>
      <c r="E138" s="112" t="s">
        <v>1717</v>
      </c>
      <c r="F138" s="109" t="s">
        <v>1718</v>
      </c>
      <c r="G138" s="128" t="s">
        <v>1719</v>
      </c>
      <c r="H138" s="106"/>
      <c r="I138" s="109" t="s">
        <v>1720</v>
      </c>
      <c r="J138" s="109" t="s">
        <v>53</v>
      </c>
      <c r="K138" s="109" t="s">
        <v>1721</v>
      </c>
    </row>
    <row r="139" spans="1:11" ht="30.6" customHeight="1">
      <c r="A139" s="106" t="s">
        <v>1722</v>
      </c>
      <c r="B139" s="107">
        <v>45474</v>
      </c>
      <c r="C139" s="107">
        <v>45596</v>
      </c>
      <c r="D139" s="108"/>
      <c r="E139" s="108"/>
      <c r="F139" s="108"/>
      <c r="G139" s="110"/>
      <c r="H139" s="108"/>
      <c r="I139" s="108"/>
      <c r="J139" s="109" t="s">
        <v>1523</v>
      </c>
      <c r="K139" s="109" t="s">
        <v>1723</v>
      </c>
    </row>
    <row r="140" spans="1:11" ht="39.6" customHeight="1">
      <c r="A140" s="106" t="s">
        <v>1724</v>
      </c>
      <c r="B140" s="107">
        <v>45474</v>
      </c>
      <c r="C140" s="107">
        <v>45596</v>
      </c>
      <c r="D140" s="108"/>
      <c r="E140" s="109" t="s">
        <v>1605</v>
      </c>
      <c r="F140" s="109" t="s">
        <v>1606</v>
      </c>
      <c r="G140" s="111" t="s">
        <v>1607</v>
      </c>
      <c r="H140" s="109" t="s">
        <v>1583</v>
      </c>
      <c r="I140" s="109" t="s">
        <v>510</v>
      </c>
      <c r="J140" s="109" t="s">
        <v>1523</v>
      </c>
      <c r="K140" s="109" t="s">
        <v>1251</v>
      </c>
    </row>
    <row r="141" spans="1:11" ht="22.8" customHeight="1">
      <c r="A141" s="106" t="s">
        <v>1338</v>
      </c>
      <c r="B141" s="107">
        <v>45482</v>
      </c>
      <c r="C141" s="108"/>
      <c r="D141" s="108"/>
      <c r="E141" s="112" t="s">
        <v>1725</v>
      </c>
      <c r="F141" s="109" t="s">
        <v>1726</v>
      </c>
      <c r="G141" s="128" t="s">
        <v>1727</v>
      </c>
      <c r="H141" s="106" t="s">
        <v>1728</v>
      </c>
      <c r="I141" s="109" t="s">
        <v>510</v>
      </c>
      <c r="J141" s="109" t="s">
        <v>53</v>
      </c>
      <c r="K141" s="109" t="s">
        <v>1729</v>
      </c>
    </row>
    <row r="142" spans="1:11" ht="24" customHeight="1">
      <c r="A142" s="106" t="s">
        <v>1352</v>
      </c>
      <c r="B142" s="107">
        <v>45496</v>
      </c>
      <c r="C142" s="108"/>
      <c r="D142" s="108"/>
      <c r="E142" s="112" t="s">
        <v>1730</v>
      </c>
      <c r="F142" s="109" t="s">
        <v>1731</v>
      </c>
      <c r="G142" s="128" t="s">
        <v>1732</v>
      </c>
      <c r="H142" s="106" t="s">
        <v>1733</v>
      </c>
      <c r="I142" s="109" t="s">
        <v>165</v>
      </c>
      <c r="J142" s="109" t="s">
        <v>53</v>
      </c>
      <c r="K142" s="109" t="s">
        <v>1323</v>
      </c>
    </row>
    <row r="143" spans="1:11" ht="19.8" customHeight="1">
      <c r="A143" s="106" t="s">
        <v>1380</v>
      </c>
      <c r="B143" s="107">
        <v>45553</v>
      </c>
      <c r="C143" s="108"/>
      <c r="D143" s="108"/>
      <c r="E143" s="112" t="s">
        <v>1377</v>
      </c>
      <c r="F143" s="112" t="s">
        <v>1378</v>
      </c>
      <c r="G143" s="127"/>
      <c r="H143" s="106" t="s">
        <v>1734</v>
      </c>
      <c r="I143" s="109" t="s">
        <v>1735</v>
      </c>
      <c r="J143" s="109" t="s">
        <v>53</v>
      </c>
      <c r="K143" s="109" t="s">
        <v>1736</v>
      </c>
    </row>
    <row r="144" spans="1:11">
      <c r="A144" s="131"/>
      <c r="B144" s="103"/>
      <c r="C144" s="103"/>
      <c r="D144" s="103"/>
      <c r="E144" s="103"/>
      <c r="F144" s="103"/>
      <c r="G144" s="103"/>
      <c r="H144" s="103"/>
      <c r="J144" s="103"/>
    </row>
    <row r="145" spans="1:10">
      <c r="A145" s="131"/>
      <c r="B145" s="103"/>
      <c r="C145" s="103"/>
      <c r="D145" s="103"/>
      <c r="E145" s="103"/>
      <c r="F145" s="103"/>
      <c r="G145" s="103"/>
      <c r="H145" s="103"/>
      <c r="J145" s="103"/>
    </row>
    <row r="146" spans="1:10">
      <c r="A146" s="131"/>
      <c r="B146" s="103"/>
      <c r="C146" s="103"/>
      <c r="D146" s="103"/>
      <c r="E146" s="103"/>
      <c r="F146" s="103"/>
      <c r="G146" s="103"/>
      <c r="H146" s="103"/>
      <c r="J146" s="103"/>
    </row>
    <row r="147" spans="1:10">
      <c r="A147" s="131"/>
      <c r="B147" s="103"/>
      <c r="C147" s="103"/>
      <c r="D147" s="103"/>
      <c r="E147" s="103"/>
      <c r="F147" s="103"/>
      <c r="G147" s="103"/>
      <c r="H147" s="103"/>
      <c r="J147" s="103"/>
    </row>
    <row r="148" spans="1:10">
      <c r="A148" s="131"/>
      <c r="B148" s="103"/>
      <c r="C148" s="103"/>
      <c r="D148" s="103"/>
      <c r="E148" s="103"/>
      <c r="F148" s="103"/>
      <c r="G148" s="103"/>
      <c r="H148" s="103"/>
      <c r="J148" s="103"/>
    </row>
    <row r="149" spans="1:10">
      <c r="A149" s="131"/>
      <c r="B149" s="103"/>
      <c r="C149" s="103"/>
      <c r="D149" s="103"/>
      <c r="E149" s="103"/>
      <c r="F149" s="103"/>
      <c r="G149" s="103"/>
      <c r="H149" s="103"/>
      <c r="J149" s="103"/>
    </row>
    <row r="150" spans="1:10">
      <c r="A150" s="131"/>
      <c r="B150" s="103"/>
      <c r="C150" s="103"/>
      <c r="D150" s="103"/>
      <c r="E150" s="103"/>
      <c r="F150" s="103"/>
      <c r="G150" s="103"/>
      <c r="H150" s="103"/>
      <c r="J150" s="103"/>
    </row>
    <row r="151" spans="1:10">
      <c r="A151" s="131"/>
      <c r="B151" s="103"/>
      <c r="C151" s="103"/>
      <c r="D151" s="103"/>
      <c r="E151" s="103"/>
      <c r="F151" s="103"/>
      <c r="G151" s="103"/>
      <c r="H151" s="103"/>
      <c r="J151" s="103"/>
    </row>
    <row r="152" spans="1:10">
      <c r="A152" s="131"/>
      <c r="B152" s="103"/>
      <c r="C152" s="103"/>
      <c r="D152" s="103"/>
      <c r="E152" s="103"/>
      <c r="F152" s="103"/>
      <c r="G152" s="103"/>
      <c r="H152" s="103"/>
      <c r="J152" s="103"/>
    </row>
    <row r="153" spans="1:10">
      <c r="A153" s="131"/>
      <c r="B153" s="103"/>
      <c r="C153" s="103"/>
      <c r="D153" s="103"/>
      <c r="E153" s="103"/>
      <c r="F153" s="103"/>
      <c r="G153" s="103"/>
      <c r="H153" s="103"/>
      <c r="J153" s="103"/>
    </row>
    <row r="154" spans="1:10">
      <c r="A154" s="131"/>
      <c r="B154" s="103"/>
      <c r="C154" s="103"/>
      <c r="D154" s="103"/>
      <c r="E154" s="103"/>
      <c r="F154" s="103"/>
      <c r="G154" s="103"/>
      <c r="H154" s="103"/>
      <c r="J154" s="103"/>
    </row>
    <row r="155" spans="1:10">
      <c r="A155" s="131"/>
      <c r="B155" s="103"/>
      <c r="C155" s="103"/>
      <c r="D155" s="103"/>
      <c r="E155" s="103"/>
      <c r="F155" s="103"/>
      <c r="G155" s="103"/>
      <c r="H155" s="103"/>
      <c r="J155" s="103"/>
    </row>
    <row r="156" spans="1:10">
      <c r="A156" s="131"/>
      <c r="B156" s="103"/>
      <c r="C156" s="103"/>
      <c r="D156" s="103"/>
      <c r="E156" s="103"/>
      <c r="F156" s="103"/>
      <c r="G156" s="103"/>
      <c r="H156" s="103"/>
      <c r="J156" s="103"/>
    </row>
    <row r="157" spans="1:10">
      <c r="A157" s="131"/>
      <c r="B157" s="103"/>
      <c r="C157" s="103"/>
      <c r="D157" s="103"/>
      <c r="E157" s="103"/>
      <c r="F157" s="103"/>
      <c r="G157" s="103"/>
      <c r="H157" s="103"/>
      <c r="J157" s="103"/>
    </row>
    <row r="158" spans="1:10">
      <c r="A158" s="131"/>
      <c r="B158" s="103"/>
      <c r="C158" s="103"/>
      <c r="D158" s="103"/>
      <c r="E158" s="103"/>
      <c r="F158" s="103"/>
      <c r="G158" s="103"/>
      <c r="H158" s="103"/>
      <c r="J158" s="103"/>
    </row>
    <row r="159" spans="1:10">
      <c r="A159" s="131"/>
      <c r="B159" s="103"/>
      <c r="C159" s="103"/>
      <c r="D159" s="103"/>
      <c r="E159" s="103"/>
      <c r="F159" s="103"/>
      <c r="G159" s="103"/>
      <c r="H159" s="103"/>
      <c r="J159" s="103"/>
    </row>
    <row r="160" spans="1:10">
      <c r="A160" s="131"/>
      <c r="B160" s="103"/>
      <c r="C160" s="103"/>
      <c r="D160" s="103"/>
      <c r="E160" s="103"/>
      <c r="F160" s="103"/>
      <c r="G160" s="103"/>
      <c r="H160" s="103"/>
      <c r="J160" s="103"/>
    </row>
    <row r="161" spans="1:10">
      <c r="A161" s="131"/>
      <c r="B161" s="103"/>
      <c r="C161" s="103"/>
      <c r="D161" s="103"/>
      <c r="E161" s="103"/>
      <c r="F161" s="103"/>
      <c r="G161" s="103"/>
      <c r="H161" s="103"/>
      <c r="J161" s="103"/>
    </row>
    <row r="162" spans="1:10">
      <c r="A162" s="131"/>
      <c r="B162" s="103"/>
      <c r="C162" s="103"/>
      <c r="D162" s="103"/>
      <c r="E162" s="103"/>
      <c r="F162" s="103"/>
      <c r="G162" s="103"/>
      <c r="H162" s="103"/>
      <c r="J162" s="103"/>
    </row>
    <row r="163" spans="1:10">
      <c r="A163" s="131"/>
      <c r="B163" s="103"/>
      <c r="C163" s="103"/>
      <c r="D163" s="103"/>
      <c r="E163" s="103"/>
      <c r="F163" s="103"/>
      <c r="G163" s="103"/>
      <c r="H163" s="103"/>
      <c r="J163" s="103"/>
    </row>
    <row r="164" spans="1:10">
      <c r="A164" s="131"/>
      <c r="B164" s="103"/>
      <c r="C164" s="103"/>
      <c r="D164" s="103"/>
      <c r="E164" s="103"/>
      <c r="F164" s="103"/>
      <c r="G164" s="103"/>
      <c r="H164" s="103"/>
      <c r="J164" s="103"/>
    </row>
    <row r="165" spans="1:10">
      <c r="A165" s="131"/>
      <c r="B165" s="103"/>
      <c r="C165" s="103"/>
      <c r="D165" s="103"/>
      <c r="E165" s="103"/>
      <c r="F165" s="103"/>
      <c r="G165" s="103"/>
      <c r="H165" s="103"/>
      <c r="J165" s="103"/>
    </row>
    <row r="166" spans="1:10">
      <c r="A166" s="131"/>
      <c r="B166" s="103"/>
      <c r="C166" s="103"/>
      <c r="D166" s="103"/>
      <c r="E166" s="103"/>
      <c r="F166" s="103"/>
      <c r="G166" s="103"/>
      <c r="H166" s="103"/>
      <c r="J166" s="103"/>
    </row>
    <row r="167" spans="1:10">
      <c r="A167" s="131"/>
      <c r="B167" s="103"/>
      <c r="C167" s="103"/>
      <c r="D167" s="103"/>
      <c r="E167" s="103"/>
      <c r="F167" s="103"/>
      <c r="G167" s="103"/>
      <c r="H167" s="103"/>
      <c r="J167" s="103"/>
    </row>
    <row r="168" spans="1:10">
      <c r="A168" s="131"/>
      <c r="B168" s="103"/>
      <c r="C168" s="103"/>
      <c r="D168" s="103"/>
      <c r="E168" s="103"/>
      <c r="F168" s="103"/>
      <c r="G168" s="103"/>
      <c r="H168" s="103"/>
      <c r="J168" s="103"/>
    </row>
    <row r="169" spans="1:10">
      <c r="A169" s="131"/>
      <c r="B169" s="103"/>
      <c r="C169" s="103"/>
      <c r="D169" s="103"/>
      <c r="E169" s="103"/>
      <c r="F169" s="103"/>
      <c r="G169" s="103"/>
      <c r="H169" s="103"/>
      <c r="J169" s="103"/>
    </row>
    <row r="170" spans="1:10">
      <c r="A170" s="131"/>
      <c r="B170" s="103"/>
      <c r="C170" s="103"/>
      <c r="D170" s="103"/>
      <c r="E170" s="103"/>
      <c r="F170" s="103"/>
      <c r="G170" s="103"/>
      <c r="H170" s="103"/>
      <c r="J170" s="103"/>
    </row>
    <row r="171" spans="1:10">
      <c r="A171" s="131"/>
      <c r="B171" s="103"/>
      <c r="C171" s="103"/>
      <c r="D171" s="103"/>
      <c r="E171" s="103"/>
      <c r="F171" s="103"/>
      <c r="G171" s="103"/>
      <c r="H171" s="103"/>
      <c r="J171" s="103"/>
    </row>
    <row r="172" spans="1:10">
      <c r="A172" s="131"/>
      <c r="B172" s="103"/>
      <c r="C172" s="103"/>
      <c r="D172" s="103"/>
      <c r="E172" s="103"/>
      <c r="F172" s="103"/>
      <c r="G172" s="103"/>
      <c r="H172" s="103"/>
      <c r="J172" s="103"/>
    </row>
    <row r="173" spans="1:10">
      <c r="A173" s="131"/>
      <c r="B173" s="103"/>
      <c r="C173" s="103"/>
      <c r="D173" s="103"/>
      <c r="E173" s="103"/>
      <c r="F173" s="103"/>
      <c r="G173" s="103"/>
      <c r="H173" s="103"/>
      <c r="J173" s="103"/>
    </row>
    <row r="174" spans="1:10">
      <c r="A174" s="131"/>
      <c r="B174" s="103"/>
      <c r="C174" s="103"/>
      <c r="D174" s="103"/>
      <c r="E174" s="103"/>
      <c r="F174" s="103"/>
      <c r="G174" s="103"/>
      <c r="H174" s="103"/>
      <c r="J174" s="103"/>
    </row>
    <row r="175" spans="1:10">
      <c r="A175" s="131"/>
      <c r="B175" s="103"/>
      <c r="C175" s="103"/>
      <c r="D175" s="103"/>
      <c r="E175" s="103"/>
      <c r="F175" s="103"/>
      <c r="G175" s="103"/>
      <c r="H175" s="103"/>
      <c r="J175" s="103"/>
    </row>
    <row r="176" spans="1:10">
      <c r="A176" s="131"/>
      <c r="B176" s="103"/>
      <c r="C176" s="103"/>
      <c r="D176" s="103"/>
      <c r="E176" s="103"/>
      <c r="F176" s="103"/>
      <c r="G176" s="103"/>
      <c r="H176" s="103"/>
      <c r="J176" s="103"/>
    </row>
    <row r="177" spans="1:10">
      <c r="A177" s="131"/>
      <c r="B177" s="103"/>
      <c r="C177" s="103"/>
      <c r="D177" s="103"/>
      <c r="E177" s="103"/>
      <c r="F177" s="103"/>
      <c r="G177" s="103"/>
      <c r="H177" s="103"/>
      <c r="J177" s="103"/>
    </row>
    <row r="178" spans="1:10">
      <c r="A178" s="131"/>
      <c r="B178" s="103"/>
      <c r="C178" s="103"/>
      <c r="D178" s="103"/>
      <c r="E178" s="103"/>
      <c r="F178" s="103"/>
      <c r="G178" s="103"/>
      <c r="H178" s="103"/>
      <c r="J178" s="103"/>
    </row>
    <row r="179" spans="1:10">
      <c r="A179" s="131"/>
      <c r="B179" s="103"/>
      <c r="C179" s="103"/>
      <c r="D179" s="103"/>
      <c r="E179" s="103"/>
      <c r="F179" s="103"/>
      <c r="G179" s="103"/>
      <c r="H179" s="103"/>
      <c r="J179" s="103"/>
    </row>
    <row r="180" spans="1:10">
      <c r="A180" s="131"/>
      <c r="B180" s="103"/>
      <c r="C180" s="103"/>
      <c r="D180" s="103"/>
      <c r="E180" s="103"/>
      <c r="F180" s="103"/>
      <c r="G180" s="103"/>
      <c r="H180" s="103"/>
      <c r="J180" s="103"/>
    </row>
    <row r="181" spans="1:10">
      <c r="A181" s="131"/>
      <c r="B181" s="103"/>
      <c r="C181" s="103"/>
      <c r="D181" s="103"/>
      <c r="E181" s="103"/>
      <c r="F181" s="103"/>
      <c r="G181" s="103"/>
      <c r="H181" s="103"/>
      <c r="J181" s="103"/>
    </row>
    <row r="182" spans="1:10">
      <c r="A182" s="131"/>
      <c r="B182" s="103"/>
      <c r="C182" s="103"/>
      <c r="D182" s="103"/>
      <c r="E182" s="103"/>
      <c r="F182" s="103"/>
      <c r="G182" s="103"/>
      <c r="H182" s="103"/>
      <c r="J182" s="103"/>
    </row>
    <row r="183" spans="1:10">
      <c r="A183" s="131"/>
      <c r="B183" s="103"/>
      <c r="C183" s="103"/>
      <c r="D183" s="103"/>
      <c r="E183" s="103"/>
      <c r="F183" s="103"/>
      <c r="G183" s="103"/>
      <c r="H183" s="103"/>
      <c r="J183" s="103"/>
    </row>
    <row r="184" spans="1:10">
      <c r="A184" s="131"/>
      <c r="B184" s="103"/>
      <c r="C184" s="103"/>
      <c r="D184" s="103"/>
      <c r="E184" s="103"/>
      <c r="F184" s="103"/>
      <c r="G184" s="103"/>
      <c r="H184" s="103"/>
      <c r="J184" s="103"/>
    </row>
    <row r="185" spans="1:10">
      <c r="A185" s="131"/>
      <c r="B185" s="103"/>
      <c r="C185" s="103"/>
      <c r="D185" s="103"/>
      <c r="E185" s="103"/>
      <c r="F185" s="103"/>
      <c r="G185" s="103"/>
      <c r="H185" s="103"/>
      <c r="J185" s="103"/>
    </row>
    <row r="186" spans="1:10">
      <c r="A186" s="131"/>
      <c r="B186" s="103"/>
      <c r="C186" s="103"/>
      <c r="D186" s="103"/>
      <c r="E186" s="103"/>
      <c r="F186" s="103"/>
      <c r="G186" s="103"/>
      <c r="H186" s="103"/>
      <c r="J186" s="103"/>
    </row>
    <row r="187" spans="1:10">
      <c r="A187" s="131"/>
      <c r="B187" s="103"/>
      <c r="C187" s="103"/>
      <c r="D187" s="103"/>
      <c r="E187" s="103"/>
      <c r="F187" s="103"/>
      <c r="G187" s="103"/>
      <c r="H187" s="103"/>
      <c r="J187" s="103"/>
    </row>
    <row r="188" spans="1:10">
      <c r="A188" s="131"/>
      <c r="B188" s="103"/>
      <c r="C188" s="103"/>
      <c r="D188" s="103"/>
      <c r="E188" s="103"/>
      <c r="F188" s="103"/>
      <c r="G188" s="103"/>
      <c r="H188" s="103"/>
      <c r="J188" s="103"/>
    </row>
    <row r="189" spans="1:10">
      <c r="A189" s="131"/>
      <c r="B189" s="103"/>
      <c r="C189" s="103"/>
      <c r="D189" s="103"/>
      <c r="E189" s="103"/>
      <c r="F189" s="103"/>
      <c r="G189" s="103"/>
      <c r="H189" s="103"/>
      <c r="J189" s="103"/>
    </row>
    <row r="190" spans="1:10">
      <c r="A190" s="131"/>
      <c r="B190" s="103"/>
      <c r="C190" s="103"/>
      <c r="D190" s="103"/>
      <c r="E190" s="103"/>
      <c r="F190" s="103"/>
      <c r="G190" s="103"/>
      <c r="H190" s="103"/>
      <c r="J190" s="103"/>
    </row>
    <row r="191" spans="1:10">
      <c r="A191" s="131"/>
      <c r="B191" s="103"/>
      <c r="C191" s="103"/>
      <c r="D191" s="103"/>
      <c r="E191" s="103"/>
      <c r="F191" s="103"/>
      <c r="G191" s="103"/>
      <c r="H191" s="103"/>
      <c r="J191" s="103"/>
    </row>
    <row r="192" spans="1:10">
      <c r="A192" s="131"/>
      <c r="B192" s="103"/>
      <c r="C192" s="103"/>
      <c r="D192" s="103"/>
      <c r="E192" s="103"/>
      <c r="F192" s="103"/>
      <c r="G192" s="103"/>
      <c r="H192" s="103"/>
      <c r="J192" s="103"/>
    </row>
    <row r="193" spans="1:10">
      <c r="A193" s="131"/>
      <c r="B193" s="103"/>
      <c r="C193" s="103"/>
      <c r="D193" s="103"/>
      <c r="E193" s="103"/>
      <c r="F193" s="103"/>
      <c r="G193" s="103"/>
      <c r="H193" s="103"/>
      <c r="J193" s="103"/>
    </row>
    <row r="194" spans="1:10">
      <c r="A194" s="131"/>
      <c r="B194" s="103"/>
      <c r="C194" s="103"/>
      <c r="D194" s="103"/>
      <c r="E194" s="103"/>
      <c r="F194" s="103"/>
      <c r="G194" s="103"/>
      <c r="H194" s="103"/>
      <c r="J194" s="103"/>
    </row>
    <row r="195" spans="1:10">
      <c r="A195" s="131"/>
      <c r="B195" s="103"/>
      <c r="C195" s="103"/>
      <c r="D195" s="103"/>
      <c r="E195" s="103"/>
      <c r="F195" s="103"/>
      <c r="G195" s="103"/>
      <c r="H195" s="103"/>
      <c r="J195" s="103"/>
    </row>
    <row r="196" spans="1:10">
      <c r="A196" s="131"/>
      <c r="B196" s="103"/>
      <c r="C196" s="103"/>
      <c r="D196" s="103"/>
      <c r="E196" s="103"/>
      <c r="F196" s="103"/>
      <c r="G196" s="103"/>
      <c r="H196" s="103"/>
      <c r="J196" s="103"/>
    </row>
    <row r="197" spans="1:10">
      <c r="A197" s="131"/>
      <c r="B197" s="103"/>
      <c r="C197" s="103"/>
      <c r="D197" s="103"/>
      <c r="E197" s="103"/>
      <c r="F197" s="103"/>
      <c r="G197" s="103"/>
      <c r="H197" s="103"/>
      <c r="J197" s="103"/>
    </row>
    <row r="198" spans="1:10">
      <c r="A198" s="131"/>
      <c r="B198" s="103"/>
      <c r="C198" s="103"/>
      <c r="D198" s="103"/>
      <c r="E198" s="103"/>
      <c r="F198" s="103"/>
      <c r="G198" s="103"/>
      <c r="H198" s="103"/>
      <c r="J198" s="103"/>
    </row>
    <row r="199" spans="1:10">
      <c r="A199" s="131"/>
      <c r="B199" s="103"/>
      <c r="C199" s="103"/>
      <c r="D199" s="103"/>
      <c r="E199" s="103"/>
      <c r="F199" s="103"/>
      <c r="G199" s="103"/>
      <c r="H199" s="103"/>
      <c r="J199" s="103"/>
    </row>
    <row r="200" spans="1:10">
      <c r="A200" s="131"/>
      <c r="B200" s="103"/>
      <c r="C200" s="103"/>
      <c r="D200" s="103"/>
      <c r="E200" s="103"/>
      <c r="F200" s="103"/>
      <c r="G200" s="103"/>
      <c r="H200" s="103"/>
      <c r="J200" s="103"/>
    </row>
    <row r="201" spans="1:10">
      <c r="A201" s="131"/>
      <c r="B201" s="103"/>
      <c r="C201" s="103"/>
      <c r="D201" s="103"/>
      <c r="E201" s="103"/>
      <c r="F201" s="103"/>
      <c r="G201" s="103"/>
      <c r="H201" s="103"/>
      <c r="J201" s="103"/>
    </row>
    <row r="202" spans="1:10">
      <c r="A202" s="131"/>
      <c r="B202" s="103"/>
      <c r="C202" s="103"/>
      <c r="D202" s="103"/>
      <c r="E202" s="103"/>
      <c r="F202" s="103"/>
      <c r="G202" s="103"/>
      <c r="H202" s="103"/>
      <c r="J202" s="103"/>
    </row>
    <row r="203" spans="1:10">
      <c r="A203" s="131"/>
      <c r="B203" s="103"/>
      <c r="C203" s="103"/>
      <c r="D203" s="103"/>
      <c r="E203" s="103"/>
      <c r="F203" s="103"/>
      <c r="G203" s="103"/>
      <c r="H203" s="103"/>
      <c r="J203" s="103"/>
    </row>
    <row r="204" spans="1:10">
      <c r="A204" s="131"/>
      <c r="B204" s="103"/>
      <c r="C204" s="103"/>
      <c r="D204" s="103"/>
      <c r="E204" s="103"/>
      <c r="F204" s="103"/>
      <c r="G204" s="103"/>
      <c r="H204" s="103"/>
      <c r="J204" s="103"/>
    </row>
    <row r="205" spans="1:10">
      <c r="A205" s="131"/>
      <c r="B205" s="103"/>
      <c r="C205" s="103"/>
      <c r="D205" s="103"/>
      <c r="E205" s="103"/>
      <c r="F205" s="103"/>
      <c r="G205" s="103"/>
      <c r="H205" s="103"/>
      <c r="J205" s="103"/>
    </row>
    <row r="206" spans="1:10">
      <c r="A206" s="131"/>
      <c r="B206" s="103"/>
      <c r="C206" s="103"/>
      <c r="D206" s="103"/>
      <c r="E206" s="103"/>
      <c r="F206" s="103"/>
      <c r="G206" s="103"/>
      <c r="H206" s="103"/>
      <c r="J206" s="103"/>
    </row>
    <row r="207" spans="1:10">
      <c r="A207" s="131"/>
      <c r="B207" s="103"/>
      <c r="C207" s="103"/>
      <c r="D207" s="103"/>
      <c r="E207" s="103"/>
      <c r="F207" s="103"/>
      <c r="G207" s="103"/>
      <c r="H207" s="103"/>
      <c r="J207" s="103"/>
    </row>
    <row r="208" spans="1:10">
      <c r="A208" s="131"/>
      <c r="B208" s="103"/>
      <c r="C208" s="103"/>
      <c r="D208" s="103"/>
      <c r="E208" s="103"/>
      <c r="F208" s="103"/>
      <c r="G208" s="103"/>
      <c r="H208" s="103"/>
      <c r="J208" s="103"/>
    </row>
    <row r="209" spans="1:10">
      <c r="A209" s="131"/>
      <c r="B209" s="103"/>
      <c r="C209" s="103"/>
      <c r="D209" s="103"/>
      <c r="E209" s="103"/>
      <c r="F209" s="103"/>
      <c r="G209" s="103"/>
      <c r="H209" s="103"/>
      <c r="J209" s="103"/>
    </row>
    <row r="210" spans="1:10">
      <c r="A210" s="131"/>
      <c r="B210" s="103"/>
      <c r="C210" s="103"/>
      <c r="D210" s="103"/>
      <c r="E210" s="103"/>
      <c r="F210" s="103"/>
      <c r="G210" s="103"/>
      <c r="H210" s="103"/>
      <c r="J210" s="103"/>
    </row>
    <row r="211" spans="1:10">
      <c r="A211" s="131"/>
      <c r="B211" s="103"/>
      <c r="C211" s="103"/>
      <c r="D211" s="103"/>
      <c r="E211" s="103"/>
      <c r="F211" s="103"/>
      <c r="G211" s="103"/>
      <c r="H211" s="103"/>
      <c r="J211" s="103"/>
    </row>
    <row r="212" spans="1:10">
      <c r="A212" s="131"/>
      <c r="B212" s="103"/>
      <c r="C212" s="103"/>
      <c r="D212" s="103"/>
      <c r="E212" s="103"/>
      <c r="F212" s="103"/>
      <c r="G212" s="103"/>
      <c r="H212" s="103"/>
      <c r="J212" s="103"/>
    </row>
    <row r="213" spans="1:10">
      <c r="A213" s="131"/>
      <c r="B213" s="103"/>
      <c r="C213" s="103"/>
      <c r="D213" s="103"/>
      <c r="E213" s="103"/>
      <c r="F213" s="103"/>
      <c r="G213" s="103"/>
      <c r="H213" s="103"/>
      <c r="J213" s="103"/>
    </row>
    <row r="214" spans="1:10">
      <c r="A214" s="131"/>
      <c r="B214" s="103"/>
      <c r="C214" s="103"/>
      <c r="D214" s="103"/>
      <c r="E214" s="103"/>
      <c r="F214" s="103"/>
      <c r="G214" s="103"/>
      <c r="H214" s="103"/>
      <c r="J214" s="103"/>
    </row>
    <row r="215" spans="1:10">
      <c r="A215" s="131"/>
      <c r="B215" s="103"/>
      <c r="C215" s="103"/>
      <c r="D215" s="103"/>
      <c r="E215" s="103"/>
      <c r="F215" s="103"/>
      <c r="G215" s="103"/>
      <c r="H215" s="103"/>
      <c r="J215" s="103"/>
    </row>
    <row r="216" spans="1:10">
      <c r="A216" s="131"/>
      <c r="B216" s="103"/>
      <c r="C216" s="103"/>
      <c r="D216" s="103"/>
      <c r="E216" s="103"/>
      <c r="F216" s="103"/>
      <c r="G216" s="103"/>
      <c r="H216" s="103"/>
      <c r="J216" s="103"/>
    </row>
    <row r="217" spans="1:10">
      <c r="A217" s="131"/>
      <c r="B217" s="103"/>
      <c r="C217" s="103"/>
      <c r="D217" s="103"/>
      <c r="E217" s="103"/>
      <c r="F217" s="103"/>
      <c r="G217" s="103"/>
      <c r="H217" s="103"/>
      <c r="J217" s="103"/>
    </row>
    <row r="218" spans="1:10">
      <c r="A218" s="131"/>
      <c r="B218" s="103"/>
      <c r="C218" s="103"/>
      <c r="D218" s="103"/>
      <c r="E218" s="103"/>
      <c r="F218" s="103"/>
      <c r="G218" s="103"/>
      <c r="H218" s="103"/>
      <c r="J218" s="103"/>
    </row>
    <row r="219" spans="1:10">
      <c r="A219" s="131"/>
      <c r="B219" s="103"/>
      <c r="C219" s="103"/>
      <c r="D219" s="103"/>
      <c r="E219" s="103"/>
      <c r="F219" s="103"/>
      <c r="G219" s="103"/>
      <c r="H219" s="103"/>
      <c r="J219" s="103"/>
    </row>
    <row r="220" spans="1:10">
      <c r="A220" s="131"/>
      <c r="B220" s="103"/>
      <c r="C220" s="103"/>
      <c r="D220" s="103"/>
      <c r="E220" s="103"/>
      <c r="F220" s="103"/>
      <c r="G220" s="103"/>
      <c r="H220" s="103"/>
      <c r="J220" s="103"/>
    </row>
    <row r="221" spans="1:10">
      <c r="A221" s="131"/>
      <c r="B221" s="103"/>
      <c r="C221" s="103"/>
      <c r="D221" s="103"/>
      <c r="E221" s="103"/>
      <c r="F221" s="103"/>
      <c r="G221" s="103"/>
      <c r="H221" s="103"/>
      <c r="J221" s="103"/>
    </row>
    <row r="222" spans="1:10">
      <c r="A222" s="131"/>
      <c r="B222" s="103"/>
      <c r="C222" s="103"/>
      <c r="D222" s="103"/>
      <c r="E222" s="103"/>
      <c r="F222" s="103"/>
      <c r="G222" s="103"/>
      <c r="H222" s="103"/>
      <c r="J222" s="103"/>
    </row>
    <row r="223" spans="1:10">
      <c r="A223" s="131"/>
      <c r="B223" s="103"/>
      <c r="C223" s="103"/>
      <c r="D223" s="103"/>
      <c r="E223" s="103"/>
      <c r="F223" s="103"/>
      <c r="G223" s="103"/>
      <c r="H223" s="103"/>
      <c r="J223" s="103"/>
    </row>
    <row r="224" spans="1:10">
      <c r="A224" s="131"/>
      <c r="B224" s="103"/>
      <c r="C224" s="103"/>
      <c r="D224" s="103"/>
      <c r="E224" s="103"/>
      <c r="F224" s="103"/>
      <c r="G224" s="103"/>
      <c r="H224" s="103"/>
      <c r="J224" s="103"/>
    </row>
    <row r="225" spans="1:10">
      <c r="A225" s="131"/>
      <c r="B225" s="103"/>
      <c r="C225" s="103"/>
      <c r="D225" s="103"/>
      <c r="E225" s="103"/>
      <c r="F225" s="103"/>
      <c r="G225" s="103"/>
      <c r="H225" s="103"/>
      <c r="J225" s="103"/>
    </row>
    <row r="226" spans="1:10">
      <c r="A226" s="131"/>
      <c r="B226" s="103"/>
      <c r="C226" s="103"/>
      <c r="D226" s="103"/>
      <c r="E226" s="103"/>
      <c r="F226" s="103"/>
      <c r="G226" s="103"/>
      <c r="H226" s="103"/>
      <c r="J226" s="103"/>
    </row>
    <row r="227" spans="1:10">
      <c r="A227" s="131"/>
      <c r="B227" s="103"/>
      <c r="C227" s="103"/>
      <c r="D227" s="103"/>
      <c r="E227" s="103"/>
      <c r="F227" s="103"/>
      <c r="G227" s="103"/>
      <c r="H227" s="103"/>
      <c r="J227" s="103"/>
    </row>
    <row r="228" spans="1:10">
      <c r="A228" s="131"/>
      <c r="B228" s="103"/>
      <c r="C228" s="103"/>
      <c r="D228" s="103"/>
      <c r="E228" s="103"/>
      <c r="F228" s="103"/>
      <c r="G228" s="103"/>
      <c r="H228" s="103"/>
      <c r="J228" s="103"/>
    </row>
    <row r="229" spans="1:10">
      <c r="A229" s="131"/>
      <c r="B229" s="103"/>
      <c r="C229" s="103"/>
      <c r="D229" s="103"/>
      <c r="E229" s="103"/>
      <c r="F229" s="103"/>
      <c r="G229" s="103"/>
      <c r="H229" s="103"/>
      <c r="J229" s="103"/>
    </row>
    <row r="230" spans="1:10">
      <c r="A230" s="131"/>
      <c r="B230" s="103"/>
      <c r="C230" s="103"/>
      <c r="D230" s="103"/>
      <c r="E230" s="103"/>
      <c r="F230" s="103"/>
      <c r="G230" s="103"/>
      <c r="H230" s="103"/>
      <c r="J230" s="103"/>
    </row>
    <row r="231" spans="1:10">
      <c r="A231" s="131"/>
      <c r="B231" s="103"/>
      <c r="C231" s="103"/>
      <c r="D231" s="103"/>
      <c r="E231" s="103"/>
      <c r="F231" s="103"/>
      <c r="G231" s="103"/>
      <c r="H231" s="103"/>
      <c r="J231" s="103"/>
    </row>
    <row r="232" spans="1:10">
      <c r="A232" s="131"/>
      <c r="B232" s="103"/>
      <c r="C232" s="103"/>
      <c r="D232" s="103"/>
      <c r="E232" s="103"/>
      <c r="F232" s="103"/>
      <c r="G232" s="103"/>
      <c r="H232" s="103"/>
      <c r="J232" s="103"/>
    </row>
    <row r="233" spans="1:10">
      <c r="A233" s="131"/>
      <c r="B233" s="103"/>
      <c r="C233" s="103"/>
      <c r="D233" s="103"/>
      <c r="E233" s="103"/>
      <c r="F233" s="103"/>
      <c r="G233" s="103"/>
      <c r="H233" s="103"/>
      <c r="J233" s="103"/>
    </row>
    <row r="234" spans="1:10">
      <c r="A234" s="131"/>
      <c r="B234" s="103"/>
      <c r="C234" s="103"/>
      <c r="D234" s="103"/>
      <c r="E234" s="103"/>
      <c r="F234" s="103"/>
      <c r="G234" s="103"/>
      <c r="H234" s="103"/>
      <c r="J234" s="103"/>
    </row>
    <row r="235" spans="1:10">
      <c r="A235" s="131"/>
      <c r="B235" s="103"/>
      <c r="C235" s="103"/>
      <c r="D235" s="103"/>
      <c r="E235" s="103"/>
      <c r="F235" s="103"/>
      <c r="G235" s="103"/>
      <c r="H235" s="103"/>
      <c r="J235" s="103"/>
    </row>
    <row r="236" spans="1:10">
      <c r="A236" s="131"/>
      <c r="B236" s="103"/>
      <c r="C236" s="103"/>
      <c r="D236" s="103"/>
      <c r="E236" s="103"/>
      <c r="F236" s="103"/>
      <c r="G236" s="103"/>
      <c r="H236" s="103"/>
      <c r="J236" s="103"/>
    </row>
    <row r="237" spans="1:10">
      <c r="A237" s="131"/>
      <c r="B237" s="103"/>
      <c r="C237" s="103"/>
      <c r="D237" s="103"/>
      <c r="E237" s="103"/>
      <c r="F237" s="103"/>
      <c r="G237" s="103"/>
      <c r="H237" s="103"/>
      <c r="J237" s="103"/>
    </row>
    <row r="238" spans="1:10">
      <c r="A238" s="131"/>
      <c r="B238" s="103"/>
      <c r="C238" s="103"/>
      <c r="D238" s="103"/>
      <c r="E238" s="103"/>
      <c r="F238" s="103"/>
      <c r="G238" s="103"/>
      <c r="H238" s="103"/>
      <c r="J238" s="103"/>
    </row>
    <row r="239" spans="1:10">
      <c r="A239" s="131"/>
      <c r="B239" s="103"/>
      <c r="C239" s="103"/>
      <c r="D239" s="103"/>
      <c r="E239" s="103"/>
      <c r="F239" s="103"/>
      <c r="G239" s="103"/>
      <c r="H239" s="103"/>
      <c r="J239" s="103"/>
    </row>
    <row r="240" spans="1:10">
      <c r="A240" s="131"/>
      <c r="B240" s="103"/>
      <c r="C240" s="103"/>
      <c r="D240" s="103"/>
      <c r="E240" s="103"/>
      <c r="F240" s="103"/>
      <c r="G240" s="103"/>
      <c r="H240" s="103"/>
      <c r="J240" s="103"/>
    </row>
    <row r="241" spans="1:10">
      <c r="A241" s="131"/>
      <c r="B241" s="103"/>
      <c r="C241" s="103"/>
      <c r="D241" s="103"/>
      <c r="E241" s="103"/>
      <c r="F241" s="103"/>
      <c r="G241" s="103"/>
      <c r="H241" s="103"/>
      <c r="J241" s="103"/>
    </row>
    <row r="242" spans="1:10">
      <c r="A242" s="131"/>
      <c r="B242" s="103"/>
      <c r="C242" s="103"/>
      <c r="D242" s="103"/>
      <c r="E242" s="103"/>
      <c r="F242" s="103"/>
      <c r="G242" s="103"/>
      <c r="H242" s="103"/>
      <c r="J242" s="103"/>
    </row>
    <row r="243" spans="1:10">
      <c r="A243" s="131"/>
      <c r="B243" s="103"/>
      <c r="C243" s="103"/>
      <c r="D243" s="103"/>
      <c r="E243" s="103"/>
      <c r="F243" s="103"/>
      <c r="G243" s="103"/>
      <c r="H243" s="103"/>
      <c r="J243" s="103"/>
    </row>
    <row r="244" spans="1:10">
      <c r="A244" s="131"/>
      <c r="B244" s="103"/>
      <c r="C244" s="103"/>
      <c r="D244" s="103"/>
      <c r="E244" s="103"/>
      <c r="F244" s="103"/>
      <c r="G244" s="103"/>
      <c r="H244" s="103"/>
      <c r="J244" s="103"/>
    </row>
    <row r="245" spans="1:10">
      <c r="A245" s="131"/>
      <c r="B245" s="103"/>
      <c r="C245" s="103"/>
      <c r="D245" s="103"/>
      <c r="E245" s="103"/>
      <c r="F245" s="103"/>
      <c r="G245" s="103"/>
      <c r="H245" s="103"/>
      <c r="J245" s="103"/>
    </row>
    <row r="246" spans="1:10">
      <c r="A246" s="131"/>
      <c r="B246" s="103"/>
      <c r="C246" s="103"/>
      <c r="D246" s="103"/>
      <c r="E246" s="103"/>
      <c r="F246" s="103"/>
      <c r="G246" s="103"/>
      <c r="H246" s="103"/>
      <c r="J246" s="103"/>
    </row>
    <row r="247" spans="1:10">
      <c r="A247" s="131"/>
      <c r="B247" s="103"/>
      <c r="C247" s="103"/>
      <c r="D247" s="103"/>
      <c r="E247" s="103"/>
      <c r="F247" s="103"/>
      <c r="G247" s="103"/>
      <c r="H247" s="103"/>
      <c r="J247" s="103"/>
    </row>
    <row r="248" spans="1:10">
      <c r="A248" s="131"/>
      <c r="B248" s="103"/>
      <c r="C248" s="103"/>
      <c r="D248" s="103"/>
      <c r="E248" s="103"/>
      <c r="F248" s="103"/>
      <c r="G248" s="103"/>
      <c r="H248" s="103"/>
      <c r="J248" s="103"/>
    </row>
    <row r="249" spans="1:10">
      <c r="A249" s="131"/>
      <c r="B249" s="103"/>
      <c r="C249" s="103"/>
      <c r="D249" s="103"/>
      <c r="E249" s="103"/>
      <c r="F249" s="103"/>
      <c r="G249" s="103"/>
      <c r="H249" s="103"/>
      <c r="J249" s="103"/>
    </row>
    <row r="250" spans="1:10">
      <c r="A250" s="131"/>
      <c r="B250" s="103"/>
      <c r="C250" s="103"/>
      <c r="D250" s="103"/>
      <c r="E250" s="103"/>
      <c r="F250" s="103"/>
      <c r="G250" s="103"/>
      <c r="H250" s="103"/>
      <c r="J250" s="103"/>
    </row>
    <row r="251" spans="1:10">
      <c r="A251" s="131"/>
      <c r="B251" s="103"/>
      <c r="C251" s="103"/>
      <c r="D251" s="103"/>
      <c r="E251" s="103"/>
      <c r="F251" s="103"/>
      <c r="G251" s="103"/>
      <c r="H251" s="103"/>
      <c r="J251" s="103"/>
    </row>
    <row r="252" spans="1:10">
      <c r="A252" s="131"/>
      <c r="B252" s="103"/>
      <c r="C252" s="103"/>
      <c r="D252" s="103"/>
      <c r="E252" s="103"/>
      <c r="F252" s="103"/>
      <c r="G252" s="103"/>
      <c r="H252" s="103"/>
      <c r="J252" s="103"/>
    </row>
    <row r="253" spans="1:10">
      <c r="A253" s="131"/>
      <c r="B253" s="103"/>
      <c r="C253" s="103"/>
      <c r="D253" s="103"/>
      <c r="E253" s="103"/>
      <c r="F253" s="103"/>
      <c r="G253" s="103"/>
      <c r="H253" s="103"/>
      <c r="J253" s="103"/>
    </row>
    <row r="254" spans="1:10">
      <c r="A254" s="131"/>
      <c r="B254" s="103"/>
      <c r="C254" s="103"/>
      <c r="D254" s="103"/>
      <c r="E254" s="103"/>
      <c r="F254" s="103"/>
      <c r="G254" s="103"/>
      <c r="H254" s="103"/>
      <c r="J254" s="103"/>
    </row>
    <row r="255" spans="1:10">
      <c r="A255" s="131"/>
      <c r="B255" s="103"/>
      <c r="C255" s="103"/>
      <c r="D255" s="103"/>
      <c r="E255" s="103"/>
      <c r="F255" s="103"/>
      <c r="G255" s="103"/>
      <c r="H255" s="103"/>
      <c r="J255" s="103"/>
    </row>
    <row r="256" spans="1:10">
      <c r="A256" s="131"/>
      <c r="B256" s="103"/>
      <c r="C256" s="103"/>
      <c r="D256" s="103"/>
      <c r="E256" s="103"/>
      <c r="F256" s="103"/>
      <c r="G256" s="103"/>
      <c r="H256" s="103"/>
      <c r="J256" s="103"/>
    </row>
    <row r="257" spans="1:10">
      <c r="A257" s="131"/>
      <c r="B257" s="103"/>
      <c r="C257" s="103"/>
      <c r="D257" s="103"/>
      <c r="E257" s="103"/>
      <c r="F257" s="103"/>
      <c r="G257" s="103"/>
      <c r="H257" s="103"/>
      <c r="J257" s="103"/>
    </row>
    <row r="258" spans="1:10">
      <c r="A258" s="131"/>
      <c r="B258" s="103"/>
      <c r="C258" s="103"/>
      <c r="D258" s="103"/>
      <c r="E258" s="103"/>
      <c r="F258" s="103"/>
      <c r="G258" s="103"/>
      <c r="H258" s="103"/>
      <c r="J258" s="103"/>
    </row>
    <row r="259" spans="1:10">
      <c r="A259" s="131"/>
      <c r="B259" s="103"/>
      <c r="C259" s="103"/>
      <c r="D259" s="103"/>
      <c r="E259" s="103"/>
      <c r="F259" s="103"/>
      <c r="G259" s="103"/>
      <c r="H259" s="103"/>
      <c r="J259" s="103"/>
    </row>
    <row r="260" spans="1:10">
      <c r="A260" s="131"/>
      <c r="B260" s="103"/>
      <c r="C260" s="103"/>
      <c r="D260" s="103"/>
      <c r="E260" s="103"/>
      <c r="F260" s="103"/>
      <c r="G260" s="103"/>
      <c r="H260" s="103"/>
      <c r="J260" s="103"/>
    </row>
    <row r="261" spans="1:10">
      <c r="A261" s="131"/>
      <c r="B261" s="103"/>
      <c r="C261" s="103"/>
      <c r="D261" s="103"/>
      <c r="E261" s="103"/>
      <c r="F261" s="103"/>
      <c r="G261" s="103"/>
      <c r="H261" s="103"/>
      <c r="J261" s="103"/>
    </row>
    <row r="262" spans="1:10">
      <c r="A262" s="131"/>
      <c r="B262" s="103"/>
      <c r="C262" s="103"/>
      <c r="D262" s="103"/>
      <c r="E262" s="103"/>
      <c r="F262" s="103"/>
      <c r="G262" s="103"/>
      <c r="H262" s="103"/>
      <c r="J262" s="103"/>
    </row>
    <row r="263" spans="1:10">
      <c r="A263" s="131"/>
      <c r="B263" s="103"/>
      <c r="C263" s="103"/>
      <c r="D263" s="103"/>
      <c r="E263" s="103"/>
      <c r="F263" s="103"/>
      <c r="G263" s="103"/>
      <c r="H263" s="103"/>
      <c r="J263" s="103"/>
    </row>
    <row r="264" spans="1:10">
      <c r="A264" s="131"/>
      <c r="B264" s="103"/>
      <c r="C264" s="103"/>
      <c r="D264" s="103"/>
      <c r="E264" s="103"/>
      <c r="F264" s="103"/>
      <c r="G264" s="103"/>
      <c r="H264" s="103"/>
      <c r="J264" s="103"/>
    </row>
    <row r="265" spans="1:10">
      <c r="A265" s="131"/>
      <c r="B265" s="103"/>
      <c r="C265" s="103"/>
      <c r="D265" s="103"/>
      <c r="E265" s="103"/>
      <c r="F265" s="103"/>
      <c r="G265" s="103"/>
      <c r="H265" s="103"/>
      <c r="J265" s="103"/>
    </row>
    <row r="266" spans="1:10">
      <c r="A266" s="131"/>
      <c r="B266" s="103"/>
      <c r="C266" s="103"/>
      <c r="D266" s="103"/>
      <c r="E266" s="103"/>
      <c r="F266" s="103"/>
      <c r="G266" s="103"/>
      <c r="H266" s="103"/>
      <c r="J266" s="103"/>
    </row>
    <row r="267" spans="1:10">
      <c r="A267" s="131"/>
      <c r="B267" s="103"/>
      <c r="C267" s="103"/>
      <c r="D267" s="103"/>
      <c r="E267" s="103"/>
      <c r="F267" s="103"/>
      <c r="G267" s="103"/>
      <c r="H267" s="103"/>
      <c r="J267" s="103"/>
    </row>
    <row r="268" spans="1:10">
      <c r="A268" s="131"/>
      <c r="B268" s="103"/>
      <c r="C268" s="103"/>
      <c r="D268" s="103"/>
      <c r="E268" s="103"/>
      <c r="F268" s="103"/>
      <c r="G268" s="103"/>
      <c r="H268" s="103"/>
      <c r="J268" s="103"/>
    </row>
    <row r="269" spans="1:10">
      <c r="A269" s="131"/>
      <c r="B269" s="103"/>
      <c r="C269" s="103"/>
      <c r="D269" s="103"/>
      <c r="E269" s="103"/>
      <c r="F269" s="103"/>
      <c r="G269" s="103"/>
      <c r="H269" s="103"/>
      <c r="J269" s="103"/>
    </row>
    <row r="270" spans="1:10">
      <c r="A270" s="131"/>
      <c r="B270" s="103"/>
      <c r="C270" s="103"/>
      <c r="D270" s="103"/>
      <c r="E270" s="103"/>
      <c r="F270" s="103"/>
      <c r="G270" s="103"/>
      <c r="H270" s="103"/>
      <c r="J270" s="103"/>
    </row>
    <row r="271" spans="1:10">
      <c r="A271" s="131"/>
      <c r="B271" s="103"/>
      <c r="C271" s="103"/>
      <c r="D271" s="103"/>
      <c r="E271" s="103"/>
      <c r="F271" s="103"/>
      <c r="G271" s="103"/>
      <c r="H271" s="103"/>
      <c r="J271" s="103"/>
    </row>
    <row r="272" spans="1:10">
      <c r="A272" s="131"/>
      <c r="B272" s="103"/>
      <c r="C272" s="103"/>
      <c r="D272" s="103"/>
      <c r="E272" s="103"/>
      <c r="F272" s="103"/>
      <c r="G272" s="103"/>
      <c r="H272" s="103"/>
      <c r="J272" s="103"/>
    </row>
    <row r="273" spans="1:10">
      <c r="A273" s="131"/>
      <c r="B273" s="103"/>
      <c r="C273" s="103"/>
      <c r="D273" s="103"/>
      <c r="E273" s="103"/>
      <c r="F273" s="103"/>
      <c r="G273" s="103"/>
      <c r="H273" s="103"/>
      <c r="J273" s="103"/>
    </row>
    <row r="274" spans="1:10">
      <c r="A274" s="131"/>
      <c r="B274" s="103"/>
      <c r="C274" s="103"/>
      <c r="D274" s="103"/>
      <c r="E274" s="103"/>
      <c r="F274" s="103"/>
      <c r="G274" s="103"/>
      <c r="H274" s="103"/>
      <c r="J274" s="103"/>
    </row>
    <row r="275" spans="1:10">
      <c r="A275" s="131"/>
      <c r="B275" s="103"/>
      <c r="C275" s="103"/>
      <c r="D275" s="103"/>
      <c r="E275" s="103"/>
      <c r="F275" s="103"/>
      <c r="G275" s="103"/>
      <c r="H275" s="103"/>
      <c r="J275" s="103"/>
    </row>
    <row r="276" spans="1:10">
      <c r="A276" s="131"/>
      <c r="B276" s="103"/>
      <c r="C276" s="103"/>
      <c r="D276" s="103"/>
      <c r="E276" s="103"/>
      <c r="F276" s="103"/>
      <c r="G276" s="103"/>
      <c r="H276" s="103"/>
      <c r="J276" s="103"/>
    </row>
    <row r="277" spans="1:10">
      <c r="A277" s="131"/>
      <c r="B277" s="103"/>
      <c r="C277" s="103"/>
      <c r="D277" s="103"/>
      <c r="E277" s="103"/>
      <c r="F277" s="103"/>
      <c r="G277" s="103"/>
      <c r="H277" s="103"/>
      <c r="J277" s="103"/>
    </row>
    <row r="278" spans="1:10">
      <c r="A278" s="131"/>
      <c r="B278" s="103"/>
      <c r="C278" s="103"/>
      <c r="D278" s="103"/>
      <c r="E278" s="103"/>
      <c r="F278" s="103"/>
      <c r="G278" s="103"/>
      <c r="H278" s="103"/>
      <c r="J278" s="103"/>
    </row>
    <row r="279" spans="1:10">
      <c r="A279" s="131"/>
      <c r="B279" s="103"/>
      <c r="C279" s="103"/>
      <c r="D279" s="103"/>
      <c r="E279" s="103"/>
      <c r="F279" s="103"/>
      <c r="G279" s="103"/>
      <c r="H279" s="103"/>
      <c r="J279" s="103"/>
    </row>
    <row r="280" spans="1:10">
      <c r="A280" s="131"/>
      <c r="B280" s="103"/>
      <c r="C280" s="103"/>
      <c r="D280" s="103"/>
      <c r="E280" s="103"/>
      <c r="F280" s="103"/>
      <c r="G280" s="103"/>
      <c r="H280" s="103"/>
      <c r="J280" s="103"/>
    </row>
    <row r="281" spans="1:10">
      <c r="A281" s="131"/>
      <c r="B281" s="103"/>
      <c r="C281" s="103"/>
      <c r="D281" s="103"/>
      <c r="E281" s="103"/>
      <c r="F281" s="103"/>
      <c r="G281" s="103"/>
      <c r="H281" s="103"/>
      <c r="J281" s="103"/>
    </row>
    <row r="282" spans="1:10">
      <c r="A282" s="131"/>
      <c r="B282" s="103"/>
      <c r="C282" s="103"/>
      <c r="D282" s="103"/>
      <c r="E282" s="103"/>
      <c r="F282" s="103"/>
      <c r="G282" s="103"/>
      <c r="H282" s="103"/>
      <c r="J282" s="103"/>
    </row>
    <row r="283" spans="1:10">
      <c r="A283" s="131"/>
      <c r="B283" s="103"/>
      <c r="C283" s="103"/>
      <c r="D283" s="103"/>
      <c r="E283" s="103"/>
      <c r="F283" s="103"/>
      <c r="G283" s="103"/>
      <c r="H283" s="103"/>
      <c r="J283" s="103"/>
    </row>
    <row r="284" spans="1:10">
      <c r="A284" s="131"/>
      <c r="B284" s="103"/>
      <c r="C284" s="103"/>
      <c r="D284" s="103"/>
      <c r="E284" s="103"/>
      <c r="F284" s="103"/>
      <c r="G284" s="103"/>
      <c r="H284" s="103"/>
      <c r="J284" s="103"/>
    </row>
    <row r="285" spans="1:10">
      <c r="A285" s="131"/>
      <c r="B285" s="103"/>
      <c r="C285" s="103"/>
      <c r="D285" s="103"/>
      <c r="E285" s="103"/>
      <c r="F285" s="103"/>
      <c r="G285" s="103"/>
      <c r="H285" s="103"/>
      <c r="J285" s="103"/>
    </row>
    <row r="286" spans="1:10">
      <c r="A286" s="131"/>
      <c r="B286" s="103"/>
      <c r="C286" s="103"/>
      <c r="D286" s="103"/>
      <c r="E286" s="103"/>
      <c r="F286" s="103"/>
      <c r="G286" s="103"/>
      <c r="H286" s="103"/>
      <c r="J286" s="103"/>
    </row>
    <row r="287" spans="1:10">
      <c r="A287" s="131"/>
      <c r="B287" s="103"/>
      <c r="C287" s="103"/>
      <c r="D287" s="103"/>
      <c r="E287" s="103"/>
      <c r="F287" s="103"/>
      <c r="G287" s="103"/>
      <c r="H287" s="103"/>
      <c r="J287" s="103"/>
    </row>
    <row r="288" spans="1:10">
      <c r="A288" s="131"/>
      <c r="B288" s="103"/>
      <c r="C288" s="103"/>
      <c r="D288" s="103"/>
      <c r="E288" s="103"/>
      <c r="F288" s="103"/>
      <c r="G288" s="103"/>
      <c r="H288" s="103"/>
      <c r="J288" s="103"/>
    </row>
    <row r="289" spans="1:10">
      <c r="A289" s="131"/>
      <c r="B289" s="103"/>
      <c r="C289" s="103"/>
      <c r="D289" s="103"/>
      <c r="E289" s="103"/>
      <c r="F289" s="103"/>
      <c r="G289" s="103"/>
      <c r="H289" s="103"/>
      <c r="J289" s="103"/>
    </row>
    <row r="290" spans="1:10">
      <c r="A290" s="131"/>
      <c r="B290" s="103"/>
      <c r="C290" s="103"/>
      <c r="D290" s="103"/>
      <c r="E290" s="103"/>
      <c r="F290" s="103"/>
      <c r="G290" s="103"/>
      <c r="H290" s="103"/>
      <c r="J290" s="103"/>
    </row>
    <row r="291" spans="1:10">
      <c r="A291" s="131"/>
      <c r="B291" s="103"/>
      <c r="C291" s="103"/>
      <c r="D291" s="103"/>
      <c r="E291" s="103"/>
      <c r="F291" s="103"/>
      <c r="G291" s="103"/>
      <c r="H291" s="103"/>
      <c r="J291" s="103"/>
    </row>
    <row r="292" spans="1:10">
      <c r="A292" s="131"/>
      <c r="B292" s="103"/>
      <c r="C292" s="103"/>
      <c r="D292" s="103"/>
      <c r="E292" s="103"/>
      <c r="F292" s="103"/>
      <c r="G292" s="103"/>
      <c r="H292" s="103"/>
      <c r="J292" s="103"/>
    </row>
    <row r="293" spans="1:10">
      <c r="A293" s="131"/>
      <c r="B293" s="103"/>
      <c r="C293" s="103"/>
      <c r="D293" s="103"/>
      <c r="E293" s="103"/>
      <c r="F293" s="103"/>
      <c r="G293" s="103"/>
      <c r="H293" s="103"/>
      <c r="J293" s="103"/>
    </row>
    <row r="294" spans="1:10">
      <c r="A294" s="131"/>
      <c r="B294" s="103"/>
      <c r="C294" s="103"/>
      <c r="D294" s="103"/>
      <c r="E294" s="103"/>
      <c r="F294" s="103"/>
      <c r="G294" s="103"/>
      <c r="H294" s="103"/>
      <c r="J294" s="103"/>
    </row>
    <row r="295" spans="1:10">
      <c r="A295" s="131"/>
      <c r="B295" s="103"/>
      <c r="C295" s="103"/>
      <c r="D295" s="103"/>
      <c r="E295" s="103"/>
      <c r="F295" s="103"/>
      <c r="G295" s="103"/>
      <c r="H295" s="103"/>
      <c r="J295" s="103"/>
    </row>
    <row r="296" spans="1:10">
      <c r="A296" s="131"/>
      <c r="B296" s="103"/>
      <c r="C296" s="103"/>
      <c r="D296" s="103"/>
      <c r="E296" s="103"/>
      <c r="F296" s="103"/>
      <c r="G296" s="103"/>
      <c r="H296" s="103"/>
      <c r="J296" s="103"/>
    </row>
    <row r="297" spans="1:10">
      <c r="A297" s="131"/>
      <c r="B297" s="103"/>
      <c r="C297" s="103"/>
      <c r="D297" s="103"/>
      <c r="E297" s="103"/>
      <c r="F297" s="103"/>
      <c r="G297" s="103"/>
      <c r="H297" s="103"/>
      <c r="J297" s="103"/>
    </row>
    <row r="298" spans="1:10">
      <c r="A298" s="131"/>
      <c r="B298" s="103"/>
      <c r="C298" s="103"/>
      <c r="D298" s="103"/>
      <c r="E298" s="103"/>
      <c r="F298" s="103"/>
      <c r="G298" s="103"/>
      <c r="H298" s="103"/>
      <c r="J298" s="103"/>
    </row>
    <row r="299" spans="1:10">
      <c r="A299" s="131"/>
      <c r="B299" s="103"/>
      <c r="C299" s="103"/>
      <c r="D299" s="103"/>
      <c r="E299" s="103"/>
      <c r="F299" s="103"/>
      <c r="G299" s="103"/>
      <c r="H299" s="103"/>
      <c r="J299" s="103"/>
    </row>
    <row r="300" spans="1:10">
      <c r="A300" s="131"/>
      <c r="B300" s="103"/>
      <c r="C300" s="103"/>
      <c r="D300" s="103"/>
      <c r="E300" s="103"/>
      <c r="F300" s="103"/>
      <c r="G300" s="103"/>
      <c r="H300" s="103"/>
      <c r="J300" s="103"/>
    </row>
    <row r="301" spans="1:10">
      <c r="A301" s="131"/>
      <c r="B301" s="103"/>
      <c r="C301" s="103"/>
      <c r="D301" s="103"/>
      <c r="E301" s="103"/>
      <c r="F301" s="103"/>
      <c r="G301" s="103"/>
      <c r="H301" s="103"/>
      <c r="J301" s="103"/>
    </row>
    <row r="302" spans="1:10">
      <c r="A302" s="131"/>
      <c r="B302" s="103"/>
      <c r="C302" s="103"/>
      <c r="D302" s="103"/>
      <c r="E302" s="103"/>
      <c r="F302" s="103"/>
      <c r="G302" s="103"/>
      <c r="H302" s="103"/>
      <c r="J302" s="103"/>
    </row>
    <row r="303" spans="1:10">
      <c r="A303" s="131"/>
      <c r="B303" s="103"/>
      <c r="C303" s="103"/>
      <c r="D303" s="103"/>
      <c r="E303" s="103"/>
      <c r="F303" s="103"/>
      <c r="G303" s="103"/>
      <c r="H303" s="103"/>
      <c r="J303" s="103"/>
    </row>
    <row r="304" spans="1:10">
      <c r="A304" s="131"/>
      <c r="B304" s="103"/>
      <c r="C304" s="103"/>
      <c r="D304" s="103"/>
      <c r="E304" s="103"/>
      <c r="F304" s="103"/>
      <c r="G304" s="103"/>
      <c r="H304" s="103"/>
      <c r="J304" s="103"/>
    </row>
    <row r="305" spans="1:10">
      <c r="A305" s="131"/>
      <c r="B305" s="103"/>
      <c r="C305" s="103"/>
      <c r="D305" s="103"/>
      <c r="E305" s="103"/>
      <c r="F305" s="103"/>
      <c r="G305" s="103"/>
      <c r="H305" s="103"/>
      <c r="J305" s="103"/>
    </row>
    <row r="306" spans="1:10">
      <c r="A306" s="131"/>
      <c r="B306" s="103"/>
      <c r="C306" s="103"/>
      <c r="D306" s="103"/>
      <c r="E306" s="103"/>
      <c r="F306" s="103"/>
      <c r="G306" s="103"/>
      <c r="H306" s="103"/>
      <c r="J306" s="103"/>
    </row>
    <row r="307" spans="1:10">
      <c r="A307" s="131"/>
      <c r="B307" s="103"/>
      <c r="C307" s="103"/>
      <c r="D307" s="103"/>
      <c r="E307" s="103"/>
      <c r="F307" s="103"/>
      <c r="G307" s="103"/>
      <c r="H307" s="103"/>
      <c r="J307" s="103"/>
    </row>
    <row r="308" spans="1:10">
      <c r="A308" s="131"/>
      <c r="B308" s="103"/>
      <c r="C308" s="103"/>
      <c r="D308" s="103"/>
      <c r="E308" s="103"/>
      <c r="F308" s="103"/>
      <c r="G308" s="103"/>
      <c r="H308" s="103"/>
      <c r="J308" s="103"/>
    </row>
    <row r="309" spans="1:10">
      <c r="A309" s="131"/>
      <c r="B309" s="103"/>
      <c r="C309" s="103"/>
      <c r="D309" s="103"/>
      <c r="E309" s="103"/>
      <c r="F309" s="103"/>
      <c r="G309" s="103"/>
      <c r="H309" s="103"/>
      <c r="J309" s="103"/>
    </row>
    <row r="310" spans="1:10">
      <c r="A310" s="131"/>
      <c r="B310" s="103"/>
      <c r="C310" s="103"/>
      <c r="D310" s="103"/>
      <c r="E310" s="103"/>
      <c r="F310" s="103"/>
      <c r="G310" s="103"/>
      <c r="H310" s="103"/>
      <c r="J310" s="103"/>
    </row>
    <row r="311" spans="1:10">
      <c r="A311" s="131"/>
      <c r="B311" s="103"/>
      <c r="C311" s="103"/>
      <c r="D311" s="103"/>
      <c r="E311" s="103"/>
      <c r="F311" s="103"/>
      <c r="G311" s="103"/>
      <c r="H311" s="103"/>
      <c r="J311" s="103"/>
    </row>
    <row r="312" spans="1:10">
      <c r="A312" s="131"/>
      <c r="B312" s="103"/>
      <c r="C312" s="103"/>
      <c r="D312" s="103"/>
      <c r="E312" s="103"/>
      <c r="F312" s="103"/>
      <c r="G312" s="103"/>
      <c r="H312" s="103"/>
      <c r="J312" s="103"/>
    </row>
    <row r="313" spans="1:10">
      <c r="A313" s="131"/>
      <c r="B313" s="103"/>
      <c r="C313" s="103"/>
      <c r="D313" s="103"/>
      <c r="E313" s="103"/>
      <c r="F313" s="103"/>
      <c r="G313" s="103"/>
      <c r="H313" s="103"/>
      <c r="J313" s="103"/>
    </row>
    <row r="314" spans="1:10">
      <c r="A314" s="131"/>
      <c r="B314" s="103"/>
      <c r="C314" s="103"/>
      <c r="D314" s="103"/>
      <c r="E314" s="103"/>
      <c r="F314" s="103"/>
      <c r="G314" s="103"/>
      <c r="H314" s="103"/>
      <c r="J314" s="103"/>
    </row>
    <row r="315" spans="1:10">
      <c r="A315" s="131"/>
      <c r="B315" s="103"/>
      <c r="C315" s="103"/>
      <c r="D315" s="103"/>
      <c r="E315" s="103"/>
      <c r="F315" s="103"/>
      <c r="G315" s="103"/>
      <c r="H315" s="103"/>
      <c r="J315" s="103"/>
    </row>
    <row r="316" spans="1:10">
      <c r="A316" s="131"/>
      <c r="B316" s="103"/>
      <c r="C316" s="103"/>
      <c r="D316" s="103"/>
      <c r="E316" s="103"/>
      <c r="F316" s="103"/>
      <c r="G316" s="103"/>
      <c r="H316" s="103"/>
      <c r="J316" s="103"/>
    </row>
    <row r="317" spans="1:10">
      <c r="A317" s="131"/>
      <c r="B317" s="103"/>
      <c r="C317" s="103"/>
      <c r="D317" s="103"/>
      <c r="E317" s="103"/>
      <c r="F317" s="103"/>
      <c r="G317" s="103"/>
      <c r="H317" s="103"/>
      <c r="J317" s="103"/>
    </row>
    <row r="318" spans="1:10">
      <c r="A318" s="131"/>
      <c r="B318" s="103"/>
      <c r="C318" s="103"/>
      <c r="D318" s="103"/>
      <c r="E318" s="103"/>
      <c r="F318" s="103"/>
      <c r="G318" s="103"/>
      <c r="H318" s="103"/>
      <c r="J318" s="103"/>
    </row>
    <row r="319" spans="1:10">
      <c r="A319" s="131"/>
      <c r="B319" s="103"/>
      <c r="C319" s="103"/>
      <c r="D319" s="103"/>
      <c r="E319" s="103"/>
      <c r="F319" s="103"/>
      <c r="G319" s="103"/>
      <c r="H319" s="103"/>
      <c r="J319" s="103"/>
    </row>
    <row r="320" spans="1:10">
      <c r="A320" s="131"/>
      <c r="B320" s="103"/>
      <c r="C320" s="103"/>
      <c r="D320" s="103"/>
      <c r="E320" s="103"/>
      <c r="F320" s="103"/>
      <c r="G320" s="103"/>
      <c r="H320" s="103"/>
      <c r="J320" s="103"/>
    </row>
    <row r="321" spans="1:10">
      <c r="A321" s="131"/>
      <c r="B321" s="103"/>
      <c r="C321" s="103"/>
      <c r="D321" s="103"/>
      <c r="E321" s="103"/>
      <c r="F321" s="103"/>
      <c r="G321" s="103"/>
      <c r="H321" s="103"/>
      <c r="J321" s="103"/>
    </row>
    <row r="322" spans="1:10">
      <c r="A322" s="131"/>
      <c r="B322" s="103"/>
      <c r="C322" s="103"/>
      <c r="D322" s="103"/>
      <c r="E322" s="103"/>
      <c r="F322" s="103"/>
      <c r="G322" s="103"/>
      <c r="H322" s="103"/>
      <c r="J322" s="103"/>
    </row>
    <row r="323" spans="1:10">
      <c r="A323" s="131"/>
      <c r="B323" s="103"/>
      <c r="C323" s="103"/>
      <c r="D323" s="103"/>
      <c r="E323" s="103"/>
      <c r="F323" s="103"/>
      <c r="G323" s="103"/>
      <c r="H323" s="103"/>
      <c r="J323" s="103"/>
    </row>
    <row r="324" spans="1:10">
      <c r="A324" s="131"/>
      <c r="B324" s="103"/>
      <c r="C324" s="103"/>
      <c r="D324" s="103"/>
      <c r="E324" s="103"/>
      <c r="F324" s="103"/>
      <c r="G324" s="103"/>
      <c r="H324" s="103"/>
      <c r="J324" s="103"/>
    </row>
    <row r="325" spans="1:10">
      <c r="A325" s="131"/>
      <c r="B325" s="103"/>
      <c r="C325" s="103"/>
      <c r="D325" s="103"/>
      <c r="E325" s="103"/>
      <c r="F325" s="103"/>
      <c r="G325" s="103"/>
      <c r="H325" s="103"/>
      <c r="J325" s="103"/>
    </row>
    <row r="326" spans="1:10">
      <c r="A326" s="131"/>
      <c r="B326" s="103"/>
      <c r="C326" s="103"/>
      <c r="D326" s="103"/>
      <c r="E326" s="103"/>
      <c r="F326" s="103"/>
      <c r="G326" s="103"/>
      <c r="H326" s="103"/>
      <c r="J326" s="103"/>
    </row>
    <row r="327" spans="1:10">
      <c r="A327" s="131"/>
      <c r="B327" s="103"/>
      <c r="C327" s="103"/>
      <c r="D327" s="103"/>
      <c r="E327" s="103"/>
      <c r="F327" s="103"/>
      <c r="G327" s="103"/>
      <c r="H327" s="103"/>
      <c r="J327" s="103"/>
    </row>
    <row r="328" spans="1:10">
      <c r="A328" s="131"/>
      <c r="B328" s="103"/>
      <c r="C328" s="103"/>
      <c r="D328" s="103"/>
      <c r="E328" s="103"/>
      <c r="F328" s="103"/>
      <c r="G328" s="103"/>
      <c r="H328" s="103"/>
      <c r="J328" s="103"/>
    </row>
    <row r="329" spans="1:10">
      <c r="A329" s="131"/>
      <c r="B329" s="103"/>
      <c r="C329" s="103"/>
      <c r="D329" s="103"/>
      <c r="E329" s="103"/>
      <c r="F329" s="103"/>
      <c r="G329" s="103"/>
      <c r="H329" s="103"/>
      <c r="J329" s="103"/>
    </row>
    <row r="330" spans="1:10">
      <c r="A330" s="131"/>
      <c r="B330" s="103"/>
      <c r="C330" s="103"/>
      <c r="D330" s="103"/>
      <c r="E330" s="103"/>
      <c r="F330" s="103"/>
      <c r="G330" s="103"/>
      <c r="H330" s="103"/>
      <c r="J330" s="103"/>
    </row>
    <row r="331" spans="1:10">
      <c r="A331" s="131"/>
      <c r="B331" s="103"/>
      <c r="C331" s="103"/>
      <c r="D331" s="103"/>
      <c r="E331" s="103"/>
      <c r="F331" s="103"/>
      <c r="G331" s="103"/>
      <c r="H331" s="103"/>
      <c r="J331" s="103"/>
    </row>
    <row r="332" spans="1:10">
      <c r="A332" s="131"/>
      <c r="B332" s="103"/>
      <c r="C332" s="103"/>
      <c r="D332" s="103"/>
      <c r="E332" s="103"/>
      <c r="F332" s="103"/>
      <c r="G332" s="103"/>
      <c r="H332" s="103"/>
      <c r="J332" s="103"/>
    </row>
    <row r="333" spans="1:10">
      <c r="A333" s="131"/>
      <c r="B333" s="103"/>
      <c r="C333" s="103"/>
      <c r="D333" s="103"/>
      <c r="E333" s="103"/>
      <c r="F333" s="103"/>
      <c r="G333" s="103"/>
      <c r="H333" s="103"/>
      <c r="J333" s="103"/>
    </row>
    <row r="334" spans="1:10">
      <c r="A334" s="131"/>
      <c r="B334" s="103"/>
      <c r="C334" s="103"/>
      <c r="D334" s="103"/>
      <c r="E334" s="103"/>
      <c r="F334" s="103"/>
      <c r="G334" s="103"/>
      <c r="H334" s="103"/>
      <c r="J334" s="103"/>
    </row>
    <row r="335" spans="1:10">
      <c r="A335" s="131"/>
      <c r="B335" s="103"/>
      <c r="C335" s="103"/>
      <c r="D335" s="103"/>
      <c r="E335" s="103"/>
      <c r="F335" s="103"/>
      <c r="G335" s="103"/>
      <c r="H335" s="103"/>
      <c r="J335" s="103"/>
    </row>
    <row r="336" spans="1:10">
      <c r="A336" s="131"/>
      <c r="B336" s="103"/>
      <c r="C336" s="103"/>
      <c r="D336" s="103"/>
      <c r="E336" s="103"/>
      <c r="F336" s="103"/>
      <c r="G336" s="103"/>
      <c r="H336" s="103"/>
      <c r="J336" s="103"/>
    </row>
    <row r="337" spans="1:10">
      <c r="A337" s="131"/>
      <c r="B337" s="103"/>
      <c r="C337" s="103"/>
      <c r="D337" s="103"/>
      <c r="E337" s="103"/>
      <c r="F337" s="103"/>
      <c r="G337" s="103"/>
      <c r="H337" s="103"/>
      <c r="J337" s="103"/>
    </row>
    <row r="338" spans="1:10">
      <c r="A338" s="131"/>
      <c r="B338" s="103"/>
      <c r="C338" s="103"/>
      <c r="D338" s="103"/>
      <c r="E338" s="103"/>
      <c r="F338" s="103"/>
      <c r="G338" s="103"/>
      <c r="H338" s="103"/>
      <c r="J338" s="103"/>
    </row>
    <row r="339" spans="1:10">
      <c r="A339" s="131"/>
      <c r="B339" s="103"/>
      <c r="C339" s="103"/>
      <c r="D339" s="103"/>
      <c r="E339" s="103"/>
      <c r="F339" s="103"/>
      <c r="G339" s="103"/>
      <c r="H339" s="103"/>
      <c r="J339" s="103"/>
    </row>
    <row r="340" spans="1:10">
      <c r="A340" s="131"/>
      <c r="B340" s="103"/>
      <c r="C340" s="103"/>
      <c r="D340" s="103"/>
      <c r="E340" s="103"/>
      <c r="F340" s="103"/>
      <c r="G340" s="103"/>
      <c r="H340" s="103"/>
      <c r="J340" s="103"/>
    </row>
    <row r="341" spans="1:10">
      <c r="A341" s="131"/>
      <c r="B341" s="103"/>
      <c r="C341" s="103"/>
      <c r="D341" s="103"/>
      <c r="E341" s="103"/>
      <c r="F341" s="103"/>
      <c r="G341" s="103"/>
      <c r="H341" s="103"/>
      <c r="J341" s="103"/>
    </row>
    <row r="342" spans="1:10">
      <c r="A342" s="131"/>
      <c r="B342" s="103"/>
      <c r="C342" s="103"/>
      <c r="D342" s="103"/>
      <c r="E342" s="103"/>
      <c r="F342" s="103"/>
      <c r="G342" s="103"/>
      <c r="H342" s="103"/>
      <c r="J342" s="103"/>
    </row>
    <row r="343" spans="1:10">
      <c r="A343" s="131"/>
      <c r="B343" s="103"/>
      <c r="C343" s="103"/>
      <c r="D343" s="103"/>
      <c r="E343" s="103"/>
      <c r="F343" s="103"/>
      <c r="G343" s="103"/>
      <c r="H343" s="103"/>
      <c r="J343" s="103"/>
    </row>
    <row r="344" spans="1:10">
      <c r="A344" s="131"/>
      <c r="B344" s="103"/>
      <c r="C344" s="103"/>
      <c r="D344" s="103"/>
      <c r="E344" s="103"/>
      <c r="F344" s="103"/>
      <c r="G344" s="103"/>
      <c r="H344" s="103"/>
      <c r="J344" s="103"/>
    </row>
    <row r="345" spans="1:10">
      <c r="A345" s="131"/>
      <c r="B345" s="103"/>
      <c r="C345" s="103"/>
      <c r="D345" s="103"/>
      <c r="E345" s="103"/>
      <c r="F345" s="103"/>
      <c r="G345" s="103"/>
      <c r="H345" s="103"/>
      <c r="J345" s="103"/>
    </row>
    <row r="346" spans="1:10">
      <c r="A346" s="131"/>
      <c r="B346" s="103"/>
      <c r="C346" s="103"/>
      <c r="D346" s="103"/>
      <c r="E346" s="103"/>
      <c r="F346" s="103"/>
      <c r="G346" s="103"/>
      <c r="H346" s="103"/>
      <c r="J346" s="103"/>
    </row>
    <row r="347" spans="1:10">
      <c r="A347" s="131"/>
      <c r="B347" s="103"/>
      <c r="C347" s="103"/>
      <c r="D347" s="103"/>
      <c r="E347" s="103"/>
      <c r="F347" s="103"/>
      <c r="G347" s="103"/>
      <c r="H347" s="103"/>
      <c r="J347" s="103"/>
    </row>
    <row r="348" spans="1:10">
      <c r="A348" s="131"/>
      <c r="B348" s="103"/>
      <c r="C348" s="103"/>
      <c r="D348" s="103"/>
      <c r="E348" s="103"/>
      <c r="F348" s="103"/>
      <c r="G348" s="103"/>
      <c r="H348" s="103"/>
      <c r="J348" s="103"/>
    </row>
    <row r="349" spans="1:10">
      <c r="A349" s="131"/>
      <c r="B349" s="103"/>
      <c r="C349" s="103"/>
      <c r="D349" s="103"/>
      <c r="E349" s="103"/>
      <c r="F349" s="103"/>
      <c r="G349" s="103"/>
      <c r="H349" s="103"/>
      <c r="J349" s="103"/>
    </row>
    <row r="350" spans="1:10">
      <c r="A350" s="131"/>
      <c r="B350" s="103"/>
      <c r="C350" s="103"/>
      <c r="D350" s="103"/>
      <c r="E350" s="103"/>
      <c r="F350" s="103"/>
      <c r="G350" s="103"/>
      <c r="H350" s="103"/>
      <c r="J350" s="103"/>
    </row>
    <row r="351" spans="1:10">
      <c r="A351" s="131"/>
      <c r="B351" s="103"/>
      <c r="C351" s="103"/>
      <c r="D351" s="103"/>
      <c r="E351" s="103"/>
      <c r="F351" s="103"/>
      <c r="G351" s="103"/>
      <c r="H351" s="103"/>
      <c r="J351" s="103"/>
    </row>
    <row r="352" spans="1:10">
      <c r="A352" s="131"/>
      <c r="B352" s="103"/>
      <c r="C352" s="103"/>
      <c r="D352" s="103"/>
      <c r="E352" s="103"/>
      <c r="F352" s="103"/>
      <c r="G352" s="103"/>
      <c r="H352" s="103"/>
      <c r="J352" s="103"/>
    </row>
    <row r="353" spans="1:10">
      <c r="A353" s="131"/>
      <c r="B353" s="103"/>
      <c r="C353" s="103"/>
      <c r="D353" s="103"/>
      <c r="E353" s="103"/>
      <c r="F353" s="103"/>
      <c r="G353" s="103"/>
      <c r="H353" s="103"/>
      <c r="J353" s="103"/>
    </row>
    <row r="354" spans="1:10">
      <c r="A354" s="131"/>
      <c r="B354" s="103"/>
      <c r="C354" s="103"/>
      <c r="D354" s="103"/>
      <c r="E354" s="103"/>
      <c r="F354" s="103"/>
      <c r="G354" s="103"/>
      <c r="H354" s="103"/>
      <c r="J354" s="103"/>
    </row>
    <row r="355" spans="1:10">
      <c r="A355" s="131"/>
      <c r="B355" s="103"/>
      <c r="C355" s="103"/>
      <c r="D355" s="103"/>
      <c r="E355" s="103"/>
      <c r="F355" s="103"/>
      <c r="G355" s="103"/>
      <c r="H355" s="103"/>
      <c r="J355" s="103"/>
    </row>
    <row r="356" spans="1:10">
      <c r="A356" s="131"/>
      <c r="B356" s="103"/>
      <c r="C356" s="103"/>
      <c r="D356" s="103"/>
      <c r="E356" s="103"/>
      <c r="F356" s="103"/>
      <c r="G356" s="103"/>
      <c r="H356" s="103"/>
      <c r="J356" s="103"/>
    </row>
    <row r="357" spans="1:10">
      <c r="A357" s="131"/>
      <c r="B357" s="103"/>
      <c r="C357" s="103"/>
      <c r="D357" s="103"/>
      <c r="E357" s="103"/>
      <c r="F357" s="103"/>
      <c r="G357" s="103"/>
      <c r="H357" s="103"/>
      <c r="J357" s="103"/>
    </row>
    <row r="358" spans="1:10">
      <c r="A358" s="131"/>
      <c r="B358" s="103"/>
      <c r="C358" s="103"/>
      <c r="D358" s="103"/>
      <c r="E358" s="103"/>
      <c r="F358" s="103"/>
      <c r="G358" s="103"/>
      <c r="H358" s="103"/>
      <c r="J358" s="103"/>
    </row>
    <row r="359" spans="1:10">
      <c r="A359" s="131"/>
      <c r="B359" s="103"/>
      <c r="C359" s="103"/>
      <c r="D359" s="103"/>
      <c r="E359" s="103"/>
      <c r="F359" s="103"/>
      <c r="G359" s="103"/>
      <c r="H359" s="103"/>
      <c r="J359" s="103"/>
    </row>
    <row r="360" spans="1:10">
      <c r="A360" s="131"/>
      <c r="B360" s="103"/>
      <c r="C360" s="103"/>
      <c r="D360" s="103"/>
      <c r="E360" s="103"/>
      <c r="F360" s="103"/>
      <c r="G360" s="103"/>
      <c r="H360" s="103"/>
      <c r="J360" s="103"/>
    </row>
    <row r="361" spans="1:10">
      <c r="A361" s="131"/>
      <c r="B361" s="103"/>
      <c r="C361" s="103"/>
      <c r="D361" s="103"/>
      <c r="E361" s="103"/>
      <c r="F361" s="103"/>
      <c r="G361" s="103"/>
      <c r="H361" s="103"/>
      <c r="J361" s="103"/>
    </row>
    <row r="362" spans="1:10">
      <c r="A362" s="131"/>
      <c r="B362" s="103"/>
      <c r="C362" s="103"/>
      <c r="D362" s="103"/>
      <c r="E362" s="103"/>
      <c r="F362" s="103"/>
      <c r="G362" s="103"/>
      <c r="H362" s="103"/>
      <c r="J362" s="103"/>
    </row>
    <row r="363" spans="1:10">
      <c r="A363" s="131"/>
      <c r="B363" s="103"/>
      <c r="C363" s="103"/>
      <c r="D363" s="103"/>
      <c r="E363" s="103"/>
      <c r="F363" s="103"/>
      <c r="G363" s="103"/>
      <c r="H363" s="103"/>
      <c r="J363" s="103"/>
    </row>
    <row r="364" spans="1:10">
      <c r="A364" s="131"/>
      <c r="B364" s="103"/>
      <c r="C364" s="103"/>
      <c r="D364" s="103"/>
      <c r="E364" s="103"/>
      <c r="F364" s="103"/>
      <c r="G364" s="103"/>
      <c r="H364" s="103"/>
      <c r="J364" s="103"/>
    </row>
    <row r="365" spans="1:10">
      <c r="A365" s="131"/>
      <c r="B365" s="103"/>
      <c r="C365" s="103"/>
      <c r="D365" s="103"/>
      <c r="E365" s="103"/>
      <c r="F365" s="103"/>
      <c r="G365" s="103"/>
      <c r="H365" s="103"/>
      <c r="J365" s="103"/>
    </row>
    <row r="366" spans="1:10">
      <c r="A366" s="131"/>
      <c r="B366" s="103"/>
      <c r="C366" s="103"/>
      <c r="D366" s="103"/>
      <c r="E366" s="103"/>
      <c r="F366" s="103"/>
      <c r="G366" s="103"/>
      <c r="H366" s="103"/>
      <c r="J366" s="103"/>
    </row>
    <row r="367" spans="1:10">
      <c r="A367" s="131"/>
      <c r="B367" s="103"/>
      <c r="C367" s="103"/>
      <c r="D367" s="103"/>
      <c r="E367" s="103"/>
      <c r="F367" s="103"/>
      <c r="G367" s="103"/>
      <c r="H367" s="103"/>
      <c r="J367" s="103"/>
    </row>
    <row r="368" spans="1:10">
      <c r="A368" s="131"/>
      <c r="B368" s="103"/>
      <c r="C368" s="103"/>
      <c r="D368" s="103"/>
      <c r="E368" s="103"/>
      <c r="F368" s="103"/>
      <c r="G368" s="103"/>
      <c r="H368" s="103"/>
      <c r="J368" s="103"/>
    </row>
    <row r="369" spans="1:10">
      <c r="A369" s="131"/>
      <c r="B369" s="103"/>
      <c r="C369" s="103"/>
      <c r="D369" s="103"/>
      <c r="E369" s="103"/>
      <c r="F369" s="103"/>
      <c r="G369" s="103"/>
      <c r="H369" s="103"/>
      <c r="J369" s="103"/>
    </row>
    <row r="370" spans="1:10">
      <c r="A370" s="131"/>
      <c r="B370" s="103"/>
      <c r="C370" s="103"/>
      <c r="D370" s="103"/>
      <c r="E370" s="103"/>
      <c r="F370" s="103"/>
      <c r="G370" s="103"/>
      <c r="H370" s="103"/>
      <c r="J370" s="103"/>
    </row>
    <row r="371" spans="1:10">
      <c r="A371" s="131"/>
      <c r="B371" s="103"/>
      <c r="C371" s="103"/>
      <c r="D371" s="103"/>
      <c r="E371" s="103"/>
      <c r="F371" s="103"/>
      <c r="G371" s="103"/>
      <c r="H371" s="103"/>
      <c r="J371" s="103"/>
    </row>
    <row r="372" spans="1:10">
      <c r="A372" s="131"/>
      <c r="B372" s="103"/>
      <c r="C372" s="103"/>
      <c r="D372" s="103"/>
      <c r="E372" s="103"/>
      <c r="F372" s="103"/>
      <c r="G372" s="103"/>
      <c r="H372" s="103"/>
      <c r="J372" s="103"/>
    </row>
    <row r="373" spans="1:10">
      <c r="A373" s="131"/>
      <c r="B373" s="103"/>
      <c r="C373" s="103"/>
      <c r="D373" s="103"/>
      <c r="E373" s="103"/>
      <c r="F373" s="103"/>
      <c r="G373" s="103"/>
      <c r="H373" s="103"/>
      <c r="J373" s="103"/>
    </row>
    <row r="374" spans="1:10">
      <c r="A374" s="131"/>
      <c r="B374" s="103"/>
      <c r="C374" s="103"/>
      <c r="D374" s="103"/>
      <c r="E374" s="103"/>
      <c r="F374" s="103"/>
      <c r="G374" s="103"/>
      <c r="H374" s="103"/>
      <c r="J374" s="103"/>
    </row>
    <row r="375" spans="1:10">
      <c r="A375" s="131"/>
      <c r="B375" s="103"/>
      <c r="C375" s="103"/>
      <c r="D375" s="103"/>
      <c r="E375" s="103"/>
      <c r="F375" s="103"/>
      <c r="G375" s="103"/>
      <c r="H375" s="103"/>
      <c r="J375" s="103"/>
    </row>
    <row r="376" spans="1:10">
      <c r="A376" s="131"/>
      <c r="B376" s="103"/>
      <c r="C376" s="103"/>
      <c r="D376" s="103"/>
      <c r="E376" s="103"/>
      <c r="F376" s="103"/>
      <c r="G376" s="103"/>
      <c r="H376" s="103"/>
      <c r="J376" s="103"/>
    </row>
    <row r="377" spans="1:10">
      <c r="A377" s="131"/>
      <c r="B377" s="103"/>
      <c r="C377" s="103"/>
      <c r="D377" s="103"/>
      <c r="E377" s="103"/>
      <c r="F377" s="103"/>
      <c r="G377" s="103"/>
      <c r="H377" s="103"/>
      <c r="J377" s="103"/>
    </row>
    <row r="378" spans="1:10">
      <c r="A378" s="131"/>
      <c r="B378" s="103"/>
      <c r="C378" s="103"/>
      <c r="D378" s="103"/>
      <c r="E378" s="103"/>
      <c r="F378" s="103"/>
      <c r="G378" s="103"/>
      <c r="H378" s="103"/>
      <c r="J378" s="103"/>
    </row>
    <row r="379" spans="1:10">
      <c r="A379" s="131"/>
      <c r="B379" s="103"/>
      <c r="C379" s="103"/>
      <c r="D379" s="103"/>
      <c r="E379" s="103"/>
      <c r="F379" s="103"/>
      <c r="G379" s="103"/>
      <c r="H379" s="103"/>
      <c r="J379" s="103"/>
    </row>
    <row r="380" spans="1:10">
      <c r="A380" s="131"/>
      <c r="B380" s="103"/>
      <c r="C380" s="103"/>
      <c r="D380" s="103"/>
      <c r="E380" s="103"/>
      <c r="F380" s="103"/>
      <c r="G380" s="103"/>
      <c r="H380" s="103"/>
      <c r="J380" s="103"/>
    </row>
    <row r="381" spans="1:10">
      <c r="A381" s="131"/>
      <c r="B381" s="103"/>
      <c r="C381" s="103"/>
      <c r="D381" s="103"/>
      <c r="E381" s="103"/>
      <c r="F381" s="103"/>
      <c r="G381" s="103"/>
      <c r="H381" s="103"/>
      <c r="J381" s="103"/>
    </row>
    <row r="382" spans="1:10">
      <c r="A382" s="131"/>
      <c r="B382" s="103"/>
      <c r="C382" s="103"/>
      <c r="D382" s="103"/>
      <c r="E382" s="103"/>
      <c r="F382" s="103"/>
      <c r="G382" s="103"/>
      <c r="H382" s="103"/>
      <c r="J382" s="103"/>
    </row>
    <row r="383" spans="1:10">
      <c r="A383" s="131"/>
      <c r="B383" s="103"/>
      <c r="C383" s="103"/>
      <c r="D383" s="103"/>
      <c r="E383" s="103"/>
      <c r="F383" s="103"/>
      <c r="G383" s="103"/>
      <c r="H383" s="103"/>
      <c r="J383" s="103"/>
    </row>
    <row r="384" spans="1:10">
      <c r="A384" s="131"/>
      <c r="B384" s="103"/>
      <c r="C384" s="103"/>
      <c r="D384" s="103"/>
      <c r="E384" s="103"/>
      <c r="F384" s="103"/>
      <c r="G384" s="103"/>
      <c r="H384" s="103"/>
      <c r="J384" s="103"/>
    </row>
    <row r="385" spans="1:10">
      <c r="A385" s="131"/>
      <c r="B385" s="103"/>
      <c r="C385" s="103"/>
      <c r="D385" s="103"/>
      <c r="E385" s="103"/>
      <c r="F385" s="103"/>
      <c r="G385" s="103"/>
      <c r="H385" s="103"/>
      <c r="J385" s="103"/>
    </row>
    <row r="386" spans="1:10">
      <c r="A386" s="131"/>
      <c r="B386" s="103"/>
      <c r="C386" s="103"/>
      <c r="D386" s="103"/>
      <c r="E386" s="103"/>
      <c r="F386" s="103"/>
      <c r="G386" s="103"/>
      <c r="H386" s="103"/>
      <c r="J386" s="103"/>
    </row>
    <row r="387" spans="1:10">
      <c r="A387" s="131"/>
      <c r="B387" s="103"/>
      <c r="C387" s="103"/>
      <c r="D387" s="103"/>
      <c r="E387" s="103"/>
      <c r="F387" s="103"/>
      <c r="G387" s="103"/>
      <c r="H387" s="103"/>
      <c r="J387" s="103"/>
    </row>
    <row r="388" spans="1:10">
      <c r="A388" s="131"/>
      <c r="B388" s="103"/>
      <c r="C388" s="103"/>
      <c r="D388" s="103"/>
      <c r="E388" s="103"/>
      <c r="F388" s="103"/>
      <c r="G388" s="103"/>
      <c r="H388" s="103"/>
      <c r="J388" s="103"/>
    </row>
    <row r="389" spans="1:10">
      <c r="A389" s="131"/>
      <c r="B389" s="103"/>
      <c r="C389" s="103"/>
      <c r="D389" s="103"/>
      <c r="E389" s="103"/>
      <c r="F389" s="103"/>
      <c r="G389" s="103"/>
      <c r="H389" s="103"/>
      <c r="J389" s="103"/>
    </row>
    <row r="390" spans="1:10">
      <c r="A390" s="131"/>
      <c r="B390" s="103"/>
      <c r="C390" s="103"/>
      <c r="D390" s="103"/>
      <c r="E390" s="103"/>
      <c r="F390" s="103"/>
      <c r="G390" s="103"/>
      <c r="H390" s="103"/>
      <c r="J390" s="103"/>
    </row>
    <row r="391" spans="1:10">
      <c r="A391" s="131"/>
      <c r="B391" s="103"/>
      <c r="C391" s="103"/>
      <c r="D391" s="103"/>
      <c r="E391" s="103"/>
      <c r="F391" s="103"/>
      <c r="G391" s="103"/>
      <c r="H391" s="103"/>
      <c r="J391" s="103"/>
    </row>
    <row r="392" spans="1:10">
      <c r="A392" s="131"/>
      <c r="B392" s="103"/>
      <c r="C392" s="103"/>
      <c r="D392" s="103"/>
      <c r="E392" s="103"/>
      <c r="F392" s="103"/>
      <c r="G392" s="103"/>
      <c r="H392" s="103"/>
      <c r="J392" s="103"/>
    </row>
    <row r="393" spans="1:10">
      <c r="A393" s="131"/>
      <c r="B393" s="103"/>
      <c r="C393" s="103"/>
      <c r="D393" s="103"/>
      <c r="E393" s="103"/>
      <c r="F393" s="103"/>
      <c r="G393" s="103"/>
      <c r="H393" s="103"/>
      <c r="J393" s="103"/>
    </row>
    <row r="394" spans="1:10">
      <c r="A394" s="131"/>
      <c r="B394" s="103"/>
      <c r="C394" s="103"/>
      <c r="D394" s="103"/>
      <c r="E394" s="103"/>
      <c r="F394" s="103"/>
      <c r="G394" s="103"/>
      <c r="H394" s="103"/>
      <c r="J394" s="103"/>
    </row>
    <row r="395" spans="1:10">
      <c r="A395" s="131"/>
      <c r="B395" s="103"/>
      <c r="C395" s="103"/>
      <c r="D395" s="103"/>
      <c r="E395" s="103"/>
      <c r="F395" s="103"/>
      <c r="G395" s="103"/>
      <c r="H395" s="103"/>
      <c r="J395" s="103"/>
    </row>
    <row r="396" spans="1:10">
      <c r="A396" s="131"/>
      <c r="B396" s="103"/>
      <c r="C396" s="103"/>
      <c r="D396" s="103"/>
      <c r="E396" s="103"/>
      <c r="F396" s="103"/>
      <c r="G396" s="103"/>
      <c r="H396" s="103"/>
      <c r="J396" s="103"/>
    </row>
    <row r="397" spans="1:10">
      <c r="A397" s="131"/>
      <c r="B397" s="103"/>
      <c r="C397" s="103"/>
      <c r="D397" s="103"/>
      <c r="E397" s="103"/>
      <c r="F397" s="103"/>
      <c r="G397" s="103"/>
      <c r="H397" s="103"/>
      <c r="J397" s="103"/>
    </row>
    <row r="398" spans="1:10">
      <c r="A398" s="131"/>
      <c r="B398" s="103"/>
      <c r="C398" s="103"/>
      <c r="D398" s="103"/>
      <c r="E398" s="103"/>
      <c r="F398" s="103"/>
      <c r="G398" s="103"/>
      <c r="H398" s="103"/>
      <c r="J398" s="103"/>
    </row>
    <row r="399" spans="1:10">
      <c r="A399" s="131"/>
      <c r="B399" s="103"/>
      <c r="C399" s="103"/>
      <c r="D399" s="103"/>
      <c r="E399" s="103"/>
      <c r="F399" s="103"/>
      <c r="G399" s="103"/>
      <c r="H399" s="103"/>
      <c r="J399" s="103"/>
    </row>
    <row r="400" spans="1:10">
      <c r="A400" s="131"/>
      <c r="B400" s="103"/>
      <c r="C400" s="103"/>
      <c r="D400" s="103"/>
      <c r="E400" s="103"/>
      <c r="F400" s="103"/>
      <c r="G400" s="103"/>
      <c r="H400" s="103"/>
      <c r="J400" s="103"/>
    </row>
    <row r="401" spans="1:10">
      <c r="A401" s="131"/>
      <c r="B401" s="103"/>
      <c r="C401" s="103"/>
      <c r="D401" s="103"/>
      <c r="E401" s="103"/>
      <c r="F401" s="103"/>
      <c r="G401" s="103"/>
      <c r="H401" s="103"/>
      <c r="J401" s="103"/>
    </row>
    <row r="402" spans="1:10">
      <c r="A402" s="131"/>
      <c r="B402" s="103"/>
      <c r="C402" s="103"/>
      <c r="D402" s="103"/>
      <c r="E402" s="103"/>
      <c r="F402" s="103"/>
      <c r="G402" s="103"/>
      <c r="H402" s="103"/>
      <c r="J402" s="103"/>
    </row>
    <row r="403" spans="1:10">
      <c r="A403" s="131"/>
      <c r="B403" s="103"/>
      <c r="C403" s="103"/>
      <c r="D403" s="103"/>
      <c r="E403" s="103"/>
      <c r="F403" s="103"/>
      <c r="G403" s="103"/>
      <c r="H403" s="103"/>
      <c r="J403" s="103"/>
    </row>
    <row r="404" spans="1:10">
      <c r="A404" s="131"/>
      <c r="B404" s="103"/>
      <c r="C404" s="103"/>
      <c r="D404" s="103"/>
      <c r="E404" s="103"/>
      <c r="F404" s="103"/>
      <c r="G404" s="103"/>
      <c r="H404" s="103"/>
      <c r="J404" s="103"/>
    </row>
    <row r="405" spans="1:10">
      <c r="A405" s="131"/>
      <c r="B405" s="103"/>
      <c r="C405" s="103"/>
      <c r="D405" s="103"/>
      <c r="E405" s="103"/>
      <c r="F405" s="103"/>
      <c r="G405" s="103"/>
      <c r="H405" s="103"/>
      <c r="J405" s="103"/>
    </row>
    <row r="406" spans="1:10">
      <c r="A406" s="131"/>
      <c r="B406" s="103"/>
      <c r="C406" s="103"/>
      <c r="D406" s="103"/>
      <c r="E406" s="103"/>
      <c r="F406" s="103"/>
      <c r="G406" s="103"/>
      <c r="H406" s="103"/>
      <c r="J406" s="103"/>
    </row>
    <row r="407" spans="1:10">
      <c r="A407" s="131"/>
      <c r="B407" s="103"/>
      <c r="C407" s="103"/>
      <c r="D407" s="103"/>
      <c r="E407" s="103"/>
      <c r="F407" s="103"/>
      <c r="G407" s="103"/>
      <c r="H407" s="103"/>
      <c r="J407" s="103"/>
    </row>
    <row r="408" spans="1:10">
      <c r="A408" s="131"/>
      <c r="B408" s="103"/>
      <c r="C408" s="103"/>
      <c r="D408" s="103"/>
      <c r="E408" s="103"/>
      <c r="F408" s="103"/>
      <c r="G408" s="103"/>
      <c r="H408" s="103"/>
      <c r="J408" s="103"/>
    </row>
    <row r="409" spans="1:10">
      <c r="A409" s="131"/>
      <c r="B409" s="103"/>
      <c r="C409" s="103"/>
      <c r="D409" s="103"/>
      <c r="E409" s="103"/>
      <c r="F409" s="103"/>
      <c r="G409" s="103"/>
      <c r="H409" s="103"/>
      <c r="J409" s="103"/>
    </row>
    <row r="410" spans="1:10">
      <c r="A410" s="131"/>
      <c r="B410" s="103"/>
      <c r="C410" s="103"/>
      <c r="D410" s="103"/>
      <c r="E410" s="103"/>
      <c r="F410" s="103"/>
      <c r="G410" s="103"/>
      <c r="H410" s="103"/>
      <c r="J410" s="103"/>
    </row>
    <row r="411" spans="1:10">
      <c r="A411" s="131"/>
      <c r="B411" s="103"/>
      <c r="C411" s="103"/>
      <c r="D411" s="103"/>
      <c r="E411" s="103"/>
      <c r="F411" s="103"/>
      <c r="G411" s="103"/>
      <c r="H411" s="103"/>
      <c r="J411" s="103"/>
    </row>
    <row r="412" spans="1:10">
      <c r="A412" s="131"/>
      <c r="B412" s="103"/>
      <c r="C412" s="103"/>
      <c r="D412" s="103"/>
      <c r="E412" s="103"/>
      <c r="F412" s="103"/>
      <c r="G412" s="103"/>
      <c r="H412" s="103"/>
      <c r="J412" s="103"/>
    </row>
    <row r="413" spans="1:10">
      <c r="A413" s="131"/>
      <c r="B413" s="103"/>
      <c r="C413" s="103"/>
      <c r="D413" s="103"/>
      <c r="E413" s="103"/>
      <c r="F413" s="103"/>
      <c r="G413" s="103"/>
      <c r="H413" s="103"/>
      <c r="J413" s="103"/>
    </row>
    <row r="414" spans="1:10">
      <c r="A414" s="131"/>
      <c r="B414" s="103"/>
      <c r="C414" s="103"/>
      <c r="D414" s="103"/>
      <c r="E414" s="103"/>
      <c r="F414" s="103"/>
      <c r="G414" s="103"/>
      <c r="H414" s="103"/>
      <c r="J414" s="103"/>
    </row>
    <row r="415" spans="1:10">
      <c r="A415" s="131"/>
      <c r="B415" s="103"/>
      <c r="C415" s="103"/>
      <c r="D415" s="103"/>
      <c r="E415" s="103"/>
      <c r="F415" s="103"/>
      <c r="G415" s="103"/>
      <c r="H415" s="103"/>
      <c r="J415" s="103"/>
    </row>
    <row r="416" spans="1:10">
      <c r="A416" s="131"/>
      <c r="B416" s="103"/>
      <c r="C416" s="103"/>
      <c r="D416" s="103"/>
      <c r="E416" s="103"/>
      <c r="F416" s="103"/>
      <c r="G416" s="103"/>
      <c r="H416" s="103"/>
      <c r="J416" s="103"/>
    </row>
    <row r="417" spans="1:10">
      <c r="A417" s="131"/>
      <c r="B417" s="103"/>
      <c r="C417" s="103"/>
      <c r="D417" s="103"/>
      <c r="E417" s="103"/>
      <c r="F417" s="103"/>
      <c r="G417" s="103"/>
      <c r="H417" s="103"/>
      <c r="J417" s="103"/>
    </row>
    <row r="418" spans="1:10">
      <c r="A418" s="131"/>
      <c r="B418" s="103"/>
      <c r="C418" s="103"/>
      <c r="D418" s="103"/>
      <c r="E418" s="103"/>
      <c r="F418" s="103"/>
      <c r="G418" s="103"/>
      <c r="H418" s="103"/>
      <c r="J418" s="103"/>
    </row>
    <row r="419" spans="1:10">
      <c r="A419" s="131"/>
      <c r="B419" s="103"/>
      <c r="C419" s="103"/>
      <c r="D419" s="103"/>
      <c r="E419" s="103"/>
      <c r="F419" s="103"/>
      <c r="G419" s="103"/>
      <c r="H419" s="103"/>
      <c r="J419" s="103"/>
    </row>
    <row r="420" spans="1:10">
      <c r="A420" s="131"/>
      <c r="B420" s="103"/>
      <c r="C420" s="103"/>
      <c r="D420" s="103"/>
      <c r="E420" s="103"/>
      <c r="F420" s="103"/>
      <c r="G420" s="103"/>
      <c r="H420" s="103"/>
      <c r="J420" s="103"/>
    </row>
    <row r="421" spans="1:10">
      <c r="A421" s="131"/>
      <c r="B421" s="103"/>
      <c r="C421" s="103"/>
      <c r="D421" s="103"/>
      <c r="E421" s="103"/>
      <c r="F421" s="103"/>
      <c r="G421" s="103"/>
      <c r="H421" s="103"/>
      <c r="J421" s="103"/>
    </row>
    <row r="422" spans="1:10">
      <c r="A422" s="131"/>
      <c r="B422" s="103"/>
      <c r="C422" s="103"/>
      <c r="D422" s="103"/>
      <c r="E422" s="103"/>
      <c r="F422" s="103"/>
      <c r="G422" s="103"/>
      <c r="H422" s="103"/>
      <c r="J422" s="103"/>
    </row>
    <row r="423" spans="1:10">
      <c r="A423" s="131"/>
      <c r="B423" s="103"/>
      <c r="C423" s="103"/>
      <c r="D423" s="103"/>
      <c r="E423" s="103"/>
      <c r="F423" s="103"/>
      <c r="G423" s="103"/>
      <c r="H423" s="103"/>
      <c r="J423" s="103"/>
    </row>
    <row r="424" spans="1:10">
      <c r="A424" s="131"/>
      <c r="B424" s="103"/>
      <c r="C424" s="103"/>
      <c r="D424" s="103"/>
      <c r="E424" s="103"/>
      <c r="F424" s="103"/>
      <c r="G424" s="103"/>
      <c r="H424" s="103"/>
      <c r="J424" s="103"/>
    </row>
    <row r="425" spans="1:10">
      <c r="A425" s="131"/>
      <c r="B425" s="103"/>
      <c r="C425" s="103"/>
      <c r="D425" s="103"/>
      <c r="E425" s="103"/>
      <c r="F425" s="103"/>
      <c r="G425" s="103"/>
      <c r="H425" s="103"/>
      <c r="J425" s="103"/>
    </row>
    <row r="426" spans="1:10">
      <c r="A426" s="131"/>
      <c r="B426" s="103"/>
      <c r="C426" s="103"/>
      <c r="D426" s="103"/>
      <c r="E426" s="103"/>
      <c r="F426" s="103"/>
      <c r="G426" s="103"/>
      <c r="H426" s="103"/>
      <c r="J426" s="103"/>
    </row>
    <row r="427" spans="1:10">
      <c r="A427" s="131"/>
      <c r="B427" s="103"/>
      <c r="C427" s="103"/>
      <c r="D427" s="103"/>
      <c r="E427" s="103"/>
      <c r="F427" s="103"/>
      <c r="G427" s="103"/>
      <c r="H427" s="103"/>
      <c r="J427" s="103"/>
    </row>
    <row r="428" spans="1:10">
      <c r="A428" s="131"/>
      <c r="B428" s="103"/>
      <c r="C428" s="103"/>
      <c r="D428" s="103"/>
      <c r="E428" s="103"/>
      <c r="F428" s="103"/>
      <c r="G428" s="103"/>
      <c r="H428" s="103"/>
      <c r="J428" s="103"/>
    </row>
    <row r="429" spans="1:10">
      <c r="A429" s="131"/>
      <c r="B429" s="103"/>
      <c r="C429" s="103"/>
      <c r="D429" s="103"/>
      <c r="E429" s="103"/>
      <c r="F429" s="103"/>
      <c r="G429" s="103"/>
      <c r="H429" s="103"/>
      <c r="J429" s="103"/>
    </row>
    <row r="430" spans="1:10">
      <c r="A430" s="131"/>
      <c r="B430" s="103"/>
      <c r="C430" s="103"/>
      <c r="D430" s="103"/>
      <c r="E430" s="103"/>
      <c r="F430" s="103"/>
      <c r="G430" s="103"/>
      <c r="H430" s="103"/>
      <c r="J430" s="103"/>
    </row>
    <row r="431" spans="1:10">
      <c r="A431" s="131"/>
      <c r="B431" s="103"/>
      <c r="C431" s="103"/>
      <c r="D431" s="103"/>
      <c r="E431" s="103"/>
      <c r="F431" s="103"/>
      <c r="G431" s="103"/>
      <c r="H431" s="103"/>
      <c r="J431" s="103"/>
    </row>
    <row r="432" spans="1:10">
      <c r="A432" s="131"/>
      <c r="B432" s="103"/>
      <c r="C432" s="103"/>
      <c r="D432" s="103"/>
      <c r="E432" s="103"/>
      <c r="F432" s="103"/>
      <c r="G432" s="103"/>
      <c r="H432" s="103"/>
      <c r="J432" s="103"/>
    </row>
    <row r="433" spans="1:10">
      <c r="A433" s="131"/>
      <c r="B433" s="103"/>
      <c r="C433" s="103"/>
      <c r="D433" s="103"/>
      <c r="E433" s="103"/>
      <c r="F433" s="103"/>
      <c r="G433" s="103"/>
      <c r="H433" s="103"/>
      <c r="J433" s="103"/>
    </row>
    <row r="434" spans="1:10">
      <c r="A434" s="131"/>
      <c r="B434" s="103"/>
      <c r="C434" s="103"/>
      <c r="D434" s="103"/>
      <c r="E434" s="103"/>
      <c r="F434" s="103"/>
      <c r="G434" s="103"/>
      <c r="H434" s="103"/>
      <c r="J434" s="103"/>
    </row>
    <row r="435" spans="1:10">
      <c r="A435" s="131"/>
      <c r="B435" s="103"/>
      <c r="C435" s="103"/>
      <c r="D435" s="103"/>
      <c r="E435" s="103"/>
      <c r="F435" s="103"/>
      <c r="G435" s="103"/>
      <c r="H435" s="103"/>
      <c r="J435" s="103"/>
    </row>
    <row r="436" spans="1:10">
      <c r="A436" s="131"/>
      <c r="B436" s="103"/>
      <c r="C436" s="103"/>
      <c r="D436" s="103"/>
      <c r="E436" s="103"/>
      <c r="F436" s="103"/>
      <c r="G436" s="103"/>
      <c r="H436" s="103"/>
      <c r="J436" s="103"/>
    </row>
    <row r="437" spans="1:10">
      <c r="A437" s="131"/>
      <c r="B437" s="103"/>
      <c r="C437" s="103"/>
      <c r="D437" s="103"/>
      <c r="E437" s="103"/>
      <c r="F437" s="103"/>
      <c r="G437" s="103"/>
      <c r="H437" s="103"/>
      <c r="J437" s="103"/>
    </row>
    <row r="438" spans="1:10">
      <c r="A438" s="131"/>
      <c r="B438" s="103"/>
      <c r="C438" s="103"/>
      <c r="D438" s="103"/>
      <c r="E438" s="103"/>
      <c r="F438" s="103"/>
      <c r="G438" s="103"/>
      <c r="H438" s="103"/>
      <c r="J438" s="103"/>
    </row>
    <row r="439" spans="1:10">
      <c r="A439" s="131"/>
      <c r="B439" s="103"/>
      <c r="C439" s="103"/>
      <c r="D439" s="103"/>
      <c r="E439" s="103"/>
      <c r="F439" s="103"/>
      <c r="G439" s="103"/>
      <c r="H439" s="103"/>
      <c r="J439" s="103"/>
    </row>
    <row r="440" spans="1:10">
      <c r="A440" s="131"/>
      <c r="B440" s="103"/>
      <c r="C440" s="103"/>
      <c r="D440" s="103"/>
      <c r="E440" s="103"/>
      <c r="F440" s="103"/>
      <c r="G440" s="103"/>
      <c r="H440" s="103"/>
      <c r="J440" s="103"/>
    </row>
    <row r="441" spans="1:10">
      <c r="A441" s="131"/>
      <c r="B441" s="103"/>
      <c r="C441" s="103"/>
      <c r="D441" s="103"/>
      <c r="E441" s="103"/>
      <c r="F441" s="103"/>
      <c r="G441" s="103"/>
      <c r="H441" s="103"/>
      <c r="J441" s="103"/>
    </row>
    <row r="442" spans="1:10">
      <c r="A442" s="131"/>
      <c r="B442" s="103"/>
      <c r="C442" s="103"/>
      <c r="D442" s="103"/>
      <c r="E442" s="103"/>
      <c r="F442" s="103"/>
      <c r="G442" s="103"/>
      <c r="H442" s="103"/>
      <c r="J442" s="103"/>
    </row>
    <row r="443" spans="1:10">
      <c r="A443" s="131"/>
      <c r="B443" s="103"/>
      <c r="C443" s="103"/>
      <c r="D443" s="103"/>
      <c r="E443" s="103"/>
      <c r="F443" s="103"/>
      <c r="G443" s="103"/>
      <c r="H443" s="103"/>
      <c r="J443" s="103"/>
    </row>
    <row r="444" spans="1:10">
      <c r="A444" s="131"/>
      <c r="B444" s="103"/>
      <c r="C444" s="103"/>
      <c r="D444" s="103"/>
      <c r="E444" s="103"/>
      <c r="F444" s="103"/>
      <c r="G444" s="103"/>
      <c r="H444" s="103"/>
      <c r="J444" s="103"/>
    </row>
    <row r="445" spans="1:10">
      <c r="A445" s="131"/>
      <c r="B445" s="103"/>
      <c r="C445" s="103"/>
      <c r="D445" s="103"/>
      <c r="E445" s="103"/>
      <c r="F445" s="103"/>
      <c r="G445" s="103"/>
      <c r="H445" s="103"/>
      <c r="J445" s="103"/>
    </row>
    <row r="446" spans="1:10">
      <c r="A446" s="131"/>
      <c r="B446" s="103"/>
      <c r="C446" s="103"/>
      <c r="D446" s="103"/>
      <c r="E446" s="103"/>
      <c r="F446" s="103"/>
      <c r="G446" s="103"/>
      <c r="H446" s="103"/>
      <c r="J446" s="103"/>
    </row>
    <row r="447" spans="1:10">
      <c r="A447" s="131"/>
      <c r="B447" s="103"/>
      <c r="C447" s="103"/>
      <c r="D447" s="103"/>
      <c r="E447" s="103"/>
      <c r="F447" s="103"/>
      <c r="G447" s="103"/>
      <c r="H447" s="103"/>
      <c r="J447" s="103"/>
    </row>
    <row r="448" spans="1:10">
      <c r="A448" s="131"/>
      <c r="B448" s="103"/>
      <c r="C448" s="103"/>
      <c r="D448" s="103"/>
      <c r="E448" s="103"/>
      <c r="F448" s="103"/>
      <c r="G448" s="103"/>
      <c r="H448" s="103"/>
      <c r="J448" s="103"/>
    </row>
    <row r="449" spans="1:10">
      <c r="A449" s="131"/>
      <c r="B449" s="103"/>
      <c r="C449" s="103"/>
      <c r="D449" s="103"/>
      <c r="E449" s="103"/>
      <c r="F449" s="103"/>
      <c r="G449" s="103"/>
      <c r="H449" s="103"/>
      <c r="J449" s="103"/>
    </row>
    <row r="450" spans="1:10">
      <c r="A450" s="131"/>
      <c r="B450" s="103"/>
      <c r="C450" s="103"/>
      <c r="D450" s="103"/>
      <c r="E450" s="103"/>
      <c r="F450" s="103"/>
      <c r="G450" s="103"/>
      <c r="H450" s="103"/>
      <c r="J450" s="103"/>
    </row>
    <row r="451" spans="1:10">
      <c r="A451" s="131"/>
      <c r="B451" s="103"/>
      <c r="C451" s="103"/>
      <c r="D451" s="103"/>
      <c r="E451" s="103"/>
      <c r="F451" s="103"/>
      <c r="G451" s="103"/>
      <c r="H451" s="103"/>
      <c r="J451" s="103"/>
    </row>
    <row r="452" spans="1:10">
      <c r="A452" s="131"/>
      <c r="B452" s="103"/>
      <c r="C452" s="103"/>
      <c r="D452" s="103"/>
      <c r="E452" s="103"/>
      <c r="F452" s="103"/>
      <c r="G452" s="103"/>
      <c r="H452" s="103"/>
      <c r="J452" s="103"/>
    </row>
    <row r="453" spans="1:10">
      <c r="A453" s="131"/>
      <c r="B453" s="103"/>
      <c r="C453" s="103"/>
      <c r="D453" s="103"/>
      <c r="E453" s="103"/>
      <c r="F453" s="103"/>
      <c r="G453" s="103"/>
      <c r="H453" s="103"/>
      <c r="J453" s="103"/>
    </row>
    <row r="454" spans="1:10">
      <c r="A454" s="131"/>
      <c r="B454" s="103"/>
      <c r="C454" s="103"/>
      <c r="D454" s="103"/>
      <c r="E454" s="103"/>
      <c r="F454" s="103"/>
      <c r="G454" s="103"/>
      <c r="H454" s="103"/>
      <c r="J454" s="103"/>
    </row>
    <row r="455" spans="1:10">
      <c r="A455" s="131"/>
      <c r="B455" s="103"/>
      <c r="C455" s="103"/>
      <c r="D455" s="103"/>
      <c r="E455" s="103"/>
      <c r="F455" s="103"/>
      <c r="G455" s="103"/>
      <c r="H455" s="103"/>
      <c r="J455" s="103"/>
    </row>
    <row r="456" spans="1:10">
      <c r="A456" s="131"/>
      <c r="B456" s="103"/>
      <c r="C456" s="103"/>
      <c r="D456" s="103"/>
      <c r="E456" s="103"/>
      <c r="F456" s="103"/>
      <c r="G456" s="103"/>
      <c r="H456" s="103"/>
      <c r="J456" s="103"/>
    </row>
    <row r="457" spans="1:10">
      <c r="A457" s="131"/>
      <c r="B457" s="103"/>
      <c r="C457" s="103"/>
      <c r="D457" s="103"/>
      <c r="E457" s="103"/>
      <c r="F457" s="103"/>
      <c r="G457" s="103"/>
      <c r="H457" s="103"/>
      <c r="J457" s="103"/>
    </row>
    <row r="458" spans="1:10">
      <c r="A458" s="131"/>
      <c r="B458" s="103"/>
      <c r="C458" s="103"/>
      <c r="D458" s="103"/>
      <c r="E458" s="103"/>
      <c r="F458" s="103"/>
      <c r="G458" s="103"/>
      <c r="H458" s="103"/>
      <c r="J458" s="103"/>
    </row>
    <row r="459" spans="1:10">
      <c r="A459" s="131"/>
      <c r="B459" s="103"/>
      <c r="C459" s="103"/>
      <c r="D459" s="103"/>
      <c r="E459" s="103"/>
      <c r="F459" s="103"/>
      <c r="G459" s="103"/>
      <c r="H459" s="103"/>
      <c r="J459" s="103"/>
    </row>
    <row r="460" spans="1:10">
      <c r="A460" s="131"/>
      <c r="B460" s="103"/>
      <c r="C460" s="103"/>
      <c r="D460" s="103"/>
      <c r="E460" s="103"/>
      <c r="F460" s="103"/>
      <c r="G460" s="103"/>
      <c r="H460" s="103"/>
      <c r="J460" s="103"/>
    </row>
    <row r="461" spans="1:10">
      <c r="A461" s="131"/>
      <c r="B461" s="103"/>
      <c r="C461" s="103"/>
      <c r="D461" s="103"/>
      <c r="E461" s="103"/>
      <c r="F461" s="103"/>
      <c r="G461" s="103"/>
      <c r="H461" s="103"/>
      <c r="J461" s="103"/>
    </row>
    <row r="462" spans="1:10">
      <c r="A462" s="131"/>
      <c r="B462" s="103"/>
      <c r="C462" s="103"/>
      <c r="D462" s="103"/>
      <c r="E462" s="103"/>
      <c r="F462" s="103"/>
      <c r="G462" s="103"/>
      <c r="H462" s="103"/>
      <c r="J462" s="103"/>
    </row>
    <row r="463" spans="1:10">
      <c r="A463" s="131"/>
      <c r="B463" s="103"/>
      <c r="C463" s="103"/>
      <c r="D463" s="103"/>
      <c r="E463" s="103"/>
      <c r="F463" s="103"/>
      <c r="G463" s="103"/>
      <c r="H463" s="103"/>
      <c r="J463" s="103"/>
    </row>
    <row r="464" spans="1:10">
      <c r="A464" s="131"/>
      <c r="B464" s="103"/>
      <c r="C464" s="103"/>
      <c r="D464" s="103"/>
      <c r="E464" s="103"/>
      <c r="F464" s="103"/>
      <c r="G464" s="103"/>
      <c r="H464" s="103"/>
      <c r="J464" s="103"/>
    </row>
    <row r="465" spans="1:10">
      <c r="A465" s="131"/>
      <c r="B465" s="103"/>
      <c r="C465" s="103"/>
      <c r="D465" s="103"/>
      <c r="E465" s="103"/>
      <c r="F465" s="103"/>
      <c r="G465" s="103"/>
      <c r="H465" s="103"/>
      <c r="J465" s="103"/>
    </row>
    <row r="466" spans="1:10">
      <c r="A466" s="131"/>
      <c r="B466" s="103"/>
      <c r="C466" s="103"/>
      <c r="D466" s="103"/>
      <c r="E466" s="103"/>
      <c r="F466" s="103"/>
      <c r="G466" s="103"/>
      <c r="H466" s="103"/>
      <c r="J466" s="103"/>
    </row>
    <row r="467" spans="1:10">
      <c r="A467" s="131"/>
      <c r="B467" s="103"/>
      <c r="C467" s="103"/>
      <c r="D467" s="103"/>
      <c r="E467" s="103"/>
      <c r="F467" s="103"/>
      <c r="G467" s="103"/>
      <c r="H467" s="103"/>
      <c r="J467" s="103"/>
    </row>
    <row r="468" spans="1:10">
      <c r="A468" s="131"/>
      <c r="B468" s="103"/>
      <c r="C468" s="103"/>
      <c r="D468" s="103"/>
      <c r="E468" s="103"/>
      <c r="F468" s="103"/>
      <c r="G468" s="103"/>
      <c r="H468" s="103"/>
      <c r="J468" s="103"/>
    </row>
    <row r="469" spans="1:10">
      <c r="A469" s="131"/>
      <c r="B469" s="103"/>
      <c r="C469" s="103"/>
      <c r="D469" s="103"/>
      <c r="E469" s="103"/>
      <c r="F469" s="103"/>
      <c r="G469" s="103"/>
      <c r="H469" s="103"/>
      <c r="J469" s="103"/>
    </row>
    <row r="470" spans="1:10">
      <c r="A470" s="131"/>
      <c r="B470" s="103"/>
      <c r="C470" s="103"/>
      <c r="D470" s="103"/>
      <c r="E470" s="103"/>
      <c r="F470" s="103"/>
      <c r="G470" s="103"/>
      <c r="H470" s="103"/>
      <c r="J470" s="103"/>
    </row>
    <row r="471" spans="1:10">
      <c r="A471" s="131"/>
      <c r="B471" s="103"/>
      <c r="C471" s="103"/>
      <c r="D471" s="103"/>
      <c r="E471" s="103"/>
      <c r="F471" s="103"/>
      <c r="G471" s="103"/>
      <c r="H471" s="103"/>
      <c r="J471" s="103"/>
    </row>
    <row r="472" spans="1:10">
      <c r="A472" s="131"/>
      <c r="B472" s="103"/>
      <c r="C472" s="103"/>
      <c r="D472" s="103"/>
      <c r="E472" s="103"/>
      <c r="F472" s="103"/>
      <c r="G472" s="103"/>
      <c r="H472" s="103"/>
      <c r="J472" s="103"/>
    </row>
    <row r="473" spans="1:10">
      <c r="A473" s="131"/>
      <c r="B473" s="103"/>
      <c r="C473" s="103"/>
      <c r="D473" s="103"/>
      <c r="E473" s="103"/>
      <c r="F473" s="103"/>
      <c r="G473" s="103"/>
      <c r="H473" s="103"/>
      <c r="J473" s="103"/>
    </row>
    <row r="474" spans="1:10">
      <c r="A474" s="131"/>
      <c r="B474" s="103"/>
      <c r="C474" s="103"/>
      <c r="D474" s="103"/>
      <c r="E474" s="103"/>
      <c r="F474" s="103"/>
      <c r="G474" s="103"/>
      <c r="H474" s="103"/>
      <c r="J474" s="103"/>
    </row>
    <row r="475" spans="1:10">
      <c r="A475" s="131"/>
      <c r="B475" s="103"/>
      <c r="C475" s="103"/>
      <c r="D475" s="103"/>
      <c r="E475" s="103"/>
      <c r="F475" s="103"/>
      <c r="G475" s="103"/>
      <c r="H475" s="103"/>
      <c r="J475" s="103"/>
    </row>
    <row r="476" spans="1:10">
      <c r="A476" s="131"/>
      <c r="B476" s="103"/>
      <c r="C476" s="103"/>
      <c r="D476" s="103"/>
      <c r="E476" s="103"/>
      <c r="F476" s="103"/>
      <c r="G476" s="103"/>
      <c r="H476" s="103"/>
      <c r="J476" s="103"/>
    </row>
    <row r="477" spans="1:10">
      <c r="A477" s="131"/>
      <c r="B477" s="103"/>
      <c r="C477" s="103"/>
      <c r="D477" s="103"/>
      <c r="E477" s="103"/>
      <c r="F477" s="103"/>
      <c r="G477" s="103"/>
      <c r="H477" s="103"/>
      <c r="J477" s="103"/>
    </row>
    <row r="478" spans="1:10">
      <c r="A478" s="131"/>
      <c r="B478" s="103"/>
      <c r="C478" s="103"/>
      <c r="D478" s="103"/>
      <c r="E478" s="103"/>
      <c r="F478" s="103"/>
      <c r="G478" s="103"/>
      <c r="H478" s="103"/>
      <c r="J478" s="103"/>
    </row>
    <row r="479" spans="1:10">
      <c r="A479" s="131"/>
      <c r="B479" s="103"/>
      <c r="C479" s="103"/>
      <c r="D479" s="103"/>
      <c r="E479" s="103"/>
      <c r="F479" s="103"/>
      <c r="G479" s="103"/>
      <c r="H479" s="103"/>
      <c r="J479" s="103"/>
    </row>
    <row r="480" spans="1:10">
      <c r="A480" s="131"/>
      <c r="B480" s="103"/>
      <c r="C480" s="103"/>
      <c r="D480" s="103"/>
      <c r="E480" s="103"/>
      <c r="F480" s="103"/>
      <c r="G480" s="103"/>
      <c r="H480" s="103"/>
      <c r="J480" s="103"/>
    </row>
    <row r="481" spans="1:10">
      <c r="A481" s="131"/>
      <c r="B481" s="103"/>
      <c r="C481" s="103"/>
      <c r="D481" s="103"/>
      <c r="E481" s="103"/>
      <c r="F481" s="103"/>
      <c r="G481" s="103"/>
      <c r="H481" s="103"/>
      <c r="J481" s="103"/>
    </row>
    <row r="482" spans="1:10">
      <c r="A482" s="131"/>
      <c r="B482" s="103"/>
      <c r="C482" s="103"/>
      <c r="D482" s="103"/>
      <c r="E482" s="103"/>
      <c r="F482" s="103"/>
      <c r="G482" s="103"/>
      <c r="H482" s="103"/>
      <c r="J482" s="103"/>
    </row>
    <row r="483" spans="1:10">
      <c r="A483" s="131"/>
      <c r="B483" s="103"/>
      <c r="C483" s="103"/>
      <c r="D483" s="103"/>
      <c r="E483" s="103"/>
      <c r="F483" s="103"/>
      <c r="G483" s="103"/>
      <c r="H483" s="103"/>
      <c r="J483" s="103"/>
    </row>
    <row r="484" spans="1:10">
      <c r="A484" s="131"/>
      <c r="B484" s="103"/>
      <c r="C484" s="103"/>
      <c r="D484" s="103"/>
      <c r="E484" s="103"/>
      <c r="F484" s="103"/>
      <c r="G484" s="103"/>
      <c r="H484" s="103"/>
      <c r="J484" s="103"/>
    </row>
    <row r="485" spans="1:10">
      <c r="A485" s="131"/>
      <c r="B485" s="103"/>
      <c r="C485" s="103"/>
      <c r="D485" s="103"/>
      <c r="E485" s="103"/>
      <c r="F485" s="103"/>
      <c r="G485" s="103"/>
      <c r="H485" s="103"/>
      <c r="J485" s="103"/>
    </row>
    <row r="486" spans="1:10">
      <c r="A486" s="131"/>
      <c r="B486" s="103"/>
      <c r="C486" s="103"/>
      <c r="D486" s="103"/>
      <c r="E486" s="103"/>
      <c r="F486" s="103"/>
      <c r="G486" s="103"/>
      <c r="H486" s="103"/>
      <c r="J486" s="103"/>
    </row>
    <row r="487" spans="1:10">
      <c r="A487" s="131"/>
      <c r="B487" s="103"/>
      <c r="C487" s="103"/>
      <c r="D487" s="103"/>
      <c r="E487" s="103"/>
      <c r="F487" s="103"/>
      <c r="G487" s="103"/>
      <c r="H487" s="103"/>
      <c r="J487" s="103"/>
    </row>
    <row r="488" spans="1:10">
      <c r="A488" s="131"/>
      <c r="B488" s="103"/>
      <c r="C488" s="103"/>
      <c r="D488" s="103"/>
      <c r="E488" s="103"/>
      <c r="F488" s="103"/>
      <c r="G488" s="103"/>
      <c r="H488" s="103"/>
      <c r="J488" s="103"/>
    </row>
    <row r="489" spans="1:10">
      <c r="A489" s="131"/>
      <c r="B489" s="103"/>
      <c r="C489" s="103"/>
      <c r="D489" s="103"/>
      <c r="E489" s="103"/>
      <c r="F489" s="103"/>
      <c r="G489" s="103"/>
      <c r="H489" s="103"/>
      <c r="J489" s="103"/>
    </row>
    <row r="490" spans="1:10">
      <c r="A490" s="131"/>
      <c r="B490" s="103"/>
      <c r="C490" s="103"/>
      <c r="D490" s="103"/>
      <c r="E490" s="103"/>
      <c r="F490" s="103"/>
      <c r="G490" s="103"/>
      <c r="H490" s="103"/>
      <c r="J490" s="103"/>
    </row>
    <row r="491" spans="1:10">
      <c r="A491" s="131"/>
      <c r="B491" s="103"/>
      <c r="C491" s="103"/>
      <c r="D491" s="103"/>
      <c r="E491" s="103"/>
      <c r="F491" s="103"/>
      <c r="G491" s="103"/>
      <c r="H491" s="103"/>
      <c r="J491" s="103"/>
    </row>
    <row r="492" spans="1:10">
      <c r="A492" s="131"/>
      <c r="B492" s="103"/>
      <c r="C492" s="103"/>
      <c r="D492" s="103"/>
      <c r="E492" s="103"/>
      <c r="F492" s="103"/>
      <c r="G492" s="103"/>
      <c r="H492" s="103"/>
      <c r="J492" s="103"/>
    </row>
    <row r="493" spans="1:10">
      <c r="A493" s="131"/>
      <c r="B493" s="103"/>
      <c r="C493" s="103"/>
      <c r="D493" s="103"/>
      <c r="E493" s="103"/>
      <c r="F493" s="103"/>
      <c r="G493" s="103"/>
      <c r="H493" s="103"/>
      <c r="J493" s="103"/>
    </row>
    <row r="494" spans="1:10">
      <c r="A494" s="131"/>
      <c r="B494" s="103"/>
      <c r="C494" s="103"/>
      <c r="D494" s="103"/>
      <c r="E494" s="103"/>
      <c r="F494" s="103"/>
      <c r="G494" s="103"/>
      <c r="H494" s="103"/>
      <c r="J494" s="103"/>
    </row>
    <row r="495" spans="1:10">
      <c r="A495" s="131"/>
      <c r="B495" s="103"/>
      <c r="C495" s="103"/>
      <c r="D495" s="103"/>
      <c r="E495" s="103"/>
      <c r="F495" s="103"/>
      <c r="G495" s="103"/>
      <c r="H495" s="103"/>
      <c r="J495" s="103"/>
    </row>
    <row r="496" spans="1:10">
      <c r="A496" s="131"/>
      <c r="B496" s="103"/>
      <c r="C496" s="103"/>
      <c r="D496" s="103"/>
      <c r="E496" s="103"/>
      <c r="F496" s="103"/>
      <c r="G496" s="103"/>
      <c r="H496" s="103"/>
      <c r="J496" s="103"/>
    </row>
    <row r="497" spans="1:10">
      <c r="A497" s="131"/>
      <c r="B497" s="103"/>
      <c r="C497" s="103"/>
      <c r="D497" s="103"/>
      <c r="E497" s="103"/>
      <c r="F497" s="103"/>
      <c r="G497" s="103"/>
      <c r="H497" s="103"/>
      <c r="J497" s="103"/>
    </row>
    <row r="498" spans="1:10">
      <c r="A498" s="131"/>
      <c r="B498" s="103"/>
      <c r="C498" s="103"/>
      <c r="D498" s="103"/>
      <c r="E498" s="103"/>
      <c r="F498" s="103"/>
      <c r="G498" s="103"/>
      <c r="H498" s="103"/>
      <c r="J498" s="103"/>
    </row>
    <row r="499" spans="1:10">
      <c r="A499" s="131"/>
      <c r="B499" s="103"/>
      <c r="C499" s="103"/>
      <c r="D499" s="103"/>
      <c r="E499" s="103"/>
      <c r="F499" s="103"/>
      <c r="G499" s="103"/>
      <c r="H499" s="103"/>
      <c r="J499" s="103"/>
    </row>
    <row r="500" spans="1:10">
      <c r="A500" s="131"/>
      <c r="B500" s="103"/>
      <c r="C500" s="103"/>
      <c r="D500" s="103"/>
      <c r="E500" s="103"/>
      <c r="F500" s="103"/>
      <c r="G500" s="103"/>
      <c r="H500" s="103"/>
      <c r="J500" s="103"/>
    </row>
    <row r="501" spans="1:10">
      <c r="A501" s="131"/>
      <c r="B501" s="103"/>
      <c r="C501" s="103"/>
      <c r="D501" s="103"/>
      <c r="E501" s="103"/>
      <c r="F501" s="103"/>
      <c r="G501" s="103"/>
      <c r="H501" s="103"/>
      <c r="J501" s="103"/>
    </row>
    <row r="502" spans="1:10">
      <c r="A502" s="131"/>
      <c r="B502" s="103"/>
      <c r="C502" s="103"/>
      <c r="D502" s="103"/>
      <c r="E502" s="103"/>
      <c r="F502" s="103"/>
      <c r="G502" s="103"/>
      <c r="H502" s="103"/>
      <c r="J502" s="103"/>
    </row>
    <row r="503" spans="1:10">
      <c r="A503" s="131"/>
      <c r="B503" s="103"/>
      <c r="C503" s="103"/>
      <c r="D503" s="103"/>
      <c r="E503" s="103"/>
      <c r="F503" s="103"/>
      <c r="G503" s="103"/>
      <c r="H503" s="103"/>
      <c r="J503" s="103"/>
    </row>
    <row r="504" spans="1:10">
      <c r="A504" s="131"/>
      <c r="B504" s="103"/>
      <c r="C504" s="103"/>
      <c r="D504" s="103"/>
      <c r="E504" s="103"/>
      <c r="F504" s="103"/>
      <c r="G504" s="103"/>
      <c r="H504" s="103"/>
      <c r="J504" s="103"/>
    </row>
    <row r="505" spans="1:10">
      <c r="A505" s="131"/>
      <c r="B505" s="103"/>
      <c r="C505" s="103"/>
      <c r="D505" s="103"/>
      <c r="E505" s="103"/>
      <c r="F505" s="103"/>
      <c r="G505" s="103"/>
      <c r="H505" s="103"/>
      <c r="J505" s="103"/>
    </row>
    <row r="506" spans="1:10">
      <c r="A506" s="131"/>
      <c r="B506" s="103"/>
      <c r="C506" s="103"/>
      <c r="D506" s="103"/>
      <c r="E506" s="103"/>
      <c r="F506" s="103"/>
      <c r="G506" s="103"/>
      <c r="H506" s="103"/>
      <c r="J506" s="103"/>
    </row>
    <row r="507" spans="1:10">
      <c r="A507" s="131"/>
      <c r="B507" s="103"/>
      <c r="C507" s="103"/>
      <c r="D507" s="103"/>
      <c r="E507" s="103"/>
      <c r="F507" s="103"/>
      <c r="G507" s="103"/>
      <c r="H507" s="103"/>
      <c r="J507" s="103"/>
    </row>
    <row r="508" spans="1:10">
      <c r="A508" s="131"/>
      <c r="B508" s="103"/>
      <c r="C508" s="103"/>
      <c r="D508" s="103"/>
      <c r="E508" s="103"/>
      <c r="F508" s="103"/>
      <c r="G508" s="103"/>
      <c r="H508" s="103"/>
      <c r="J508" s="103"/>
    </row>
    <row r="509" spans="1:10">
      <c r="A509" s="131"/>
      <c r="B509" s="103"/>
      <c r="C509" s="103"/>
      <c r="D509" s="103"/>
      <c r="E509" s="103"/>
      <c r="F509" s="103"/>
      <c r="G509" s="103"/>
      <c r="H509" s="103"/>
      <c r="J509" s="103"/>
    </row>
    <row r="510" spans="1:10">
      <c r="A510" s="131"/>
      <c r="B510" s="103"/>
      <c r="C510" s="103"/>
      <c r="D510" s="103"/>
      <c r="E510" s="103"/>
      <c r="F510" s="103"/>
      <c r="G510" s="103"/>
      <c r="H510" s="103"/>
      <c r="J510" s="103"/>
    </row>
    <row r="511" spans="1:10">
      <c r="A511" s="131"/>
      <c r="B511" s="103"/>
      <c r="C511" s="103"/>
      <c r="D511" s="103"/>
      <c r="E511" s="103"/>
      <c r="F511" s="103"/>
      <c r="G511" s="103"/>
      <c r="H511" s="103"/>
      <c r="J511" s="103"/>
    </row>
    <row r="512" spans="1:10">
      <c r="A512" s="131"/>
      <c r="B512" s="103"/>
      <c r="C512" s="103"/>
      <c r="D512" s="103"/>
      <c r="E512" s="103"/>
      <c r="F512" s="103"/>
      <c r="G512" s="103"/>
      <c r="H512" s="103"/>
      <c r="J512" s="103"/>
    </row>
    <row r="513" spans="1:10">
      <c r="A513" s="131"/>
      <c r="B513" s="103"/>
      <c r="C513" s="103"/>
      <c r="D513" s="103"/>
      <c r="E513" s="103"/>
      <c r="F513" s="103"/>
      <c r="G513" s="103"/>
      <c r="H513" s="103"/>
      <c r="J513" s="103"/>
    </row>
    <row r="514" spans="1:10">
      <c r="A514" s="131"/>
      <c r="B514" s="103"/>
      <c r="C514" s="103"/>
      <c r="D514" s="103"/>
      <c r="E514" s="103"/>
      <c r="F514" s="103"/>
      <c r="G514" s="103"/>
      <c r="H514" s="103"/>
      <c r="J514" s="103"/>
    </row>
    <row r="515" spans="1:10">
      <c r="A515" s="131"/>
      <c r="B515" s="103"/>
      <c r="C515" s="103"/>
      <c r="D515" s="103"/>
      <c r="E515" s="103"/>
      <c r="F515" s="103"/>
      <c r="G515" s="103"/>
      <c r="H515" s="103"/>
      <c r="J515" s="103"/>
    </row>
    <row r="516" spans="1:10">
      <c r="A516" s="131"/>
      <c r="B516" s="103"/>
      <c r="C516" s="103"/>
      <c r="D516" s="103"/>
      <c r="E516" s="103"/>
      <c r="F516" s="103"/>
      <c r="G516" s="103"/>
      <c r="H516" s="103"/>
      <c r="J516" s="103"/>
    </row>
    <row r="517" spans="1:10">
      <c r="A517" s="131"/>
      <c r="B517" s="103"/>
      <c r="C517" s="103"/>
      <c r="D517" s="103"/>
      <c r="E517" s="103"/>
      <c r="F517" s="103"/>
      <c r="G517" s="103"/>
      <c r="H517" s="103"/>
      <c r="J517" s="103"/>
    </row>
    <row r="518" spans="1:10">
      <c r="A518" s="131"/>
      <c r="B518" s="103"/>
      <c r="C518" s="103"/>
      <c r="D518" s="103"/>
      <c r="E518" s="103"/>
      <c r="F518" s="103"/>
      <c r="G518" s="103"/>
      <c r="H518" s="103"/>
      <c r="J518" s="103"/>
    </row>
    <row r="519" spans="1:10">
      <c r="A519" s="131"/>
      <c r="B519" s="103"/>
      <c r="C519" s="103"/>
      <c r="D519" s="103"/>
      <c r="E519" s="103"/>
      <c r="F519" s="103"/>
      <c r="G519" s="103"/>
      <c r="H519" s="103"/>
      <c r="J519" s="103"/>
    </row>
    <row r="520" spans="1:10">
      <c r="A520" s="131"/>
      <c r="B520" s="103"/>
      <c r="C520" s="103"/>
      <c r="D520" s="103"/>
      <c r="E520" s="103"/>
      <c r="F520" s="103"/>
      <c r="G520" s="103"/>
      <c r="H520" s="103"/>
      <c r="J520" s="103"/>
    </row>
    <row r="521" spans="1:10">
      <c r="A521" s="131"/>
      <c r="B521" s="103"/>
      <c r="C521" s="103"/>
      <c r="D521" s="103"/>
      <c r="E521" s="103"/>
      <c r="F521" s="103"/>
      <c r="G521" s="103"/>
      <c r="H521" s="103"/>
      <c r="J521" s="103"/>
    </row>
    <row r="522" spans="1:10">
      <c r="A522" s="131"/>
      <c r="B522" s="103"/>
      <c r="C522" s="103"/>
      <c r="D522" s="103"/>
      <c r="E522" s="103"/>
      <c r="F522" s="103"/>
      <c r="G522" s="103"/>
      <c r="H522" s="103"/>
      <c r="J522" s="103"/>
    </row>
    <row r="523" spans="1:10">
      <c r="A523" s="131"/>
      <c r="B523" s="103"/>
      <c r="C523" s="103"/>
      <c r="D523" s="103"/>
      <c r="E523" s="103"/>
      <c r="F523" s="103"/>
      <c r="G523" s="103"/>
      <c r="H523" s="103"/>
      <c r="J523" s="103"/>
    </row>
    <row r="524" spans="1:10">
      <c r="A524" s="131"/>
      <c r="B524" s="103"/>
      <c r="C524" s="103"/>
      <c r="D524" s="103"/>
      <c r="E524" s="103"/>
      <c r="F524" s="103"/>
      <c r="G524" s="103"/>
      <c r="H524" s="103"/>
      <c r="J524" s="103"/>
    </row>
    <row r="525" spans="1:10">
      <c r="A525" s="131"/>
      <c r="B525" s="103"/>
      <c r="C525" s="103"/>
      <c r="D525" s="103"/>
      <c r="E525" s="103"/>
      <c r="F525" s="103"/>
      <c r="G525" s="103"/>
      <c r="H525" s="103"/>
      <c r="J525" s="103"/>
    </row>
    <row r="526" spans="1:10">
      <c r="A526" s="131"/>
      <c r="B526" s="103"/>
      <c r="C526" s="103"/>
      <c r="D526" s="103"/>
      <c r="E526" s="103"/>
      <c r="F526" s="103"/>
      <c r="G526" s="103"/>
      <c r="H526" s="103"/>
      <c r="J526" s="103"/>
    </row>
    <row r="527" spans="1:10">
      <c r="A527" s="131"/>
      <c r="B527" s="103"/>
      <c r="C527" s="103"/>
      <c r="D527" s="103"/>
      <c r="E527" s="103"/>
      <c r="F527" s="103"/>
      <c r="G527" s="103"/>
      <c r="H527" s="103"/>
      <c r="J527" s="103"/>
    </row>
    <row r="528" spans="1:10">
      <c r="A528" s="131"/>
      <c r="B528" s="103"/>
      <c r="C528" s="103"/>
      <c r="D528" s="103"/>
      <c r="E528" s="103"/>
      <c r="F528" s="103"/>
      <c r="G528" s="103"/>
      <c r="H528" s="103"/>
      <c r="J528" s="103"/>
    </row>
    <row r="529" spans="1:10">
      <c r="A529" s="131"/>
      <c r="B529" s="103"/>
      <c r="C529" s="103"/>
      <c r="D529" s="103"/>
      <c r="E529" s="103"/>
      <c r="F529" s="103"/>
      <c r="G529" s="103"/>
      <c r="H529" s="103"/>
      <c r="J529" s="103"/>
    </row>
    <row r="530" spans="1:10">
      <c r="A530" s="131"/>
      <c r="B530" s="103"/>
      <c r="C530" s="103"/>
      <c r="D530" s="103"/>
      <c r="E530" s="103"/>
      <c r="F530" s="103"/>
      <c r="G530" s="103"/>
      <c r="H530" s="103"/>
      <c r="J530" s="103"/>
    </row>
    <row r="531" spans="1:10">
      <c r="A531" s="131"/>
      <c r="B531" s="103"/>
      <c r="C531" s="103"/>
      <c r="D531" s="103"/>
      <c r="E531" s="103"/>
      <c r="F531" s="103"/>
      <c r="G531" s="103"/>
      <c r="H531" s="103"/>
      <c r="J531" s="103"/>
    </row>
    <row r="532" spans="1:10">
      <c r="A532" s="131"/>
      <c r="B532" s="103"/>
      <c r="C532" s="103"/>
      <c r="D532" s="103"/>
      <c r="E532" s="103"/>
      <c r="F532" s="103"/>
      <c r="G532" s="103"/>
      <c r="H532" s="103"/>
      <c r="J532" s="103"/>
    </row>
    <row r="533" spans="1:10">
      <c r="A533" s="131"/>
      <c r="B533" s="103"/>
      <c r="C533" s="103"/>
      <c r="D533" s="103"/>
      <c r="E533" s="103"/>
      <c r="F533" s="103"/>
      <c r="G533" s="103"/>
      <c r="H533" s="103"/>
      <c r="J533" s="103"/>
    </row>
    <row r="534" spans="1:10">
      <c r="A534" s="131"/>
      <c r="B534" s="103"/>
      <c r="C534" s="103"/>
      <c r="D534" s="103"/>
      <c r="E534" s="103"/>
      <c r="F534" s="103"/>
      <c r="G534" s="103"/>
      <c r="H534" s="103"/>
      <c r="J534" s="103"/>
    </row>
    <row r="535" spans="1:10">
      <c r="A535" s="131"/>
      <c r="B535" s="103"/>
      <c r="C535" s="103"/>
      <c r="D535" s="103"/>
      <c r="E535" s="103"/>
      <c r="F535" s="103"/>
      <c r="G535" s="103"/>
      <c r="H535" s="103"/>
      <c r="J535" s="103"/>
    </row>
    <row r="536" spans="1:10">
      <c r="A536" s="131"/>
      <c r="B536" s="103"/>
      <c r="C536" s="103"/>
      <c r="D536" s="103"/>
      <c r="E536" s="103"/>
      <c r="F536" s="103"/>
      <c r="G536" s="103"/>
      <c r="H536" s="103"/>
      <c r="J536" s="103"/>
    </row>
    <row r="537" spans="1:10">
      <c r="A537" s="131"/>
      <c r="B537" s="103"/>
      <c r="C537" s="103"/>
      <c r="D537" s="103"/>
      <c r="E537" s="103"/>
      <c r="F537" s="103"/>
      <c r="G537" s="103"/>
      <c r="H537" s="103"/>
      <c r="J537" s="103"/>
    </row>
    <row r="538" spans="1:10">
      <c r="A538" s="131"/>
      <c r="B538" s="103"/>
      <c r="C538" s="103"/>
      <c r="D538" s="103"/>
      <c r="E538" s="103"/>
      <c r="F538" s="103"/>
      <c r="G538" s="103"/>
      <c r="H538" s="103"/>
      <c r="J538" s="103"/>
    </row>
    <row r="539" spans="1:10">
      <c r="A539" s="131"/>
      <c r="B539" s="103"/>
      <c r="C539" s="103"/>
      <c r="D539" s="103"/>
      <c r="E539" s="103"/>
      <c r="F539" s="103"/>
      <c r="G539" s="103"/>
      <c r="H539" s="103"/>
      <c r="J539" s="103"/>
    </row>
    <row r="540" spans="1:10">
      <c r="A540" s="131"/>
      <c r="B540" s="103"/>
      <c r="C540" s="103"/>
      <c r="D540" s="103"/>
      <c r="E540" s="103"/>
      <c r="F540" s="103"/>
      <c r="G540" s="103"/>
      <c r="H540" s="103"/>
      <c r="J540" s="103"/>
    </row>
    <row r="541" spans="1:10">
      <c r="A541" s="131"/>
      <c r="B541" s="103"/>
      <c r="C541" s="103"/>
      <c r="D541" s="103"/>
      <c r="E541" s="103"/>
      <c r="F541" s="103"/>
      <c r="G541" s="103"/>
      <c r="H541" s="103"/>
      <c r="J541" s="103"/>
    </row>
    <row r="542" spans="1:10">
      <c r="A542" s="131"/>
      <c r="B542" s="103"/>
      <c r="C542" s="103"/>
      <c r="D542" s="103"/>
      <c r="E542" s="103"/>
      <c r="F542" s="103"/>
      <c r="G542" s="103"/>
      <c r="H542" s="103"/>
      <c r="J542" s="103"/>
    </row>
    <row r="543" spans="1:10">
      <c r="A543" s="131"/>
      <c r="B543" s="103"/>
      <c r="C543" s="103"/>
      <c r="D543" s="103"/>
      <c r="E543" s="103"/>
      <c r="F543" s="103"/>
      <c r="G543" s="103"/>
      <c r="H543" s="103"/>
      <c r="J543" s="103"/>
    </row>
    <row r="544" spans="1:10">
      <c r="A544" s="131"/>
      <c r="B544" s="103"/>
      <c r="C544" s="103"/>
      <c r="D544" s="103"/>
      <c r="E544" s="103"/>
      <c r="F544" s="103"/>
      <c r="G544" s="103"/>
      <c r="H544" s="103"/>
      <c r="J544" s="103"/>
    </row>
    <row r="545" spans="1:10">
      <c r="A545" s="131"/>
      <c r="B545" s="103"/>
      <c r="C545" s="103"/>
      <c r="D545" s="103"/>
      <c r="E545" s="103"/>
      <c r="F545" s="103"/>
      <c r="G545" s="103"/>
      <c r="H545" s="103"/>
      <c r="J545" s="103"/>
    </row>
    <row r="546" spans="1:10">
      <c r="A546" s="131"/>
      <c r="B546" s="103"/>
      <c r="C546" s="103"/>
      <c r="D546" s="103"/>
      <c r="E546" s="103"/>
      <c r="F546" s="103"/>
      <c r="G546" s="103"/>
      <c r="H546" s="103"/>
      <c r="J546" s="103"/>
    </row>
    <row r="547" spans="1:10">
      <c r="A547" s="131"/>
      <c r="B547" s="103"/>
      <c r="C547" s="103"/>
      <c r="D547" s="103"/>
      <c r="E547" s="103"/>
      <c r="F547" s="103"/>
      <c r="G547" s="103"/>
      <c r="H547" s="103"/>
      <c r="J547" s="103"/>
    </row>
    <row r="548" spans="1:10">
      <c r="A548" s="131"/>
      <c r="B548" s="103"/>
      <c r="C548" s="103"/>
      <c r="D548" s="103"/>
      <c r="E548" s="103"/>
      <c r="F548" s="103"/>
      <c r="G548" s="103"/>
      <c r="H548" s="103"/>
      <c r="J548" s="103"/>
    </row>
    <row r="549" spans="1:10">
      <c r="A549" s="131"/>
      <c r="B549" s="103"/>
      <c r="C549" s="103"/>
      <c r="D549" s="103"/>
      <c r="E549" s="103"/>
      <c r="F549" s="103"/>
      <c r="G549" s="103"/>
      <c r="H549" s="103"/>
      <c r="J549" s="103"/>
    </row>
    <row r="550" spans="1:10">
      <c r="A550" s="131"/>
      <c r="B550" s="103"/>
      <c r="C550" s="103"/>
      <c r="D550" s="103"/>
      <c r="E550" s="103"/>
      <c r="F550" s="103"/>
      <c r="G550" s="103"/>
      <c r="H550" s="103"/>
      <c r="J550" s="103"/>
    </row>
    <row r="551" spans="1:10">
      <c r="A551" s="131"/>
      <c r="B551" s="103"/>
      <c r="C551" s="103"/>
      <c r="D551" s="103"/>
      <c r="E551" s="103"/>
      <c r="F551" s="103"/>
      <c r="G551" s="103"/>
      <c r="H551" s="103"/>
      <c r="J551" s="103"/>
    </row>
    <row r="552" spans="1:10">
      <c r="A552" s="131"/>
      <c r="B552" s="103"/>
      <c r="C552" s="103"/>
      <c r="D552" s="103"/>
      <c r="E552" s="103"/>
      <c r="F552" s="103"/>
      <c r="G552" s="103"/>
      <c r="H552" s="103"/>
      <c r="J552" s="103"/>
    </row>
    <row r="553" spans="1:10">
      <c r="A553" s="131"/>
      <c r="B553" s="103"/>
      <c r="C553" s="103"/>
      <c r="D553" s="103"/>
      <c r="E553" s="103"/>
      <c r="F553" s="103"/>
      <c r="G553" s="103"/>
      <c r="H553" s="103"/>
      <c r="J553" s="103"/>
    </row>
    <row r="554" spans="1:10">
      <c r="A554" s="131"/>
      <c r="B554" s="103"/>
      <c r="C554" s="103"/>
      <c r="D554" s="103"/>
      <c r="E554" s="103"/>
      <c r="F554" s="103"/>
      <c r="G554" s="103"/>
      <c r="H554" s="103"/>
      <c r="J554" s="103"/>
    </row>
    <row r="555" spans="1:10">
      <c r="A555" s="131"/>
      <c r="B555" s="103"/>
      <c r="C555" s="103"/>
      <c r="D555" s="103"/>
      <c r="E555" s="103"/>
      <c r="F555" s="103"/>
      <c r="G555" s="103"/>
      <c r="H555" s="103"/>
      <c r="J555" s="103"/>
    </row>
    <row r="556" spans="1:10">
      <c r="A556" s="131"/>
      <c r="B556" s="103"/>
      <c r="C556" s="103"/>
      <c r="D556" s="103"/>
      <c r="E556" s="103"/>
      <c r="F556" s="103"/>
      <c r="G556" s="103"/>
      <c r="H556" s="103"/>
      <c r="J556" s="103"/>
    </row>
    <row r="557" spans="1:10">
      <c r="A557" s="131"/>
      <c r="B557" s="103"/>
      <c r="C557" s="103"/>
      <c r="D557" s="103"/>
      <c r="E557" s="103"/>
      <c r="F557" s="103"/>
      <c r="G557" s="103"/>
      <c r="H557" s="103"/>
      <c r="J557" s="103"/>
    </row>
    <row r="558" spans="1:10">
      <c r="A558" s="131"/>
      <c r="B558" s="103"/>
      <c r="C558" s="103"/>
      <c r="D558" s="103"/>
      <c r="E558" s="103"/>
      <c r="F558" s="103"/>
      <c r="G558" s="103"/>
      <c r="H558" s="103"/>
      <c r="J558" s="103"/>
    </row>
    <row r="559" spans="1:10">
      <c r="A559" s="131"/>
      <c r="B559" s="103"/>
      <c r="C559" s="103"/>
      <c r="D559" s="103"/>
      <c r="E559" s="103"/>
      <c r="F559" s="103"/>
      <c r="G559" s="103"/>
      <c r="H559" s="103"/>
      <c r="J559" s="103"/>
    </row>
    <row r="560" spans="1:10">
      <c r="A560" s="131"/>
      <c r="B560" s="103"/>
      <c r="C560" s="103"/>
      <c r="D560" s="103"/>
      <c r="E560" s="103"/>
      <c r="F560" s="103"/>
      <c r="G560" s="103"/>
      <c r="H560" s="103"/>
      <c r="J560" s="103"/>
    </row>
    <row r="561" spans="1:10">
      <c r="A561" s="131"/>
      <c r="B561" s="103"/>
      <c r="C561" s="103"/>
      <c r="D561" s="103"/>
      <c r="E561" s="103"/>
      <c r="F561" s="103"/>
      <c r="G561" s="103"/>
      <c r="H561" s="103"/>
      <c r="J561" s="103"/>
    </row>
    <row r="562" spans="1:10">
      <c r="A562" s="131"/>
      <c r="B562" s="103"/>
      <c r="C562" s="103"/>
      <c r="D562" s="103"/>
      <c r="E562" s="103"/>
      <c r="F562" s="103"/>
      <c r="G562" s="103"/>
      <c r="H562" s="103"/>
      <c r="J562" s="103"/>
    </row>
    <row r="563" spans="1:10">
      <c r="A563" s="131"/>
      <c r="B563" s="103"/>
      <c r="C563" s="103"/>
      <c r="D563" s="103"/>
      <c r="E563" s="103"/>
      <c r="F563" s="103"/>
      <c r="G563" s="103"/>
      <c r="H563" s="103"/>
      <c r="J563" s="103"/>
    </row>
    <row r="564" spans="1:10">
      <c r="A564" s="131"/>
      <c r="B564" s="103"/>
      <c r="C564" s="103"/>
      <c r="D564" s="103"/>
      <c r="E564" s="103"/>
      <c r="F564" s="103"/>
      <c r="G564" s="103"/>
      <c r="H564" s="103"/>
      <c r="J564" s="103"/>
    </row>
    <row r="565" spans="1:10">
      <c r="A565" s="131"/>
      <c r="B565" s="103"/>
      <c r="C565" s="103"/>
      <c r="D565" s="103"/>
      <c r="E565" s="103"/>
      <c r="F565" s="103"/>
      <c r="G565" s="103"/>
      <c r="H565" s="103"/>
      <c r="J565" s="103"/>
    </row>
    <row r="566" spans="1:10">
      <c r="A566" s="131"/>
      <c r="B566" s="103"/>
      <c r="C566" s="103"/>
      <c r="D566" s="103"/>
      <c r="E566" s="103"/>
      <c r="F566" s="103"/>
      <c r="G566" s="103"/>
      <c r="H566" s="103"/>
      <c r="J566" s="103"/>
    </row>
    <row r="567" spans="1:10">
      <c r="A567" s="131"/>
      <c r="B567" s="103"/>
      <c r="C567" s="103"/>
      <c r="D567" s="103"/>
      <c r="E567" s="103"/>
      <c r="F567" s="103"/>
      <c r="G567" s="103"/>
      <c r="H567" s="103"/>
      <c r="J567" s="103"/>
    </row>
    <row r="568" spans="1:10">
      <c r="A568" s="131"/>
      <c r="B568" s="103"/>
      <c r="C568" s="103"/>
      <c r="D568" s="103"/>
      <c r="E568" s="103"/>
      <c r="F568" s="103"/>
      <c r="G568" s="103"/>
      <c r="H568" s="103"/>
      <c r="J568" s="103"/>
    </row>
    <row r="569" spans="1:10">
      <c r="A569" s="131"/>
      <c r="B569" s="103"/>
      <c r="C569" s="103"/>
      <c r="D569" s="103"/>
      <c r="E569" s="103"/>
      <c r="F569" s="103"/>
      <c r="G569" s="103"/>
      <c r="H569" s="103"/>
      <c r="J569" s="103"/>
    </row>
    <row r="570" spans="1:10">
      <c r="A570" s="131"/>
      <c r="B570" s="103"/>
      <c r="C570" s="103"/>
      <c r="D570" s="103"/>
      <c r="E570" s="103"/>
      <c r="F570" s="103"/>
      <c r="G570" s="103"/>
      <c r="H570" s="103"/>
      <c r="J570" s="103"/>
    </row>
    <row r="571" spans="1:10">
      <c r="A571" s="131"/>
      <c r="B571" s="103"/>
      <c r="C571" s="103"/>
      <c r="D571" s="103"/>
      <c r="E571" s="103"/>
      <c r="F571" s="103"/>
      <c r="G571" s="103"/>
      <c r="H571" s="103"/>
      <c r="J571" s="103"/>
    </row>
    <row r="572" spans="1:10">
      <c r="A572" s="131"/>
      <c r="B572" s="103"/>
      <c r="C572" s="103"/>
      <c r="D572" s="103"/>
      <c r="E572" s="103"/>
      <c r="F572" s="103"/>
      <c r="G572" s="103"/>
      <c r="H572" s="103"/>
      <c r="J572" s="103"/>
    </row>
    <row r="573" spans="1:10">
      <c r="A573" s="131"/>
      <c r="B573" s="103"/>
      <c r="C573" s="103"/>
      <c r="D573" s="103"/>
      <c r="E573" s="103"/>
      <c r="F573" s="103"/>
      <c r="G573" s="103"/>
      <c r="H573" s="103"/>
      <c r="J573" s="103"/>
    </row>
    <row r="574" spans="1:10">
      <c r="A574" s="131"/>
      <c r="B574" s="103"/>
      <c r="C574" s="103"/>
      <c r="D574" s="103"/>
      <c r="E574" s="103"/>
      <c r="F574" s="103"/>
      <c r="G574" s="103"/>
      <c r="H574" s="103"/>
      <c r="J574" s="103"/>
    </row>
    <row r="575" spans="1:10">
      <c r="A575" s="131"/>
      <c r="B575" s="103"/>
      <c r="C575" s="103"/>
      <c r="D575" s="103"/>
      <c r="E575" s="103"/>
      <c r="F575" s="103"/>
      <c r="G575" s="103"/>
      <c r="H575" s="103"/>
      <c r="J575" s="103"/>
    </row>
    <row r="576" spans="1:10">
      <c r="A576" s="131"/>
      <c r="B576" s="103"/>
      <c r="C576" s="103"/>
      <c r="D576" s="103"/>
      <c r="E576" s="103"/>
      <c r="F576" s="103"/>
      <c r="G576" s="103"/>
      <c r="H576" s="103"/>
      <c r="J576" s="103"/>
    </row>
    <row r="577" spans="1:10">
      <c r="A577" s="131"/>
      <c r="B577" s="103"/>
      <c r="C577" s="103"/>
      <c r="D577" s="103"/>
      <c r="E577" s="103"/>
      <c r="F577" s="103"/>
      <c r="G577" s="103"/>
      <c r="H577" s="103"/>
      <c r="J577" s="103"/>
    </row>
    <row r="578" spans="1:10">
      <c r="A578" s="131"/>
      <c r="B578" s="103"/>
      <c r="C578" s="103"/>
      <c r="D578" s="103"/>
      <c r="E578" s="103"/>
      <c r="F578" s="103"/>
      <c r="G578" s="103"/>
      <c r="H578" s="103"/>
      <c r="J578" s="103"/>
    </row>
    <row r="579" spans="1:10">
      <c r="A579" s="131"/>
      <c r="B579" s="103"/>
      <c r="C579" s="103"/>
      <c r="D579" s="103"/>
      <c r="E579" s="103"/>
      <c r="F579" s="103"/>
      <c r="G579" s="103"/>
      <c r="H579" s="103"/>
      <c r="J579" s="103"/>
    </row>
    <row r="580" spans="1:10">
      <c r="A580" s="131"/>
      <c r="B580" s="103"/>
      <c r="C580" s="103"/>
      <c r="D580" s="103"/>
      <c r="E580" s="103"/>
      <c r="F580" s="103"/>
      <c r="G580" s="103"/>
      <c r="H580" s="103"/>
      <c r="J580" s="103"/>
    </row>
    <row r="581" spans="1:10">
      <c r="A581" s="131"/>
      <c r="B581" s="103"/>
      <c r="C581" s="103"/>
      <c r="D581" s="103"/>
      <c r="E581" s="103"/>
      <c r="F581" s="103"/>
      <c r="G581" s="103"/>
      <c r="H581" s="103"/>
      <c r="J581" s="103"/>
    </row>
    <row r="582" spans="1:10">
      <c r="A582" s="131"/>
      <c r="B582" s="103"/>
      <c r="C582" s="103"/>
      <c r="D582" s="103"/>
      <c r="E582" s="103"/>
      <c r="F582" s="103"/>
      <c r="G582" s="103"/>
      <c r="H582" s="103"/>
      <c r="J582" s="103"/>
    </row>
    <row r="583" spans="1:10">
      <c r="A583" s="131"/>
      <c r="B583" s="103"/>
      <c r="C583" s="103"/>
      <c r="D583" s="103"/>
      <c r="E583" s="103"/>
      <c r="F583" s="103"/>
      <c r="G583" s="103"/>
      <c r="H583" s="103"/>
      <c r="J583" s="103"/>
    </row>
    <row r="584" spans="1:10">
      <c r="A584" s="131"/>
      <c r="B584" s="103"/>
      <c r="C584" s="103"/>
      <c r="D584" s="103"/>
      <c r="E584" s="103"/>
      <c r="F584" s="103"/>
      <c r="G584" s="103"/>
      <c r="H584" s="103"/>
      <c r="J584" s="103"/>
    </row>
    <row r="585" spans="1:10">
      <c r="A585" s="131"/>
      <c r="B585" s="103"/>
      <c r="C585" s="103"/>
      <c r="D585" s="103"/>
      <c r="E585" s="103"/>
      <c r="F585" s="103"/>
      <c r="G585" s="103"/>
      <c r="H585" s="103"/>
      <c r="J585" s="103"/>
    </row>
    <row r="586" spans="1:10">
      <c r="A586" s="131"/>
      <c r="B586" s="103"/>
      <c r="C586" s="103"/>
      <c r="D586" s="103"/>
      <c r="E586" s="103"/>
      <c r="F586" s="103"/>
      <c r="G586" s="103"/>
      <c r="H586" s="103"/>
      <c r="J586" s="103"/>
    </row>
    <row r="587" spans="1:10">
      <c r="A587" s="131"/>
      <c r="B587" s="103"/>
      <c r="C587" s="103"/>
      <c r="D587" s="103"/>
      <c r="E587" s="103"/>
      <c r="F587" s="103"/>
      <c r="G587" s="103"/>
      <c r="H587" s="103"/>
      <c r="J587" s="103"/>
    </row>
    <row r="588" spans="1:10">
      <c r="A588" s="131"/>
      <c r="B588" s="103"/>
      <c r="C588" s="103"/>
      <c r="D588" s="103"/>
      <c r="E588" s="103"/>
      <c r="F588" s="103"/>
      <c r="G588" s="103"/>
      <c r="H588" s="103"/>
      <c r="J588" s="103"/>
    </row>
    <row r="589" spans="1:10">
      <c r="A589" s="131"/>
      <c r="B589" s="103"/>
      <c r="C589" s="103"/>
      <c r="D589" s="103"/>
      <c r="E589" s="103"/>
      <c r="F589" s="103"/>
      <c r="G589" s="103"/>
      <c r="H589" s="103"/>
      <c r="J589" s="103"/>
    </row>
    <row r="590" spans="1:10">
      <c r="A590" s="131"/>
      <c r="B590" s="103"/>
      <c r="C590" s="103"/>
      <c r="D590" s="103"/>
      <c r="E590" s="103"/>
      <c r="F590" s="103"/>
      <c r="G590" s="103"/>
      <c r="H590" s="103"/>
      <c r="J590" s="103"/>
    </row>
    <row r="591" spans="1:10">
      <c r="A591" s="131"/>
      <c r="B591" s="103"/>
      <c r="C591" s="103"/>
      <c r="D591" s="103"/>
      <c r="E591" s="103"/>
      <c r="F591" s="103"/>
      <c r="G591" s="103"/>
      <c r="H591" s="103"/>
      <c r="J591" s="103"/>
    </row>
    <row r="592" spans="1:10">
      <c r="A592" s="131"/>
      <c r="B592" s="103"/>
      <c r="C592" s="103"/>
      <c r="D592" s="103"/>
      <c r="E592" s="103"/>
      <c r="F592" s="103"/>
      <c r="G592" s="103"/>
      <c r="H592" s="103"/>
      <c r="J592" s="103"/>
    </row>
    <row r="593" spans="1:10">
      <c r="A593" s="131"/>
      <c r="B593" s="103"/>
      <c r="C593" s="103"/>
      <c r="D593" s="103"/>
      <c r="E593" s="103"/>
      <c r="F593" s="103"/>
      <c r="G593" s="103"/>
      <c r="H593" s="103"/>
      <c r="J593" s="103"/>
    </row>
    <row r="594" spans="1:10">
      <c r="A594" s="131"/>
      <c r="B594" s="103"/>
      <c r="C594" s="103"/>
      <c r="D594" s="103"/>
      <c r="E594" s="103"/>
      <c r="F594" s="103"/>
      <c r="G594" s="103"/>
      <c r="H594" s="103"/>
      <c r="J594" s="103"/>
    </row>
    <row r="595" spans="1:10">
      <c r="A595" s="131"/>
      <c r="B595" s="103"/>
      <c r="C595" s="103"/>
      <c r="D595" s="103"/>
      <c r="E595" s="103"/>
      <c r="F595" s="103"/>
      <c r="G595" s="103"/>
      <c r="H595" s="103"/>
      <c r="J595" s="103"/>
    </row>
    <row r="596" spans="1:10">
      <c r="A596" s="131"/>
      <c r="B596" s="103"/>
      <c r="C596" s="103"/>
      <c r="D596" s="103"/>
      <c r="E596" s="103"/>
      <c r="F596" s="103"/>
      <c r="G596" s="103"/>
      <c r="H596" s="103"/>
      <c r="J596" s="103"/>
    </row>
    <row r="597" spans="1:10">
      <c r="A597" s="131"/>
      <c r="B597" s="103"/>
      <c r="C597" s="103"/>
      <c r="D597" s="103"/>
      <c r="E597" s="103"/>
      <c r="F597" s="103"/>
      <c r="G597" s="103"/>
      <c r="H597" s="103"/>
      <c r="J597" s="103"/>
    </row>
    <row r="598" spans="1:10">
      <c r="A598" s="131"/>
      <c r="B598" s="103"/>
      <c r="C598" s="103"/>
      <c r="D598" s="103"/>
      <c r="E598" s="103"/>
      <c r="F598" s="103"/>
      <c r="G598" s="103"/>
      <c r="H598" s="103"/>
      <c r="J598" s="103"/>
    </row>
    <row r="599" spans="1:10">
      <c r="A599" s="131"/>
      <c r="B599" s="103"/>
      <c r="C599" s="103"/>
      <c r="D599" s="103"/>
      <c r="E599" s="103"/>
      <c r="F599" s="103"/>
      <c r="G599" s="103"/>
      <c r="H599" s="103"/>
      <c r="J599" s="103"/>
    </row>
    <row r="600" spans="1:10">
      <c r="A600" s="131"/>
      <c r="B600" s="103"/>
      <c r="C600" s="103"/>
      <c r="D600" s="103"/>
      <c r="E600" s="103"/>
      <c r="F600" s="103"/>
      <c r="G600" s="103"/>
      <c r="H600" s="103"/>
      <c r="J600" s="103"/>
    </row>
    <row r="601" spans="1:10">
      <c r="A601" s="131"/>
      <c r="B601" s="103"/>
      <c r="C601" s="103"/>
      <c r="D601" s="103"/>
      <c r="E601" s="103"/>
      <c r="F601" s="103"/>
      <c r="G601" s="103"/>
      <c r="H601" s="103"/>
      <c r="J601" s="103"/>
    </row>
    <row r="602" spans="1:10">
      <c r="A602" s="131"/>
      <c r="B602" s="103"/>
      <c r="C602" s="103"/>
      <c r="D602" s="103"/>
      <c r="E602" s="103"/>
      <c r="F602" s="103"/>
      <c r="G602" s="103"/>
      <c r="H602" s="103"/>
      <c r="J602" s="103"/>
    </row>
    <row r="603" spans="1:10">
      <c r="A603" s="131"/>
      <c r="B603" s="103"/>
      <c r="C603" s="103"/>
      <c r="D603" s="103"/>
      <c r="E603" s="103"/>
      <c r="F603" s="103"/>
      <c r="G603" s="103"/>
      <c r="H603" s="103"/>
      <c r="J603" s="103"/>
    </row>
    <row r="604" spans="1:10">
      <c r="A604" s="131"/>
      <c r="B604" s="103"/>
      <c r="C604" s="103"/>
      <c r="D604" s="103"/>
      <c r="E604" s="103"/>
      <c r="F604" s="103"/>
      <c r="G604" s="103"/>
      <c r="H604" s="103"/>
      <c r="J604" s="103"/>
    </row>
    <row r="605" spans="1:10">
      <c r="A605" s="131"/>
      <c r="B605" s="103"/>
      <c r="C605" s="103"/>
      <c r="D605" s="103"/>
      <c r="E605" s="103"/>
      <c r="F605" s="103"/>
      <c r="G605" s="103"/>
      <c r="H605" s="103"/>
      <c r="J605" s="103"/>
    </row>
    <row r="606" spans="1:10">
      <c r="A606" s="131"/>
      <c r="B606" s="103"/>
      <c r="C606" s="103"/>
      <c r="D606" s="103"/>
      <c r="E606" s="103"/>
      <c r="F606" s="103"/>
      <c r="G606" s="103"/>
      <c r="H606" s="103"/>
      <c r="J606" s="103"/>
    </row>
    <row r="607" spans="1:10">
      <c r="A607" s="131"/>
      <c r="B607" s="103"/>
      <c r="C607" s="103"/>
      <c r="D607" s="103"/>
      <c r="E607" s="103"/>
      <c r="F607" s="103"/>
      <c r="G607" s="103"/>
      <c r="H607" s="103"/>
      <c r="J607" s="103"/>
    </row>
    <row r="608" spans="1:10">
      <c r="A608" s="131"/>
      <c r="B608" s="103"/>
      <c r="C608" s="103"/>
      <c r="D608" s="103"/>
      <c r="E608" s="103"/>
      <c r="F608" s="103"/>
      <c r="G608" s="103"/>
      <c r="H608" s="103"/>
      <c r="J608" s="103"/>
    </row>
    <row r="609" spans="1:10">
      <c r="A609" s="131"/>
      <c r="B609" s="103"/>
      <c r="C609" s="103"/>
      <c r="D609" s="103"/>
      <c r="E609" s="103"/>
      <c r="F609" s="103"/>
      <c r="G609" s="103"/>
      <c r="H609" s="103"/>
      <c r="J609" s="103"/>
    </row>
    <row r="610" spans="1:10">
      <c r="A610" s="131"/>
      <c r="B610" s="103"/>
      <c r="C610" s="103"/>
      <c r="D610" s="103"/>
      <c r="E610" s="103"/>
      <c r="F610" s="103"/>
      <c r="G610" s="103"/>
      <c r="H610" s="103"/>
      <c r="J610" s="103"/>
    </row>
    <row r="611" spans="1:10">
      <c r="A611" s="131"/>
      <c r="B611" s="103"/>
      <c r="C611" s="103"/>
      <c r="D611" s="103"/>
      <c r="E611" s="103"/>
      <c r="F611" s="103"/>
      <c r="G611" s="103"/>
      <c r="H611" s="103"/>
      <c r="J611" s="103"/>
    </row>
    <row r="612" spans="1:10">
      <c r="A612" s="131"/>
      <c r="B612" s="103"/>
      <c r="C612" s="103"/>
      <c r="D612" s="103"/>
      <c r="E612" s="103"/>
      <c r="F612" s="103"/>
      <c r="G612" s="103"/>
      <c r="H612" s="103"/>
      <c r="J612" s="103"/>
    </row>
    <row r="613" spans="1:10">
      <c r="A613" s="131"/>
      <c r="B613" s="103"/>
      <c r="C613" s="103"/>
      <c r="D613" s="103"/>
      <c r="E613" s="103"/>
      <c r="F613" s="103"/>
      <c r="G613" s="103"/>
      <c r="H613" s="103"/>
      <c r="J613" s="103"/>
    </row>
    <row r="614" spans="1:10">
      <c r="A614" s="131"/>
      <c r="B614" s="103"/>
      <c r="C614" s="103"/>
      <c r="D614" s="103"/>
      <c r="E614" s="103"/>
      <c r="F614" s="103"/>
      <c r="G614" s="103"/>
      <c r="H614" s="103"/>
      <c r="J614" s="103"/>
    </row>
    <row r="615" spans="1:10">
      <c r="A615" s="131"/>
      <c r="B615" s="103"/>
      <c r="C615" s="103"/>
      <c r="D615" s="103"/>
      <c r="E615" s="103"/>
      <c r="F615" s="103"/>
      <c r="G615" s="103"/>
      <c r="H615" s="103"/>
      <c r="J615" s="103"/>
    </row>
    <row r="616" spans="1:10">
      <c r="A616" s="131"/>
      <c r="B616" s="103"/>
      <c r="C616" s="103"/>
      <c r="D616" s="103"/>
      <c r="E616" s="103"/>
      <c r="F616" s="103"/>
      <c r="G616" s="103"/>
      <c r="H616" s="103"/>
      <c r="J616" s="103"/>
    </row>
    <row r="617" spans="1:10">
      <c r="A617" s="131"/>
      <c r="B617" s="103"/>
      <c r="C617" s="103"/>
      <c r="D617" s="103"/>
      <c r="E617" s="103"/>
      <c r="F617" s="103"/>
      <c r="G617" s="103"/>
      <c r="H617" s="103"/>
      <c r="J617" s="103"/>
    </row>
    <row r="618" spans="1:10">
      <c r="A618" s="131"/>
      <c r="B618" s="103"/>
      <c r="C618" s="103"/>
      <c r="D618" s="103"/>
      <c r="E618" s="103"/>
      <c r="F618" s="103"/>
      <c r="G618" s="103"/>
      <c r="H618" s="103"/>
      <c r="J618" s="103"/>
    </row>
    <row r="619" spans="1:10">
      <c r="A619" s="131"/>
      <c r="B619" s="103"/>
      <c r="C619" s="103"/>
      <c r="D619" s="103"/>
      <c r="E619" s="103"/>
      <c r="F619" s="103"/>
      <c r="G619" s="103"/>
      <c r="H619" s="103"/>
      <c r="J619" s="103"/>
    </row>
    <row r="620" spans="1:10">
      <c r="A620" s="131"/>
      <c r="B620" s="103"/>
      <c r="C620" s="103"/>
      <c r="D620" s="103"/>
      <c r="E620" s="103"/>
      <c r="F620" s="103"/>
      <c r="G620" s="103"/>
      <c r="H620" s="103"/>
      <c r="J620" s="103"/>
    </row>
    <row r="621" spans="1:10">
      <c r="A621" s="131"/>
      <c r="B621" s="103"/>
      <c r="C621" s="103"/>
      <c r="D621" s="103"/>
      <c r="E621" s="103"/>
      <c r="F621" s="103"/>
      <c r="G621" s="103"/>
      <c r="H621" s="103"/>
      <c r="J621" s="103"/>
    </row>
    <row r="622" spans="1:10">
      <c r="A622" s="131"/>
      <c r="B622" s="103"/>
      <c r="C622" s="103"/>
      <c r="D622" s="103"/>
      <c r="E622" s="103"/>
      <c r="F622" s="103"/>
      <c r="G622" s="103"/>
      <c r="H622" s="103"/>
      <c r="J622" s="103"/>
    </row>
    <row r="623" spans="1:10">
      <c r="A623" s="131"/>
      <c r="B623" s="103"/>
      <c r="C623" s="103"/>
      <c r="D623" s="103"/>
      <c r="E623" s="103"/>
      <c r="F623" s="103"/>
      <c r="G623" s="103"/>
      <c r="H623" s="103"/>
      <c r="J623" s="103"/>
    </row>
    <row r="624" spans="1:10">
      <c r="A624" s="131"/>
      <c r="B624" s="103"/>
      <c r="C624" s="103"/>
      <c r="D624" s="103"/>
      <c r="E624" s="103"/>
      <c r="F624" s="103"/>
      <c r="G624" s="103"/>
      <c r="H624" s="103"/>
      <c r="J624" s="103"/>
    </row>
    <row r="625" spans="1:10">
      <c r="A625" s="131"/>
      <c r="B625" s="103"/>
      <c r="C625" s="103"/>
      <c r="D625" s="103"/>
      <c r="E625" s="103"/>
      <c r="F625" s="103"/>
      <c r="G625" s="103"/>
      <c r="H625" s="103"/>
      <c r="J625" s="103"/>
    </row>
    <row r="626" spans="1:10">
      <c r="A626" s="131"/>
      <c r="B626" s="103"/>
      <c r="C626" s="103"/>
      <c r="D626" s="103"/>
      <c r="E626" s="103"/>
      <c r="F626" s="103"/>
      <c r="G626" s="103"/>
      <c r="H626" s="103"/>
      <c r="J626" s="103"/>
    </row>
    <row r="627" spans="1:10">
      <c r="A627" s="131"/>
      <c r="B627" s="103"/>
      <c r="C627" s="103"/>
      <c r="D627" s="103"/>
      <c r="E627" s="103"/>
      <c r="F627" s="103"/>
      <c r="G627" s="103"/>
      <c r="H627" s="103"/>
      <c r="J627" s="103"/>
    </row>
    <row r="628" spans="1:10">
      <c r="A628" s="131"/>
      <c r="B628" s="103"/>
      <c r="C628" s="103"/>
      <c r="D628" s="103"/>
      <c r="E628" s="103"/>
      <c r="F628" s="103"/>
      <c r="G628" s="103"/>
      <c r="H628" s="103"/>
      <c r="J628" s="103"/>
    </row>
    <row r="629" spans="1:10">
      <c r="A629" s="131"/>
      <c r="B629" s="103"/>
      <c r="C629" s="103"/>
      <c r="D629" s="103"/>
      <c r="E629" s="103"/>
      <c r="F629" s="103"/>
      <c r="G629" s="103"/>
      <c r="H629" s="103"/>
      <c r="J629" s="103"/>
    </row>
    <row r="630" spans="1:10">
      <c r="A630" s="131"/>
      <c r="B630" s="103"/>
      <c r="C630" s="103"/>
      <c r="D630" s="103"/>
      <c r="E630" s="103"/>
      <c r="F630" s="103"/>
      <c r="G630" s="103"/>
      <c r="H630" s="103"/>
      <c r="J630" s="103"/>
    </row>
    <row r="631" spans="1:10">
      <c r="A631" s="131"/>
      <c r="B631" s="103"/>
      <c r="C631" s="103"/>
      <c r="D631" s="103"/>
      <c r="E631" s="103"/>
      <c r="F631" s="103"/>
      <c r="G631" s="103"/>
      <c r="H631" s="103"/>
      <c r="J631" s="103"/>
    </row>
    <row r="632" spans="1:10">
      <c r="A632" s="131"/>
      <c r="B632" s="103"/>
      <c r="C632" s="103"/>
      <c r="D632" s="103"/>
      <c r="E632" s="103"/>
      <c r="F632" s="103"/>
      <c r="G632" s="103"/>
      <c r="H632" s="103"/>
      <c r="J632" s="103"/>
    </row>
    <row r="633" spans="1:10">
      <c r="A633" s="131"/>
      <c r="B633" s="103"/>
      <c r="C633" s="103"/>
      <c r="D633" s="103"/>
      <c r="E633" s="103"/>
      <c r="F633" s="103"/>
      <c r="G633" s="103"/>
      <c r="H633" s="103"/>
      <c r="J633" s="103"/>
    </row>
    <row r="634" spans="1:10">
      <c r="A634" s="131"/>
      <c r="B634" s="103"/>
      <c r="C634" s="103"/>
      <c r="D634" s="103"/>
      <c r="E634" s="103"/>
      <c r="F634" s="103"/>
      <c r="G634" s="103"/>
      <c r="H634" s="103"/>
      <c r="J634" s="103"/>
    </row>
    <row r="635" spans="1:10">
      <c r="A635" s="131"/>
      <c r="B635" s="103"/>
      <c r="C635" s="103"/>
      <c r="D635" s="103"/>
      <c r="E635" s="103"/>
      <c r="F635" s="103"/>
      <c r="G635" s="103"/>
      <c r="H635" s="103"/>
      <c r="J635" s="103"/>
    </row>
    <row r="636" spans="1:10">
      <c r="A636" s="131"/>
      <c r="B636" s="103"/>
      <c r="C636" s="103"/>
      <c r="D636" s="103"/>
      <c r="E636" s="103"/>
      <c r="F636" s="103"/>
      <c r="G636" s="103"/>
      <c r="H636" s="103"/>
      <c r="J636" s="103"/>
    </row>
    <row r="637" spans="1:10">
      <c r="A637" s="131"/>
      <c r="B637" s="103"/>
      <c r="C637" s="103"/>
      <c r="D637" s="103"/>
      <c r="E637" s="103"/>
      <c r="F637" s="103"/>
      <c r="G637" s="103"/>
      <c r="H637" s="103"/>
      <c r="J637" s="103"/>
    </row>
    <row r="638" spans="1:10">
      <c r="A638" s="131"/>
      <c r="B638" s="103"/>
      <c r="C638" s="103"/>
      <c r="D638" s="103"/>
      <c r="E638" s="103"/>
      <c r="F638" s="103"/>
      <c r="G638" s="103"/>
      <c r="H638" s="103"/>
      <c r="J638" s="103"/>
    </row>
    <row r="639" spans="1:10">
      <c r="A639" s="131"/>
      <c r="B639" s="103"/>
      <c r="C639" s="103"/>
      <c r="D639" s="103"/>
      <c r="E639" s="103"/>
      <c r="F639" s="103"/>
      <c r="G639" s="103"/>
      <c r="H639" s="103"/>
      <c r="J639" s="103"/>
    </row>
    <row r="640" spans="1:10">
      <c r="A640" s="131"/>
      <c r="B640" s="103"/>
      <c r="C640" s="103"/>
      <c r="D640" s="103"/>
      <c r="E640" s="103"/>
      <c r="F640" s="103"/>
      <c r="G640" s="103"/>
      <c r="H640" s="103"/>
      <c r="J640" s="103"/>
    </row>
    <row r="641" spans="1:10">
      <c r="A641" s="131"/>
      <c r="B641" s="103"/>
      <c r="C641" s="103"/>
      <c r="D641" s="103"/>
      <c r="E641" s="103"/>
      <c r="F641" s="103"/>
      <c r="G641" s="103"/>
      <c r="H641" s="103"/>
      <c r="J641" s="103"/>
    </row>
    <row r="642" spans="1:10">
      <c r="A642" s="131"/>
      <c r="B642" s="103"/>
      <c r="C642" s="103"/>
      <c r="D642" s="103"/>
      <c r="E642" s="103"/>
      <c r="F642" s="103"/>
      <c r="G642" s="103"/>
      <c r="H642" s="103"/>
      <c r="J642" s="103"/>
    </row>
    <row r="643" spans="1:10">
      <c r="A643" s="131"/>
      <c r="B643" s="103"/>
      <c r="C643" s="103"/>
      <c r="D643" s="103"/>
      <c r="E643" s="103"/>
      <c r="F643" s="103"/>
      <c r="G643" s="103"/>
      <c r="H643" s="103"/>
      <c r="J643" s="103"/>
    </row>
    <row r="644" spans="1:10">
      <c r="A644" s="131"/>
      <c r="B644" s="103"/>
      <c r="C644" s="103"/>
      <c r="D644" s="103"/>
      <c r="E644" s="103"/>
      <c r="F644" s="103"/>
      <c r="G644" s="103"/>
      <c r="H644" s="103"/>
      <c r="J644" s="103"/>
    </row>
    <row r="645" spans="1:10">
      <c r="A645" s="131"/>
      <c r="B645" s="103"/>
      <c r="C645" s="103"/>
      <c r="D645" s="103"/>
      <c r="E645" s="103"/>
      <c r="F645" s="103"/>
      <c r="G645" s="103"/>
      <c r="H645" s="103"/>
      <c r="J645" s="103"/>
    </row>
    <row r="646" spans="1:10">
      <c r="A646" s="131"/>
      <c r="B646" s="103"/>
      <c r="C646" s="103"/>
      <c r="D646" s="103"/>
      <c r="E646" s="103"/>
      <c r="F646" s="103"/>
      <c r="G646" s="103"/>
      <c r="H646" s="103"/>
      <c r="J646" s="103"/>
    </row>
    <row r="647" spans="1:10">
      <c r="A647" s="131"/>
      <c r="B647" s="103"/>
      <c r="C647" s="103"/>
      <c r="D647" s="103"/>
      <c r="E647" s="103"/>
      <c r="F647" s="103"/>
      <c r="G647" s="103"/>
      <c r="H647" s="103"/>
      <c r="J647" s="103"/>
    </row>
    <row r="648" spans="1:10">
      <c r="A648" s="131"/>
      <c r="B648" s="103"/>
      <c r="C648" s="103"/>
      <c r="D648" s="103"/>
      <c r="E648" s="103"/>
      <c r="F648" s="103"/>
      <c r="G648" s="103"/>
      <c r="H648" s="103"/>
      <c r="J648" s="103"/>
    </row>
    <row r="649" spans="1:10">
      <c r="A649" s="131"/>
      <c r="B649" s="103"/>
      <c r="C649" s="103"/>
      <c r="D649" s="103"/>
      <c r="E649" s="103"/>
      <c r="F649" s="103"/>
      <c r="G649" s="103"/>
      <c r="H649" s="103"/>
      <c r="J649" s="103"/>
    </row>
    <row r="650" spans="1:10">
      <c r="A650" s="131"/>
      <c r="B650" s="103"/>
      <c r="C650" s="103"/>
      <c r="D650" s="103"/>
      <c r="E650" s="103"/>
      <c r="F650" s="103"/>
      <c r="G650" s="103"/>
      <c r="H650" s="103"/>
      <c r="J650" s="103"/>
    </row>
    <row r="651" spans="1:10">
      <c r="A651" s="131"/>
      <c r="B651" s="103"/>
      <c r="C651" s="103"/>
      <c r="D651" s="103"/>
      <c r="E651" s="103"/>
      <c r="F651" s="103"/>
      <c r="G651" s="103"/>
      <c r="H651" s="103"/>
      <c r="J651" s="103"/>
    </row>
    <row r="652" spans="1:10">
      <c r="A652" s="131"/>
      <c r="B652" s="103"/>
      <c r="C652" s="103"/>
      <c r="D652" s="103"/>
      <c r="E652" s="103"/>
      <c r="F652" s="103"/>
      <c r="G652" s="103"/>
      <c r="H652" s="103"/>
      <c r="J652" s="103"/>
    </row>
    <row r="653" spans="1:10">
      <c r="A653" s="131"/>
      <c r="B653" s="103"/>
      <c r="C653" s="103"/>
      <c r="D653" s="103"/>
      <c r="E653" s="103"/>
      <c r="F653" s="103"/>
      <c r="G653" s="103"/>
      <c r="H653" s="103"/>
      <c r="J653" s="103"/>
    </row>
    <row r="654" spans="1:10">
      <c r="A654" s="131"/>
      <c r="B654" s="103"/>
      <c r="C654" s="103"/>
      <c r="D654" s="103"/>
      <c r="E654" s="103"/>
      <c r="F654" s="103"/>
      <c r="G654" s="103"/>
      <c r="H654" s="103"/>
      <c r="J654" s="103"/>
    </row>
    <row r="655" spans="1:10">
      <c r="A655" s="131"/>
      <c r="B655" s="103"/>
      <c r="C655" s="103"/>
      <c r="D655" s="103"/>
      <c r="E655" s="103"/>
      <c r="F655" s="103"/>
      <c r="G655" s="103"/>
      <c r="H655" s="103"/>
      <c r="J655" s="103"/>
    </row>
    <row r="656" spans="1:10">
      <c r="A656" s="131"/>
      <c r="B656" s="103"/>
      <c r="C656" s="103"/>
      <c r="D656" s="103"/>
      <c r="E656" s="103"/>
      <c r="F656" s="103"/>
      <c r="G656" s="103"/>
      <c r="H656" s="103"/>
      <c r="J656" s="103"/>
    </row>
    <row r="657" spans="1:10">
      <c r="A657" s="131"/>
      <c r="B657" s="103"/>
      <c r="C657" s="103"/>
      <c r="D657" s="103"/>
      <c r="E657" s="103"/>
      <c r="F657" s="103"/>
      <c r="G657" s="103"/>
      <c r="H657" s="103"/>
      <c r="J657" s="103"/>
    </row>
    <row r="658" spans="1:10">
      <c r="A658" s="131"/>
      <c r="B658" s="103"/>
      <c r="C658" s="103"/>
      <c r="D658" s="103"/>
      <c r="E658" s="103"/>
      <c r="F658" s="103"/>
      <c r="G658" s="103"/>
      <c r="H658" s="103"/>
      <c r="J658" s="103"/>
    </row>
    <row r="659" spans="1:10">
      <c r="A659" s="131"/>
      <c r="B659" s="103"/>
      <c r="C659" s="103"/>
      <c r="D659" s="103"/>
      <c r="E659" s="103"/>
      <c r="F659" s="103"/>
      <c r="G659" s="103"/>
      <c r="H659" s="103"/>
      <c r="J659" s="103"/>
    </row>
    <row r="660" spans="1:10">
      <c r="A660" s="131"/>
      <c r="B660" s="103"/>
      <c r="C660" s="103"/>
      <c r="D660" s="103"/>
      <c r="E660" s="103"/>
      <c r="F660" s="103"/>
      <c r="G660" s="103"/>
      <c r="H660" s="103"/>
      <c r="J660" s="103"/>
    </row>
    <row r="661" spans="1:10">
      <c r="A661" s="131"/>
      <c r="B661" s="103"/>
      <c r="C661" s="103"/>
      <c r="D661" s="103"/>
      <c r="E661" s="103"/>
      <c r="F661" s="103"/>
      <c r="G661" s="103"/>
      <c r="H661" s="103"/>
      <c r="J661" s="103"/>
    </row>
    <row r="662" spans="1:10">
      <c r="A662" s="131"/>
      <c r="B662" s="103"/>
      <c r="C662" s="103"/>
      <c r="D662" s="103"/>
      <c r="E662" s="103"/>
      <c r="F662" s="103"/>
      <c r="G662" s="103"/>
      <c r="H662" s="103"/>
      <c r="J662" s="103"/>
    </row>
    <row r="663" spans="1:10">
      <c r="A663" s="131"/>
      <c r="B663" s="103"/>
      <c r="C663" s="103"/>
      <c r="D663" s="103"/>
      <c r="E663" s="103"/>
      <c r="F663" s="103"/>
      <c r="G663" s="103"/>
      <c r="H663" s="103"/>
      <c r="J663" s="103"/>
    </row>
    <row r="664" spans="1:10">
      <c r="A664" s="131"/>
      <c r="B664" s="103"/>
      <c r="C664" s="103"/>
      <c r="D664" s="103"/>
      <c r="E664" s="103"/>
      <c r="F664" s="103"/>
      <c r="G664" s="103"/>
      <c r="H664" s="103"/>
      <c r="J664" s="103"/>
    </row>
    <row r="665" spans="1:10">
      <c r="A665" s="131"/>
      <c r="B665" s="103"/>
      <c r="C665" s="103"/>
      <c r="D665" s="103"/>
      <c r="E665" s="103"/>
      <c r="F665" s="103"/>
      <c r="G665" s="103"/>
      <c r="H665" s="103"/>
      <c r="J665" s="103"/>
    </row>
    <row r="666" spans="1:10">
      <c r="A666" s="131"/>
      <c r="B666" s="103"/>
      <c r="C666" s="103"/>
      <c r="D666" s="103"/>
      <c r="E666" s="103"/>
      <c r="F666" s="103"/>
      <c r="G666" s="103"/>
      <c r="H666" s="103"/>
      <c r="J666" s="103"/>
    </row>
    <row r="667" spans="1:10">
      <c r="A667" s="131"/>
      <c r="B667" s="103"/>
      <c r="C667" s="103"/>
      <c r="D667" s="103"/>
      <c r="E667" s="103"/>
      <c r="F667" s="103"/>
      <c r="G667" s="103"/>
      <c r="H667" s="103"/>
      <c r="J667" s="103"/>
    </row>
    <row r="668" spans="1:10">
      <c r="A668" s="131"/>
      <c r="B668" s="103"/>
      <c r="C668" s="103"/>
      <c r="D668" s="103"/>
      <c r="E668" s="103"/>
      <c r="F668" s="103"/>
      <c r="G668" s="103"/>
      <c r="H668" s="103"/>
      <c r="J668" s="103"/>
    </row>
    <row r="669" spans="1:10">
      <c r="A669" s="131"/>
      <c r="B669" s="103"/>
      <c r="C669" s="103"/>
      <c r="D669" s="103"/>
      <c r="E669" s="103"/>
      <c r="F669" s="103"/>
      <c r="G669" s="103"/>
      <c r="H669" s="103"/>
      <c r="J669" s="103"/>
    </row>
    <row r="670" spans="1:10">
      <c r="A670" s="131"/>
      <c r="B670" s="103"/>
      <c r="C670" s="103"/>
      <c r="D670" s="103"/>
      <c r="E670" s="103"/>
      <c r="F670" s="103"/>
      <c r="G670" s="103"/>
      <c r="H670" s="103"/>
      <c r="J670" s="103"/>
    </row>
    <row r="671" spans="1:10">
      <c r="A671" s="131"/>
      <c r="B671" s="103"/>
      <c r="C671" s="103"/>
      <c r="D671" s="103"/>
      <c r="E671" s="103"/>
      <c r="F671" s="103"/>
      <c r="G671" s="103"/>
      <c r="H671" s="103"/>
      <c r="J671" s="103"/>
    </row>
    <row r="672" spans="1:10">
      <c r="A672" s="131"/>
      <c r="B672" s="103"/>
      <c r="C672" s="103"/>
      <c r="D672" s="103"/>
      <c r="E672" s="103"/>
      <c r="F672" s="103"/>
      <c r="G672" s="103"/>
      <c r="H672" s="103"/>
      <c r="J672" s="103"/>
    </row>
    <row r="673" spans="1:10">
      <c r="A673" s="131"/>
      <c r="B673" s="103"/>
      <c r="C673" s="103"/>
      <c r="D673" s="103"/>
      <c r="E673" s="103"/>
      <c r="F673" s="103"/>
      <c r="G673" s="103"/>
      <c r="H673" s="103"/>
      <c r="J673" s="103"/>
    </row>
    <row r="674" spans="1:10">
      <c r="A674" s="131"/>
      <c r="B674" s="103"/>
      <c r="C674" s="103"/>
      <c r="D674" s="103"/>
      <c r="E674" s="103"/>
      <c r="F674" s="103"/>
      <c r="G674" s="103"/>
      <c r="H674" s="103"/>
      <c r="J674" s="103"/>
    </row>
    <row r="675" spans="1:10">
      <c r="A675" s="131"/>
      <c r="B675" s="103"/>
      <c r="C675" s="103"/>
      <c r="D675" s="103"/>
      <c r="E675" s="103"/>
      <c r="F675" s="103"/>
      <c r="G675" s="103"/>
      <c r="H675" s="103"/>
      <c r="J675" s="103"/>
    </row>
    <row r="676" spans="1:10">
      <c r="A676" s="131"/>
      <c r="B676" s="103"/>
      <c r="C676" s="103"/>
      <c r="D676" s="103"/>
      <c r="E676" s="103"/>
      <c r="F676" s="103"/>
      <c r="G676" s="103"/>
      <c r="H676" s="103"/>
      <c r="J676" s="103"/>
    </row>
    <row r="677" spans="1:10">
      <c r="A677" s="131"/>
      <c r="B677" s="103"/>
      <c r="C677" s="103"/>
      <c r="D677" s="103"/>
      <c r="E677" s="103"/>
      <c r="F677" s="103"/>
      <c r="G677" s="103"/>
      <c r="H677" s="103"/>
      <c r="J677" s="103"/>
    </row>
    <row r="678" spans="1:10">
      <c r="A678" s="131"/>
      <c r="B678" s="103"/>
      <c r="C678" s="103"/>
      <c r="D678" s="103"/>
      <c r="E678" s="103"/>
      <c r="F678" s="103"/>
      <c r="G678" s="103"/>
      <c r="H678" s="103"/>
      <c r="J678" s="103"/>
    </row>
    <row r="679" spans="1:10">
      <c r="A679" s="131"/>
      <c r="B679" s="103"/>
      <c r="C679" s="103"/>
      <c r="D679" s="103"/>
      <c r="E679" s="103"/>
      <c r="F679" s="103"/>
      <c r="G679" s="103"/>
      <c r="H679" s="103"/>
      <c r="J679" s="103"/>
    </row>
    <row r="680" spans="1:10">
      <c r="A680" s="131"/>
      <c r="B680" s="103"/>
      <c r="C680" s="103"/>
      <c r="D680" s="103"/>
      <c r="E680" s="103"/>
      <c r="F680" s="103"/>
      <c r="G680" s="103"/>
      <c r="H680" s="103"/>
      <c r="J680" s="103"/>
    </row>
    <row r="681" spans="1:10">
      <c r="A681" s="131"/>
      <c r="B681" s="103"/>
      <c r="C681" s="103"/>
      <c r="D681" s="103"/>
      <c r="E681" s="103"/>
      <c r="F681" s="103"/>
      <c r="G681" s="103"/>
      <c r="H681" s="103"/>
      <c r="J681" s="103"/>
    </row>
    <row r="682" spans="1:10">
      <c r="A682" s="131"/>
      <c r="B682" s="103"/>
      <c r="C682" s="103"/>
      <c r="D682" s="103"/>
      <c r="E682" s="103"/>
      <c r="F682" s="103"/>
      <c r="G682" s="103"/>
      <c r="H682" s="103"/>
      <c r="J682" s="103"/>
    </row>
    <row r="683" spans="1:10">
      <c r="A683" s="131"/>
      <c r="B683" s="103"/>
      <c r="C683" s="103"/>
      <c r="D683" s="103"/>
      <c r="E683" s="103"/>
      <c r="F683" s="103"/>
      <c r="G683" s="103"/>
      <c r="H683" s="103"/>
      <c r="J683" s="103"/>
    </row>
    <row r="684" spans="1:10">
      <c r="A684" s="131"/>
      <c r="B684" s="103"/>
      <c r="C684" s="103"/>
      <c r="D684" s="103"/>
      <c r="E684" s="103"/>
      <c r="F684" s="103"/>
      <c r="G684" s="103"/>
      <c r="H684" s="103"/>
      <c r="J684" s="103"/>
    </row>
    <row r="685" spans="1:10">
      <c r="A685" s="131"/>
      <c r="B685" s="103"/>
      <c r="C685" s="103"/>
      <c r="D685" s="103"/>
      <c r="E685" s="103"/>
      <c r="F685" s="103"/>
      <c r="G685" s="103"/>
      <c r="H685" s="103"/>
      <c r="J685" s="103"/>
    </row>
    <row r="686" spans="1:10">
      <c r="A686" s="131"/>
      <c r="B686" s="103"/>
      <c r="C686" s="103"/>
      <c r="D686" s="103"/>
      <c r="E686" s="103"/>
      <c r="F686" s="103"/>
      <c r="G686" s="103"/>
      <c r="H686" s="103"/>
      <c r="J686" s="103"/>
    </row>
    <row r="687" spans="1:10">
      <c r="A687" s="131"/>
      <c r="B687" s="103"/>
      <c r="C687" s="103"/>
      <c r="D687" s="103"/>
      <c r="E687" s="103"/>
      <c r="F687" s="103"/>
      <c r="G687" s="103"/>
      <c r="H687" s="103"/>
      <c r="J687" s="103"/>
    </row>
    <row r="688" spans="1:10">
      <c r="A688" s="131"/>
      <c r="B688" s="103"/>
      <c r="C688" s="103"/>
      <c r="D688" s="103"/>
      <c r="E688" s="103"/>
      <c r="F688" s="103"/>
      <c r="G688" s="103"/>
      <c r="H688" s="103"/>
      <c r="J688" s="103"/>
    </row>
    <row r="689" spans="1:10">
      <c r="A689" s="131"/>
      <c r="B689" s="103"/>
      <c r="C689" s="103"/>
      <c r="D689" s="103"/>
      <c r="E689" s="103"/>
      <c r="F689" s="103"/>
      <c r="G689" s="103"/>
      <c r="H689" s="103"/>
      <c r="J689" s="103"/>
    </row>
    <row r="690" spans="1:10">
      <c r="A690" s="131"/>
      <c r="B690" s="103"/>
      <c r="C690" s="103"/>
      <c r="D690" s="103"/>
      <c r="E690" s="103"/>
      <c r="F690" s="103"/>
      <c r="G690" s="103"/>
      <c r="H690" s="103"/>
      <c r="J690" s="103"/>
    </row>
    <row r="691" spans="1:10">
      <c r="A691" s="131"/>
      <c r="B691" s="103"/>
      <c r="C691" s="103"/>
      <c r="D691" s="103"/>
      <c r="E691" s="103"/>
      <c r="F691" s="103"/>
      <c r="G691" s="103"/>
      <c r="H691" s="103"/>
      <c r="J691" s="103"/>
    </row>
    <row r="692" spans="1:10">
      <c r="A692" s="131"/>
      <c r="B692" s="103"/>
      <c r="C692" s="103"/>
      <c r="D692" s="103"/>
      <c r="E692" s="103"/>
      <c r="F692" s="103"/>
      <c r="G692" s="103"/>
      <c r="H692" s="103"/>
      <c r="J692" s="103"/>
    </row>
    <row r="693" spans="1:10">
      <c r="A693" s="131"/>
      <c r="B693" s="103"/>
      <c r="C693" s="103"/>
      <c r="D693" s="103"/>
      <c r="E693" s="103"/>
      <c r="F693" s="103"/>
      <c r="G693" s="103"/>
      <c r="H693" s="103"/>
      <c r="J693" s="103"/>
    </row>
    <row r="694" spans="1:10">
      <c r="A694" s="131"/>
      <c r="B694" s="103"/>
      <c r="C694" s="103"/>
      <c r="D694" s="103"/>
      <c r="E694" s="103"/>
      <c r="F694" s="103"/>
      <c r="G694" s="103"/>
      <c r="H694" s="103"/>
      <c r="J694" s="103"/>
    </row>
    <row r="695" spans="1:10">
      <c r="A695" s="131"/>
      <c r="B695" s="103"/>
      <c r="C695" s="103"/>
      <c r="D695" s="103"/>
      <c r="E695" s="103"/>
      <c r="F695" s="103"/>
      <c r="G695" s="103"/>
      <c r="H695" s="103"/>
      <c r="J695" s="103"/>
    </row>
    <row r="696" spans="1:10">
      <c r="A696" s="131"/>
      <c r="B696" s="103"/>
      <c r="C696" s="103"/>
      <c r="D696" s="103"/>
      <c r="E696" s="103"/>
      <c r="F696" s="103"/>
      <c r="G696" s="103"/>
      <c r="H696" s="103"/>
      <c r="J696" s="103"/>
    </row>
    <row r="697" spans="1:10">
      <c r="A697" s="131"/>
      <c r="B697" s="103"/>
      <c r="C697" s="103"/>
      <c r="D697" s="103"/>
      <c r="E697" s="103"/>
      <c r="F697" s="103"/>
      <c r="G697" s="103"/>
      <c r="H697" s="103"/>
      <c r="J697" s="103"/>
    </row>
    <row r="698" spans="1:10">
      <c r="A698" s="131"/>
      <c r="B698" s="103"/>
      <c r="C698" s="103"/>
      <c r="D698" s="103"/>
      <c r="E698" s="103"/>
      <c r="F698" s="103"/>
      <c r="G698" s="103"/>
      <c r="H698" s="103"/>
      <c r="J698" s="103"/>
    </row>
    <row r="699" spans="1:10">
      <c r="A699" s="131"/>
      <c r="B699" s="103"/>
      <c r="C699" s="103"/>
      <c r="D699" s="103"/>
      <c r="E699" s="103"/>
      <c r="F699" s="103"/>
      <c r="G699" s="103"/>
      <c r="H699" s="103"/>
      <c r="J699" s="103"/>
    </row>
    <row r="700" spans="1:10">
      <c r="A700" s="131"/>
      <c r="B700" s="103"/>
      <c r="C700" s="103"/>
      <c r="D700" s="103"/>
      <c r="E700" s="103"/>
      <c r="F700" s="103"/>
      <c r="G700" s="103"/>
      <c r="H700" s="103"/>
      <c r="J700" s="103"/>
    </row>
    <row r="701" spans="1:10">
      <c r="A701" s="131"/>
      <c r="B701" s="103"/>
      <c r="C701" s="103"/>
      <c r="D701" s="103"/>
      <c r="E701" s="103"/>
      <c r="F701" s="103"/>
      <c r="G701" s="103"/>
      <c r="H701" s="103"/>
      <c r="J701" s="103"/>
    </row>
    <row r="702" spans="1:10">
      <c r="A702" s="131"/>
      <c r="B702" s="103"/>
      <c r="C702" s="103"/>
      <c r="D702" s="103"/>
      <c r="E702" s="103"/>
      <c r="F702" s="103"/>
      <c r="G702" s="103"/>
      <c r="H702" s="103"/>
      <c r="J702" s="103"/>
    </row>
    <row r="703" spans="1:10">
      <c r="A703" s="131"/>
      <c r="B703" s="103"/>
      <c r="C703" s="103"/>
      <c r="D703" s="103"/>
      <c r="E703" s="103"/>
      <c r="F703" s="103"/>
      <c r="G703" s="103"/>
      <c r="H703" s="103"/>
      <c r="J703" s="103"/>
    </row>
    <row r="704" spans="1:10">
      <c r="A704" s="131"/>
      <c r="B704" s="103"/>
      <c r="C704" s="103"/>
      <c r="D704" s="103"/>
      <c r="E704" s="103"/>
      <c r="F704" s="103"/>
      <c r="G704" s="103"/>
      <c r="H704" s="103"/>
      <c r="J704" s="103"/>
    </row>
    <row r="705" spans="1:10">
      <c r="A705" s="131"/>
      <c r="B705" s="103"/>
      <c r="C705" s="103"/>
      <c r="D705" s="103"/>
      <c r="E705" s="103"/>
      <c r="F705" s="103"/>
      <c r="G705" s="103"/>
      <c r="H705" s="103"/>
      <c r="J705" s="103"/>
    </row>
    <row r="706" spans="1:10">
      <c r="A706" s="131"/>
      <c r="B706" s="103"/>
      <c r="C706" s="103"/>
      <c r="D706" s="103"/>
      <c r="E706" s="103"/>
      <c r="F706" s="103"/>
      <c r="G706" s="103"/>
      <c r="H706" s="103"/>
      <c r="J706" s="103"/>
    </row>
    <row r="707" spans="1:10">
      <c r="A707" s="131"/>
      <c r="B707" s="103"/>
      <c r="C707" s="103"/>
      <c r="D707" s="103"/>
      <c r="E707" s="103"/>
      <c r="F707" s="103"/>
      <c r="G707" s="103"/>
      <c r="H707" s="103"/>
      <c r="J707" s="103"/>
    </row>
    <row r="708" spans="1:10">
      <c r="A708" s="131"/>
      <c r="B708" s="103"/>
      <c r="C708" s="103"/>
      <c r="D708" s="103"/>
      <c r="E708" s="103"/>
      <c r="F708" s="103"/>
      <c r="G708" s="103"/>
      <c r="H708" s="103"/>
      <c r="J708" s="103"/>
    </row>
    <row r="709" spans="1:10">
      <c r="A709" s="131"/>
      <c r="B709" s="103"/>
      <c r="C709" s="103"/>
      <c r="D709" s="103"/>
      <c r="E709" s="103"/>
      <c r="F709" s="103"/>
      <c r="G709" s="103"/>
      <c r="H709" s="103"/>
      <c r="J709" s="103"/>
    </row>
    <row r="710" spans="1:10">
      <c r="A710" s="131"/>
      <c r="B710" s="103"/>
      <c r="C710" s="103"/>
      <c r="D710" s="103"/>
      <c r="E710" s="103"/>
      <c r="F710" s="103"/>
      <c r="G710" s="103"/>
      <c r="H710" s="103"/>
      <c r="J710" s="103"/>
    </row>
    <row r="711" spans="1:10">
      <c r="A711" s="131"/>
      <c r="B711" s="103"/>
      <c r="C711" s="103"/>
      <c r="D711" s="103"/>
      <c r="E711" s="103"/>
      <c r="F711" s="103"/>
      <c r="G711" s="103"/>
      <c r="H711" s="103"/>
      <c r="J711" s="103"/>
    </row>
    <row r="712" spans="1:10">
      <c r="A712" s="131"/>
      <c r="B712" s="103"/>
      <c r="C712" s="103"/>
      <c r="D712" s="103"/>
      <c r="E712" s="103"/>
      <c r="F712" s="103"/>
      <c r="G712" s="103"/>
      <c r="H712" s="103"/>
      <c r="J712" s="103"/>
    </row>
    <row r="713" spans="1:10">
      <c r="A713" s="131"/>
      <c r="B713" s="103"/>
      <c r="C713" s="103"/>
      <c r="D713" s="103"/>
      <c r="E713" s="103"/>
      <c r="F713" s="103"/>
      <c r="G713" s="103"/>
      <c r="H713" s="103"/>
      <c r="J713" s="103"/>
    </row>
    <row r="714" spans="1:10">
      <c r="A714" s="131"/>
      <c r="B714" s="103"/>
      <c r="C714" s="103"/>
      <c r="D714" s="103"/>
      <c r="E714" s="103"/>
      <c r="F714" s="103"/>
      <c r="G714" s="103"/>
      <c r="H714" s="103"/>
      <c r="J714" s="103"/>
    </row>
    <row r="715" spans="1:10">
      <c r="A715" s="131"/>
      <c r="B715" s="103"/>
      <c r="C715" s="103"/>
      <c r="D715" s="103"/>
      <c r="E715" s="103"/>
      <c r="F715" s="103"/>
      <c r="G715" s="103"/>
      <c r="H715" s="103"/>
      <c r="J715" s="103"/>
    </row>
    <row r="716" spans="1:10">
      <c r="A716" s="131"/>
      <c r="B716" s="103"/>
      <c r="C716" s="103"/>
      <c r="D716" s="103"/>
      <c r="E716" s="103"/>
      <c r="F716" s="103"/>
      <c r="G716" s="103"/>
      <c r="H716" s="103"/>
      <c r="J716" s="103"/>
    </row>
    <row r="717" spans="1:10">
      <c r="A717" s="131"/>
      <c r="B717" s="103"/>
      <c r="C717" s="103"/>
      <c r="D717" s="103"/>
      <c r="E717" s="103"/>
      <c r="F717" s="103"/>
      <c r="G717" s="103"/>
      <c r="H717" s="103"/>
      <c r="J717" s="103"/>
    </row>
    <row r="718" spans="1:10">
      <c r="A718" s="131"/>
      <c r="B718" s="103"/>
      <c r="C718" s="103"/>
      <c r="D718" s="103"/>
      <c r="E718" s="103"/>
      <c r="F718" s="103"/>
      <c r="G718" s="103"/>
      <c r="H718" s="103"/>
      <c r="J718" s="103"/>
    </row>
    <row r="719" spans="1:10">
      <c r="A719" s="131"/>
      <c r="B719" s="103"/>
      <c r="C719" s="103"/>
      <c r="D719" s="103"/>
      <c r="E719" s="103"/>
      <c r="F719" s="103"/>
      <c r="G719" s="103"/>
      <c r="H719" s="103"/>
      <c r="J719" s="103"/>
    </row>
    <row r="720" spans="1:10">
      <c r="A720" s="131"/>
      <c r="B720" s="103"/>
      <c r="C720" s="103"/>
      <c r="D720" s="103"/>
      <c r="E720" s="103"/>
      <c r="F720" s="103"/>
      <c r="G720" s="103"/>
      <c r="H720" s="103"/>
      <c r="J720" s="103"/>
    </row>
    <row r="721" spans="1:10">
      <c r="A721" s="131"/>
      <c r="B721" s="103"/>
      <c r="C721" s="103"/>
      <c r="D721" s="103"/>
      <c r="E721" s="103"/>
      <c r="F721" s="103"/>
      <c r="G721" s="103"/>
      <c r="H721" s="103"/>
      <c r="J721" s="103"/>
    </row>
    <row r="722" spans="1:10">
      <c r="A722" s="131"/>
      <c r="B722" s="103"/>
      <c r="C722" s="103"/>
      <c r="D722" s="103"/>
      <c r="E722" s="103"/>
      <c r="F722" s="103"/>
      <c r="G722" s="103"/>
      <c r="H722" s="103"/>
      <c r="J722" s="103"/>
    </row>
    <row r="723" spans="1:10">
      <c r="A723" s="131"/>
      <c r="B723" s="103"/>
      <c r="C723" s="103"/>
      <c r="D723" s="103"/>
      <c r="E723" s="103"/>
      <c r="F723" s="103"/>
      <c r="G723" s="103"/>
      <c r="H723" s="103"/>
      <c r="J723" s="103"/>
    </row>
    <row r="724" spans="1:10">
      <c r="A724" s="131"/>
      <c r="B724" s="103"/>
      <c r="C724" s="103"/>
      <c r="D724" s="103"/>
      <c r="E724" s="103"/>
      <c r="F724" s="103"/>
      <c r="G724" s="103"/>
      <c r="H724" s="103"/>
      <c r="J724" s="103"/>
    </row>
    <row r="725" spans="1:10">
      <c r="A725" s="131"/>
      <c r="B725" s="103"/>
      <c r="C725" s="103"/>
      <c r="D725" s="103"/>
      <c r="E725" s="103"/>
      <c r="F725" s="103"/>
      <c r="G725" s="103"/>
      <c r="H725" s="103"/>
      <c r="J725" s="103"/>
    </row>
    <row r="726" spans="1:10">
      <c r="A726" s="131"/>
      <c r="B726" s="103"/>
      <c r="C726" s="103"/>
      <c r="D726" s="103"/>
      <c r="E726" s="103"/>
      <c r="F726" s="103"/>
      <c r="G726" s="103"/>
      <c r="H726" s="103"/>
      <c r="J726" s="103"/>
    </row>
    <row r="727" spans="1:10">
      <c r="A727" s="131"/>
      <c r="B727" s="103"/>
      <c r="C727" s="103"/>
      <c r="D727" s="103"/>
      <c r="E727" s="103"/>
      <c r="F727" s="103"/>
      <c r="G727" s="103"/>
      <c r="H727" s="103"/>
      <c r="J727" s="103"/>
    </row>
    <row r="728" spans="1:10">
      <c r="A728" s="131"/>
      <c r="B728" s="103"/>
      <c r="C728" s="103"/>
      <c r="D728" s="103"/>
      <c r="E728" s="103"/>
      <c r="F728" s="103"/>
      <c r="G728" s="103"/>
      <c r="H728" s="103"/>
      <c r="J728" s="103"/>
    </row>
    <row r="729" spans="1:10">
      <c r="A729" s="131"/>
      <c r="B729" s="103"/>
      <c r="C729" s="103"/>
      <c r="D729" s="103"/>
      <c r="E729" s="103"/>
      <c r="F729" s="103"/>
      <c r="G729" s="103"/>
      <c r="H729" s="103"/>
      <c r="J729" s="103"/>
    </row>
    <row r="730" spans="1:10">
      <c r="A730" s="131"/>
      <c r="B730" s="103"/>
      <c r="C730" s="103"/>
      <c r="D730" s="103"/>
      <c r="E730" s="103"/>
      <c r="F730" s="103"/>
      <c r="G730" s="103"/>
      <c r="H730" s="103"/>
      <c r="J730" s="103"/>
    </row>
    <row r="731" spans="1:10">
      <c r="A731" s="131"/>
      <c r="B731" s="103"/>
      <c r="C731" s="103"/>
      <c r="D731" s="103"/>
      <c r="E731" s="103"/>
      <c r="F731" s="103"/>
      <c r="G731" s="103"/>
      <c r="H731" s="103"/>
      <c r="J731" s="103"/>
    </row>
    <row r="732" spans="1:10">
      <c r="A732" s="131"/>
      <c r="B732" s="103"/>
      <c r="C732" s="103"/>
      <c r="D732" s="103"/>
      <c r="E732" s="103"/>
      <c r="F732" s="103"/>
      <c r="G732" s="103"/>
      <c r="H732" s="103"/>
      <c r="J732" s="103"/>
    </row>
    <row r="733" spans="1:10">
      <c r="A733" s="131"/>
      <c r="B733" s="103"/>
      <c r="C733" s="103"/>
      <c r="D733" s="103"/>
      <c r="E733" s="103"/>
      <c r="F733" s="103"/>
      <c r="G733" s="103"/>
      <c r="H733" s="103"/>
      <c r="J733" s="103"/>
    </row>
    <row r="734" spans="1:10">
      <c r="A734" s="131"/>
      <c r="B734" s="103"/>
      <c r="C734" s="103"/>
      <c r="D734" s="103"/>
      <c r="E734" s="103"/>
      <c r="F734" s="103"/>
      <c r="G734" s="103"/>
      <c r="H734" s="103"/>
      <c r="J734" s="103"/>
    </row>
    <row r="735" spans="1:10">
      <c r="A735" s="131"/>
      <c r="B735" s="103"/>
      <c r="C735" s="103"/>
      <c r="D735" s="103"/>
      <c r="E735" s="103"/>
      <c r="F735" s="103"/>
      <c r="G735" s="103"/>
      <c r="H735" s="103"/>
      <c r="J735" s="103"/>
    </row>
    <row r="736" spans="1:10">
      <c r="A736" s="131"/>
      <c r="B736" s="103"/>
      <c r="C736" s="103"/>
      <c r="D736" s="103"/>
      <c r="E736" s="103"/>
      <c r="F736" s="103"/>
      <c r="G736" s="103"/>
      <c r="H736" s="103"/>
      <c r="J736" s="103"/>
    </row>
    <row r="737" spans="1:10">
      <c r="A737" s="131"/>
      <c r="B737" s="103"/>
      <c r="C737" s="103"/>
      <c r="D737" s="103"/>
      <c r="E737" s="103"/>
      <c r="F737" s="103"/>
      <c r="G737" s="103"/>
      <c r="H737" s="103"/>
      <c r="J737" s="103"/>
    </row>
    <row r="738" spans="1:10">
      <c r="A738" s="131"/>
      <c r="B738" s="103"/>
      <c r="C738" s="103"/>
      <c r="D738" s="103"/>
      <c r="E738" s="103"/>
      <c r="F738" s="103"/>
      <c r="G738" s="103"/>
      <c r="H738" s="103"/>
      <c r="J738" s="103"/>
    </row>
    <row r="739" spans="1:10">
      <c r="A739" s="131"/>
      <c r="B739" s="103"/>
      <c r="C739" s="103"/>
      <c r="D739" s="103"/>
      <c r="E739" s="103"/>
      <c r="F739" s="103"/>
      <c r="G739" s="103"/>
      <c r="H739" s="103"/>
      <c r="J739" s="103"/>
    </row>
    <row r="740" spans="1:10">
      <c r="A740" s="131"/>
      <c r="B740" s="103"/>
      <c r="C740" s="103"/>
      <c r="D740" s="103"/>
      <c r="E740" s="103"/>
      <c r="F740" s="103"/>
      <c r="G740" s="103"/>
      <c r="H740" s="103"/>
      <c r="J740" s="103"/>
    </row>
    <row r="741" spans="1:10">
      <c r="A741" s="131"/>
      <c r="B741" s="103"/>
      <c r="C741" s="103"/>
      <c r="D741" s="103"/>
      <c r="E741" s="103"/>
      <c r="F741" s="103"/>
      <c r="G741" s="103"/>
      <c r="H741" s="103"/>
      <c r="J741" s="103"/>
    </row>
    <row r="742" spans="1:10">
      <c r="A742" s="131"/>
      <c r="B742" s="103"/>
      <c r="C742" s="103"/>
      <c r="D742" s="103"/>
      <c r="E742" s="103"/>
      <c r="F742" s="103"/>
      <c r="G742" s="103"/>
      <c r="H742" s="103"/>
      <c r="J742" s="103"/>
    </row>
    <row r="743" spans="1:10">
      <c r="A743" s="131"/>
      <c r="B743" s="103"/>
      <c r="C743" s="103"/>
      <c r="D743" s="103"/>
      <c r="E743" s="103"/>
      <c r="F743" s="103"/>
      <c r="G743" s="103"/>
      <c r="H743" s="103"/>
      <c r="J743" s="103"/>
    </row>
    <row r="744" spans="1:10">
      <c r="A744" s="131"/>
      <c r="B744" s="103"/>
      <c r="C744" s="103"/>
      <c r="D744" s="103"/>
      <c r="E744" s="103"/>
      <c r="F744" s="103"/>
      <c r="G744" s="103"/>
      <c r="H744" s="103"/>
      <c r="J744" s="103"/>
    </row>
    <row r="745" spans="1:10">
      <c r="A745" s="131"/>
      <c r="B745" s="103"/>
      <c r="C745" s="103"/>
      <c r="D745" s="103"/>
      <c r="E745" s="103"/>
      <c r="F745" s="103"/>
      <c r="G745" s="103"/>
      <c r="H745" s="103"/>
      <c r="J745" s="103"/>
    </row>
    <row r="746" spans="1:10">
      <c r="A746" s="131"/>
      <c r="B746" s="103"/>
      <c r="C746" s="103"/>
      <c r="D746" s="103"/>
      <c r="E746" s="103"/>
      <c r="F746" s="103"/>
      <c r="G746" s="103"/>
      <c r="H746" s="103"/>
      <c r="J746" s="103"/>
    </row>
    <row r="747" spans="1:10">
      <c r="A747" s="131"/>
      <c r="B747" s="103"/>
      <c r="C747" s="103"/>
      <c r="D747" s="103"/>
      <c r="E747" s="103"/>
      <c r="F747" s="103"/>
      <c r="G747" s="103"/>
      <c r="H747" s="103"/>
      <c r="J747" s="103"/>
    </row>
    <row r="748" spans="1:10">
      <c r="A748" s="131"/>
      <c r="B748" s="103"/>
      <c r="C748" s="103"/>
      <c r="D748" s="103"/>
      <c r="E748" s="103"/>
      <c r="F748" s="103"/>
      <c r="G748" s="103"/>
      <c r="H748" s="103"/>
      <c r="J748" s="103"/>
    </row>
    <row r="749" spans="1:10">
      <c r="A749" s="131"/>
      <c r="B749" s="103"/>
      <c r="C749" s="103"/>
      <c r="D749" s="103"/>
      <c r="E749" s="103"/>
      <c r="F749" s="103"/>
      <c r="G749" s="103"/>
      <c r="H749" s="103"/>
      <c r="J749" s="103"/>
    </row>
    <row r="750" spans="1:10">
      <c r="A750" s="131"/>
      <c r="B750" s="103"/>
      <c r="C750" s="103"/>
      <c r="D750" s="103"/>
      <c r="E750" s="103"/>
      <c r="F750" s="103"/>
      <c r="G750" s="103"/>
      <c r="H750" s="103"/>
      <c r="J750" s="103"/>
    </row>
    <row r="751" spans="1:10">
      <c r="A751" s="131"/>
      <c r="B751" s="103"/>
      <c r="C751" s="103"/>
      <c r="D751" s="103"/>
      <c r="E751" s="103"/>
      <c r="F751" s="103"/>
      <c r="G751" s="103"/>
      <c r="H751" s="103"/>
      <c r="J751" s="103"/>
    </row>
    <row r="752" spans="1:10">
      <c r="A752" s="131"/>
      <c r="B752" s="103"/>
      <c r="C752" s="103"/>
      <c r="D752" s="103"/>
      <c r="E752" s="103"/>
      <c r="F752" s="103"/>
      <c r="G752" s="103"/>
      <c r="H752" s="103"/>
      <c r="J752" s="103"/>
    </row>
    <row r="753" spans="1:10">
      <c r="A753" s="131"/>
      <c r="B753" s="103"/>
      <c r="C753" s="103"/>
      <c r="D753" s="103"/>
      <c r="E753" s="103"/>
      <c r="F753" s="103"/>
      <c r="G753" s="103"/>
      <c r="H753" s="103"/>
      <c r="J753" s="103"/>
    </row>
    <row r="754" spans="1:10">
      <c r="A754" s="131"/>
      <c r="B754" s="103"/>
      <c r="C754" s="103"/>
      <c r="D754" s="103"/>
      <c r="E754" s="103"/>
      <c r="F754" s="103"/>
      <c r="G754" s="103"/>
      <c r="H754" s="103"/>
      <c r="J754" s="103"/>
    </row>
    <row r="755" spans="1:10">
      <c r="A755" s="131"/>
      <c r="B755" s="103"/>
      <c r="C755" s="103"/>
      <c r="D755" s="103"/>
      <c r="E755" s="103"/>
      <c r="F755" s="103"/>
      <c r="G755" s="103"/>
      <c r="H755" s="103"/>
      <c r="J755" s="103"/>
    </row>
    <row r="756" spans="1:10">
      <c r="A756" s="131"/>
      <c r="B756" s="103"/>
      <c r="C756" s="103"/>
      <c r="D756" s="103"/>
      <c r="E756" s="103"/>
      <c r="F756" s="103"/>
      <c r="G756" s="103"/>
      <c r="H756" s="103"/>
      <c r="J756" s="103"/>
    </row>
    <row r="757" spans="1:10">
      <c r="A757" s="131"/>
      <c r="B757" s="103"/>
      <c r="C757" s="103"/>
      <c r="D757" s="103"/>
      <c r="E757" s="103"/>
      <c r="F757" s="103"/>
      <c r="G757" s="103"/>
      <c r="H757" s="103"/>
      <c r="J757" s="103"/>
    </row>
    <row r="758" spans="1:10">
      <c r="A758" s="131"/>
      <c r="B758" s="103"/>
      <c r="C758" s="103"/>
      <c r="D758" s="103"/>
      <c r="E758" s="103"/>
      <c r="F758" s="103"/>
      <c r="G758" s="103"/>
      <c r="H758" s="103"/>
      <c r="J758" s="103"/>
    </row>
    <row r="759" spans="1:10">
      <c r="A759" s="131"/>
      <c r="B759" s="103"/>
      <c r="C759" s="103"/>
      <c r="D759" s="103"/>
      <c r="E759" s="103"/>
      <c r="F759" s="103"/>
      <c r="G759" s="103"/>
      <c r="H759" s="103"/>
      <c r="J759" s="103"/>
    </row>
    <row r="760" spans="1:10">
      <c r="A760" s="131"/>
      <c r="B760" s="103"/>
      <c r="C760" s="103"/>
      <c r="D760" s="103"/>
      <c r="E760" s="103"/>
      <c r="F760" s="103"/>
      <c r="G760" s="103"/>
      <c r="H760" s="103"/>
      <c r="J760" s="103"/>
    </row>
    <row r="761" spans="1:10">
      <c r="A761" s="131"/>
      <c r="B761" s="103"/>
      <c r="C761" s="103"/>
      <c r="D761" s="103"/>
      <c r="E761" s="103"/>
      <c r="F761" s="103"/>
      <c r="G761" s="103"/>
      <c r="H761" s="103"/>
      <c r="J761" s="103"/>
    </row>
    <row r="762" spans="1:10">
      <c r="A762" s="131"/>
      <c r="B762" s="103"/>
      <c r="C762" s="103"/>
      <c r="D762" s="103"/>
      <c r="E762" s="103"/>
      <c r="F762" s="103"/>
      <c r="G762" s="103"/>
      <c r="H762" s="103"/>
      <c r="J762" s="103"/>
    </row>
    <row r="763" spans="1:10">
      <c r="A763" s="131"/>
      <c r="B763" s="103"/>
      <c r="C763" s="103"/>
      <c r="D763" s="103"/>
      <c r="E763" s="103"/>
      <c r="F763" s="103"/>
      <c r="G763" s="103"/>
      <c r="H763" s="103"/>
      <c r="J763" s="103"/>
    </row>
    <row r="764" spans="1:10">
      <c r="A764" s="131"/>
      <c r="B764" s="103"/>
      <c r="C764" s="103"/>
      <c r="D764" s="103"/>
      <c r="E764" s="103"/>
      <c r="F764" s="103"/>
      <c r="G764" s="103"/>
      <c r="H764" s="103"/>
      <c r="J764" s="103"/>
    </row>
    <row r="765" spans="1:10">
      <c r="A765" s="131"/>
      <c r="B765" s="103"/>
      <c r="C765" s="103"/>
      <c r="D765" s="103"/>
      <c r="E765" s="103"/>
      <c r="F765" s="103"/>
      <c r="G765" s="103"/>
      <c r="H765" s="103"/>
      <c r="J765" s="103"/>
    </row>
    <row r="766" spans="1:10">
      <c r="A766" s="131"/>
      <c r="B766" s="103"/>
      <c r="C766" s="103"/>
      <c r="D766" s="103"/>
      <c r="E766" s="103"/>
      <c r="F766" s="103"/>
      <c r="G766" s="103"/>
      <c r="H766" s="103"/>
      <c r="J766" s="103"/>
    </row>
    <row r="767" spans="1:10">
      <c r="A767" s="131"/>
      <c r="B767" s="103"/>
      <c r="C767" s="103"/>
      <c r="D767" s="103"/>
      <c r="E767" s="103"/>
      <c r="F767" s="103"/>
      <c r="G767" s="103"/>
      <c r="H767" s="103"/>
      <c r="J767" s="103"/>
    </row>
    <row r="768" spans="1:10">
      <c r="A768" s="131"/>
      <c r="B768" s="103"/>
      <c r="C768" s="103"/>
      <c r="D768" s="103"/>
      <c r="E768" s="103"/>
      <c r="F768" s="103"/>
      <c r="G768" s="103"/>
      <c r="H768" s="103"/>
      <c r="J768" s="103"/>
    </row>
    <row r="769" spans="1:10">
      <c r="A769" s="131"/>
      <c r="B769" s="103"/>
      <c r="C769" s="103"/>
      <c r="D769" s="103"/>
      <c r="E769" s="103"/>
      <c r="F769" s="103"/>
      <c r="G769" s="103"/>
      <c r="H769" s="103"/>
      <c r="J769" s="103"/>
    </row>
    <row r="770" spans="1:10">
      <c r="A770" s="131"/>
      <c r="B770" s="103"/>
      <c r="C770" s="103"/>
      <c r="D770" s="103"/>
      <c r="E770" s="103"/>
      <c r="F770" s="103"/>
      <c r="G770" s="103"/>
      <c r="H770" s="103"/>
      <c r="J770" s="103"/>
    </row>
    <row r="771" spans="1:10">
      <c r="A771" s="131"/>
      <c r="B771" s="103"/>
      <c r="C771" s="103"/>
      <c r="D771" s="103"/>
      <c r="E771" s="103"/>
      <c r="F771" s="103"/>
      <c r="G771" s="103"/>
      <c r="H771" s="103"/>
      <c r="J771" s="103"/>
    </row>
    <row r="772" spans="1:10">
      <c r="A772" s="131"/>
      <c r="B772" s="103"/>
      <c r="C772" s="103"/>
      <c r="D772" s="103"/>
      <c r="E772" s="103"/>
      <c r="F772" s="103"/>
      <c r="G772" s="103"/>
      <c r="H772" s="103"/>
      <c r="J772" s="103"/>
    </row>
    <row r="773" spans="1:10">
      <c r="A773" s="131"/>
      <c r="B773" s="103"/>
      <c r="C773" s="103"/>
      <c r="D773" s="103"/>
      <c r="E773" s="103"/>
      <c r="F773" s="103"/>
      <c r="G773" s="103"/>
      <c r="H773" s="103"/>
      <c r="J773" s="103"/>
    </row>
    <row r="774" spans="1:10">
      <c r="A774" s="131"/>
      <c r="B774" s="103"/>
      <c r="C774" s="103"/>
      <c r="D774" s="103"/>
      <c r="E774" s="103"/>
      <c r="F774" s="103"/>
      <c r="G774" s="103"/>
      <c r="H774" s="103"/>
      <c r="J774" s="103"/>
    </row>
    <row r="775" spans="1:10">
      <c r="A775" s="131"/>
      <c r="B775" s="103"/>
      <c r="C775" s="103"/>
      <c r="D775" s="103"/>
      <c r="E775" s="103"/>
      <c r="F775" s="103"/>
      <c r="G775" s="103"/>
      <c r="H775" s="103"/>
      <c r="J775" s="103"/>
    </row>
    <row r="776" spans="1:10">
      <c r="A776" s="131"/>
      <c r="B776" s="103"/>
      <c r="C776" s="103"/>
      <c r="D776" s="103"/>
      <c r="E776" s="103"/>
      <c r="F776" s="103"/>
      <c r="G776" s="103"/>
      <c r="H776" s="103"/>
      <c r="J776" s="103"/>
    </row>
    <row r="777" spans="1:10">
      <c r="A777" s="131"/>
      <c r="B777" s="103"/>
      <c r="C777" s="103"/>
      <c r="D777" s="103"/>
      <c r="E777" s="103"/>
      <c r="F777" s="103"/>
      <c r="G777" s="103"/>
      <c r="H777" s="103"/>
      <c r="J777" s="103"/>
    </row>
    <row r="778" spans="1:10">
      <c r="A778" s="131"/>
      <c r="B778" s="103"/>
      <c r="C778" s="103"/>
      <c r="D778" s="103"/>
      <c r="E778" s="103"/>
      <c r="F778" s="103"/>
      <c r="G778" s="103"/>
      <c r="H778" s="103"/>
      <c r="J778" s="103"/>
    </row>
    <row r="779" spans="1:10">
      <c r="A779" s="131"/>
      <c r="B779" s="103"/>
      <c r="C779" s="103"/>
      <c r="D779" s="103"/>
      <c r="E779" s="103"/>
      <c r="F779" s="103"/>
      <c r="G779" s="103"/>
      <c r="H779" s="103"/>
      <c r="J779" s="103"/>
    </row>
    <row r="780" spans="1:10">
      <c r="A780" s="131"/>
      <c r="B780" s="103"/>
      <c r="C780" s="103"/>
      <c r="D780" s="103"/>
      <c r="E780" s="103"/>
      <c r="F780" s="103"/>
      <c r="G780" s="103"/>
      <c r="H780" s="103"/>
      <c r="J780" s="103"/>
    </row>
    <row r="781" spans="1:10">
      <c r="A781" s="131"/>
      <c r="B781" s="103"/>
      <c r="C781" s="103"/>
      <c r="D781" s="103"/>
      <c r="E781" s="103"/>
      <c r="F781" s="103"/>
      <c r="G781" s="103"/>
      <c r="H781" s="103"/>
      <c r="J781" s="103"/>
    </row>
    <row r="782" spans="1:10">
      <c r="A782" s="131"/>
      <c r="B782" s="103"/>
      <c r="C782" s="103"/>
      <c r="D782" s="103"/>
      <c r="E782" s="103"/>
      <c r="F782" s="103"/>
      <c r="G782" s="103"/>
      <c r="H782" s="103"/>
      <c r="J782" s="103"/>
    </row>
    <row r="783" spans="1:10">
      <c r="A783" s="131"/>
      <c r="B783" s="103"/>
      <c r="C783" s="103"/>
      <c r="D783" s="103"/>
      <c r="E783" s="103"/>
      <c r="F783" s="103"/>
      <c r="G783" s="103"/>
      <c r="H783" s="103"/>
      <c r="J783" s="103"/>
    </row>
    <row r="784" spans="1:10">
      <c r="A784" s="131"/>
      <c r="B784" s="103"/>
      <c r="C784" s="103"/>
      <c r="D784" s="103"/>
      <c r="E784" s="103"/>
      <c r="F784" s="103"/>
      <c r="G784" s="103"/>
      <c r="H784" s="103"/>
      <c r="J784" s="103"/>
    </row>
    <row r="785" spans="1:10">
      <c r="A785" s="131"/>
      <c r="B785" s="103"/>
      <c r="C785" s="103"/>
      <c r="D785" s="103"/>
      <c r="E785" s="103"/>
      <c r="F785" s="103"/>
      <c r="G785" s="103"/>
      <c r="H785" s="103"/>
      <c r="J785" s="103"/>
    </row>
    <row r="786" spans="1:10">
      <c r="A786" s="131"/>
      <c r="B786" s="103"/>
      <c r="C786" s="103"/>
      <c r="D786" s="103"/>
      <c r="E786" s="103"/>
      <c r="F786" s="103"/>
      <c r="G786" s="103"/>
      <c r="H786" s="103"/>
      <c r="J786" s="103"/>
    </row>
    <row r="787" spans="1:10">
      <c r="A787" s="131"/>
      <c r="B787" s="103"/>
      <c r="C787" s="103"/>
      <c r="D787" s="103"/>
      <c r="E787" s="103"/>
      <c r="F787" s="103"/>
      <c r="G787" s="103"/>
      <c r="H787" s="103"/>
      <c r="J787" s="103"/>
    </row>
    <row r="788" spans="1:10">
      <c r="A788" s="131"/>
      <c r="B788" s="103"/>
      <c r="C788" s="103"/>
      <c r="D788" s="103"/>
      <c r="E788" s="103"/>
      <c r="F788" s="103"/>
      <c r="G788" s="103"/>
      <c r="H788" s="103"/>
      <c r="J788" s="103"/>
    </row>
    <row r="789" spans="1:10">
      <c r="A789" s="131"/>
      <c r="B789" s="103"/>
      <c r="C789" s="103"/>
      <c r="D789" s="103"/>
      <c r="E789" s="103"/>
      <c r="F789" s="103"/>
      <c r="G789" s="103"/>
      <c r="H789" s="103"/>
      <c r="J789" s="103"/>
    </row>
    <row r="790" spans="1:10">
      <c r="A790" s="131"/>
      <c r="B790" s="103"/>
      <c r="C790" s="103"/>
      <c r="D790" s="103"/>
      <c r="E790" s="103"/>
      <c r="F790" s="103"/>
      <c r="G790" s="103"/>
      <c r="H790" s="103"/>
      <c r="J790" s="103"/>
    </row>
    <row r="791" spans="1:10">
      <c r="A791" s="131"/>
      <c r="B791" s="103"/>
      <c r="C791" s="103"/>
      <c r="D791" s="103"/>
      <c r="E791" s="103"/>
      <c r="F791" s="103"/>
      <c r="G791" s="103"/>
      <c r="H791" s="103"/>
      <c r="J791" s="103"/>
    </row>
    <row r="792" spans="1:10">
      <c r="A792" s="131"/>
      <c r="B792" s="103"/>
      <c r="C792" s="103"/>
      <c r="D792" s="103"/>
      <c r="E792" s="103"/>
      <c r="F792" s="103"/>
      <c r="G792" s="103"/>
      <c r="H792" s="103"/>
      <c r="J792" s="103"/>
    </row>
    <row r="793" spans="1:10">
      <c r="A793" s="131"/>
      <c r="B793" s="103"/>
      <c r="C793" s="103"/>
      <c r="D793" s="103"/>
      <c r="E793" s="103"/>
      <c r="F793" s="103"/>
      <c r="G793" s="103"/>
      <c r="H793" s="103"/>
      <c r="J793" s="103"/>
    </row>
    <row r="794" spans="1:10">
      <c r="A794" s="131"/>
      <c r="B794" s="103"/>
      <c r="C794" s="103"/>
      <c r="D794" s="103"/>
      <c r="E794" s="103"/>
      <c r="F794" s="103"/>
      <c r="G794" s="103"/>
      <c r="H794" s="103"/>
      <c r="J794" s="103"/>
    </row>
    <row r="795" spans="1:10">
      <c r="A795" s="131"/>
      <c r="B795" s="103"/>
      <c r="C795" s="103"/>
      <c r="D795" s="103"/>
      <c r="E795" s="103"/>
      <c r="F795" s="103"/>
      <c r="G795" s="103"/>
      <c r="H795" s="103"/>
      <c r="J795" s="103"/>
    </row>
    <row r="796" spans="1:10">
      <c r="A796" s="131"/>
      <c r="B796" s="103"/>
      <c r="C796" s="103"/>
      <c r="D796" s="103"/>
      <c r="E796" s="103"/>
      <c r="F796" s="103"/>
      <c r="G796" s="103"/>
      <c r="H796" s="103"/>
      <c r="J796" s="103"/>
    </row>
    <row r="797" spans="1:10">
      <c r="A797" s="131"/>
      <c r="B797" s="103"/>
      <c r="C797" s="103"/>
      <c r="D797" s="103"/>
      <c r="E797" s="103"/>
      <c r="F797" s="103"/>
      <c r="G797" s="103"/>
      <c r="H797" s="103"/>
      <c r="J797" s="103"/>
    </row>
    <row r="798" spans="1:10">
      <c r="A798" s="131"/>
      <c r="B798" s="103"/>
      <c r="C798" s="103"/>
      <c r="D798" s="103"/>
      <c r="E798" s="103"/>
      <c r="F798" s="103"/>
      <c r="G798" s="103"/>
      <c r="H798" s="103"/>
      <c r="J798" s="103"/>
    </row>
    <row r="799" spans="1:10">
      <c r="A799" s="131"/>
      <c r="B799" s="103"/>
      <c r="C799" s="103"/>
      <c r="D799" s="103"/>
      <c r="E799" s="103"/>
      <c r="F799" s="103"/>
      <c r="G799" s="103"/>
      <c r="H799" s="103"/>
      <c r="J799" s="103"/>
    </row>
    <row r="800" spans="1:10">
      <c r="A800" s="131"/>
      <c r="B800" s="103"/>
      <c r="C800" s="103"/>
      <c r="D800" s="103"/>
      <c r="E800" s="103"/>
      <c r="F800" s="103"/>
      <c r="G800" s="103"/>
      <c r="H800" s="103"/>
      <c r="J800" s="103"/>
    </row>
    <row r="801" spans="1:10">
      <c r="A801" s="131"/>
      <c r="B801" s="103"/>
      <c r="C801" s="103"/>
      <c r="D801" s="103"/>
      <c r="E801" s="103"/>
      <c r="F801" s="103"/>
      <c r="G801" s="103"/>
      <c r="H801" s="103"/>
      <c r="J801" s="103"/>
    </row>
    <row r="802" spans="1:10">
      <c r="A802" s="131"/>
      <c r="B802" s="103"/>
      <c r="C802" s="103"/>
      <c r="D802" s="103"/>
      <c r="E802" s="103"/>
      <c r="F802" s="103"/>
      <c r="G802" s="103"/>
      <c r="H802" s="103"/>
      <c r="J802" s="103"/>
    </row>
    <row r="803" spans="1:10">
      <c r="A803" s="131"/>
      <c r="B803" s="103"/>
      <c r="C803" s="103"/>
      <c r="D803" s="103"/>
      <c r="E803" s="103"/>
      <c r="F803" s="103"/>
      <c r="G803" s="103"/>
      <c r="H803" s="103"/>
      <c r="J803" s="103"/>
    </row>
    <row r="804" spans="1:10">
      <c r="A804" s="131"/>
      <c r="B804" s="103"/>
      <c r="C804" s="103"/>
      <c r="D804" s="103"/>
      <c r="E804" s="103"/>
      <c r="F804" s="103"/>
      <c r="G804" s="103"/>
      <c r="H804" s="103"/>
      <c r="J804" s="103"/>
    </row>
    <row r="805" spans="1:10">
      <c r="A805" s="131"/>
      <c r="B805" s="103"/>
      <c r="C805" s="103"/>
      <c r="D805" s="103"/>
      <c r="E805" s="103"/>
      <c r="F805" s="103"/>
      <c r="G805" s="103"/>
      <c r="H805" s="103"/>
      <c r="J805" s="103"/>
    </row>
    <row r="806" spans="1:10">
      <c r="A806" s="131"/>
      <c r="B806" s="103"/>
      <c r="C806" s="103"/>
      <c r="D806" s="103"/>
      <c r="E806" s="103"/>
      <c r="F806" s="103"/>
      <c r="G806" s="103"/>
      <c r="H806" s="103"/>
      <c r="J806" s="103"/>
    </row>
    <row r="807" spans="1:10">
      <c r="A807" s="131"/>
      <c r="B807" s="103"/>
      <c r="C807" s="103"/>
      <c r="D807" s="103"/>
      <c r="E807" s="103"/>
      <c r="F807" s="103"/>
      <c r="G807" s="103"/>
      <c r="H807" s="103"/>
      <c r="J807" s="103"/>
    </row>
    <row r="808" spans="1:10">
      <c r="A808" s="131"/>
      <c r="B808" s="103"/>
      <c r="C808" s="103"/>
      <c r="D808" s="103"/>
      <c r="E808" s="103"/>
      <c r="F808" s="103"/>
      <c r="G808" s="103"/>
      <c r="H808" s="103"/>
      <c r="J808" s="103"/>
    </row>
    <row r="809" spans="1:10">
      <c r="A809" s="131"/>
      <c r="B809" s="103"/>
      <c r="C809" s="103"/>
      <c r="D809" s="103"/>
      <c r="E809" s="103"/>
      <c r="F809" s="103"/>
      <c r="G809" s="103"/>
      <c r="H809" s="103"/>
      <c r="J809" s="103"/>
    </row>
    <row r="810" spans="1:10">
      <c r="A810" s="131"/>
      <c r="B810" s="103"/>
      <c r="C810" s="103"/>
      <c r="D810" s="103"/>
      <c r="E810" s="103"/>
      <c r="F810" s="103"/>
      <c r="G810" s="103"/>
      <c r="H810" s="103"/>
      <c r="J810" s="103"/>
    </row>
    <row r="811" spans="1:10">
      <c r="A811" s="131"/>
      <c r="B811" s="103"/>
      <c r="C811" s="103"/>
      <c r="D811" s="103"/>
      <c r="E811" s="103"/>
      <c r="F811" s="103"/>
      <c r="G811" s="103"/>
      <c r="H811" s="103"/>
      <c r="J811" s="103"/>
    </row>
    <row r="812" spans="1:10">
      <c r="A812" s="131"/>
      <c r="B812" s="103"/>
      <c r="C812" s="103"/>
      <c r="D812" s="103"/>
      <c r="E812" s="103"/>
      <c r="F812" s="103"/>
      <c r="G812" s="103"/>
      <c r="H812" s="103"/>
      <c r="J812" s="103"/>
    </row>
    <row r="813" spans="1:10">
      <c r="A813" s="131"/>
      <c r="B813" s="103"/>
      <c r="C813" s="103"/>
      <c r="D813" s="103"/>
      <c r="E813" s="103"/>
      <c r="F813" s="103"/>
      <c r="G813" s="103"/>
      <c r="H813" s="103"/>
      <c r="J813" s="103"/>
    </row>
    <row r="814" spans="1:10">
      <c r="A814" s="131"/>
      <c r="B814" s="103"/>
      <c r="C814" s="103"/>
      <c r="D814" s="103"/>
      <c r="E814" s="103"/>
      <c r="F814" s="103"/>
      <c r="G814" s="103"/>
      <c r="H814" s="103"/>
      <c r="J814" s="103"/>
    </row>
    <row r="815" spans="1:10">
      <c r="A815" s="131"/>
      <c r="B815" s="103"/>
      <c r="C815" s="103"/>
      <c r="D815" s="103"/>
      <c r="E815" s="103"/>
      <c r="F815" s="103"/>
      <c r="G815" s="103"/>
      <c r="H815" s="103"/>
      <c r="J815" s="103"/>
    </row>
    <row r="816" spans="1:10">
      <c r="A816" s="131"/>
      <c r="B816" s="103"/>
      <c r="C816" s="103"/>
      <c r="D816" s="103"/>
      <c r="E816" s="103"/>
      <c r="F816" s="103"/>
      <c r="G816" s="103"/>
      <c r="H816" s="103"/>
      <c r="J816" s="103"/>
    </row>
    <row r="817" spans="1:10">
      <c r="A817" s="131"/>
      <c r="B817" s="103"/>
      <c r="C817" s="103"/>
      <c r="D817" s="103"/>
      <c r="E817" s="103"/>
      <c r="F817" s="103"/>
      <c r="G817" s="103"/>
      <c r="H817" s="103"/>
      <c r="J817" s="103"/>
    </row>
    <row r="818" spans="1:10">
      <c r="A818" s="131"/>
      <c r="B818" s="103"/>
      <c r="C818" s="103"/>
      <c r="D818" s="103"/>
      <c r="E818" s="103"/>
      <c r="F818" s="103"/>
      <c r="G818" s="103"/>
      <c r="H818" s="103"/>
      <c r="J818" s="103"/>
    </row>
    <row r="819" spans="1:10">
      <c r="A819" s="131"/>
      <c r="B819" s="103"/>
      <c r="C819" s="103"/>
      <c r="D819" s="103"/>
      <c r="E819" s="103"/>
      <c r="F819" s="103"/>
      <c r="G819" s="103"/>
      <c r="H819" s="103"/>
      <c r="J819" s="103"/>
    </row>
    <row r="820" spans="1:10">
      <c r="A820" s="131"/>
      <c r="B820" s="103"/>
      <c r="C820" s="103"/>
      <c r="D820" s="103"/>
      <c r="E820" s="103"/>
      <c r="F820" s="103"/>
      <c r="G820" s="103"/>
      <c r="H820" s="103"/>
      <c r="J820" s="103"/>
    </row>
    <row r="821" spans="1:10">
      <c r="A821" s="131"/>
      <c r="B821" s="103"/>
      <c r="C821" s="103"/>
      <c r="D821" s="103"/>
      <c r="E821" s="103"/>
      <c r="F821" s="103"/>
      <c r="G821" s="103"/>
      <c r="H821" s="103"/>
      <c r="J821" s="103"/>
    </row>
    <row r="822" spans="1:10">
      <c r="A822" s="131"/>
      <c r="B822" s="103"/>
      <c r="C822" s="103"/>
      <c r="D822" s="103"/>
      <c r="E822" s="103"/>
      <c r="F822" s="103"/>
      <c r="G822" s="103"/>
      <c r="H822" s="103"/>
      <c r="J822" s="103"/>
    </row>
    <row r="823" spans="1:10">
      <c r="A823" s="131"/>
      <c r="B823" s="103"/>
      <c r="C823" s="103"/>
      <c r="D823" s="103"/>
      <c r="E823" s="103"/>
      <c r="F823" s="103"/>
      <c r="G823" s="103"/>
      <c r="H823" s="103"/>
      <c r="J823" s="103"/>
    </row>
    <row r="824" spans="1:10">
      <c r="A824" s="131"/>
      <c r="B824" s="103"/>
      <c r="C824" s="103"/>
      <c r="D824" s="103"/>
      <c r="E824" s="103"/>
      <c r="F824" s="103"/>
      <c r="G824" s="103"/>
      <c r="H824" s="103"/>
      <c r="J824" s="103"/>
    </row>
    <row r="825" spans="1:10">
      <c r="A825" s="131"/>
      <c r="B825" s="103"/>
      <c r="C825" s="103"/>
      <c r="D825" s="103"/>
      <c r="E825" s="103"/>
      <c r="F825" s="103"/>
      <c r="G825" s="103"/>
      <c r="H825" s="103"/>
      <c r="J825" s="103"/>
    </row>
    <row r="826" spans="1:10">
      <c r="A826" s="131"/>
      <c r="B826" s="103"/>
      <c r="C826" s="103"/>
      <c r="D826" s="103"/>
      <c r="E826" s="103"/>
      <c r="F826" s="103"/>
      <c r="G826" s="103"/>
      <c r="H826" s="103"/>
      <c r="J826" s="103"/>
    </row>
    <row r="827" spans="1:10">
      <c r="A827" s="131"/>
      <c r="B827" s="103"/>
      <c r="C827" s="103"/>
      <c r="D827" s="103"/>
      <c r="E827" s="103"/>
      <c r="F827" s="103"/>
      <c r="G827" s="103"/>
      <c r="H827" s="103"/>
      <c r="J827" s="103"/>
    </row>
    <row r="828" spans="1:10">
      <c r="A828" s="131"/>
      <c r="B828" s="103"/>
      <c r="C828" s="103"/>
      <c r="D828" s="103"/>
      <c r="E828" s="103"/>
      <c r="F828" s="103"/>
      <c r="G828" s="103"/>
      <c r="H828" s="103"/>
      <c r="J828" s="103"/>
    </row>
    <row r="829" spans="1:10">
      <c r="A829" s="131"/>
      <c r="B829" s="103"/>
      <c r="C829" s="103"/>
      <c r="D829" s="103"/>
      <c r="E829" s="103"/>
      <c r="F829" s="103"/>
      <c r="G829" s="103"/>
      <c r="H829" s="103"/>
      <c r="J829" s="103"/>
    </row>
    <row r="830" spans="1:10">
      <c r="A830" s="131"/>
      <c r="B830" s="103"/>
      <c r="C830" s="103"/>
      <c r="D830" s="103"/>
      <c r="E830" s="103"/>
      <c r="F830" s="103"/>
      <c r="G830" s="103"/>
      <c r="H830" s="103"/>
      <c r="J830" s="103"/>
    </row>
    <row r="831" spans="1:10">
      <c r="A831" s="131"/>
      <c r="B831" s="103"/>
      <c r="C831" s="103"/>
      <c r="D831" s="103"/>
      <c r="E831" s="103"/>
      <c r="F831" s="103"/>
      <c r="G831" s="103"/>
      <c r="H831" s="103"/>
      <c r="J831" s="103"/>
    </row>
    <row r="832" spans="1:10">
      <c r="A832" s="131"/>
      <c r="B832" s="103"/>
      <c r="C832" s="103"/>
      <c r="D832" s="103"/>
      <c r="E832" s="103"/>
      <c r="F832" s="103"/>
      <c r="G832" s="103"/>
      <c r="H832" s="103"/>
      <c r="J832" s="103"/>
    </row>
    <row r="833" spans="1:10">
      <c r="A833" s="131"/>
      <c r="B833" s="103"/>
      <c r="C833" s="103"/>
      <c r="D833" s="103"/>
      <c r="E833" s="103"/>
      <c r="F833" s="103"/>
      <c r="G833" s="103"/>
      <c r="H833" s="103"/>
      <c r="J833" s="103"/>
    </row>
    <row r="834" spans="1:10">
      <c r="A834" s="131"/>
      <c r="B834" s="103"/>
      <c r="C834" s="103"/>
      <c r="D834" s="103"/>
      <c r="E834" s="103"/>
      <c r="F834" s="103"/>
      <c r="G834" s="103"/>
      <c r="H834" s="103"/>
      <c r="J834" s="103"/>
    </row>
    <row r="835" spans="1:10">
      <c r="A835" s="131"/>
      <c r="B835" s="103"/>
      <c r="C835" s="103"/>
      <c r="D835" s="103"/>
      <c r="E835" s="103"/>
      <c r="F835" s="103"/>
      <c r="G835" s="103"/>
      <c r="H835" s="103"/>
      <c r="J835" s="103"/>
    </row>
    <row r="836" spans="1:10">
      <c r="A836" s="131"/>
      <c r="B836" s="103"/>
      <c r="C836" s="103"/>
      <c r="D836" s="103"/>
      <c r="E836" s="103"/>
      <c r="F836" s="103"/>
      <c r="G836" s="103"/>
      <c r="H836" s="103"/>
      <c r="J836" s="103"/>
    </row>
    <row r="837" spans="1:10">
      <c r="A837" s="131"/>
      <c r="B837" s="103"/>
      <c r="C837" s="103"/>
      <c r="D837" s="103"/>
      <c r="E837" s="103"/>
      <c r="F837" s="103"/>
      <c r="G837" s="103"/>
      <c r="H837" s="103"/>
      <c r="J837" s="103"/>
    </row>
    <row r="838" spans="1:10">
      <c r="A838" s="131"/>
      <c r="B838" s="103"/>
      <c r="C838" s="103"/>
      <c r="D838" s="103"/>
      <c r="E838" s="103"/>
      <c r="F838" s="103"/>
      <c r="G838" s="103"/>
      <c r="H838" s="103"/>
      <c r="J838" s="103"/>
    </row>
    <row r="839" spans="1:10">
      <c r="A839" s="131"/>
      <c r="B839" s="103"/>
      <c r="C839" s="103"/>
      <c r="D839" s="103"/>
      <c r="E839" s="103"/>
      <c r="F839" s="103"/>
      <c r="G839" s="103"/>
      <c r="H839" s="103"/>
      <c r="J839" s="103"/>
    </row>
    <row r="840" spans="1:10">
      <c r="A840" s="131"/>
      <c r="B840" s="103"/>
      <c r="C840" s="103"/>
      <c r="D840" s="103"/>
      <c r="E840" s="103"/>
      <c r="F840" s="103"/>
      <c r="G840" s="103"/>
      <c r="H840" s="103"/>
      <c r="J840" s="103"/>
    </row>
    <row r="841" spans="1:10">
      <c r="A841" s="131"/>
      <c r="B841" s="103"/>
      <c r="C841" s="103"/>
      <c r="D841" s="103"/>
      <c r="E841" s="103"/>
      <c r="F841" s="103"/>
      <c r="G841" s="103"/>
      <c r="H841" s="103"/>
      <c r="J841" s="103"/>
    </row>
    <row r="842" spans="1:10">
      <c r="A842" s="131"/>
      <c r="B842" s="103"/>
      <c r="C842" s="103"/>
      <c r="D842" s="103"/>
      <c r="E842" s="103"/>
      <c r="F842" s="103"/>
      <c r="G842" s="103"/>
      <c r="H842" s="103"/>
      <c r="J842" s="103"/>
    </row>
    <row r="843" spans="1:10">
      <c r="A843" s="131"/>
      <c r="B843" s="103"/>
      <c r="C843" s="103"/>
      <c r="D843" s="103"/>
      <c r="E843" s="103"/>
      <c r="F843" s="103"/>
      <c r="G843" s="103"/>
      <c r="H843" s="103"/>
      <c r="J843" s="103"/>
    </row>
    <row r="844" spans="1:10">
      <c r="A844" s="131"/>
      <c r="B844" s="103"/>
      <c r="C844" s="103"/>
      <c r="D844" s="103"/>
      <c r="E844" s="103"/>
      <c r="F844" s="103"/>
      <c r="G844" s="103"/>
      <c r="H844" s="103"/>
      <c r="J844" s="103"/>
    </row>
    <row r="845" spans="1:10">
      <c r="A845" s="131"/>
      <c r="B845" s="103"/>
      <c r="C845" s="103"/>
      <c r="D845" s="103"/>
      <c r="E845" s="103"/>
      <c r="F845" s="103"/>
      <c r="G845" s="103"/>
      <c r="H845" s="103"/>
      <c r="J845" s="103"/>
    </row>
    <row r="846" spans="1:10">
      <c r="A846" s="131"/>
      <c r="B846" s="103"/>
      <c r="C846" s="103"/>
      <c r="D846" s="103"/>
      <c r="E846" s="103"/>
      <c r="F846" s="103"/>
      <c r="G846" s="103"/>
      <c r="H846" s="103"/>
      <c r="J846" s="103"/>
    </row>
    <row r="847" spans="1:10">
      <c r="A847" s="131"/>
      <c r="B847" s="103"/>
      <c r="C847" s="103"/>
      <c r="D847" s="103"/>
      <c r="E847" s="103"/>
      <c r="F847" s="103"/>
      <c r="G847" s="103"/>
      <c r="H847" s="103"/>
      <c r="J847" s="103"/>
    </row>
    <row r="848" spans="1:10">
      <c r="A848" s="131"/>
      <c r="B848" s="103"/>
      <c r="C848" s="103"/>
      <c r="D848" s="103"/>
      <c r="E848" s="103"/>
      <c r="F848" s="103"/>
      <c r="G848" s="103"/>
      <c r="H848" s="103"/>
      <c r="J848" s="103"/>
    </row>
    <row r="849" spans="1:10">
      <c r="A849" s="131"/>
      <c r="B849" s="103"/>
      <c r="C849" s="103"/>
      <c r="D849" s="103"/>
      <c r="E849" s="103"/>
      <c r="F849" s="103"/>
      <c r="G849" s="103"/>
      <c r="H849" s="103"/>
      <c r="J849" s="103"/>
    </row>
    <row r="850" spans="1:10">
      <c r="A850" s="131"/>
      <c r="B850" s="103"/>
      <c r="C850" s="103"/>
      <c r="D850" s="103"/>
      <c r="E850" s="103"/>
      <c r="F850" s="103"/>
      <c r="G850" s="103"/>
      <c r="H850" s="103"/>
      <c r="J850" s="103"/>
    </row>
    <row r="851" spans="1:10">
      <c r="A851" s="131"/>
      <c r="B851" s="103"/>
      <c r="C851" s="103"/>
      <c r="D851" s="103"/>
      <c r="E851" s="103"/>
      <c r="F851" s="103"/>
      <c r="G851" s="103"/>
      <c r="H851" s="103"/>
      <c r="J851" s="103"/>
    </row>
    <row r="852" spans="1:10">
      <c r="A852" s="131"/>
      <c r="B852" s="103"/>
      <c r="C852" s="103"/>
      <c r="D852" s="103"/>
      <c r="E852" s="103"/>
      <c r="F852" s="103"/>
      <c r="G852" s="103"/>
      <c r="H852" s="103"/>
      <c r="J852" s="103"/>
    </row>
    <row r="853" spans="1:10">
      <c r="A853" s="131"/>
      <c r="B853" s="103"/>
      <c r="C853" s="103"/>
      <c r="D853" s="103"/>
      <c r="E853" s="103"/>
      <c r="F853" s="103"/>
      <c r="G853" s="103"/>
      <c r="H853" s="103"/>
      <c r="J853" s="103"/>
    </row>
    <row r="854" spans="1:10">
      <c r="A854" s="131"/>
      <c r="B854" s="103"/>
      <c r="C854" s="103"/>
      <c r="D854" s="103"/>
      <c r="E854" s="103"/>
      <c r="F854" s="103"/>
      <c r="G854" s="103"/>
      <c r="H854" s="103"/>
      <c r="J854" s="103"/>
    </row>
    <row r="855" spans="1:10">
      <c r="A855" s="131"/>
      <c r="B855" s="103"/>
      <c r="C855" s="103"/>
      <c r="D855" s="103"/>
      <c r="E855" s="103"/>
      <c r="F855" s="103"/>
      <c r="G855" s="103"/>
      <c r="H855" s="103"/>
      <c r="J855" s="103"/>
    </row>
    <row r="856" spans="1:10">
      <c r="A856" s="131"/>
      <c r="B856" s="103"/>
      <c r="C856" s="103"/>
      <c r="D856" s="103"/>
      <c r="E856" s="103"/>
      <c r="F856" s="103"/>
      <c r="G856" s="103"/>
      <c r="H856" s="103"/>
      <c r="J856" s="103"/>
    </row>
    <row r="857" spans="1:10">
      <c r="A857" s="131"/>
      <c r="B857" s="103"/>
      <c r="C857" s="103"/>
      <c r="D857" s="103"/>
      <c r="E857" s="103"/>
      <c r="F857" s="103"/>
      <c r="G857" s="103"/>
      <c r="H857" s="103"/>
      <c r="J857" s="103"/>
    </row>
    <row r="858" spans="1:10">
      <c r="A858" s="131"/>
      <c r="B858" s="103"/>
      <c r="C858" s="103"/>
      <c r="D858" s="103"/>
      <c r="E858" s="103"/>
      <c r="F858" s="103"/>
      <c r="G858" s="103"/>
      <c r="H858" s="103"/>
      <c r="J858" s="103"/>
    </row>
    <row r="859" spans="1:10">
      <c r="A859" s="131"/>
      <c r="B859" s="103"/>
      <c r="C859" s="103"/>
      <c r="D859" s="103"/>
      <c r="E859" s="103"/>
      <c r="F859" s="103"/>
      <c r="G859" s="103"/>
      <c r="H859" s="103"/>
      <c r="J859" s="103"/>
    </row>
    <row r="860" spans="1:10">
      <c r="A860" s="131"/>
      <c r="B860" s="103"/>
      <c r="C860" s="103"/>
      <c r="D860" s="103"/>
      <c r="E860" s="103"/>
      <c r="F860" s="103"/>
      <c r="G860" s="103"/>
      <c r="H860" s="103"/>
      <c r="J860" s="103"/>
    </row>
    <row r="861" spans="1:10">
      <c r="A861" s="131"/>
      <c r="B861" s="103"/>
      <c r="C861" s="103"/>
      <c r="D861" s="103"/>
      <c r="E861" s="103"/>
      <c r="F861" s="103"/>
      <c r="G861" s="103"/>
      <c r="H861" s="103"/>
      <c r="J861" s="103"/>
    </row>
    <row r="862" spans="1:10">
      <c r="A862" s="131"/>
      <c r="B862" s="103"/>
      <c r="C862" s="103"/>
      <c r="D862" s="103"/>
      <c r="E862" s="103"/>
      <c r="F862" s="103"/>
      <c r="G862" s="103"/>
      <c r="H862" s="103"/>
      <c r="J862" s="103"/>
    </row>
    <row r="863" spans="1:10">
      <c r="A863" s="131"/>
      <c r="B863" s="103"/>
      <c r="C863" s="103"/>
      <c r="D863" s="103"/>
      <c r="E863" s="103"/>
      <c r="F863" s="103"/>
      <c r="G863" s="103"/>
      <c r="H863" s="103"/>
      <c r="J863" s="103"/>
    </row>
    <row r="864" spans="1:10">
      <c r="A864" s="131"/>
      <c r="B864" s="103"/>
      <c r="C864" s="103"/>
      <c r="D864" s="103"/>
      <c r="E864" s="103"/>
      <c r="F864" s="103"/>
      <c r="G864" s="103"/>
      <c r="H864" s="103"/>
      <c r="J864" s="103"/>
    </row>
    <row r="865" spans="1:10">
      <c r="A865" s="131"/>
      <c r="B865" s="103"/>
      <c r="C865" s="103"/>
      <c r="D865" s="103"/>
      <c r="E865" s="103"/>
      <c r="F865" s="103"/>
      <c r="G865" s="103"/>
      <c r="H865" s="103"/>
      <c r="J865" s="103"/>
    </row>
    <row r="866" spans="1:10">
      <c r="A866" s="131"/>
      <c r="B866" s="103"/>
      <c r="C866" s="103"/>
      <c r="D866" s="103"/>
      <c r="E866" s="103"/>
      <c r="F866" s="103"/>
      <c r="G866" s="103"/>
      <c r="H866" s="103"/>
      <c r="J866" s="103"/>
    </row>
    <row r="867" spans="1:10">
      <c r="A867" s="131"/>
      <c r="B867" s="103"/>
      <c r="C867" s="103"/>
      <c r="D867" s="103"/>
      <c r="E867" s="103"/>
      <c r="F867" s="103"/>
      <c r="G867" s="103"/>
      <c r="H867" s="103"/>
      <c r="J867" s="103"/>
    </row>
    <row r="868" spans="1:10">
      <c r="A868" s="131"/>
      <c r="B868" s="103"/>
      <c r="C868" s="103"/>
      <c r="D868" s="103"/>
      <c r="E868" s="103"/>
      <c r="F868" s="103"/>
      <c r="G868" s="103"/>
      <c r="H868" s="103"/>
      <c r="J868" s="103"/>
    </row>
    <row r="869" spans="1:10">
      <c r="A869" s="131"/>
      <c r="B869" s="103"/>
      <c r="C869" s="103"/>
      <c r="D869" s="103"/>
      <c r="E869" s="103"/>
      <c r="F869" s="103"/>
      <c r="G869" s="103"/>
      <c r="H869" s="103"/>
      <c r="J869" s="103"/>
    </row>
    <row r="870" spans="1:10">
      <c r="A870" s="131"/>
      <c r="B870" s="103"/>
      <c r="C870" s="103"/>
      <c r="D870" s="103"/>
      <c r="E870" s="103"/>
      <c r="F870" s="103"/>
      <c r="G870" s="103"/>
      <c r="H870" s="103"/>
      <c r="J870" s="103"/>
    </row>
    <row r="871" spans="1:10">
      <c r="A871" s="131"/>
      <c r="B871" s="103"/>
      <c r="C871" s="103"/>
      <c r="D871" s="103"/>
      <c r="E871" s="103"/>
      <c r="F871" s="103"/>
      <c r="G871" s="103"/>
      <c r="H871" s="103"/>
      <c r="J871" s="103"/>
    </row>
    <row r="872" spans="1:10">
      <c r="A872" s="131"/>
      <c r="B872" s="103"/>
      <c r="C872" s="103"/>
      <c r="D872" s="103"/>
      <c r="E872" s="103"/>
      <c r="F872" s="103"/>
      <c r="G872" s="103"/>
      <c r="H872" s="103"/>
      <c r="J872" s="103"/>
    </row>
    <row r="873" spans="1:10">
      <c r="A873" s="131"/>
      <c r="B873" s="103"/>
      <c r="C873" s="103"/>
      <c r="D873" s="103"/>
      <c r="E873" s="103"/>
      <c r="F873" s="103"/>
      <c r="G873" s="103"/>
      <c r="H873" s="103"/>
      <c r="J873" s="103"/>
    </row>
    <row r="874" spans="1:10">
      <c r="A874" s="131"/>
      <c r="B874" s="103"/>
      <c r="C874" s="103"/>
      <c r="D874" s="103"/>
      <c r="E874" s="103"/>
      <c r="F874" s="103"/>
      <c r="G874" s="103"/>
      <c r="H874" s="103"/>
      <c r="J874" s="103"/>
    </row>
    <row r="875" spans="1:10">
      <c r="A875" s="131"/>
      <c r="B875" s="103"/>
      <c r="C875" s="103"/>
      <c r="D875" s="103"/>
      <c r="E875" s="103"/>
      <c r="F875" s="103"/>
      <c r="G875" s="103"/>
      <c r="H875" s="103"/>
      <c r="J875" s="103"/>
    </row>
    <row r="876" spans="1:10">
      <c r="A876" s="131"/>
      <c r="B876" s="103"/>
      <c r="C876" s="103"/>
      <c r="D876" s="103"/>
      <c r="E876" s="103"/>
      <c r="F876" s="103"/>
      <c r="G876" s="103"/>
      <c r="H876" s="103"/>
      <c r="J876" s="103"/>
    </row>
    <row r="877" spans="1:10">
      <c r="A877" s="131"/>
      <c r="B877" s="103"/>
      <c r="C877" s="103"/>
      <c r="D877" s="103"/>
      <c r="E877" s="103"/>
      <c r="F877" s="103"/>
      <c r="G877" s="103"/>
      <c r="H877" s="103"/>
      <c r="J877" s="103"/>
    </row>
    <row r="878" spans="1:10">
      <c r="A878" s="131"/>
      <c r="B878" s="103"/>
      <c r="C878" s="103"/>
      <c r="D878" s="103"/>
      <c r="E878" s="103"/>
      <c r="F878" s="103"/>
      <c r="G878" s="103"/>
      <c r="H878" s="103"/>
      <c r="J878" s="103"/>
    </row>
    <row r="879" spans="1:10">
      <c r="A879" s="131"/>
      <c r="B879" s="103"/>
      <c r="C879" s="103"/>
      <c r="D879" s="103"/>
      <c r="E879" s="103"/>
      <c r="F879" s="103"/>
      <c r="G879" s="103"/>
      <c r="H879" s="103"/>
      <c r="J879" s="103"/>
    </row>
    <row r="880" spans="1:10">
      <c r="A880" s="131"/>
      <c r="B880" s="103"/>
      <c r="C880" s="103"/>
      <c r="D880" s="103"/>
      <c r="E880" s="103"/>
      <c r="F880" s="103"/>
      <c r="G880" s="103"/>
      <c r="H880" s="103"/>
      <c r="J880" s="103"/>
    </row>
    <row r="881" spans="1:10">
      <c r="A881" s="131"/>
      <c r="B881" s="103"/>
      <c r="C881" s="103"/>
      <c r="D881" s="103"/>
      <c r="E881" s="103"/>
      <c r="F881" s="103"/>
      <c r="G881" s="103"/>
      <c r="H881" s="103"/>
      <c r="J881" s="103"/>
    </row>
    <row r="882" spans="1:10">
      <c r="A882" s="131"/>
      <c r="B882" s="103"/>
      <c r="C882" s="103"/>
      <c r="D882" s="103"/>
      <c r="E882" s="103"/>
      <c r="F882" s="103"/>
      <c r="G882" s="103"/>
      <c r="H882" s="103"/>
      <c r="J882" s="103"/>
    </row>
    <row r="883" spans="1:10">
      <c r="A883" s="131"/>
      <c r="B883" s="103"/>
      <c r="C883" s="103"/>
      <c r="D883" s="103"/>
      <c r="E883" s="103"/>
      <c r="F883" s="103"/>
      <c r="G883" s="103"/>
      <c r="H883" s="103"/>
      <c r="J883" s="103"/>
    </row>
    <row r="884" spans="1:10">
      <c r="A884" s="131"/>
      <c r="B884" s="103"/>
      <c r="C884" s="103"/>
      <c r="D884" s="103"/>
      <c r="E884" s="103"/>
      <c r="F884" s="103"/>
      <c r="G884" s="103"/>
      <c r="H884" s="103"/>
      <c r="J884" s="103"/>
    </row>
    <row r="885" spans="1:10">
      <c r="A885" s="131"/>
      <c r="B885" s="103"/>
      <c r="C885" s="103"/>
      <c r="D885" s="103"/>
      <c r="E885" s="103"/>
      <c r="F885" s="103"/>
      <c r="G885" s="103"/>
      <c r="H885" s="103"/>
      <c r="J885" s="103"/>
    </row>
    <row r="886" spans="1:10">
      <c r="A886" s="131"/>
      <c r="B886" s="103"/>
      <c r="C886" s="103"/>
      <c r="D886" s="103"/>
      <c r="E886" s="103"/>
      <c r="F886" s="103"/>
      <c r="G886" s="103"/>
      <c r="H886" s="103"/>
      <c r="J886" s="103"/>
    </row>
    <row r="887" spans="1:10">
      <c r="A887" s="131"/>
      <c r="B887" s="103"/>
      <c r="C887" s="103"/>
      <c r="D887" s="103"/>
      <c r="E887" s="103"/>
      <c r="F887" s="103"/>
      <c r="G887" s="103"/>
      <c r="H887" s="103"/>
      <c r="J887" s="103"/>
    </row>
    <row r="888" spans="1:10">
      <c r="A888" s="131"/>
      <c r="B888" s="103"/>
      <c r="C888" s="103"/>
      <c r="D888" s="103"/>
      <c r="E888" s="103"/>
      <c r="F888" s="103"/>
      <c r="G888" s="103"/>
      <c r="H888" s="103"/>
      <c r="J888" s="103"/>
    </row>
    <row r="889" spans="1:10">
      <c r="A889" s="131"/>
      <c r="B889" s="103"/>
      <c r="C889" s="103"/>
      <c r="D889" s="103"/>
      <c r="E889" s="103"/>
      <c r="F889" s="103"/>
      <c r="G889" s="103"/>
      <c r="H889" s="103"/>
      <c r="J889" s="103"/>
    </row>
    <row r="890" spans="1:10">
      <c r="A890" s="131"/>
      <c r="B890" s="103"/>
      <c r="C890" s="103"/>
      <c r="D890" s="103"/>
      <c r="E890" s="103"/>
      <c r="F890" s="103"/>
      <c r="G890" s="103"/>
      <c r="H890" s="103"/>
      <c r="J890" s="103"/>
    </row>
    <row r="891" spans="1:10">
      <c r="A891" s="131"/>
      <c r="B891" s="103"/>
      <c r="C891" s="103"/>
      <c r="D891" s="103"/>
      <c r="E891" s="103"/>
      <c r="F891" s="103"/>
      <c r="G891" s="103"/>
      <c r="H891" s="103"/>
      <c r="J891" s="103"/>
    </row>
    <row r="892" spans="1:10">
      <c r="A892" s="131"/>
      <c r="B892" s="103"/>
      <c r="C892" s="103"/>
      <c r="D892" s="103"/>
      <c r="E892" s="103"/>
      <c r="F892" s="103"/>
      <c r="G892" s="103"/>
      <c r="H892" s="103"/>
      <c r="J892" s="103"/>
    </row>
    <row r="893" spans="1:10">
      <c r="A893" s="131"/>
      <c r="B893" s="103"/>
      <c r="C893" s="103"/>
      <c r="D893" s="103"/>
      <c r="E893" s="103"/>
      <c r="F893" s="103"/>
      <c r="G893" s="103"/>
      <c r="H893" s="103"/>
      <c r="J893" s="103"/>
    </row>
    <row r="894" spans="1:10">
      <c r="A894" s="131"/>
      <c r="B894" s="103"/>
      <c r="C894" s="103"/>
      <c r="D894" s="103"/>
      <c r="E894" s="103"/>
      <c r="F894" s="103"/>
      <c r="G894" s="103"/>
      <c r="H894" s="103"/>
      <c r="J894" s="103"/>
    </row>
    <row r="895" spans="1:10">
      <c r="A895" s="131"/>
      <c r="B895" s="103"/>
      <c r="C895" s="103"/>
      <c r="D895" s="103"/>
      <c r="E895" s="103"/>
      <c r="F895" s="103"/>
      <c r="G895" s="103"/>
      <c r="H895" s="103"/>
      <c r="J895" s="103"/>
    </row>
    <row r="896" spans="1:10">
      <c r="A896" s="131"/>
      <c r="B896" s="103"/>
      <c r="C896" s="103"/>
      <c r="D896" s="103"/>
      <c r="E896" s="103"/>
      <c r="F896" s="103"/>
      <c r="G896" s="103"/>
      <c r="H896" s="103"/>
      <c r="J896" s="103"/>
    </row>
    <row r="897" spans="1:10">
      <c r="A897" s="131"/>
      <c r="B897" s="103"/>
      <c r="C897" s="103"/>
      <c r="D897" s="103"/>
      <c r="E897" s="103"/>
      <c r="F897" s="103"/>
      <c r="G897" s="103"/>
      <c r="H897" s="103"/>
      <c r="J897" s="103"/>
    </row>
    <row r="898" spans="1:10">
      <c r="A898" s="131"/>
      <c r="B898" s="103"/>
      <c r="C898" s="103"/>
      <c r="D898" s="103"/>
      <c r="E898" s="103"/>
      <c r="F898" s="103"/>
      <c r="G898" s="103"/>
      <c r="H898" s="103"/>
      <c r="J898" s="103"/>
    </row>
    <row r="899" spans="1:10">
      <c r="A899" s="131"/>
      <c r="B899" s="103"/>
      <c r="C899" s="103"/>
      <c r="D899" s="103"/>
      <c r="E899" s="103"/>
      <c r="F899" s="103"/>
      <c r="G899" s="103"/>
      <c r="H899" s="103"/>
      <c r="J899" s="103"/>
    </row>
    <row r="900" spans="1:10">
      <c r="A900" s="131"/>
      <c r="B900" s="103"/>
      <c r="C900" s="103"/>
      <c r="D900" s="103"/>
      <c r="E900" s="103"/>
      <c r="F900" s="103"/>
      <c r="G900" s="103"/>
      <c r="H900" s="103"/>
      <c r="J900" s="103"/>
    </row>
    <row r="901" spans="1:10">
      <c r="A901" s="131"/>
      <c r="B901" s="103"/>
      <c r="C901" s="103"/>
      <c r="D901" s="103"/>
      <c r="E901" s="103"/>
      <c r="F901" s="103"/>
      <c r="G901" s="103"/>
      <c r="H901" s="103"/>
      <c r="J901" s="103"/>
    </row>
    <row r="902" spans="1:10">
      <c r="A902" s="131"/>
      <c r="B902" s="103"/>
      <c r="C902" s="103"/>
      <c r="D902" s="103"/>
      <c r="E902" s="103"/>
      <c r="F902" s="103"/>
      <c r="G902" s="103"/>
      <c r="H902" s="103"/>
      <c r="J902" s="103"/>
    </row>
    <row r="903" spans="1:10">
      <c r="A903" s="131"/>
      <c r="B903" s="103"/>
      <c r="C903" s="103"/>
      <c r="D903" s="103"/>
      <c r="E903" s="103"/>
      <c r="F903" s="103"/>
      <c r="G903" s="103"/>
      <c r="H903" s="103"/>
      <c r="J903" s="103"/>
    </row>
    <row r="904" spans="1:10">
      <c r="A904" s="131"/>
      <c r="B904" s="103"/>
      <c r="C904" s="103"/>
      <c r="D904" s="103"/>
      <c r="E904" s="103"/>
      <c r="F904" s="103"/>
      <c r="G904" s="103"/>
      <c r="H904" s="103"/>
      <c r="J904" s="103"/>
    </row>
    <row r="905" spans="1:10">
      <c r="A905" s="131"/>
      <c r="B905" s="103"/>
      <c r="C905" s="103"/>
      <c r="D905" s="103"/>
      <c r="E905" s="103"/>
      <c r="F905" s="103"/>
      <c r="G905" s="103"/>
      <c r="H905" s="103"/>
      <c r="J905" s="103"/>
    </row>
    <row r="906" spans="1:10">
      <c r="A906" s="131"/>
      <c r="B906" s="103"/>
      <c r="C906" s="103"/>
      <c r="D906" s="103"/>
      <c r="E906" s="103"/>
      <c r="F906" s="103"/>
      <c r="G906" s="103"/>
      <c r="H906" s="103"/>
      <c r="J906" s="103"/>
    </row>
    <row r="907" spans="1:10">
      <c r="A907" s="131"/>
      <c r="B907" s="103"/>
      <c r="C907" s="103"/>
      <c r="D907" s="103"/>
      <c r="E907" s="103"/>
      <c r="F907" s="103"/>
      <c r="G907" s="103"/>
      <c r="H907" s="103"/>
      <c r="J907" s="103"/>
    </row>
    <row r="908" spans="1:10">
      <c r="A908" s="131"/>
      <c r="B908" s="103"/>
      <c r="C908" s="103"/>
      <c r="D908" s="103"/>
      <c r="E908" s="103"/>
      <c r="F908" s="103"/>
      <c r="G908" s="103"/>
      <c r="H908" s="103"/>
      <c r="J908" s="103"/>
    </row>
    <row r="909" spans="1:10">
      <c r="A909" s="131"/>
      <c r="B909" s="103"/>
      <c r="C909" s="103"/>
      <c r="D909" s="103"/>
      <c r="E909" s="103"/>
      <c r="F909" s="103"/>
      <c r="G909" s="103"/>
      <c r="H909" s="103"/>
      <c r="J909" s="103"/>
    </row>
    <row r="910" spans="1:10">
      <c r="A910" s="131"/>
      <c r="B910" s="103"/>
      <c r="C910" s="103"/>
      <c r="D910" s="103"/>
      <c r="E910" s="103"/>
      <c r="F910" s="103"/>
      <c r="G910" s="103"/>
      <c r="H910" s="103"/>
      <c r="J910" s="103"/>
    </row>
    <row r="911" spans="1:10">
      <c r="A911" s="131"/>
      <c r="B911" s="103"/>
      <c r="C911" s="103"/>
      <c r="D911" s="103"/>
      <c r="E911" s="103"/>
      <c r="F911" s="103"/>
      <c r="G911" s="103"/>
      <c r="H911" s="103"/>
      <c r="J911" s="103"/>
    </row>
    <row r="912" spans="1:10">
      <c r="A912" s="131"/>
      <c r="B912" s="103"/>
      <c r="C912" s="103"/>
      <c r="D912" s="103"/>
      <c r="E912" s="103"/>
      <c r="F912" s="103"/>
      <c r="G912" s="103"/>
      <c r="H912" s="103"/>
      <c r="J912" s="103"/>
    </row>
    <row r="913" spans="1:10">
      <c r="A913" s="131"/>
      <c r="B913" s="103"/>
      <c r="C913" s="103"/>
      <c r="D913" s="103"/>
      <c r="E913" s="103"/>
      <c r="F913" s="103"/>
      <c r="G913" s="103"/>
      <c r="H913" s="103"/>
      <c r="J913" s="103"/>
    </row>
    <row r="914" spans="1:10">
      <c r="A914" s="131"/>
      <c r="B914" s="103"/>
      <c r="C914" s="103"/>
      <c r="D914" s="103"/>
      <c r="E914" s="103"/>
      <c r="F914" s="103"/>
      <c r="G914" s="103"/>
      <c r="H914" s="103"/>
      <c r="J914" s="103"/>
    </row>
    <row r="915" spans="1:10">
      <c r="A915" s="131"/>
      <c r="B915" s="103"/>
      <c r="C915" s="103"/>
      <c r="D915" s="103"/>
      <c r="E915" s="103"/>
      <c r="F915" s="103"/>
      <c r="G915" s="103"/>
      <c r="H915" s="103"/>
      <c r="J915" s="103"/>
    </row>
    <row r="916" spans="1:10">
      <c r="A916" s="131"/>
      <c r="B916" s="103"/>
      <c r="C916" s="103"/>
      <c r="D916" s="103"/>
      <c r="E916" s="103"/>
      <c r="F916" s="103"/>
      <c r="G916" s="103"/>
      <c r="H916" s="103"/>
      <c r="J916" s="103"/>
    </row>
    <row r="917" spans="1:10">
      <c r="A917" s="131"/>
      <c r="B917" s="103"/>
      <c r="C917" s="103"/>
      <c r="D917" s="103"/>
      <c r="E917" s="103"/>
      <c r="F917" s="103"/>
      <c r="G917" s="103"/>
      <c r="H917" s="103"/>
      <c r="J917" s="103"/>
    </row>
    <row r="918" spans="1:10">
      <c r="A918" s="131"/>
      <c r="B918" s="103"/>
      <c r="C918" s="103"/>
      <c r="D918" s="103"/>
      <c r="E918" s="103"/>
      <c r="F918" s="103"/>
      <c r="G918" s="103"/>
      <c r="H918" s="103"/>
      <c r="J918" s="103"/>
    </row>
    <row r="919" spans="1:10">
      <c r="A919" s="131"/>
      <c r="B919" s="103"/>
      <c r="C919" s="103"/>
      <c r="D919" s="103"/>
      <c r="E919" s="103"/>
      <c r="F919" s="103"/>
      <c r="G919" s="103"/>
      <c r="H919" s="103"/>
      <c r="J919" s="103"/>
    </row>
    <row r="920" spans="1:10">
      <c r="A920" s="131"/>
      <c r="B920" s="103"/>
      <c r="C920" s="103"/>
      <c r="D920" s="103"/>
      <c r="E920" s="103"/>
      <c r="F920" s="103"/>
      <c r="G920" s="103"/>
      <c r="H920" s="103"/>
      <c r="J920" s="103"/>
    </row>
    <row r="921" spans="1:10">
      <c r="A921" s="131"/>
      <c r="B921" s="103"/>
      <c r="C921" s="103"/>
      <c r="D921" s="103"/>
      <c r="E921" s="103"/>
      <c r="F921" s="103"/>
      <c r="G921" s="103"/>
      <c r="H921" s="103"/>
      <c r="J921" s="103"/>
    </row>
    <row r="922" spans="1:10">
      <c r="A922" s="131"/>
      <c r="B922" s="103"/>
      <c r="C922" s="103"/>
      <c r="D922" s="103"/>
      <c r="E922" s="103"/>
      <c r="F922" s="103"/>
      <c r="G922" s="103"/>
      <c r="H922" s="103"/>
      <c r="J922" s="103"/>
    </row>
    <row r="923" spans="1:10">
      <c r="A923" s="131"/>
      <c r="B923" s="103"/>
      <c r="C923" s="103"/>
      <c r="D923" s="103"/>
      <c r="E923" s="103"/>
      <c r="F923" s="103"/>
      <c r="G923" s="103"/>
      <c r="H923" s="103"/>
      <c r="J923" s="103"/>
    </row>
    <row r="924" spans="1:10">
      <c r="A924" s="131"/>
      <c r="B924" s="103"/>
      <c r="C924" s="103"/>
      <c r="D924" s="103"/>
      <c r="E924" s="103"/>
      <c r="F924" s="103"/>
      <c r="G924" s="103"/>
      <c r="H924" s="103"/>
      <c r="J924" s="103"/>
    </row>
    <row r="925" spans="1:10">
      <c r="A925" s="131"/>
      <c r="B925" s="103"/>
      <c r="C925" s="103"/>
      <c r="D925" s="103"/>
      <c r="E925" s="103"/>
      <c r="F925" s="103"/>
      <c r="G925" s="103"/>
      <c r="H925" s="103"/>
      <c r="J925" s="103"/>
    </row>
    <row r="926" spans="1:10">
      <c r="A926" s="131"/>
      <c r="B926" s="103"/>
      <c r="C926" s="103"/>
      <c r="D926" s="103"/>
      <c r="E926" s="103"/>
      <c r="F926" s="103"/>
      <c r="G926" s="103"/>
      <c r="H926" s="103"/>
      <c r="J926" s="103"/>
    </row>
    <row r="927" spans="1:10">
      <c r="A927" s="131"/>
      <c r="B927" s="103"/>
      <c r="C927" s="103"/>
      <c r="D927" s="103"/>
      <c r="E927" s="103"/>
      <c r="F927" s="103"/>
      <c r="G927" s="103"/>
      <c r="H927" s="103"/>
      <c r="J927" s="103"/>
    </row>
    <row r="928" spans="1:10">
      <c r="A928" s="131"/>
      <c r="B928" s="103"/>
      <c r="C928" s="103"/>
      <c r="D928" s="103"/>
      <c r="E928" s="103"/>
      <c r="F928" s="103"/>
      <c r="G928" s="103"/>
      <c r="H928" s="103"/>
      <c r="J928" s="103"/>
    </row>
    <row r="929" spans="1:10">
      <c r="A929" s="131"/>
      <c r="B929" s="103"/>
      <c r="C929" s="103"/>
      <c r="D929" s="103"/>
      <c r="E929" s="103"/>
      <c r="F929" s="103"/>
      <c r="G929" s="103"/>
      <c r="H929" s="103"/>
      <c r="J929" s="103"/>
    </row>
    <row r="930" spans="1:10">
      <c r="A930" s="131"/>
      <c r="B930" s="103"/>
      <c r="C930" s="103"/>
      <c r="D930" s="103"/>
      <c r="E930" s="103"/>
      <c r="F930" s="103"/>
      <c r="G930" s="103"/>
      <c r="H930" s="103"/>
      <c r="J930" s="103"/>
    </row>
    <row r="931" spans="1:10">
      <c r="A931" s="131"/>
      <c r="B931" s="103"/>
      <c r="C931" s="103"/>
      <c r="D931" s="103"/>
      <c r="E931" s="103"/>
      <c r="F931" s="103"/>
      <c r="G931" s="103"/>
      <c r="H931" s="103"/>
      <c r="J931" s="103"/>
    </row>
    <row r="932" spans="1:10">
      <c r="A932" s="131"/>
      <c r="B932" s="103"/>
      <c r="C932" s="103"/>
      <c r="D932" s="103"/>
      <c r="E932" s="103"/>
      <c r="F932" s="103"/>
      <c r="G932" s="103"/>
      <c r="H932" s="103"/>
      <c r="J932" s="103"/>
    </row>
    <row r="933" spans="1:10">
      <c r="A933" s="131"/>
      <c r="B933" s="103"/>
      <c r="C933" s="103"/>
      <c r="D933" s="103"/>
      <c r="E933" s="103"/>
      <c r="F933" s="103"/>
      <c r="G933" s="103"/>
      <c r="H933" s="103"/>
      <c r="J933" s="103"/>
    </row>
    <row r="934" spans="1:10">
      <c r="A934" s="131"/>
      <c r="B934" s="103"/>
      <c r="C934" s="103"/>
      <c r="D934" s="103"/>
      <c r="E934" s="103"/>
      <c r="F934" s="103"/>
      <c r="G934" s="103"/>
      <c r="H934" s="103"/>
      <c r="J934" s="103"/>
    </row>
    <row r="935" spans="1:10">
      <c r="A935" s="131"/>
      <c r="B935" s="103"/>
      <c r="C935" s="103"/>
      <c r="D935" s="103"/>
      <c r="E935" s="103"/>
      <c r="F935" s="103"/>
      <c r="G935" s="103"/>
      <c r="H935" s="103"/>
      <c r="J935" s="103"/>
    </row>
    <row r="936" spans="1:10">
      <c r="A936" s="131"/>
      <c r="B936" s="103"/>
      <c r="C936" s="103"/>
      <c r="D936" s="103"/>
      <c r="E936" s="103"/>
      <c r="F936" s="103"/>
      <c r="G936" s="103"/>
      <c r="H936" s="103"/>
      <c r="J936" s="103"/>
    </row>
    <row r="937" spans="1:10">
      <c r="A937" s="131"/>
      <c r="B937" s="103"/>
      <c r="C937" s="103"/>
      <c r="D937" s="103"/>
      <c r="E937" s="103"/>
      <c r="F937" s="103"/>
      <c r="G937" s="103"/>
      <c r="H937" s="103"/>
      <c r="J937" s="103"/>
    </row>
    <row r="938" spans="1:10">
      <c r="A938" s="131"/>
      <c r="B938" s="103"/>
      <c r="C938" s="103"/>
      <c r="D938" s="103"/>
      <c r="E938" s="103"/>
      <c r="F938" s="103"/>
      <c r="G938" s="103"/>
      <c r="H938" s="103"/>
      <c r="J938" s="103"/>
    </row>
    <row r="939" spans="1:10">
      <c r="A939" s="131"/>
      <c r="B939" s="103"/>
      <c r="C939" s="103"/>
      <c r="D939" s="103"/>
      <c r="E939" s="103"/>
      <c r="F939" s="103"/>
      <c r="G939" s="103"/>
      <c r="H939" s="103"/>
      <c r="J939" s="103"/>
    </row>
    <row r="940" spans="1:10">
      <c r="A940" s="131"/>
      <c r="B940" s="103"/>
      <c r="C940" s="103"/>
      <c r="D940" s="103"/>
      <c r="E940" s="103"/>
      <c r="F940" s="103"/>
      <c r="G940" s="103"/>
      <c r="H940" s="103"/>
      <c r="J940" s="103"/>
    </row>
    <row r="941" spans="1:10">
      <c r="A941" s="131"/>
      <c r="B941" s="103"/>
      <c r="C941" s="103"/>
      <c r="D941" s="103"/>
      <c r="E941" s="103"/>
      <c r="F941" s="103"/>
      <c r="G941" s="103"/>
      <c r="H941" s="103"/>
      <c r="J941" s="103"/>
    </row>
    <row r="942" spans="1:10">
      <c r="A942" s="131"/>
      <c r="B942" s="103"/>
      <c r="C942" s="103"/>
      <c r="D942" s="103"/>
      <c r="E942" s="103"/>
      <c r="F942" s="103"/>
      <c r="G942" s="103"/>
      <c r="H942" s="103"/>
      <c r="J942" s="103"/>
    </row>
    <row r="943" spans="1:10">
      <c r="A943" s="131"/>
      <c r="B943" s="103"/>
      <c r="C943" s="103"/>
      <c r="D943" s="103"/>
      <c r="E943" s="103"/>
      <c r="F943" s="103"/>
      <c r="G943" s="103"/>
      <c r="H943" s="103"/>
      <c r="J943" s="103"/>
    </row>
    <row r="944" spans="1:10">
      <c r="A944" s="131"/>
      <c r="B944" s="103"/>
      <c r="C944" s="103"/>
      <c r="D944" s="103"/>
      <c r="E944" s="103"/>
      <c r="F944" s="103"/>
      <c r="G944" s="103"/>
      <c r="H944" s="103"/>
      <c r="J944" s="103"/>
    </row>
    <row r="945" spans="1:10">
      <c r="A945" s="131"/>
      <c r="B945" s="103"/>
      <c r="C945" s="103"/>
      <c r="D945" s="103"/>
      <c r="E945" s="103"/>
      <c r="F945" s="103"/>
      <c r="G945" s="103"/>
      <c r="H945" s="103"/>
      <c r="J945" s="103"/>
    </row>
    <row r="946" spans="1:10">
      <c r="A946" s="131"/>
      <c r="B946" s="103"/>
      <c r="C946" s="103"/>
      <c r="D946" s="103"/>
      <c r="E946" s="103"/>
      <c r="F946" s="103"/>
      <c r="G946" s="103"/>
      <c r="H946" s="103"/>
      <c r="J946" s="103"/>
    </row>
    <row r="947" spans="1:10">
      <c r="A947" s="131"/>
      <c r="B947" s="103"/>
      <c r="C947" s="103"/>
      <c r="D947" s="103"/>
      <c r="E947" s="103"/>
      <c r="F947" s="103"/>
      <c r="G947" s="103"/>
      <c r="H947" s="103"/>
      <c r="J947" s="103"/>
    </row>
    <row r="948" spans="1:10">
      <c r="A948" s="131"/>
      <c r="B948" s="103"/>
      <c r="C948" s="103"/>
      <c r="D948" s="103"/>
      <c r="E948" s="103"/>
      <c r="F948" s="103"/>
      <c r="G948" s="103"/>
      <c r="H948" s="103"/>
      <c r="J948" s="103"/>
    </row>
    <row r="949" spans="1:10">
      <c r="A949" s="131"/>
      <c r="B949" s="103"/>
      <c r="C949" s="103"/>
      <c r="D949" s="103"/>
      <c r="E949" s="103"/>
      <c r="F949" s="103"/>
      <c r="G949" s="103"/>
      <c r="H949" s="103"/>
      <c r="J949" s="103"/>
    </row>
    <row r="950" spans="1:10">
      <c r="A950" s="131"/>
      <c r="B950" s="103"/>
      <c r="C950" s="103"/>
      <c r="D950" s="103"/>
      <c r="E950" s="103"/>
      <c r="F950" s="103"/>
      <c r="G950" s="103"/>
      <c r="H950" s="103"/>
      <c r="J950" s="103"/>
    </row>
    <row r="951" spans="1:10">
      <c r="A951" s="131"/>
      <c r="B951" s="103"/>
      <c r="C951" s="103"/>
      <c r="D951" s="103"/>
      <c r="E951" s="103"/>
      <c r="F951" s="103"/>
      <c r="G951" s="103"/>
      <c r="H951" s="103"/>
      <c r="J951" s="103"/>
    </row>
    <row r="952" spans="1:10">
      <c r="A952" s="131"/>
      <c r="B952" s="103"/>
      <c r="C952" s="103"/>
      <c r="D952" s="103"/>
      <c r="E952" s="103"/>
      <c r="F952" s="103"/>
      <c r="G952" s="103"/>
      <c r="H952" s="103"/>
      <c r="J952" s="103"/>
    </row>
    <row r="953" spans="1:10">
      <c r="A953" s="131"/>
      <c r="B953" s="103"/>
      <c r="C953" s="103"/>
      <c r="D953" s="103"/>
      <c r="E953" s="103"/>
      <c r="F953" s="103"/>
      <c r="G953" s="103"/>
      <c r="H953" s="103"/>
      <c r="J953" s="103"/>
    </row>
    <row r="954" spans="1:10">
      <c r="A954" s="131"/>
      <c r="B954" s="103"/>
      <c r="C954" s="103"/>
      <c r="D954" s="103"/>
      <c r="E954" s="103"/>
      <c r="F954" s="103"/>
      <c r="G954" s="103"/>
      <c r="H954" s="103"/>
      <c r="J954" s="103"/>
    </row>
    <row r="955" spans="1:10">
      <c r="A955" s="131"/>
      <c r="B955" s="103"/>
      <c r="C955" s="103"/>
      <c r="D955" s="103"/>
      <c r="E955" s="103"/>
      <c r="F955" s="103"/>
      <c r="G955" s="103"/>
      <c r="H955" s="103"/>
      <c r="J955" s="103"/>
    </row>
    <row r="956" spans="1:10">
      <c r="A956" s="131"/>
      <c r="B956" s="103"/>
      <c r="C956" s="103"/>
      <c r="D956" s="103"/>
      <c r="E956" s="103"/>
      <c r="F956" s="103"/>
      <c r="G956" s="103"/>
      <c r="H956" s="103"/>
      <c r="J956" s="103"/>
    </row>
    <row r="957" spans="1:10">
      <c r="A957" s="131"/>
      <c r="B957" s="103"/>
      <c r="C957" s="103"/>
      <c r="D957" s="103"/>
      <c r="E957" s="103"/>
      <c r="F957" s="103"/>
      <c r="G957" s="103"/>
      <c r="H957" s="103"/>
      <c r="J957" s="103"/>
    </row>
    <row r="958" spans="1:10">
      <c r="A958" s="131"/>
      <c r="B958" s="103"/>
      <c r="C958" s="103"/>
      <c r="D958" s="103"/>
      <c r="E958" s="103"/>
      <c r="F958" s="103"/>
      <c r="G958" s="103"/>
      <c r="H958" s="103"/>
      <c r="J958" s="103"/>
    </row>
    <row r="959" spans="1:10">
      <c r="A959" s="131"/>
      <c r="B959" s="103"/>
      <c r="C959" s="103"/>
      <c r="D959" s="103"/>
      <c r="E959" s="103"/>
      <c r="F959" s="103"/>
      <c r="G959" s="103"/>
      <c r="H959" s="103"/>
      <c r="J959" s="103"/>
    </row>
    <row r="960" spans="1:10">
      <c r="A960" s="131"/>
      <c r="B960" s="103"/>
      <c r="C960" s="103"/>
      <c r="D960" s="103"/>
      <c r="E960" s="103"/>
      <c r="F960" s="103"/>
      <c r="G960" s="103"/>
      <c r="H960" s="103"/>
      <c r="J960" s="103"/>
    </row>
    <row r="961" spans="1:10">
      <c r="A961" s="131"/>
      <c r="B961" s="103"/>
      <c r="C961" s="103"/>
      <c r="D961" s="103"/>
      <c r="E961" s="103"/>
      <c r="F961" s="103"/>
      <c r="G961" s="103"/>
      <c r="H961" s="103"/>
      <c r="J961" s="103"/>
    </row>
    <row r="962" spans="1:10">
      <c r="A962" s="131"/>
      <c r="B962" s="103"/>
      <c r="C962" s="103"/>
      <c r="D962" s="103"/>
      <c r="E962" s="103"/>
      <c r="F962" s="103"/>
      <c r="G962" s="103"/>
      <c r="H962" s="103"/>
      <c r="J962" s="103"/>
    </row>
    <row r="963" spans="1:10">
      <c r="A963" s="131"/>
      <c r="B963" s="103"/>
      <c r="C963" s="103"/>
      <c r="D963" s="103"/>
      <c r="E963" s="103"/>
      <c r="F963" s="103"/>
      <c r="G963" s="103"/>
      <c r="H963" s="103"/>
      <c r="J963" s="103"/>
    </row>
    <row r="964" spans="1:10">
      <c r="A964" s="131"/>
      <c r="B964" s="103"/>
      <c r="C964" s="103"/>
      <c r="D964" s="103"/>
      <c r="E964" s="103"/>
      <c r="F964" s="103"/>
      <c r="G964" s="103"/>
      <c r="H964" s="103"/>
      <c r="J964" s="103"/>
    </row>
    <row r="965" spans="1:10">
      <c r="A965" s="131"/>
      <c r="B965" s="103"/>
      <c r="C965" s="103"/>
      <c r="D965" s="103"/>
      <c r="E965" s="103"/>
      <c r="F965" s="103"/>
      <c r="G965" s="103"/>
      <c r="H965" s="103"/>
      <c r="J965" s="103"/>
    </row>
    <row r="966" spans="1:10">
      <c r="A966" s="131"/>
      <c r="B966" s="103"/>
      <c r="C966" s="103"/>
      <c r="D966" s="103"/>
      <c r="E966" s="103"/>
      <c r="F966" s="103"/>
      <c r="G966" s="103"/>
      <c r="H966" s="103"/>
      <c r="J966" s="103"/>
    </row>
    <row r="967" spans="1:10">
      <c r="A967" s="131"/>
      <c r="B967" s="103"/>
      <c r="C967" s="103"/>
      <c r="D967" s="103"/>
      <c r="E967" s="103"/>
      <c r="F967" s="103"/>
      <c r="G967" s="103"/>
      <c r="H967" s="103"/>
      <c r="J967" s="103"/>
    </row>
    <row r="968" spans="1:10">
      <c r="A968" s="131"/>
      <c r="B968" s="103"/>
      <c r="C968" s="103"/>
      <c r="D968" s="103"/>
      <c r="E968" s="103"/>
      <c r="F968" s="103"/>
      <c r="G968" s="103"/>
      <c r="H968" s="103"/>
      <c r="J968" s="103"/>
    </row>
    <row r="969" spans="1:10">
      <c r="A969" s="131"/>
      <c r="B969" s="103"/>
      <c r="C969" s="103"/>
      <c r="D969" s="103"/>
      <c r="E969" s="103"/>
      <c r="F969" s="103"/>
      <c r="G969" s="103"/>
      <c r="H969" s="103"/>
      <c r="J969" s="103"/>
    </row>
    <row r="970" spans="1:10">
      <c r="A970" s="131"/>
      <c r="B970" s="103"/>
      <c r="C970" s="103"/>
      <c r="D970" s="103"/>
      <c r="E970" s="103"/>
      <c r="F970" s="103"/>
      <c r="G970" s="103"/>
      <c r="H970" s="103"/>
      <c r="J970" s="103"/>
    </row>
    <row r="971" spans="1:10">
      <c r="A971" s="131"/>
      <c r="B971" s="103"/>
      <c r="C971" s="103"/>
      <c r="D971" s="103"/>
      <c r="E971" s="103"/>
      <c r="F971" s="103"/>
      <c r="G971" s="103"/>
      <c r="H971" s="103"/>
      <c r="J971" s="103"/>
    </row>
    <row r="972" spans="1:10">
      <c r="A972" s="131"/>
      <c r="B972" s="103"/>
      <c r="C972" s="103"/>
      <c r="D972" s="103"/>
      <c r="E972" s="103"/>
      <c r="F972" s="103"/>
      <c r="G972" s="103"/>
      <c r="H972" s="103"/>
      <c r="J972" s="103"/>
    </row>
    <row r="973" spans="1:10">
      <c r="A973" s="131"/>
      <c r="B973" s="103"/>
      <c r="C973" s="103"/>
      <c r="D973" s="103"/>
      <c r="E973" s="103"/>
      <c r="F973" s="103"/>
      <c r="G973" s="103"/>
      <c r="H973" s="103"/>
      <c r="J973" s="103"/>
    </row>
    <row r="974" spans="1:10">
      <c r="A974" s="131"/>
      <c r="B974" s="103"/>
      <c r="C974" s="103"/>
      <c r="D974" s="103"/>
      <c r="E974" s="103"/>
      <c r="F974" s="103"/>
      <c r="G974" s="103"/>
      <c r="H974" s="103"/>
      <c r="J974" s="103"/>
    </row>
    <row r="975" spans="1:10">
      <c r="A975" s="131"/>
      <c r="B975" s="103"/>
      <c r="C975" s="103"/>
      <c r="D975" s="103"/>
      <c r="E975" s="103"/>
      <c r="F975" s="103"/>
      <c r="G975" s="103"/>
      <c r="H975" s="103"/>
      <c r="J975" s="103"/>
    </row>
    <row r="976" spans="1:10">
      <c r="A976" s="131"/>
      <c r="B976" s="103"/>
      <c r="C976" s="103"/>
      <c r="D976" s="103"/>
      <c r="E976" s="103"/>
      <c r="F976" s="103"/>
      <c r="G976" s="103"/>
      <c r="H976" s="103"/>
      <c r="J976" s="103"/>
    </row>
    <row r="977" spans="1:10">
      <c r="A977" s="131"/>
      <c r="B977" s="103"/>
      <c r="C977" s="103"/>
      <c r="D977" s="103"/>
      <c r="E977" s="103"/>
      <c r="F977" s="103"/>
      <c r="G977" s="103"/>
      <c r="H977" s="103"/>
      <c r="J977" s="103"/>
    </row>
    <row r="978" spans="1:10">
      <c r="A978" s="131"/>
      <c r="B978" s="103"/>
      <c r="C978" s="103"/>
      <c r="D978" s="103"/>
      <c r="E978" s="103"/>
      <c r="F978" s="103"/>
      <c r="G978" s="103"/>
      <c r="H978" s="103"/>
      <c r="J978" s="103"/>
    </row>
    <row r="979" spans="1:10">
      <c r="A979" s="131"/>
      <c r="B979" s="103"/>
      <c r="C979" s="103"/>
      <c r="D979" s="103"/>
      <c r="E979" s="103"/>
      <c r="F979" s="103"/>
      <c r="G979" s="103"/>
      <c r="H979" s="103"/>
      <c r="J979" s="103"/>
    </row>
    <row r="980" spans="1:10">
      <c r="A980" s="131"/>
      <c r="B980" s="103"/>
      <c r="C980" s="103"/>
      <c r="D980" s="103"/>
      <c r="E980" s="103"/>
      <c r="F980" s="103"/>
      <c r="G980" s="103"/>
      <c r="H980" s="103"/>
      <c r="J980" s="103"/>
    </row>
    <row r="981" spans="1:10">
      <c r="A981" s="131"/>
      <c r="B981" s="103"/>
      <c r="C981" s="103"/>
      <c r="D981" s="103"/>
      <c r="E981" s="103"/>
      <c r="F981" s="103"/>
      <c r="G981" s="103"/>
      <c r="H981" s="103"/>
      <c r="J981" s="103"/>
    </row>
    <row r="982" spans="1:10">
      <c r="A982" s="131"/>
      <c r="B982" s="103"/>
      <c r="C982" s="103"/>
      <c r="D982" s="103"/>
      <c r="E982" s="103"/>
      <c r="F982" s="103"/>
      <c r="G982" s="103"/>
      <c r="H982" s="103"/>
      <c r="J982" s="103"/>
    </row>
    <row r="983" spans="1:10">
      <c r="A983" s="131"/>
      <c r="B983" s="103"/>
      <c r="C983" s="103"/>
      <c r="D983" s="103"/>
      <c r="E983" s="103"/>
      <c r="F983" s="103"/>
      <c r="G983" s="103"/>
      <c r="H983" s="103"/>
      <c r="J983" s="103"/>
    </row>
    <row r="984" spans="1:10">
      <c r="A984" s="131"/>
      <c r="B984" s="103"/>
      <c r="C984" s="103"/>
      <c r="D984" s="103"/>
      <c r="E984" s="103"/>
      <c r="F984" s="103"/>
      <c r="G984" s="103"/>
      <c r="H984" s="103"/>
      <c r="J984" s="103"/>
    </row>
    <row r="985" spans="1:10">
      <c r="A985" s="131"/>
      <c r="B985" s="103"/>
      <c r="C985" s="103"/>
      <c r="D985" s="103"/>
      <c r="E985" s="103"/>
      <c r="F985" s="103"/>
      <c r="G985" s="103"/>
      <c r="H985" s="103"/>
      <c r="J985" s="103"/>
    </row>
    <row r="986" spans="1:10">
      <c r="A986" s="131"/>
      <c r="B986" s="103"/>
      <c r="C986" s="103"/>
      <c r="D986" s="103"/>
      <c r="E986" s="103"/>
      <c r="F986" s="103"/>
      <c r="G986" s="103"/>
      <c r="H986" s="103"/>
      <c r="J986" s="103"/>
    </row>
    <row r="987" spans="1:10">
      <c r="A987" s="131"/>
      <c r="B987" s="103"/>
      <c r="C987" s="103"/>
      <c r="D987" s="103"/>
      <c r="E987" s="103"/>
      <c r="F987" s="103"/>
      <c r="G987" s="103"/>
      <c r="H987" s="103"/>
      <c r="J987" s="103"/>
    </row>
    <row r="988" spans="1:10">
      <c r="A988" s="131"/>
      <c r="B988" s="103"/>
      <c r="C988" s="103"/>
      <c r="D988" s="103"/>
      <c r="E988" s="103"/>
      <c r="F988" s="103"/>
      <c r="G988" s="103"/>
      <c r="H988" s="103"/>
      <c r="J988" s="103"/>
    </row>
    <row r="989" spans="1:10">
      <c r="A989" s="131"/>
      <c r="B989" s="103"/>
      <c r="C989" s="103"/>
      <c r="D989" s="103"/>
      <c r="E989" s="103"/>
      <c r="F989" s="103"/>
      <c r="G989" s="103"/>
      <c r="H989" s="103"/>
      <c r="J989" s="103"/>
    </row>
    <row r="990" spans="1:10">
      <c r="A990" s="131"/>
      <c r="B990" s="103"/>
      <c r="C990" s="103"/>
      <c r="D990" s="103"/>
      <c r="E990" s="103"/>
      <c r="F990" s="103"/>
      <c r="G990" s="103"/>
      <c r="H990" s="103"/>
      <c r="J990" s="103"/>
    </row>
    <row r="991" spans="1:10">
      <c r="A991" s="131"/>
      <c r="B991" s="103"/>
      <c r="C991" s="103"/>
      <c r="D991" s="103"/>
      <c r="E991" s="103"/>
      <c r="F991" s="103"/>
      <c r="G991" s="103"/>
      <c r="H991" s="103"/>
      <c r="J991" s="103"/>
    </row>
    <row r="992" spans="1:10">
      <c r="A992" s="131"/>
      <c r="B992" s="103"/>
      <c r="C992" s="103"/>
      <c r="D992" s="103"/>
      <c r="E992" s="103"/>
      <c r="F992" s="103"/>
      <c r="G992" s="103"/>
      <c r="H992" s="103"/>
      <c r="J992" s="103"/>
    </row>
    <row r="993" spans="1:10">
      <c r="A993" s="131"/>
      <c r="B993" s="103"/>
      <c r="C993" s="103"/>
      <c r="D993" s="103"/>
      <c r="E993" s="103"/>
      <c r="F993" s="103"/>
      <c r="G993" s="103"/>
      <c r="H993" s="103"/>
      <c r="J993" s="103"/>
    </row>
    <row r="994" spans="1:10">
      <c r="A994" s="131"/>
      <c r="B994" s="103"/>
      <c r="C994" s="103"/>
      <c r="D994" s="103"/>
      <c r="E994" s="103"/>
      <c r="F994" s="103"/>
      <c r="G994" s="103"/>
      <c r="H994" s="103"/>
      <c r="J994" s="103"/>
    </row>
    <row r="995" spans="1:10">
      <c r="A995" s="131"/>
      <c r="B995" s="103"/>
      <c r="C995" s="103"/>
      <c r="D995" s="103"/>
      <c r="E995" s="103"/>
      <c r="F995" s="103"/>
      <c r="G995" s="103"/>
      <c r="H995" s="103"/>
      <c r="J995" s="103"/>
    </row>
    <row r="996" spans="1:10">
      <c r="A996" s="131"/>
      <c r="B996" s="103"/>
      <c r="C996" s="103"/>
      <c r="D996" s="103"/>
      <c r="E996" s="103"/>
      <c r="F996" s="103"/>
      <c r="G996" s="103"/>
      <c r="H996" s="103"/>
      <c r="J996" s="103"/>
    </row>
    <row r="997" spans="1:10">
      <c r="A997" s="131"/>
      <c r="B997" s="103"/>
      <c r="C997" s="103"/>
      <c r="D997" s="103"/>
      <c r="E997" s="103"/>
      <c r="F997" s="103"/>
      <c r="G997" s="103"/>
      <c r="H997" s="103"/>
      <c r="J997" s="103"/>
    </row>
    <row r="998" spans="1:10">
      <c r="A998" s="131"/>
      <c r="B998" s="103"/>
      <c r="C998" s="103"/>
      <c r="D998" s="103"/>
      <c r="E998" s="103"/>
      <c r="F998" s="103"/>
      <c r="G998" s="103"/>
      <c r="H998" s="103"/>
      <c r="J998" s="103"/>
    </row>
    <row r="999" spans="1:10">
      <c r="A999" s="131"/>
      <c r="B999" s="103"/>
      <c r="C999" s="103"/>
      <c r="D999" s="103"/>
      <c r="E999" s="103"/>
      <c r="F999" s="103"/>
      <c r="G999" s="103"/>
      <c r="H999" s="103"/>
      <c r="J999" s="103"/>
    </row>
    <row r="1000" spans="1:10">
      <c r="A1000" s="131"/>
      <c r="B1000" s="103"/>
      <c r="C1000" s="103"/>
      <c r="D1000" s="103"/>
      <c r="E1000" s="103"/>
      <c r="F1000" s="103"/>
      <c r="G1000" s="103"/>
      <c r="H1000" s="103"/>
      <c r="J1000" s="103"/>
    </row>
  </sheetData>
  <autoFilter ref="A1:J143" xr:uid="{00000000-0009-0000-0000-000005000000}">
    <filterColumn colId="1">
      <filters>
        <dateGroupItem year="2009" month="6" day="10" dateTimeGrouping="day"/>
        <dateGroupItem year="2009" month="7" day="3" dateTimeGrouping="day"/>
        <dateGroupItem year="2009" month="9" day="22" dateTimeGrouping="day"/>
        <dateGroupItem year="2009" month="10" day="15" dateTimeGrouping="day"/>
        <dateGroupItem year="2009" month="10" day="19" dateTimeGrouping="day"/>
        <dateGroupItem year="2009" month="10" day="20" dateTimeGrouping="day"/>
        <dateGroupItem year="2009" month="10" day="22" dateTimeGrouping="day"/>
        <dateGroupItem year="2009" month="11" day="1" dateTimeGrouping="day"/>
        <dateGroupItem year="2009" month="11" day="21" dateTimeGrouping="day"/>
        <dateGroupItem year="2009" month="11" day="24" dateTimeGrouping="day"/>
        <dateGroupItem year="2009" month="11" day="25" dateTimeGrouping="day"/>
        <dateGroupItem year="2009" month="12" day="1" dateTimeGrouping="day"/>
        <dateGroupItem year="2009" month="12" day="17" dateTimeGrouping="day"/>
        <dateGroupItem year="2009" month="12" day="21" dateTimeGrouping="day"/>
        <dateGroupItem year="2009" month="12" day="31" dateTimeGrouping="day"/>
      </filters>
    </filterColumn>
    <sortState xmlns:xlrd2="http://schemas.microsoft.com/office/spreadsheetml/2017/richdata2" ref="A2:J143">
      <sortCondition ref="A2:A143"/>
    </sortState>
  </autoFilter>
  <hyperlinks>
    <hyperlink ref="G17" r:id="rId1" xr:uid="{00000000-0004-0000-0500-000000000000}"/>
    <hyperlink ref="G21" r:id="rId2" xr:uid="{00000000-0004-0000-0500-000001000000}"/>
    <hyperlink ref="G59" r:id="rId3" xr:uid="{00000000-0004-0000-0500-000002000000}"/>
    <hyperlink ref="G61" r:id="rId4" xr:uid="{00000000-0004-0000-0500-000003000000}"/>
    <hyperlink ref="G72" r:id="rId5" xr:uid="{00000000-0004-0000-0500-000004000000}"/>
    <hyperlink ref="G76" r:id="rId6" xr:uid="{00000000-0004-0000-0500-000005000000}"/>
    <hyperlink ref="G85" r:id="rId7" xr:uid="{00000000-0004-0000-0500-000006000000}"/>
    <hyperlink ref="G88" r:id="rId8" xr:uid="{00000000-0004-0000-0500-000007000000}"/>
    <hyperlink ref="G89" r:id="rId9" xr:uid="{00000000-0004-0000-0500-000008000000}"/>
    <hyperlink ref="G91" r:id="rId10" xr:uid="{00000000-0004-0000-0500-000009000000}"/>
    <hyperlink ref="G94" r:id="rId11" xr:uid="{00000000-0004-0000-0500-00000A000000}"/>
    <hyperlink ref="G96" r:id="rId12" xr:uid="{00000000-0004-0000-0500-00000B000000}"/>
    <hyperlink ref="G114" r:id="rId13" xr:uid="{00000000-0004-0000-0500-00000C000000}"/>
    <hyperlink ref="G118" r:id="rId14" xr:uid="{00000000-0004-0000-0500-00000D000000}"/>
  </hyperlinks>
  <pageMargins left="0.70069444444444484" right="0.70069444444444484" top="0.75208333333333299" bottom="0.75208333333333299" header="0.51181102362204689" footer="0.51181102362204689"/>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G1077"/>
  <sheetViews>
    <sheetView workbookViewId="0">
      <pane ySplit="1" topLeftCell="A38" activePane="bottomLeft" state="frozen"/>
      <selection pane="bottomLeft"/>
    </sheetView>
  </sheetViews>
  <sheetFormatPr baseColWidth="10" defaultColWidth="17.33203125" defaultRowHeight="14.4"/>
  <cols>
    <col min="1" max="1" width="11.33203125" customWidth="1"/>
    <col min="2" max="2" width="129.88671875" customWidth="1"/>
    <col min="3" max="3" width="12.5546875" customWidth="1"/>
    <col min="4" max="4" width="15" customWidth="1"/>
    <col min="5" max="5" width="19.33203125" style="54" customWidth="1"/>
    <col min="6" max="6" width="52.6640625" customWidth="1"/>
    <col min="7" max="7" width="87.33203125" customWidth="1"/>
  </cols>
  <sheetData>
    <row r="1" spans="1:7" ht="26.4">
      <c r="A1" s="132" t="s">
        <v>1737</v>
      </c>
      <c r="B1" s="132" t="s">
        <v>1738</v>
      </c>
      <c r="C1" s="132" t="s">
        <v>1739</v>
      </c>
      <c r="D1" s="132" t="s">
        <v>1740</v>
      </c>
      <c r="E1" s="132" t="s">
        <v>1741</v>
      </c>
      <c r="F1" s="132" t="s">
        <v>1742</v>
      </c>
      <c r="G1" s="132" t="s">
        <v>1743</v>
      </c>
    </row>
    <row r="2" spans="1:7" ht="39.6">
      <c r="A2" s="133" t="s">
        <v>1744</v>
      </c>
      <c r="B2" s="133" t="s">
        <v>1745</v>
      </c>
      <c r="C2" s="133">
        <v>2010</v>
      </c>
      <c r="D2" s="133" t="s">
        <v>1746</v>
      </c>
      <c r="E2" s="133"/>
      <c r="F2" s="133"/>
      <c r="G2" s="133"/>
    </row>
    <row r="3" spans="1:7" ht="39.6">
      <c r="A3" s="133" t="s">
        <v>1747</v>
      </c>
      <c r="B3" s="133" t="s">
        <v>1748</v>
      </c>
      <c r="C3" s="133">
        <v>2011</v>
      </c>
      <c r="D3" s="133" t="s">
        <v>1749</v>
      </c>
      <c r="E3" s="133"/>
      <c r="F3" s="133"/>
      <c r="G3" s="133" t="s">
        <v>1750</v>
      </c>
    </row>
    <row r="4" spans="1:7" ht="26.4">
      <c r="A4" s="133" t="s">
        <v>1751</v>
      </c>
      <c r="B4" s="133" t="s">
        <v>1752</v>
      </c>
      <c r="C4" s="133">
        <v>2011</v>
      </c>
      <c r="D4" s="133" t="s">
        <v>1749</v>
      </c>
      <c r="E4" s="133"/>
      <c r="F4" s="133"/>
      <c r="G4" s="133" t="s">
        <v>1750</v>
      </c>
    </row>
    <row r="5" spans="1:7" ht="39.6">
      <c r="A5" s="133" t="s">
        <v>1753</v>
      </c>
      <c r="B5" s="133" t="s">
        <v>1754</v>
      </c>
      <c r="C5" s="133">
        <v>2011</v>
      </c>
      <c r="D5" s="133" t="s">
        <v>1749</v>
      </c>
      <c r="E5" s="133"/>
      <c r="F5" s="133"/>
      <c r="G5" s="133" t="s">
        <v>1755</v>
      </c>
    </row>
    <row r="6" spans="1:7" ht="26.4">
      <c r="A6" s="133" t="s">
        <v>1756</v>
      </c>
      <c r="B6" s="133" t="s">
        <v>1757</v>
      </c>
      <c r="C6" s="133">
        <v>2011</v>
      </c>
      <c r="D6" s="133" t="s">
        <v>1749</v>
      </c>
      <c r="E6" s="133"/>
      <c r="F6" s="133"/>
      <c r="G6" s="133" t="s">
        <v>1758</v>
      </c>
    </row>
    <row r="7" spans="1:7" ht="66">
      <c r="A7" s="133" t="s">
        <v>1759</v>
      </c>
      <c r="B7" s="133" t="s">
        <v>1760</v>
      </c>
      <c r="C7" s="133">
        <v>2012</v>
      </c>
      <c r="D7" s="133" t="s">
        <v>1749</v>
      </c>
      <c r="E7" s="133"/>
      <c r="F7" s="133"/>
      <c r="G7" s="133" t="s">
        <v>1761</v>
      </c>
    </row>
    <row r="8" spans="1:7" ht="39.6">
      <c r="A8" s="133" t="s">
        <v>1762</v>
      </c>
      <c r="B8" s="133" t="s">
        <v>1763</v>
      </c>
      <c r="C8" s="133">
        <v>2012</v>
      </c>
      <c r="D8" s="133" t="s">
        <v>1749</v>
      </c>
      <c r="E8" s="133"/>
      <c r="F8" s="133"/>
      <c r="G8" s="133" t="s">
        <v>1764</v>
      </c>
    </row>
    <row r="9" spans="1:7" ht="39.6">
      <c r="A9" s="133" t="s">
        <v>1765</v>
      </c>
      <c r="B9" s="133" t="s">
        <v>1766</v>
      </c>
      <c r="C9" s="133">
        <v>2012</v>
      </c>
      <c r="D9" s="133" t="s">
        <v>1749</v>
      </c>
      <c r="E9" s="133"/>
      <c r="F9" s="133"/>
      <c r="G9" s="133" t="s">
        <v>1767</v>
      </c>
    </row>
    <row r="10" spans="1:7" ht="66">
      <c r="A10" s="133" t="s">
        <v>1768</v>
      </c>
      <c r="B10" s="133" t="s">
        <v>1769</v>
      </c>
      <c r="C10" s="133">
        <v>2012</v>
      </c>
      <c r="D10" s="133" t="s">
        <v>1749</v>
      </c>
      <c r="E10" s="133"/>
      <c r="F10" s="133"/>
      <c r="G10" s="133" t="s">
        <v>1770</v>
      </c>
    </row>
    <row r="11" spans="1:7" ht="39.6">
      <c r="A11" s="133" t="s">
        <v>1771</v>
      </c>
      <c r="B11" s="133" t="s">
        <v>1772</v>
      </c>
      <c r="C11" s="133">
        <v>2012</v>
      </c>
      <c r="D11" s="133" t="s">
        <v>1749</v>
      </c>
      <c r="E11" s="133"/>
      <c r="F11" s="133"/>
      <c r="G11" s="133" t="s">
        <v>1773</v>
      </c>
    </row>
    <row r="12" spans="1:7" ht="52.8">
      <c r="A12" s="133" t="s">
        <v>1774</v>
      </c>
      <c r="B12" s="133" t="s">
        <v>1775</v>
      </c>
      <c r="C12" s="133">
        <v>2012</v>
      </c>
      <c r="D12" s="133" t="s">
        <v>1749</v>
      </c>
      <c r="E12" s="133"/>
      <c r="F12" s="133"/>
      <c r="G12" s="133" t="s">
        <v>1776</v>
      </c>
    </row>
    <row r="13" spans="1:7" ht="39.6">
      <c r="A13" s="133" t="s">
        <v>1777</v>
      </c>
      <c r="B13" s="133" t="s">
        <v>1778</v>
      </c>
      <c r="C13" s="133">
        <v>2012</v>
      </c>
      <c r="D13" s="133" t="s">
        <v>1749</v>
      </c>
      <c r="E13" s="133"/>
      <c r="F13" s="133"/>
      <c r="G13" s="133" t="s">
        <v>1779</v>
      </c>
    </row>
    <row r="14" spans="1:7" ht="39.6">
      <c r="A14" s="133" t="s">
        <v>1780</v>
      </c>
      <c r="B14" s="133" t="s">
        <v>1781</v>
      </c>
      <c r="C14" s="133">
        <v>2012</v>
      </c>
      <c r="D14" s="133" t="s">
        <v>1749</v>
      </c>
      <c r="E14" s="133"/>
      <c r="F14" s="133"/>
      <c r="G14" s="133" t="s">
        <v>1761</v>
      </c>
    </row>
    <row r="15" spans="1:7" ht="39.6">
      <c r="A15" s="133" t="s">
        <v>1782</v>
      </c>
      <c r="B15" s="133" t="s">
        <v>1783</v>
      </c>
      <c r="C15" s="133">
        <v>2012</v>
      </c>
      <c r="D15" s="133" t="s">
        <v>1746</v>
      </c>
      <c r="E15" s="133"/>
      <c r="F15" s="133"/>
      <c r="G15" s="133" t="s">
        <v>1261</v>
      </c>
    </row>
    <row r="16" spans="1:7" ht="39.6">
      <c r="A16" s="133" t="s">
        <v>1784</v>
      </c>
      <c r="B16" s="133" t="s">
        <v>1785</v>
      </c>
      <c r="C16" s="133">
        <v>2012</v>
      </c>
      <c r="D16" s="133" t="s">
        <v>1746</v>
      </c>
      <c r="E16" s="133"/>
      <c r="F16" s="133"/>
      <c r="G16" s="133" t="s">
        <v>1261</v>
      </c>
    </row>
    <row r="17" spans="1:7" ht="39.6">
      <c r="A17" s="133" t="s">
        <v>1786</v>
      </c>
      <c r="B17" s="133" t="s">
        <v>1787</v>
      </c>
      <c r="C17" s="133">
        <v>2012</v>
      </c>
      <c r="D17" s="133" t="s">
        <v>1746</v>
      </c>
      <c r="E17" s="133"/>
      <c r="F17" s="133"/>
      <c r="G17" s="133" t="s">
        <v>1261</v>
      </c>
    </row>
    <row r="18" spans="1:7" ht="52.8">
      <c r="A18" s="133" t="s">
        <v>1788</v>
      </c>
      <c r="B18" s="133" t="s">
        <v>1789</v>
      </c>
      <c r="C18" s="133">
        <v>2012</v>
      </c>
      <c r="D18" s="133" t="s">
        <v>1746</v>
      </c>
      <c r="E18" s="133"/>
      <c r="F18" s="133"/>
      <c r="G18" s="133" t="s">
        <v>1261</v>
      </c>
    </row>
    <row r="19" spans="1:7" ht="39.6">
      <c r="A19" s="133" t="s">
        <v>1790</v>
      </c>
      <c r="B19" s="133" t="s">
        <v>1791</v>
      </c>
      <c r="C19" s="133">
        <v>2012</v>
      </c>
      <c r="D19" s="133" t="s">
        <v>1746</v>
      </c>
      <c r="E19" s="133"/>
      <c r="F19" s="133"/>
      <c r="G19" s="133" t="s">
        <v>1261</v>
      </c>
    </row>
    <row r="20" spans="1:7" ht="39.6">
      <c r="A20" s="133" t="s">
        <v>1792</v>
      </c>
      <c r="B20" s="133" t="s">
        <v>1793</v>
      </c>
      <c r="C20" s="133">
        <v>2012</v>
      </c>
      <c r="D20" s="133" t="s">
        <v>1746</v>
      </c>
      <c r="E20" s="133"/>
      <c r="F20" s="133"/>
      <c r="G20" s="133" t="s">
        <v>1261</v>
      </c>
    </row>
    <row r="21" spans="1:7" ht="39.6">
      <c r="A21" s="133" t="s">
        <v>1794</v>
      </c>
      <c r="B21" s="133" t="s">
        <v>1795</v>
      </c>
      <c r="C21" s="133">
        <v>2012</v>
      </c>
      <c r="D21" s="133" t="s">
        <v>1746</v>
      </c>
      <c r="E21" s="133"/>
      <c r="F21" s="133"/>
      <c r="G21" s="133" t="s">
        <v>1261</v>
      </c>
    </row>
    <row r="22" spans="1:7" ht="39.6">
      <c r="A22" s="133" t="s">
        <v>1796</v>
      </c>
      <c r="B22" s="133" t="s">
        <v>1797</v>
      </c>
      <c r="C22" s="133">
        <v>2012</v>
      </c>
      <c r="D22" s="133" t="s">
        <v>1746</v>
      </c>
      <c r="E22" s="133"/>
      <c r="F22" s="133"/>
      <c r="G22" s="133" t="s">
        <v>1261</v>
      </c>
    </row>
    <row r="23" spans="1:7" ht="52.8">
      <c r="A23" s="133" t="s">
        <v>1798</v>
      </c>
      <c r="B23" s="133" t="s">
        <v>1799</v>
      </c>
      <c r="C23" s="133">
        <v>2012</v>
      </c>
      <c r="D23" s="133" t="s">
        <v>1746</v>
      </c>
      <c r="E23" s="133"/>
      <c r="F23" s="133"/>
      <c r="G23" s="133" t="s">
        <v>1261</v>
      </c>
    </row>
    <row r="24" spans="1:7" ht="39.6">
      <c r="A24" s="133" t="s">
        <v>1800</v>
      </c>
      <c r="B24" s="133" t="s">
        <v>1801</v>
      </c>
      <c r="C24" s="133">
        <v>2012</v>
      </c>
      <c r="D24" s="133" t="s">
        <v>1746</v>
      </c>
      <c r="E24" s="133"/>
      <c r="F24" s="133"/>
      <c r="G24" s="133" t="s">
        <v>1261</v>
      </c>
    </row>
    <row r="25" spans="1:7" ht="26.4">
      <c r="A25" s="133" t="s">
        <v>1802</v>
      </c>
      <c r="B25" s="133" t="s">
        <v>1803</v>
      </c>
      <c r="C25" s="133">
        <v>2012</v>
      </c>
      <c r="D25" s="133" t="s">
        <v>1749</v>
      </c>
      <c r="E25" s="133"/>
      <c r="F25" s="133"/>
      <c r="G25" s="133" t="s">
        <v>1804</v>
      </c>
    </row>
    <row r="26" spans="1:7" ht="26.4">
      <c r="A26" s="133" t="s">
        <v>1805</v>
      </c>
      <c r="B26" s="133" t="s">
        <v>1806</v>
      </c>
      <c r="C26" s="133">
        <v>2012</v>
      </c>
      <c r="D26" s="133" t="s">
        <v>1749</v>
      </c>
      <c r="E26" s="133"/>
      <c r="F26" s="133"/>
      <c r="G26" s="133" t="s">
        <v>1807</v>
      </c>
    </row>
    <row r="27" spans="1:7" ht="26.4">
      <c r="A27" s="133" t="s">
        <v>1808</v>
      </c>
      <c r="B27" s="133" t="s">
        <v>1809</v>
      </c>
      <c r="C27" s="133">
        <v>2012</v>
      </c>
      <c r="D27" s="133" t="s">
        <v>1749</v>
      </c>
      <c r="E27" s="133"/>
      <c r="F27" s="133"/>
      <c r="G27" s="133" t="s">
        <v>1804</v>
      </c>
    </row>
    <row r="28" spans="1:7" ht="39.6">
      <c r="A28" s="133" t="s">
        <v>1810</v>
      </c>
      <c r="B28" s="133" t="s">
        <v>1811</v>
      </c>
      <c r="C28" s="133">
        <v>2013</v>
      </c>
      <c r="D28" s="133" t="s">
        <v>1746</v>
      </c>
      <c r="E28" s="133"/>
      <c r="F28" s="133"/>
      <c r="G28" s="133" t="s">
        <v>1261</v>
      </c>
    </row>
    <row r="29" spans="1:7" ht="39.6">
      <c r="A29" s="133" t="s">
        <v>1812</v>
      </c>
      <c r="B29" s="133" t="s">
        <v>1813</v>
      </c>
      <c r="C29" s="133">
        <v>2013</v>
      </c>
      <c r="D29" s="133" t="s">
        <v>1749</v>
      </c>
      <c r="E29" s="133"/>
      <c r="F29" s="133"/>
      <c r="G29" s="133" t="s">
        <v>1814</v>
      </c>
    </row>
    <row r="30" spans="1:7" ht="39.6">
      <c r="A30" s="133" t="s">
        <v>1815</v>
      </c>
      <c r="B30" s="133" t="s">
        <v>1816</v>
      </c>
      <c r="C30" s="133">
        <v>2013</v>
      </c>
      <c r="D30" s="133" t="s">
        <v>1749</v>
      </c>
      <c r="E30" s="133"/>
      <c r="F30" s="133"/>
      <c r="G30" s="133" t="s">
        <v>1817</v>
      </c>
    </row>
    <row r="31" spans="1:7" ht="39.6">
      <c r="A31" s="133" t="s">
        <v>1818</v>
      </c>
      <c r="B31" s="133" t="s">
        <v>1819</v>
      </c>
      <c r="C31" s="133">
        <v>2013</v>
      </c>
      <c r="D31" s="133" t="s">
        <v>1749</v>
      </c>
      <c r="E31" s="133"/>
      <c r="F31" s="133"/>
      <c r="G31" s="133" t="s">
        <v>1261</v>
      </c>
    </row>
    <row r="32" spans="1:7" ht="39.6">
      <c r="A32" s="133" t="s">
        <v>1820</v>
      </c>
      <c r="B32" s="133" t="s">
        <v>1821</v>
      </c>
      <c r="C32" s="133">
        <v>2013</v>
      </c>
      <c r="D32" s="133" t="s">
        <v>1749</v>
      </c>
      <c r="E32" s="133"/>
      <c r="F32" s="133"/>
      <c r="G32" s="133" t="s">
        <v>1822</v>
      </c>
    </row>
    <row r="33" spans="1:7" ht="39.6">
      <c r="A33" s="133" t="s">
        <v>1823</v>
      </c>
      <c r="B33" s="133" t="s">
        <v>1824</v>
      </c>
      <c r="C33" s="133">
        <v>2013</v>
      </c>
      <c r="D33" s="133" t="s">
        <v>1749</v>
      </c>
      <c r="E33" s="133"/>
      <c r="F33" s="133"/>
      <c r="G33" s="133" t="s">
        <v>1261</v>
      </c>
    </row>
    <row r="34" spans="1:7" ht="39.6">
      <c r="A34" s="133" t="s">
        <v>1825</v>
      </c>
      <c r="B34" s="133" t="s">
        <v>1826</v>
      </c>
      <c r="C34" s="133">
        <v>2013</v>
      </c>
      <c r="D34" s="133" t="s">
        <v>1749</v>
      </c>
      <c r="E34" s="133"/>
      <c r="F34" s="133"/>
      <c r="G34" s="133" t="s">
        <v>1827</v>
      </c>
    </row>
    <row r="35" spans="1:7" ht="39.6">
      <c r="A35" s="133" t="s">
        <v>1828</v>
      </c>
      <c r="B35" s="133" t="s">
        <v>1829</v>
      </c>
      <c r="C35" s="133">
        <v>2013</v>
      </c>
      <c r="D35" s="133" t="s">
        <v>1749</v>
      </c>
      <c r="E35" s="133"/>
      <c r="F35" s="133"/>
      <c r="G35" s="133" t="s">
        <v>1830</v>
      </c>
    </row>
    <row r="36" spans="1:7" ht="39.6">
      <c r="A36" s="133" t="s">
        <v>1831</v>
      </c>
      <c r="B36" s="133" t="s">
        <v>1832</v>
      </c>
      <c r="C36" s="133">
        <v>2013</v>
      </c>
      <c r="D36" s="133" t="s">
        <v>1746</v>
      </c>
      <c r="E36" s="133"/>
      <c r="F36" s="133"/>
      <c r="G36" s="133" t="s">
        <v>1261</v>
      </c>
    </row>
    <row r="37" spans="1:7" ht="52.8">
      <c r="A37" s="133" t="s">
        <v>1833</v>
      </c>
      <c r="B37" s="133" t="s">
        <v>1834</v>
      </c>
      <c r="C37" s="133">
        <v>2013</v>
      </c>
      <c r="D37" s="133" t="s">
        <v>1746</v>
      </c>
      <c r="E37" s="133"/>
      <c r="F37" s="133"/>
      <c r="G37" s="133" t="s">
        <v>1261</v>
      </c>
    </row>
    <row r="38" spans="1:7" ht="52.8">
      <c r="A38" s="133" t="s">
        <v>1835</v>
      </c>
      <c r="B38" s="133" t="s">
        <v>1836</v>
      </c>
      <c r="C38" s="133">
        <v>2013</v>
      </c>
      <c r="D38" s="133" t="s">
        <v>1746</v>
      </c>
      <c r="E38" s="133"/>
      <c r="F38" s="133"/>
      <c r="G38" s="133" t="s">
        <v>1261</v>
      </c>
    </row>
    <row r="39" spans="1:7" ht="39.6">
      <c r="A39" s="133" t="s">
        <v>1837</v>
      </c>
      <c r="B39" s="133" t="s">
        <v>1838</v>
      </c>
      <c r="C39" s="133">
        <v>2013</v>
      </c>
      <c r="D39" s="133" t="s">
        <v>1746</v>
      </c>
      <c r="E39" s="133"/>
      <c r="F39" s="133"/>
      <c r="G39" s="133" t="s">
        <v>1261</v>
      </c>
    </row>
    <row r="40" spans="1:7" ht="52.8">
      <c r="A40" s="133" t="s">
        <v>1839</v>
      </c>
      <c r="B40" s="133" t="s">
        <v>1840</v>
      </c>
      <c r="C40" s="133">
        <v>2013</v>
      </c>
      <c r="D40" s="133" t="s">
        <v>1746</v>
      </c>
      <c r="E40" s="133"/>
      <c r="F40" s="133"/>
      <c r="G40" s="133" t="s">
        <v>1261</v>
      </c>
    </row>
    <row r="41" spans="1:7" ht="26.4">
      <c r="A41" s="133" t="s">
        <v>1841</v>
      </c>
      <c r="B41" s="133" t="s">
        <v>1842</v>
      </c>
      <c r="C41" s="133">
        <v>2013</v>
      </c>
      <c r="D41" s="133" t="s">
        <v>1749</v>
      </c>
      <c r="E41" s="133"/>
      <c r="F41" s="133"/>
      <c r="G41" s="133" t="s">
        <v>1843</v>
      </c>
    </row>
    <row r="42" spans="1:7" ht="26.4">
      <c r="A42" s="133" t="s">
        <v>1844</v>
      </c>
      <c r="B42" s="133" t="s">
        <v>1845</v>
      </c>
      <c r="C42" s="133">
        <v>2013</v>
      </c>
      <c r="D42" s="133" t="s">
        <v>1749</v>
      </c>
      <c r="E42" s="133"/>
      <c r="F42" s="133"/>
      <c r="G42" s="133" t="s">
        <v>1846</v>
      </c>
    </row>
    <row r="43" spans="1:7" ht="26.4">
      <c r="A43" s="133" t="s">
        <v>1847</v>
      </c>
      <c r="B43" s="133" t="s">
        <v>1848</v>
      </c>
      <c r="C43" s="133">
        <v>2013</v>
      </c>
      <c r="D43" s="133" t="s">
        <v>1749</v>
      </c>
      <c r="E43" s="133"/>
      <c r="F43" s="133"/>
      <c r="G43" s="133" t="s">
        <v>1846</v>
      </c>
    </row>
    <row r="44" spans="1:7" ht="26.4">
      <c r="A44" s="133" t="s">
        <v>1849</v>
      </c>
      <c r="B44" s="133" t="s">
        <v>1850</v>
      </c>
      <c r="C44" s="133">
        <v>2013</v>
      </c>
      <c r="D44" s="133" t="s">
        <v>1749</v>
      </c>
      <c r="E44" s="133"/>
      <c r="F44" s="133"/>
      <c r="G44" s="133" t="s">
        <v>1851</v>
      </c>
    </row>
    <row r="45" spans="1:7" ht="26.4">
      <c r="A45" s="133" t="s">
        <v>1852</v>
      </c>
      <c r="B45" s="133" t="s">
        <v>1853</v>
      </c>
      <c r="C45" s="133">
        <v>2013</v>
      </c>
      <c r="D45" s="133" t="s">
        <v>1749</v>
      </c>
      <c r="E45" s="133"/>
      <c r="F45" s="133"/>
      <c r="G45" s="133" t="s">
        <v>1854</v>
      </c>
    </row>
    <row r="46" spans="1:7" ht="39.6">
      <c r="A46" s="133" t="s">
        <v>1855</v>
      </c>
      <c r="B46" s="133" t="s">
        <v>1856</v>
      </c>
      <c r="C46" s="133">
        <v>2014</v>
      </c>
      <c r="D46" s="133" t="s">
        <v>1749</v>
      </c>
      <c r="E46" s="133"/>
      <c r="F46" s="133"/>
      <c r="G46" s="133" t="s">
        <v>1857</v>
      </c>
    </row>
    <row r="47" spans="1:7" ht="39.6">
      <c r="A47" s="133" t="s">
        <v>1858</v>
      </c>
      <c r="B47" s="133" t="s">
        <v>1859</v>
      </c>
      <c r="C47" s="133">
        <v>2014</v>
      </c>
      <c r="D47" s="133" t="s">
        <v>1749</v>
      </c>
      <c r="E47" s="133"/>
      <c r="F47" s="133"/>
      <c r="G47" s="133" t="s">
        <v>1860</v>
      </c>
    </row>
    <row r="48" spans="1:7" ht="39.6">
      <c r="A48" s="133" t="s">
        <v>1861</v>
      </c>
      <c r="B48" s="133" t="s">
        <v>1862</v>
      </c>
      <c r="C48" s="133">
        <v>2014</v>
      </c>
      <c r="D48" s="133" t="s">
        <v>1749</v>
      </c>
      <c r="E48" s="133"/>
      <c r="F48" s="133"/>
      <c r="G48" s="133" t="s">
        <v>1863</v>
      </c>
    </row>
    <row r="49" spans="1:7" ht="52.8">
      <c r="A49" s="133" t="s">
        <v>1864</v>
      </c>
      <c r="B49" s="133" t="s">
        <v>1865</v>
      </c>
      <c r="C49" s="133">
        <v>2014</v>
      </c>
      <c r="D49" s="133" t="s">
        <v>1749</v>
      </c>
      <c r="E49" s="133"/>
      <c r="F49" s="133"/>
      <c r="G49" s="133" t="s">
        <v>1866</v>
      </c>
    </row>
    <row r="50" spans="1:7" ht="39.6">
      <c r="A50" s="133" t="s">
        <v>1867</v>
      </c>
      <c r="B50" s="133" t="s">
        <v>1868</v>
      </c>
      <c r="C50" s="133">
        <v>2014</v>
      </c>
      <c r="D50" s="133" t="s">
        <v>1749</v>
      </c>
      <c r="E50" s="133"/>
      <c r="F50" s="133"/>
      <c r="G50" s="133" t="s">
        <v>1869</v>
      </c>
    </row>
    <row r="51" spans="1:7" ht="39.6">
      <c r="A51" s="133" t="s">
        <v>1870</v>
      </c>
      <c r="B51" s="133" t="s">
        <v>1871</v>
      </c>
      <c r="C51" s="133">
        <v>2014</v>
      </c>
      <c r="D51" s="133" t="s">
        <v>1749</v>
      </c>
      <c r="E51" s="133"/>
      <c r="F51" s="133"/>
      <c r="G51" s="133" t="s">
        <v>1872</v>
      </c>
    </row>
    <row r="52" spans="1:7" ht="39.6">
      <c r="A52" s="133" t="s">
        <v>1873</v>
      </c>
      <c r="B52" s="133" t="s">
        <v>1874</v>
      </c>
      <c r="C52" s="133">
        <v>2014</v>
      </c>
      <c r="D52" s="133" t="s">
        <v>1749</v>
      </c>
      <c r="E52" s="133"/>
      <c r="F52" s="133"/>
      <c r="G52" s="133" t="s">
        <v>1857</v>
      </c>
    </row>
    <row r="53" spans="1:7" ht="39.6">
      <c r="A53" s="133" t="s">
        <v>1875</v>
      </c>
      <c r="B53" s="133" t="s">
        <v>1876</v>
      </c>
      <c r="C53" s="133">
        <v>2014</v>
      </c>
      <c r="D53" s="133" t="s">
        <v>1749</v>
      </c>
      <c r="E53" s="133"/>
      <c r="F53" s="133"/>
      <c r="G53" s="133" t="s">
        <v>1261</v>
      </c>
    </row>
    <row r="54" spans="1:7" ht="26.4">
      <c r="A54" s="133" t="s">
        <v>1877</v>
      </c>
      <c r="B54" s="133" t="s">
        <v>1878</v>
      </c>
      <c r="C54" s="133">
        <v>2014</v>
      </c>
      <c r="D54" s="133" t="s">
        <v>1749</v>
      </c>
      <c r="E54" s="133"/>
      <c r="F54" s="133"/>
      <c r="G54" s="133" t="s">
        <v>1851</v>
      </c>
    </row>
    <row r="55" spans="1:7" ht="32.25" customHeight="1">
      <c r="A55" s="133" t="s">
        <v>1879</v>
      </c>
      <c r="B55" s="133" t="s">
        <v>1880</v>
      </c>
      <c r="C55" s="133">
        <v>2014</v>
      </c>
      <c r="D55" s="133" t="s">
        <v>1749</v>
      </c>
      <c r="E55" s="133"/>
      <c r="F55" s="133"/>
      <c r="G55" s="133" t="s">
        <v>1881</v>
      </c>
    </row>
    <row r="56" spans="1:7" ht="26.4">
      <c r="A56" s="133" t="s">
        <v>1882</v>
      </c>
      <c r="B56" s="133" t="s">
        <v>1883</v>
      </c>
      <c r="C56" s="133">
        <v>2014</v>
      </c>
      <c r="D56" s="133" t="s">
        <v>1749</v>
      </c>
      <c r="E56" s="133"/>
      <c r="F56" s="133"/>
      <c r="G56" s="133" t="s">
        <v>1884</v>
      </c>
    </row>
    <row r="57" spans="1:7" ht="26.4">
      <c r="A57" s="133" t="s">
        <v>1885</v>
      </c>
      <c r="B57" s="133" t="s">
        <v>1886</v>
      </c>
      <c r="C57" s="133">
        <v>2014</v>
      </c>
      <c r="D57" s="133" t="s">
        <v>1749</v>
      </c>
      <c r="E57" s="133"/>
      <c r="F57" s="133"/>
      <c r="G57" s="133" t="s">
        <v>1887</v>
      </c>
    </row>
    <row r="58" spans="1:7" ht="26.4">
      <c r="A58" s="133" t="s">
        <v>1888</v>
      </c>
      <c r="B58" s="133" t="s">
        <v>1889</v>
      </c>
      <c r="C58" s="133">
        <v>2014</v>
      </c>
      <c r="D58" s="133" t="s">
        <v>1749</v>
      </c>
      <c r="E58" s="133"/>
      <c r="F58" s="133"/>
      <c r="G58" s="133" t="s">
        <v>1887</v>
      </c>
    </row>
    <row r="59" spans="1:7" ht="26.4">
      <c r="A59" s="133" t="s">
        <v>1890</v>
      </c>
      <c r="B59" s="133" t="s">
        <v>1891</v>
      </c>
      <c r="C59" s="133">
        <v>2014</v>
      </c>
      <c r="D59" s="133" t="s">
        <v>1749</v>
      </c>
      <c r="E59" s="133"/>
      <c r="F59" s="133"/>
      <c r="G59" s="133" t="s">
        <v>1892</v>
      </c>
    </row>
    <row r="60" spans="1:7" ht="39.6">
      <c r="A60" s="133" t="s">
        <v>1893</v>
      </c>
      <c r="B60" s="133" t="s">
        <v>1894</v>
      </c>
      <c r="C60" s="133">
        <v>2014</v>
      </c>
      <c r="D60" s="133" t="s">
        <v>1746</v>
      </c>
      <c r="E60" s="133"/>
      <c r="F60" s="133"/>
      <c r="G60" s="133" t="s">
        <v>1261</v>
      </c>
    </row>
    <row r="61" spans="1:7" ht="39.6">
      <c r="A61" s="133" t="s">
        <v>1895</v>
      </c>
      <c r="B61" s="133" t="s">
        <v>1896</v>
      </c>
      <c r="C61" s="133">
        <v>2014</v>
      </c>
      <c r="D61" s="133" t="s">
        <v>1749</v>
      </c>
      <c r="E61" s="133"/>
      <c r="F61" s="133"/>
      <c r="G61" s="133" t="s">
        <v>1887</v>
      </c>
    </row>
    <row r="62" spans="1:7" ht="39.6">
      <c r="A62" s="133" t="s">
        <v>1897</v>
      </c>
      <c r="B62" s="133" t="s">
        <v>1898</v>
      </c>
      <c r="C62" s="133">
        <v>2015</v>
      </c>
      <c r="D62" s="133" t="s">
        <v>1746</v>
      </c>
      <c r="E62" s="133"/>
      <c r="F62" s="133"/>
      <c r="G62" s="133" t="s">
        <v>1261</v>
      </c>
    </row>
    <row r="63" spans="1:7" ht="52.8">
      <c r="A63" s="133" t="s">
        <v>1899</v>
      </c>
      <c r="B63" s="133" t="s">
        <v>1900</v>
      </c>
      <c r="C63" s="133">
        <v>2015</v>
      </c>
      <c r="D63" s="133" t="s">
        <v>1746</v>
      </c>
      <c r="E63" s="133"/>
      <c r="F63" s="133"/>
      <c r="G63" s="133" t="s">
        <v>1261</v>
      </c>
    </row>
    <row r="64" spans="1:7" ht="39.6">
      <c r="A64" s="133" t="s">
        <v>1901</v>
      </c>
      <c r="B64" s="133" t="s">
        <v>1902</v>
      </c>
      <c r="C64" s="133">
        <v>2015</v>
      </c>
      <c r="D64" s="133" t="s">
        <v>1746</v>
      </c>
      <c r="E64" s="133"/>
      <c r="F64" s="133"/>
      <c r="G64" s="133" t="s">
        <v>1261</v>
      </c>
    </row>
    <row r="65" spans="1:7" ht="26.4">
      <c r="A65" s="133" t="s">
        <v>1903</v>
      </c>
      <c r="B65" s="133" t="s">
        <v>1904</v>
      </c>
      <c r="C65" s="133">
        <v>2015</v>
      </c>
      <c r="D65" s="133" t="s">
        <v>1749</v>
      </c>
      <c r="E65" s="133"/>
      <c r="F65" s="133"/>
      <c r="G65" s="133" t="s">
        <v>1905</v>
      </c>
    </row>
    <row r="66" spans="1:7" ht="39.6">
      <c r="A66" s="133" t="s">
        <v>1906</v>
      </c>
      <c r="B66" s="133" t="s">
        <v>1907</v>
      </c>
      <c r="C66" s="133">
        <v>2015</v>
      </c>
      <c r="D66" s="133" t="s">
        <v>1749</v>
      </c>
      <c r="E66" s="133"/>
      <c r="F66" s="133"/>
      <c r="G66" s="133" t="s">
        <v>1908</v>
      </c>
    </row>
    <row r="67" spans="1:7" ht="39.6">
      <c r="A67" s="133" t="s">
        <v>1909</v>
      </c>
      <c r="B67" s="133" t="s">
        <v>1910</v>
      </c>
      <c r="C67" s="133">
        <v>2015</v>
      </c>
      <c r="D67" s="133" t="s">
        <v>1749</v>
      </c>
      <c r="E67" s="133"/>
      <c r="F67" s="133"/>
      <c r="G67" s="133" t="s">
        <v>1911</v>
      </c>
    </row>
    <row r="68" spans="1:7" ht="39.6">
      <c r="A68" s="133" t="s">
        <v>1912</v>
      </c>
      <c r="B68" s="133" t="s">
        <v>1913</v>
      </c>
      <c r="C68" s="133">
        <v>2015</v>
      </c>
      <c r="D68" s="133" t="s">
        <v>1749</v>
      </c>
      <c r="E68" s="133"/>
      <c r="F68" s="133"/>
      <c r="G68" s="133" t="s">
        <v>1914</v>
      </c>
    </row>
    <row r="69" spans="1:7" ht="39.6">
      <c r="A69" s="133" t="s">
        <v>1915</v>
      </c>
      <c r="B69" s="133" t="s">
        <v>1916</v>
      </c>
      <c r="C69" s="133">
        <v>2015</v>
      </c>
      <c r="D69" s="133" t="s">
        <v>1749</v>
      </c>
      <c r="E69" s="133"/>
      <c r="F69" s="133"/>
      <c r="G69" s="133" t="s">
        <v>1261</v>
      </c>
    </row>
    <row r="70" spans="1:7" ht="52.8">
      <c r="A70" s="133" t="s">
        <v>1917</v>
      </c>
      <c r="B70" s="133" t="s">
        <v>1918</v>
      </c>
      <c r="C70" s="133">
        <v>2015</v>
      </c>
      <c r="D70" s="133" t="s">
        <v>1749</v>
      </c>
      <c r="E70" s="133"/>
      <c r="F70" s="133"/>
      <c r="G70" s="133" t="s">
        <v>1919</v>
      </c>
    </row>
    <row r="71" spans="1:7" ht="39.6">
      <c r="A71" s="133" t="s">
        <v>1920</v>
      </c>
      <c r="B71" s="133" t="s">
        <v>1921</v>
      </c>
      <c r="C71" s="133">
        <v>2015</v>
      </c>
      <c r="D71" s="133" t="s">
        <v>1749</v>
      </c>
      <c r="E71" s="133"/>
      <c r="F71" s="133"/>
      <c r="G71" s="133" t="s">
        <v>1922</v>
      </c>
    </row>
    <row r="72" spans="1:7" ht="39.6">
      <c r="A72" s="133" t="s">
        <v>1923</v>
      </c>
      <c r="B72" s="133" t="s">
        <v>1924</v>
      </c>
      <c r="C72" s="133">
        <v>2015</v>
      </c>
      <c r="D72" s="133" t="s">
        <v>1749</v>
      </c>
      <c r="E72" s="133"/>
      <c r="F72" s="133"/>
      <c r="G72" s="133" t="s">
        <v>1925</v>
      </c>
    </row>
    <row r="73" spans="1:7" ht="39.6">
      <c r="A73" s="133" t="s">
        <v>1926</v>
      </c>
      <c r="B73" s="133" t="s">
        <v>1927</v>
      </c>
      <c r="C73" s="133">
        <v>2015</v>
      </c>
      <c r="D73" s="133" t="s">
        <v>1749</v>
      </c>
      <c r="E73" s="133"/>
      <c r="F73" s="133"/>
      <c r="G73" s="133" t="s">
        <v>1928</v>
      </c>
    </row>
    <row r="74" spans="1:7" ht="39.6">
      <c r="A74" s="133" t="s">
        <v>1929</v>
      </c>
      <c r="B74" s="133" t="s">
        <v>1930</v>
      </c>
      <c r="C74" s="133">
        <v>2015</v>
      </c>
      <c r="D74" s="133" t="s">
        <v>1749</v>
      </c>
      <c r="E74" s="133"/>
      <c r="F74" s="133"/>
      <c r="G74" s="133" t="s">
        <v>1931</v>
      </c>
    </row>
    <row r="75" spans="1:7" ht="39.6">
      <c r="A75" s="133" t="s">
        <v>1932</v>
      </c>
      <c r="B75" s="133" t="s">
        <v>1933</v>
      </c>
      <c r="C75" s="133">
        <v>2015</v>
      </c>
      <c r="D75" s="133" t="s">
        <v>1749</v>
      </c>
      <c r="E75" s="133"/>
      <c r="F75" s="133"/>
      <c r="G75" s="133" t="s">
        <v>1934</v>
      </c>
    </row>
    <row r="76" spans="1:7" ht="39.6">
      <c r="A76" s="133" t="s">
        <v>1935</v>
      </c>
      <c r="B76" s="133" t="s">
        <v>1936</v>
      </c>
      <c r="C76" s="133">
        <v>2015</v>
      </c>
      <c r="D76" s="133" t="s">
        <v>1749</v>
      </c>
      <c r="E76" s="133"/>
      <c r="F76" s="133"/>
      <c r="G76" s="133" t="s">
        <v>1937</v>
      </c>
    </row>
    <row r="77" spans="1:7" ht="39.6">
      <c r="A77" s="133" t="s">
        <v>1938</v>
      </c>
      <c r="B77" s="133" t="s">
        <v>1939</v>
      </c>
      <c r="C77" s="133">
        <v>2015</v>
      </c>
      <c r="D77" s="133" t="s">
        <v>1749</v>
      </c>
      <c r="E77" s="133"/>
      <c r="F77" s="133"/>
      <c r="G77" s="133" t="s">
        <v>1940</v>
      </c>
    </row>
    <row r="78" spans="1:7" ht="39.6">
      <c r="A78" s="133" t="s">
        <v>1941</v>
      </c>
      <c r="B78" s="133" t="s">
        <v>1942</v>
      </c>
      <c r="C78" s="133">
        <v>2015</v>
      </c>
      <c r="D78" s="133" t="s">
        <v>1749</v>
      </c>
      <c r="E78" s="133"/>
      <c r="F78" s="133"/>
      <c r="G78" s="133" t="s">
        <v>1261</v>
      </c>
    </row>
    <row r="79" spans="1:7" ht="26.4">
      <c r="A79" s="133" t="s">
        <v>1943</v>
      </c>
      <c r="B79" s="133" t="s">
        <v>1944</v>
      </c>
      <c r="C79" s="133">
        <v>2015</v>
      </c>
      <c r="D79" s="133" t="s">
        <v>1945</v>
      </c>
      <c r="E79" s="133"/>
      <c r="F79" s="133"/>
      <c r="G79" s="133" t="s">
        <v>1261</v>
      </c>
    </row>
    <row r="80" spans="1:7" ht="26.4">
      <c r="A80" s="133" t="s">
        <v>1946</v>
      </c>
      <c r="B80" s="133" t="s">
        <v>1947</v>
      </c>
      <c r="C80" s="133">
        <v>2015</v>
      </c>
      <c r="D80" s="133" t="s">
        <v>1749</v>
      </c>
      <c r="E80" s="133"/>
      <c r="F80" s="133"/>
      <c r="G80" s="133" t="s">
        <v>1948</v>
      </c>
    </row>
    <row r="81" spans="1:7" ht="39.6">
      <c r="A81" s="133" t="s">
        <v>1949</v>
      </c>
      <c r="B81" s="133" t="s">
        <v>1950</v>
      </c>
      <c r="C81" s="133">
        <v>2015</v>
      </c>
      <c r="D81" s="133" t="s">
        <v>1749</v>
      </c>
      <c r="E81" s="133"/>
      <c r="F81" s="133"/>
      <c r="G81" s="133" t="s">
        <v>1948</v>
      </c>
    </row>
    <row r="82" spans="1:7" ht="26.4">
      <c r="A82" s="133" t="s">
        <v>1951</v>
      </c>
      <c r="B82" s="133" t="s">
        <v>1952</v>
      </c>
      <c r="C82" s="133">
        <v>2015</v>
      </c>
      <c r="D82" s="133" t="s">
        <v>1749</v>
      </c>
      <c r="E82" s="133"/>
      <c r="F82" s="133"/>
      <c r="G82" s="133" t="s">
        <v>1948</v>
      </c>
    </row>
    <row r="83" spans="1:7" ht="26.4">
      <c r="A83" s="133" t="s">
        <v>1953</v>
      </c>
      <c r="B83" s="133" t="s">
        <v>1954</v>
      </c>
      <c r="C83" s="133">
        <v>2015</v>
      </c>
      <c r="D83" s="133" t="s">
        <v>1749</v>
      </c>
      <c r="E83" s="133"/>
      <c r="F83" s="133"/>
      <c r="G83" s="133" t="s">
        <v>1955</v>
      </c>
    </row>
    <row r="84" spans="1:7" ht="26.4">
      <c r="A84" s="133" t="s">
        <v>1956</v>
      </c>
      <c r="B84" s="133" t="s">
        <v>1957</v>
      </c>
      <c r="C84" s="133">
        <v>2015</v>
      </c>
      <c r="D84" s="133" t="s">
        <v>1749</v>
      </c>
      <c r="E84" s="133"/>
      <c r="F84" s="133"/>
      <c r="G84" s="133" t="s">
        <v>1958</v>
      </c>
    </row>
    <row r="85" spans="1:7" ht="26.4">
      <c r="A85" s="133" t="s">
        <v>1959</v>
      </c>
      <c r="B85" s="133" t="s">
        <v>1960</v>
      </c>
      <c r="C85" s="133">
        <v>2015</v>
      </c>
      <c r="D85" s="133" t="s">
        <v>1749</v>
      </c>
      <c r="E85" s="133"/>
      <c r="F85" s="133"/>
      <c r="G85" s="133" t="s">
        <v>1955</v>
      </c>
    </row>
    <row r="86" spans="1:7" ht="26.4">
      <c r="A86" s="133" t="s">
        <v>1961</v>
      </c>
      <c r="B86" s="133" t="s">
        <v>1962</v>
      </c>
      <c r="C86" s="133">
        <v>2015</v>
      </c>
      <c r="D86" s="133" t="s">
        <v>1749</v>
      </c>
      <c r="E86" s="133"/>
      <c r="F86" s="133"/>
      <c r="G86" s="133" t="s">
        <v>1963</v>
      </c>
    </row>
    <row r="87" spans="1:7" ht="26.4">
      <c r="A87" s="133" t="s">
        <v>1964</v>
      </c>
      <c r="B87" s="133" t="s">
        <v>1965</v>
      </c>
      <c r="C87" s="133">
        <v>2015</v>
      </c>
      <c r="D87" s="133" t="s">
        <v>1749</v>
      </c>
      <c r="E87" s="133"/>
      <c r="F87" s="133"/>
      <c r="G87" s="133" t="s">
        <v>1955</v>
      </c>
    </row>
    <row r="88" spans="1:7" ht="26.4">
      <c r="A88" s="133" t="s">
        <v>1966</v>
      </c>
      <c r="B88" s="133" t="s">
        <v>1967</v>
      </c>
      <c r="C88" s="133">
        <v>2015</v>
      </c>
      <c r="D88" s="133" t="s">
        <v>1749</v>
      </c>
      <c r="E88" s="133"/>
      <c r="F88" s="133"/>
      <c r="G88" s="133" t="s">
        <v>1968</v>
      </c>
    </row>
    <row r="89" spans="1:7" ht="26.4">
      <c r="A89" s="133" t="s">
        <v>1969</v>
      </c>
      <c r="B89" s="133" t="s">
        <v>1970</v>
      </c>
      <c r="C89" s="133">
        <v>2015</v>
      </c>
      <c r="D89" s="133" t="s">
        <v>1749</v>
      </c>
      <c r="E89" s="133"/>
      <c r="F89" s="133"/>
      <c r="G89" s="133" t="s">
        <v>1955</v>
      </c>
    </row>
    <row r="90" spans="1:7" ht="26.4">
      <c r="A90" s="133" t="s">
        <v>1971</v>
      </c>
      <c r="B90" s="133" t="s">
        <v>1972</v>
      </c>
      <c r="C90" s="133">
        <v>2015</v>
      </c>
      <c r="D90" s="133" t="s">
        <v>1749</v>
      </c>
      <c r="E90" s="133"/>
      <c r="F90" s="133"/>
      <c r="G90" s="133" t="s">
        <v>1955</v>
      </c>
    </row>
    <row r="91" spans="1:7" ht="26.4">
      <c r="A91" s="133" t="s">
        <v>1973</v>
      </c>
      <c r="B91" s="133" t="s">
        <v>1974</v>
      </c>
      <c r="C91" s="133">
        <v>2015</v>
      </c>
      <c r="D91" s="133" t="s">
        <v>1749</v>
      </c>
      <c r="E91" s="133"/>
      <c r="F91" s="133"/>
      <c r="G91" s="133" t="s">
        <v>1975</v>
      </c>
    </row>
    <row r="92" spans="1:7" ht="26.4">
      <c r="A92" s="133" t="s">
        <v>1976</v>
      </c>
      <c r="B92" s="133" t="s">
        <v>1977</v>
      </c>
      <c r="C92" s="133">
        <v>2015</v>
      </c>
      <c r="D92" s="133" t="s">
        <v>1749</v>
      </c>
      <c r="E92" s="133"/>
      <c r="F92" s="133"/>
      <c r="G92" s="133" t="s">
        <v>1978</v>
      </c>
    </row>
    <row r="93" spans="1:7" ht="26.4">
      <c r="A93" s="133" t="s">
        <v>1979</v>
      </c>
      <c r="B93" s="133" t="s">
        <v>1980</v>
      </c>
      <c r="C93" s="133">
        <v>2015</v>
      </c>
      <c r="D93" s="133" t="s">
        <v>1749</v>
      </c>
      <c r="E93" s="133"/>
      <c r="F93" s="133"/>
      <c r="G93" s="133" t="s">
        <v>1981</v>
      </c>
    </row>
    <row r="94" spans="1:7" ht="26.4">
      <c r="A94" s="133" t="s">
        <v>1982</v>
      </c>
      <c r="B94" s="133" t="s">
        <v>1983</v>
      </c>
      <c r="C94" s="133">
        <v>2015</v>
      </c>
      <c r="D94" s="133" t="s">
        <v>1749</v>
      </c>
      <c r="E94" s="133"/>
      <c r="F94" s="133"/>
      <c r="G94" s="133" t="s">
        <v>1984</v>
      </c>
    </row>
    <row r="95" spans="1:7" ht="26.4">
      <c r="A95" s="133" t="s">
        <v>1985</v>
      </c>
      <c r="B95" s="133" t="s">
        <v>1986</v>
      </c>
      <c r="C95" s="133">
        <v>2015</v>
      </c>
      <c r="D95" s="133" t="s">
        <v>1749</v>
      </c>
      <c r="E95" s="133"/>
      <c r="F95" s="133"/>
      <c r="G95" s="133" t="s">
        <v>1987</v>
      </c>
    </row>
    <row r="96" spans="1:7" ht="39.6">
      <c r="A96" s="133" t="s">
        <v>1988</v>
      </c>
      <c r="B96" s="133" t="s">
        <v>1989</v>
      </c>
      <c r="C96" s="133">
        <v>2016</v>
      </c>
      <c r="D96" s="133" t="s">
        <v>1746</v>
      </c>
      <c r="E96" s="133"/>
      <c r="F96" s="133"/>
      <c r="G96" s="133" t="s">
        <v>1261</v>
      </c>
    </row>
    <row r="97" spans="1:7" ht="26.4">
      <c r="A97" s="133" t="s">
        <v>1990</v>
      </c>
      <c r="B97" s="133" t="s">
        <v>1991</v>
      </c>
      <c r="C97" s="133">
        <v>2016</v>
      </c>
      <c r="D97" s="133" t="s">
        <v>1749</v>
      </c>
      <c r="E97" s="133"/>
      <c r="F97" s="133"/>
      <c r="G97" s="134" t="s">
        <v>1992</v>
      </c>
    </row>
    <row r="98" spans="1:7" ht="26.4">
      <c r="A98" s="133" t="s">
        <v>1993</v>
      </c>
      <c r="B98" s="133" t="s">
        <v>1994</v>
      </c>
      <c r="C98" s="133">
        <v>2016</v>
      </c>
      <c r="D98" s="133" t="s">
        <v>1749</v>
      </c>
      <c r="E98" s="133"/>
      <c r="F98" s="133"/>
      <c r="G98" s="134" t="s">
        <v>1995</v>
      </c>
    </row>
    <row r="99" spans="1:7" ht="26.4">
      <c r="A99" s="133" t="s">
        <v>1996</v>
      </c>
      <c r="B99" s="133" t="s">
        <v>1997</v>
      </c>
      <c r="C99" s="133">
        <v>2016</v>
      </c>
      <c r="D99" s="133" t="s">
        <v>1749</v>
      </c>
      <c r="E99" s="133"/>
      <c r="F99" s="133"/>
      <c r="G99" s="134" t="s">
        <v>1998</v>
      </c>
    </row>
    <row r="100" spans="1:7" ht="26.4">
      <c r="A100" s="133" t="s">
        <v>1999</v>
      </c>
      <c r="B100" s="133" t="s">
        <v>2000</v>
      </c>
      <c r="C100" s="133">
        <v>2016</v>
      </c>
      <c r="D100" s="133" t="s">
        <v>1749</v>
      </c>
      <c r="E100" s="133"/>
      <c r="F100" s="133"/>
      <c r="G100" s="134" t="s">
        <v>2001</v>
      </c>
    </row>
    <row r="101" spans="1:7" ht="26.4">
      <c r="A101" s="133" t="s">
        <v>2002</v>
      </c>
      <c r="B101" s="133" t="s">
        <v>2003</v>
      </c>
      <c r="C101" s="133">
        <v>2016</v>
      </c>
      <c r="D101" s="133" t="s">
        <v>1749</v>
      </c>
      <c r="E101" s="133"/>
      <c r="F101" s="133"/>
      <c r="G101" s="134" t="s">
        <v>2004</v>
      </c>
    </row>
    <row r="102" spans="1:7" ht="26.4">
      <c r="A102" s="133" t="s">
        <v>2005</v>
      </c>
      <c r="B102" s="133" t="s">
        <v>2006</v>
      </c>
      <c r="C102" s="133">
        <v>2016</v>
      </c>
      <c r="D102" s="133" t="s">
        <v>1749</v>
      </c>
      <c r="E102" s="133"/>
      <c r="F102" s="133"/>
      <c r="G102" s="134" t="s">
        <v>2007</v>
      </c>
    </row>
    <row r="103" spans="1:7" ht="26.4">
      <c r="A103" s="133" t="s">
        <v>2008</v>
      </c>
      <c r="B103" s="133" t="s">
        <v>2009</v>
      </c>
      <c r="C103" s="133">
        <v>2016</v>
      </c>
      <c r="D103" s="133" t="s">
        <v>1749</v>
      </c>
      <c r="E103" s="133"/>
      <c r="F103" s="133"/>
      <c r="G103" s="134" t="s">
        <v>1948</v>
      </c>
    </row>
    <row r="104" spans="1:7" ht="26.4">
      <c r="A104" s="133" t="s">
        <v>2010</v>
      </c>
      <c r="B104" s="133" t="s">
        <v>2011</v>
      </c>
      <c r="C104" s="133">
        <v>2016</v>
      </c>
      <c r="D104" s="133" t="s">
        <v>1749</v>
      </c>
      <c r="E104" s="133"/>
      <c r="F104" s="133"/>
      <c r="G104" s="134" t="s">
        <v>1948</v>
      </c>
    </row>
    <row r="105" spans="1:7" ht="26.4">
      <c r="A105" s="133" t="s">
        <v>2012</v>
      </c>
      <c r="B105" s="133" t="s">
        <v>2013</v>
      </c>
      <c r="C105" s="133">
        <v>2016</v>
      </c>
      <c r="D105" s="133" t="s">
        <v>1749</v>
      </c>
      <c r="E105" s="133"/>
      <c r="F105" s="133"/>
      <c r="G105" s="134" t="s">
        <v>1978</v>
      </c>
    </row>
    <row r="106" spans="1:7" ht="26.4">
      <c r="A106" s="133" t="s">
        <v>2014</v>
      </c>
      <c r="B106" s="133" t="s">
        <v>2015</v>
      </c>
      <c r="C106" s="133">
        <v>2016</v>
      </c>
      <c r="D106" s="133" t="s">
        <v>1749</v>
      </c>
      <c r="E106" s="133"/>
      <c r="F106" s="133"/>
      <c r="G106" s="134" t="s">
        <v>1975</v>
      </c>
    </row>
    <row r="107" spans="1:7" ht="26.4">
      <c r="A107" s="133" t="s">
        <v>2016</v>
      </c>
      <c r="B107" s="133" t="s">
        <v>2017</v>
      </c>
      <c r="C107" s="133">
        <v>2016</v>
      </c>
      <c r="D107" s="133" t="s">
        <v>1749</v>
      </c>
      <c r="E107" s="133"/>
      <c r="F107" s="133"/>
      <c r="G107" s="134" t="s">
        <v>1978</v>
      </c>
    </row>
    <row r="108" spans="1:7" ht="26.4">
      <c r="A108" s="133" t="s">
        <v>2018</v>
      </c>
      <c r="B108" s="133" t="s">
        <v>2019</v>
      </c>
      <c r="C108" s="133">
        <v>2016</v>
      </c>
      <c r="D108" s="133" t="s">
        <v>1749</v>
      </c>
      <c r="E108" s="133"/>
      <c r="F108" s="133"/>
      <c r="G108" s="134" t="s">
        <v>2020</v>
      </c>
    </row>
    <row r="109" spans="1:7" ht="39.6">
      <c r="A109" s="133" t="s">
        <v>2021</v>
      </c>
      <c r="B109" s="133" t="s">
        <v>2022</v>
      </c>
      <c r="C109" s="133">
        <v>2016</v>
      </c>
      <c r="D109" s="133" t="s">
        <v>1746</v>
      </c>
      <c r="E109" s="133"/>
      <c r="F109" s="133"/>
      <c r="G109" s="133" t="s">
        <v>1261</v>
      </c>
    </row>
    <row r="110" spans="1:7" ht="26.4">
      <c r="A110" s="133" t="s">
        <v>2023</v>
      </c>
      <c r="B110" s="133" t="s">
        <v>2024</v>
      </c>
      <c r="C110" s="133">
        <v>2016</v>
      </c>
      <c r="D110" s="133" t="s">
        <v>1749</v>
      </c>
      <c r="E110" s="133"/>
      <c r="F110" s="133"/>
      <c r="G110" s="134" t="s">
        <v>2007</v>
      </c>
    </row>
    <row r="111" spans="1:7" ht="26.4">
      <c r="A111" s="133" t="s">
        <v>2025</v>
      </c>
      <c r="B111" s="133" t="s">
        <v>2026</v>
      </c>
      <c r="C111" s="133">
        <v>2016</v>
      </c>
      <c r="D111" s="133" t="s">
        <v>1749</v>
      </c>
      <c r="E111" s="133"/>
      <c r="F111" s="133"/>
      <c r="G111" s="134" t="s">
        <v>2027</v>
      </c>
    </row>
    <row r="112" spans="1:7" ht="26.4">
      <c r="A112" s="133" t="s">
        <v>2028</v>
      </c>
      <c r="B112" s="133" t="s">
        <v>2029</v>
      </c>
      <c r="C112" s="133">
        <v>2017</v>
      </c>
      <c r="D112" s="133" t="s">
        <v>1749</v>
      </c>
      <c r="E112" s="133"/>
      <c r="F112" s="133"/>
      <c r="G112" s="134" t="s">
        <v>1948</v>
      </c>
    </row>
    <row r="113" spans="1:7" ht="26.4">
      <c r="A113" s="133" t="s">
        <v>2030</v>
      </c>
      <c r="B113" s="133" t="s">
        <v>2031</v>
      </c>
      <c r="C113" s="133">
        <v>2017</v>
      </c>
      <c r="D113" s="133" t="s">
        <v>1749</v>
      </c>
      <c r="E113" s="133"/>
      <c r="F113" s="133"/>
      <c r="G113" s="134" t="s">
        <v>1978</v>
      </c>
    </row>
    <row r="114" spans="1:7" ht="26.4">
      <c r="A114" s="133" t="s">
        <v>2032</v>
      </c>
      <c r="B114" s="133" t="s">
        <v>2033</v>
      </c>
      <c r="C114" s="133">
        <v>2017</v>
      </c>
      <c r="D114" s="133" t="s">
        <v>1749</v>
      </c>
      <c r="E114" s="133"/>
      <c r="F114" s="133"/>
      <c r="G114" s="133" t="s">
        <v>1261</v>
      </c>
    </row>
    <row r="115" spans="1:7" ht="26.4">
      <c r="A115" s="133" t="s">
        <v>2034</v>
      </c>
      <c r="B115" s="133" t="s">
        <v>2035</v>
      </c>
      <c r="C115" s="133">
        <v>2017</v>
      </c>
      <c r="D115" s="133" t="s">
        <v>1749</v>
      </c>
      <c r="E115" s="133"/>
      <c r="F115" s="133"/>
      <c r="G115" s="134" t="s">
        <v>1934</v>
      </c>
    </row>
    <row r="116" spans="1:7" ht="26.4">
      <c r="A116" s="133" t="s">
        <v>2036</v>
      </c>
      <c r="B116" s="133" t="s">
        <v>2037</v>
      </c>
      <c r="C116" s="133">
        <v>2017</v>
      </c>
      <c r="D116" s="133" t="s">
        <v>1749</v>
      </c>
      <c r="E116" s="133"/>
      <c r="F116" s="133"/>
      <c r="G116" s="134" t="s">
        <v>1987</v>
      </c>
    </row>
    <row r="117" spans="1:7" ht="26.4">
      <c r="A117" s="133" t="s">
        <v>2038</v>
      </c>
      <c r="B117" s="133" t="s">
        <v>2039</v>
      </c>
      <c r="C117" s="133">
        <v>2017</v>
      </c>
      <c r="D117" s="133" t="s">
        <v>1749</v>
      </c>
      <c r="E117" s="133"/>
      <c r="F117" s="133"/>
      <c r="G117" s="134" t="s">
        <v>2040</v>
      </c>
    </row>
    <row r="118" spans="1:7" ht="26.4">
      <c r="A118" s="133" t="s">
        <v>2041</v>
      </c>
      <c r="B118" s="133" t="s">
        <v>2042</v>
      </c>
      <c r="C118" s="133">
        <v>2017</v>
      </c>
      <c r="D118" s="133" t="s">
        <v>1749</v>
      </c>
      <c r="E118" s="133"/>
      <c r="F118" s="133"/>
      <c r="G118" s="133" t="s">
        <v>1261</v>
      </c>
    </row>
    <row r="119" spans="1:7">
      <c r="A119" s="133" t="s">
        <v>2043</v>
      </c>
      <c r="B119" s="135" t="s">
        <v>2044</v>
      </c>
      <c r="C119" s="133">
        <v>2017</v>
      </c>
      <c r="D119" s="133" t="s">
        <v>1945</v>
      </c>
      <c r="E119" s="133"/>
      <c r="F119" s="133"/>
      <c r="G119" s="133" t="s">
        <v>1261</v>
      </c>
    </row>
    <row r="120" spans="1:7" ht="26.4">
      <c r="A120" s="133" t="s">
        <v>2045</v>
      </c>
      <c r="B120" s="133" t="s">
        <v>2046</v>
      </c>
      <c r="C120" s="133">
        <v>2017</v>
      </c>
      <c r="D120" s="133" t="s">
        <v>1749</v>
      </c>
      <c r="E120" s="133"/>
      <c r="F120" s="133"/>
      <c r="G120" s="133" t="s">
        <v>1261</v>
      </c>
    </row>
    <row r="121" spans="1:7" ht="26.4">
      <c r="A121" s="133" t="s">
        <v>2047</v>
      </c>
      <c r="B121" s="133" t="s">
        <v>2048</v>
      </c>
      <c r="C121" s="133">
        <v>2017</v>
      </c>
      <c r="D121" s="133" t="s">
        <v>1749</v>
      </c>
      <c r="E121" s="133"/>
      <c r="F121" s="133"/>
      <c r="G121" s="133" t="s">
        <v>2049</v>
      </c>
    </row>
    <row r="122" spans="1:7" ht="26.4">
      <c r="A122" s="133" t="s">
        <v>2050</v>
      </c>
      <c r="B122" s="136" t="s">
        <v>2051</v>
      </c>
      <c r="C122" s="133">
        <v>2017</v>
      </c>
      <c r="D122" s="133" t="s">
        <v>1749</v>
      </c>
      <c r="E122" s="133"/>
      <c r="F122" s="133"/>
      <c r="G122" s="133" t="s">
        <v>1261</v>
      </c>
    </row>
    <row r="123" spans="1:7" ht="39.6">
      <c r="A123" s="133" t="s">
        <v>2052</v>
      </c>
      <c r="B123" s="133" t="s">
        <v>2053</v>
      </c>
      <c r="C123" s="133">
        <v>2018</v>
      </c>
      <c r="D123" s="133" t="s">
        <v>1749</v>
      </c>
      <c r="E123" s="133"/>
      <c r="F123" s="133"/>
      <c r="G123" s="133" t="s">
        <v>2054</v>
      </c>
    </row>
    <row r="124" spans="1:7" ht="26.4">
      <c r="A124" s="133" t="s">
        <v>2055</v>
      </c>
      <c r="B124" s="133" t="s">
        <v>2056</v>
      </c>
      <c r="C124" s="133">
        <v>2018</v>
      </c>
      <c r="D124" s="133" t="s">
        <v>1749</v>
      </c>
      <c r="E124" s="133"/>
      <c r="F124" s="133"/>
      <c r="G124" s="133" t="s">
        <v>2057</v>
      </c>
    </row>
    <row r="125" spans="1:7" ht="26.4">
      <c r="A125" s="133" t="s">
        <v>2058</v>
      </c>
      <c r="B125" s="133" t="s">
        <v>2059</v>
      </c>
      <c r="C125" s="133">
        <v>2018</v>
      </c>
      <c r="D125" s="133" t="s">
        <v>1749</v>
      </c>
      <c r="E125" s="133"/>
      <c r="F125" s="133"/>
      <c r="G125" s="133" t="s">
        <v>2060</v>
      </c>
    </row>
    <row r="126" spans="1:7" ht="26.4">
      <c r="A126" s="133" t="s">
        <v>2061</v>
      </c>
      <c r="B126" s="133" t="s">
        <v>2062</v>
      </c>
      <c r="C126" s="133">
        <v>2018</v>
      </c>
      <c r="D126" s="133" t="s">
        <v>1749</v>
      </c>
      <c r="E126" s="133"/>
      <c r="F126" s="133"/>
      <c r="G126" s="133" t="s">
        <v>2063</v>
      </c>
    </row>
    <row r="127" spans="1:7" ht="26.4">
      <c r="A127" s="133" t="s">
        <v>2064</v>
      </c>
      <c r="B127" s="133" t="s">
        <v>2065</v>
      </c>
      <c r="C127" s="133">
        <v>2018</v>
      </c>
      <c r="D127" s="133" t="s">
        <v>1749</v>
      </c>
      <c r="E127" s="133"/>
      <c r="F127" s="133"/>
      <c r="G127" s="133" t="s">
        <v>2063</v>
      </c>
    </row>
    <row r="128" spans="1:7" ht="26.4">
      <c r="A128" s="133" t="s">
        <v>2066</v>
      </c>
      <c r="B128" s="133" t="s">
        <v>2067</v>
      </c>
      <c r="C128" s="133">
        <v>2018</v>
      </c>
      <c r="D128" s="133" t="s">
        <v>1749</v>
      </c>
      <c r="E128" s="133"/>
      <c r="F128" s="133"/>
      <c r="G128" s="133" t="s">
        <v>2068</v>
      </c>
    </row>
    <row r="129" spans="1:7" ht="26.4">
      <c r="A129" s="133" t="s">
        <v>2069</v>
      </c>
      <c r="B129" s="137" t="s">
        <v>2070</v>
      </c>
      <c r="C129" s="133">
        <v>2018</v>
      </c>
      <c r="D129" s="133" t="s">
        <v>1749</v>
      </c>
      <c r="E129" s="133"/>
      <c r="F129" s="133"/>
      <c r="G129" s="133" t="s">
        <v>2068</v>
      </c>
    </row>
    <row r="130" spans="1:7" ht="26.4">
      <c r="A130" s="133" t="s">
        <v>2071</v>
      </c>
      <c r="B130" s="137" t="s">
        <v>2072</v>
      </c>
      <c r="C130" s="133">
        <v>2018</v>
      </c>
      <c r="D130" s="133" t="s">
        <v>1749</v>
      </c>
      <c r="E130" s="133"/>
      <c r="F130" s="133"/>
      <c r="G130" s="133" t="s">
        <v>2073</v>
      </c>
    </row>
    <row r="131" spans="1:7" ht="39.6">
      <c r="A131" s="133" t="s">
        <v>2074</v>
      </c>
      <c r="B131" s="137" t="s">
        <v>2075</v>
      </c>
      <c r="C131" s="133">
        <v>2018</v>
      </c>
      <c r="D131" s="133" t="s">
        <v>1749</v>
      </c>
      <c r="E131" s="133"/>
      <c r="F131" s="133"/>
      <c r="G131" s="133" t="s">
        <v>2076</v>
      </c>
    </row>
    <row r="132" spans="1:7" ht="26.4">
      <c r="A132" s="133" t="s">
        <v>2077</v>
      </c>
      <c r="B132" s="137" t="s">
        <v>2078</v>
      </c>
      <c r="C132" s="133">
        <v>2018</v>
      </c>
      <c r="D132" s="133" t="s">
        <v>1749</v>
      </c>
      <c r="E132" s="133"/>
      <c r="F132" s="133"/>
      <c r="G132" s="133" t="s">
        <v>2079</v>
      </c>
    </row>
    <row r="133" spans="1:7" ht="26.4">
      <c r="A133" s="133" t="s">
        <v>2080</v>
      </c>
      <c r="B133" s="137" t="s">
        <v>2081</v>
      </c>
      <c r="C133" s="133">
        <v>2018</v>
      </c>
      <c r="D133" s="133" t="s">
        <v>1749</v>
      </c>
      <c r="E133" s="133"/>
      <c r="F133" s="133"/>
      <c r="G133" s="133" t="s">
        <v>2082</v>
      </c>
    </row>
    <row r="134" spans="1:7" ht="26.4">
      <c r="A134" s="133" t="s">
        <v>2083</v>
      </c>
      <c r="B134" s="137" t="s">
        <v>2084</v>
      </c>
      <c r="C134" s="133">
        <v>2018</v>
      </c>
      <c r="D134" s="133" t="s">
        <v>1749</v>
      </c>
      <c r="E134" s="133"/>
      <c r="F134" s="133"/>
      <c r="G134" s="133" t="s">
        <v>2085</v>
      </c>
    </row>
    <row r="135" spans="1:7" ht="26.4">
      <c r="A135" s="133" t="s">
        <v>2086</v>
      </c>
      <c r="B135" s="137" t="s">
        <v>2087</v>
      </c>
      <c r="C135" s="133">
        <v>2018</v>
      </c>
      <c r="D135" s="133" t="s">
        <v>1749</v>
      </c>
      <c r="E135" s="133"/>
      <c r="F135" s="133"/>
      <c r="G135" s="133"/>
    </row>
    <row r="136" spans="1:7" ht="26.4">
      <c r="A136" s="133" t="s">
        <v>2088</v>
      </c>
      <c r="B136" s="133" t="s">
        <v>2089</v>
      </c>
      <c r="C136" s="133">
        <v>2018</v>
      </c>
      <c r="D136" s="133" t="s">
        <v>1749</v>
      </c>
      <c r="E136" s="133"/>
      <c r="F136" s="133"/>
      <c r="G136" s="133" t="s">
        <v>2090</v>
      </c>
    </row>
    <row r="137" spans="1:7" ht="26.4">
      <c r="A137" s="133" t="s">
        <v>2091</v>
      </c>
      <c r="B137" s="133" t="s">
        <v>2092</v>
      </c>
      <c r="C137" s="133">
        <v>2019</v>
      </c>
      <c r="D137" s="133" t="s">
        <v>1749</v>
      </c>
      <c r="E137" s="133"/>
      <c r="F137" s="133"/>
      <c r="G137" s="133" t="s">
        <v>2093</v>
      </c>
    </row>
    <row r="138" spans="1:7" ht="39.6">
      <c r="A138" s="133" t="s">
        <v>2094</v>
      </c>
      <c r="B138" s="133" t="s">
        <v>2095</v>
      </c>
      <c r="C138" s="133">
        <v>2019</v>
      </c>
      <c r="D138" s="133" t="s">
        <v>1749</v>
      </c>
      <c r="E138" s="133"/>
      <c r="F138" s="133"/>
      <c r="G138" s="133" t="s">
        <v>2096</v>
      </c>
    </row>
    <row r="139" spans="1:7" ht="26.4">
      <c r="A139" s="133" t="s">
        <v>2097</v>
      </c>
      <c r="B139" s="133" t="s">
        <v>2098</v>
      </c>
      <c r="C139" s="133">
        <v>2019</v>
      </c>
      <c r="D139" s="133" t="s">
        <v>1749</v>
      </c>
      <c r="E139" s="133"/>
      <c r="F139" s="133"/>
      <c r="G139" s="133" t="s">
        <v>2099</v>
      </c>
    </row>
    <row r="140" spans="1:7" ht="39.6">
      <c r="A140" s="133" t="s">
        <v>2100</v>
      </c>
      <c r="B140" s="133" t="s">
        <v>2101</v>
      </c>
      <c r="C140" s="133">
        <v>2019</v>
      </c>
      <c r="D140" s="133" t="s">
        <v>1749</v>
      </c>
      <c r="E140" s="133"/>
      <c r="F140" s="133"/>
      <c r="G140" s="133"/>
    </row>
    <row r="141" spans="1:7" ht="39.6">
      <c r="A141" s="133" t="s">
        <v>2102</v>
      </c>
      <c r="B141" s="133" t="s">
        <v>2103</v>
      </c>
      <c r="C141" s="133">
        <v>2019</v>
      </c>
      <c r="D141" s="133" t="s">
        <v>1746</v>
      </c>
      <c r="E141" s="133"/>
      <c r="F141" s="133"/>
      <c r="G141" s="133"/>
    </row>
    <row r="142" spans="1:7" ht="39.6">
      <c r="A142" s="133" t="s">
        <v>2104</v>
      </c>
      <c r="B142" s="133" t="s">
        <v>2105</v>
      </c>
      <c r="C142" s="133">
        <v>2019</v>
      </c>
      <c r="D142" s="133" t="s">
        <v>1746</v>
      </c>
      <c r="E142" s="133"/>
      <c r="F142" s="133"/>
      <c r="G142" s="133"/>
    </row>
    <row r="143" spans="1:7" ht="39.6">
      <c r="A143" s="133" t="s">
        <v>2106</v>
      </c>
      <c r="B143" s="133" t="s">
        <v>2107</v>
      </c>
      <c r="C143" s="133">
        <v>2019</v>
      </c>
      <c r="D143" s="133" t="s">
        <v>1746</v>
      </c>
      <c r="E143" s="133"/>
      <c r="F143" s="133"/>
      <c r="G143" s="133"/>
    </row>
    <row r="144" spans="1:7" ht="26.4">
      <c r="A144" s="133" t="s">
        <v>2108</v>
      </c>
      <c r="B144" s="133" t="s">
        <v>2109</v>
      </c>
      <c r="C144" s="133">
        <v>2019</v>
      </c>
      <c r="D144" s="133" t="s">
        <v>1749</v>
      </c>
      <c r="E144" s="133"/>
      <c r="F144" s="133"/>
      <c r="G144" s="138"/>
    </row>
    <row r="145" spans="1:7" ht="26.4">
      <c r="A145" s="133" t="s">
        <v>2110</v>
      </c>
      <c r="B145" s="133" t="s">
        <v>2111</v>
      </c>
      <c r="C145" s="133">
        <v>2019</v>
      </c>
      <c r="D145" s="133" t="s">
        <v>1749</v>
      </c>
      <c r="E145" s="133"/>
      <c r="F145" s="133"/>
      <c r="G145" s="138"/>
    </row>
    <row r="146" spans="1:7" ht="26.4">
      <c r="A146" s="133" t="s">
        <v>2112</v>
      </c>
      <c r="B146" s="133" t="s">
        <v>2113</v>
      </c>
      <c r="C146" s="133">
        <v>2019</v>
      </c>
      <c r="D146" s="133" t="s">
        <v>1749</v>
      </c>
      <c r="E146" s="139"/>
      <c r="F146" s="139"/>
      <c r="G146" s="91"/>
    </row>
    <row r="147" spans="1:7" ht="26.4">
      <c r="A147" s="133" t="s">
        <v>2114</v>
      </c>
      <c r="B147" s="133" t="s">
        <v>2115</v>
      </c>
      <c r="C147" s="133">
        <v>2019</v>
      </c>
      <c r="D147" s="133" t="s">
        <v>1749</v>
      </c>
      <c r="E147" s="140"/>
      <c r="F147" s="140"/>
      <c r="G147" s="141"/>
    </row>
    <row r="148" spans="1:7" ht="39.6">
      <c r="A148" s="133" t="s">
        <v>2116</v>
      </c>
      <c r="B148" s="133" t="s">
        <v>2117</v>
      </c>
      <c r="C148" s="133">
        <v>2019</v>
      </c>
      <c r="D148" s="133" t="s">
        <v>1746</v>
      </c>
      <c r="E148" s="133"/>
      <c r="F148" s="133"/>
      <c r="G148" s="133"/>
    </row>
    <row r="149" spans="1:7" ht="26.4">
      <c r="A149" s="133" t="s">
        <v>2118</v>
      </c>
      <c r="B149" s="133" t="s">
        <v>2119</v>
      </c>
      <c r="C149" s="133">
        <v>2019</v>
      </c>
      <c r="D149" s="133" t="s">
        <v>1749</v>
      </c>
      <c r="E149" s="133"/>
      <c r="F149" s="133"/>
      <c r="G149" s="133"/>
    </row>
    <row r="150" spans="1:7" ht="26.4">
      <c r="A150" s="133" t="s">
        <v>2120</v>
      </c>
      <c r="B150" s="133" t="s">
        <v>2121</v>
      </c>
      <c r="C150" s="133">
        <v>2019</v>
      </c>
      <c r="D150" s="133" t="s">
        <v>1749</v>
      </c>
      <c r="E150" s="133"/>
      <c r="F150" s="133"/>
      <c r="G150" s="133"/>
    </row>
    <row r="151" spans="1:7" ht="26.4">
      <c r="A151" s="133" t="s">
        <v>2122</v>
      </c>
      <c r="B151" s="133" t="s">
        <v>2123</v>
      </c>
      <c r="C151" s="133">
        <v>2019</v>
      </c>
      <c r="D151" s="133" t="s">
        <v>1749</v>
      </c>
      <c r="E151" s="133"/>
      <c r="F151" s="133"/>
      <c r="G151" s="133"/>
    </row>
    <row r="152" spans="1:7" ht="26.4">
      <c r="A152" s="133" t="s">
        <v>2124</v>
      </c>
      <c r="B152" s="133" t="s">
        <v>2125</v>
      </c>
      <c r="C152" s="133">
        <v>2019</v>
      </c>
      <c r="D152" s="133" t="s">
        <v>1749</v>
      </c>
      <c r="E152" s="133"/>
      <c r="F152" s="133"/>
      <c r="G152" s="133"/>
    </row>
    <row r="153" spans="1:7" ht="26.4">
      <c r="A153" s="133" t="s">
        <v>2126</v>
      </c>
      <c r="B153" s="133" t="s">
        <v>2127</v>
      </c>
      <c r="C153" s="133">
        <v>2019</v>
      </c>
      <c r="D153" s="133" t="s">
        <v>1749</v>
      </c>
      <c r="E153" s="133"/>
      <c r="F153" s="133"/>
      <c r="G153" s="133"/>
    </row>
    <row r="154" spans="1:7" ht="26.4">
      <c r="A154" s="133" t="s">
        <v>2128</v>
      </c>
      <c r="B154" s="133" t="s">
        <v>2129</v>
      </c>
      <c r="C154" s="133">
        <v>2019</v>
      </c>
      <c r="D154" s="133" t="s">
        <v>1749</v>
      </c>
      <c r="E154" s="133"/>
      <c r="F154" s="133"/>
      <c r="G154" s="133"/>
    </row>
    <row r="155" spans="1:7" ht="26.4">
      <c r="A155" s="133" t="s">
        <v>2130</v>
      </c>
      <c r="B155" s="133" t="s">
        <v>2131</v>
      </c>
      <c r="C155" s="133">
        <v>2019</v>
      </c>
      <c r="D155" s="133" t="s">
        <v>1749</v>
      </c>
      <c r="E155" s="133"/>
      <c r="F155" s="133"/>
      <c r="G155" s="133"/>
    </row>
    <row r="156" spans="1:7" ht="26.4">
      <c r="A156" s="133" t="s">
        <v>2132</v>
      </c>
      <c r="B156" s="133" t="s">
        <v>2133</v>
      </c>
      <c r="C156" s="133">
        <v>2019</v>
      </c>
      <c r="D156" s="133" t="s">
        <v>1749</v>
      </c>
      <c r="E156" s="133"/>
      <c r="F156" s="133"/>
      <c r="G156" s="133"/>
    </row>
    <row r="157" spans="1:7" ht="26.4">
      <c r="A157" s="133" t="s">
        <v>2134</v>
      </c>
      <c r="B157" s="133" t="s">
        <v>2135</v>
      </c>
      <c r="C157" s="133">
        <v>2020</v>
      </c>
      <c r="D157" s="133" t="s">
        <v>1749</v>
      </c>
      <c r="E157" s="133"/>
      <c r="F157" s="133"/>
      <c r="G157" s="133"/>
    </row>
    <row r="158" spans="1:7" ht="26.4">
      <c r="A158" s="133" t="s">
        <v>2136</v>
      </c>
      <c r="B158" s="133" t="s">
        <v>2137</v>
      </c>
      <c r="C158" s="133">
        <v>2020</v>
      </c>
      <c r="D158" s="133" t="s">
        <v>1749</v>
      </c>
      <c r="E158" s="133"/>
      <c r="F158" s="133"/>
      <c r="G158" s="133"/>
    </row>
    <row r="159" spans="1:7" ht="26.4">
      <c r="A159" s="133" t="s">
        <v>2138</v>
      </c>
      <c r="B159" s="133" t="s">
        <v>2139</v>
      </c>
      <c r="C159" s="133">
        <v>2020</v>
      </c>
      <c r="D159" s="133" t="s">
        <v>1749</v>
      </c>
      <c r="E159" s="133"/>
      <c r="F159" s="133"/>
      <c r="G159" s="133"/>
    </row>
    <row r="160" spans="1:7" ht="26.4">
      <c r="A160" s="133" t="s">
        <v>2140</v>
      </c>
      <c r="B160" s="133" t="s">
        <v>2141</v>
      </c>
      <c r="C160" s="133">
        <v>2020</v>
      </c>
      <c r="D160" s="133" t="s">
        <v>1749</v>
      </c>
      <c r="E160" s="133"/>
      <c r="F160" s="133"/>
      <c r="G160" s="133"/>
    </row>
    <row r="161" spans="1:7" ht="26.4">
      <c r="A161" s="133" t="s">
        <v>2142</v>
      </c>
      <c r="B161" s="133" t="s">
        <v>2143</v>
      </c>
      <c r="C161" s="133">
        <v>2020</v>
      </c>
      <c r="D161" s="133" t="s">
        <v>1749</v>
      </c>
      <c r="E161" s="133"/>
      <c r="F161" s="133"/>
      <c r="G161" s="133"/>
    </row>
    <row r="162" spans="1:7" ht="26.4">
      <c r="A162" s="133" t="s">
        <v>2144</v>
      </c>
      <c r="B162" s="133" t="s">
        <v>2145</v>
      </c>
      <c r="C162" s="133">
        <v>2020</v>
      </c>
      <c r="D162" s="133" t="s">
        <v>1749</v>
      </c>
      <c r="E162" s="133"/>
      <c r="F162" s="133"/>
      <c r="G162" s="133"/>
    </row>
    <row r="163" spans="1:7" ht="26.4">
      <c r="A163" s="133" t="s">
        <v>2146</v>
      </c>
      <c r="B163" s="137" t="s">
        <v>2147</v>
      </c>
      <c r="C163" s="133">
        <v>2020</v>
      </c>
      <c r="D163" s="133" t="s">
        <v>1749</v>
      </c>
      <c r="E163" s="133"/>
      <c r="F163" s="133"/>
      <c r="G163" s="133"/>
    </row>
    <row r="164" spans="1:7" ht="26.4">
      <c r="A164" s="133" t="s">
        <v>2148</v>
      </c>
      <c r="B164" s="133" t="s">
        <v>2149</v>
      </c>
      <c r="C164" s="133">
        <v>2020</v>
      </c>
      <c r="D164" s="133" t="s">
        <v>1749</v>
      </c>
      <c r="E164" s="133"/>
      <c r="F164" s="133"/>
      <c r="G164" s="133"/>
    </row>
    <row r="165" spans="1:7" ht="26.4">
      <c r="A165" s="133" t="s">
        <v>2150</v>
      </c>
      <c r="B165" s="137" t="s">
        <v>2151</v>
      </c>
      <c r="C165" s="133">
        <v>2020</v>
      </c>
      <c r="D165" s="133" t="s">
        <v>1749</v>
      </c>
      <c r="E165" s="133"/>
      <c r="F165" s="133"/>
      <c r="G165" s="133"/>
    </row>
    <row r="166" spans="1:7" ht="26.4">
      <c r="A166" s="133" t="s">
        <v>2152</v>
      </c>
      <c r="B166" s="137" t="s">
        <v>2153</v>
      </c>
      <c r="C166" s="133">
        <v>2020</v>
      </c>
      <c r="D166" s="133" t="s">
        <v>1749</v>
      </c>
      <c r="E166" s="133"/>
      <c r="F166" s="133"/>
      <c r="G166" s="133"/>
    </row>
    <row r="167" spans="1:7" ht="39.6">
      <c r="A167" s="133" t="s">
        <v>2154</v>
      </c>
      <c r="B167" s="137" t="s">
        <v>2155</v>
      </c>
      <c r="C167" s="133">
        <v>2020</v>
      </c>
      <c r="D167" s="133" t="s">
        <v>1746</v>
      </c>
      <c r="E167" s="133"/>
      <c r="F167" s="133"/>
      <c r="G167" s="133"/>
    </row>
    <row r="168" spans="1:7" ht="52.8">
      <c r="A168" s="133" t="s">
        <v>2156</v>
      </c>
      <c r="B168" s="133" t="s">
        <v>2157</v>
      </c>
      <c r="C168" s="133">
        <v>2020</v>
      </c>
      <c r="D168" s="133" t="s">
        <v>1746</v>
      </c>
      <c r="E168" s="133"/>
      <c r="F168" s="133"/>
      <c r="G168" s="133"/>
    </row>
    <row r="169" spans="1:7">
      <c r="A169" s="133" t="s">
        <v>2158</v>
      </c>
      <c r="B169" s="133"/>
      <c r="C169" s="133"/>
      <c r="D169" s="133"/>
      <c r="E169" s="133"/>
      <c r="F169" s="133"/>
      <c r="G169" s="133"/>
    </row>
    <row r="170" spans="1:7">
      <c r="A170" s="133" t="s">
        <v>2159</v>
      </c>
      <c r="B170" s="133"/>
      <c r="C170" s="133"/>
      <c r="D170" s="133"/>
      <c r="E170" s="133"/>
      <c r="F170" s="133"/>
      <c r="G170" s="133"/>
    </row>
    <row r="171" spans="1:7" ht="26.4">
      <c r="A171" s="139"/>
      <c r="B171" s="142" t="s">
        <v>2160</v>
      </c>
      <c r="C171" s="133">
        <v>2020</v>
      </c>
      <c r="D171" s="133" t="s">
        <v>1749</v>
      </c>
      <c r="E171" s="133"/>
      <c r="F171" s="17" t="s">
        <v>2161</v>
      </c>
      <c r="G171" s="133"/>
    </row>
    <row r="172" spans="1:7" ht="26.4">
      <c r="A172" s="133"/>
      <c r="B172" s="137" t="s">
        <v>2162</v>
      </c>
      <c r="C172" s="133">
        <v>2021</v>
      </c>
      <c r="D172" s="133" t="s">
        <v>1749</v>
      </c>
      <c r="E172" s="40">
        <v>44249</v>
      </c>
      <c r="F172" s="17" t="s">
        <v>2163</v>
      </c>
      <c r="G172" s="133"/>
    </row>
    <row r="173" spans="1:7" ht="26.4">
      <c r="A173" s="133"/>
      <c r="B173" s="137" t="s">
        <v>2164</v>
      </c>
      <c r="C173" s="133">
        <v>2021</v>
      </c>
      <c r="D173" s="133" t="s">
        <v>1749</v>
      </c>
      <c r="E173" s="40">
        <v>44240</v>
      </c>
      <c r="F173" s="17" t="s">
        <v>2165</v>
      </c>
      <c r="G173" s="133"/>
    </row>
    <row r="174" spans="1:7" ht="26.4">
      <c r="A174" s="133"/>
      <c r="B174" s="137" t="s">
        <v>2166</v>
      </c>
      <c r="C174" s="133">
        <v>2021</v>
      </c>
      <c r="D174" s="133" t="s">
        <v>1749</v>
      </c>
      <c r="E174" s="40">
        <v>44315</v>
      </c>
      <c r="F174" s="17" t="s">
        <v>2167</v>
      </c>
      <c r="G174" s="133"/>
    </row>
    <row r="175" spans="1:7" ht="26.4">
      <c r="A175" s="133"/>
      <c r="B175" s="137" t="s">
        <v>2168</v>
      </c>
      <c r="C175" s="133">
        <v>2021</v>
      </c>
      <c r="D175" s="133" t="s">
        <v>1749</v>
      </c>
      <c r="E175" s="133"/>
      <c r="F175" s="133"/>
      <c r="G175" s="133"/>
    </row>
    <row r="176" spans="1:7" ht="26.4">
      <c r="A176" s="133"/>
      <c r="B176" s="137" t="s">
        <v>2169</v>
      </c>
      <c r="C176" s="133">
        <v>2021</v>
      </c>
      <c r="D176" s="133" t="s">
        <v>1749</v>
      </c>
      <c r="E176" s="40">
        <v>44254</v>
      </c>
      <c r="F176" s="17" t="s">
        <v>2170</v>
      </c>
      <c r="G176" s="133"/>
    </row>
    <row r="177" spans="1:7" ht="39.6">
      <c r="A177" s="133"/>
      <c r="B177" s="137" t="s">
        <v>2171</v>
      </c>
      <c r="C177" s="133">
        <v>2021</v>
      </c>
      <c r="D177" s="133" t="s">
        <v>1746</v>
      </c>
      <c r="E177" s="40">
        <v>44348</v>
      </c>
      <c r="F177" s="17" t="s">
        <v>2172</v>
      </c>
      <c r="G177" s="133"/>
    </row>
    <row r="178" spans="1:7" ht="26.4">
      <c r="A178" s="133"/>
      <c r="B178" s="137" t="s">
        <v>2173</v>
      </c>
      <c r="C178" s="133">
        <v>2021</v>
      </c>
      <c r="D178" s="133" t="s">
        <v>1749</v>
      </c>
      <c r="E178" s="40">
        <v>44372</v>
      </c>
      <c r="F178" s="17" t="s">
        <v>2174</v>
      </c>
      <c r="G178" s="133"/>
    </row>
    <row r="179" spans="1:7" ht="39.6">
      <c r="A179" s="133"/>
      <c r="B179" s="133" t="s">
        <v>2175</v>
      </c>
      <c r="C179" s="133">
        <v>2021</v>
      </c>
      <c r="D179" s="133" t="s">
        <v>1746</v>
      </c>
      <c r="E179" s="40">
        <v>44348</v>
      </c>
      <c r="F179" s="17" t="s">
        <v>2176</v>
      </c>
      <c r="G179" s="133"/>
    </row>
    <row r="180" spans="1:7" ht="26.4">
      <c r="A180" s="133"/>
      <c r="B180" s="133" t="s">
        <v>2177</v>
      </c>
      <c r="C180" s="133">
        <v>2021</v>
      </c>
      <c r="D180" s="133" t="s">
        <v>2178</v>
      </c>
      <c r="E180" s="40">
        <v>44455</v>
      </c>
      <c r="F180" s="17" t="s">
        <v>2179</v>
      </c>
      <c r="G180" s="133"/>
    </row>
    <row r="181" spans="1:7" ht="26.4">
      <c r="A181" s="133"/>
      <c r="B181" s="133" t="s">
        <v>2180</v>
      </c>
      <c r="C181" s="133">
        <v>2021</v>
      </c>
      <c r="D181" s="133" t="s">
        <v>2178</v>
      </c>
      <c r="E181" s="40">
        <v>44366</v>
      </c>
      <c r="F181" s="17" t="s">
        <v>2181</v>
      </c>
      <c r="G181" s="133"/>
    </row>
    <row r="182" spans="1:7" ht="26.4">
      <c r="A182" s="133"/>
      <c r="B182" s="133" t="s">
        <v>2182</v>
      </c>
      <c r="C182" s="133">
        <v>2021</v>
      </c>
      <c r="D182" s="133" t="s">
        <v>2178</v>
      </c>
      <c r="E182" s="40">
        <v>44529</v>
      </c>
      <c r="F182" s="17" t="s">
        <v>2183</v>
      </c>
      <c r="G182" s="133"/>
    </row>
    <row r="183" spans="1:7" ht="26.4">
      <c r="A183" s="133"/>
      <c r="B183" s="133" t="s">
        <v>2184</v>
      </c>
      <c r="C183" s="133">
        <v>2021</v>
      </c>
      <c r="D183" s="133" t="s">
        <v>2178</v>
      </c>
      <c r="E183" s="40">
        <v>44375</v>
      </c>
      <c r="F183" s="17" t="s">
        <v>2185</v>
      </c>
      <c r="G183" s="133"/>
    </row>
    <row r="184" spans="1:7" ht="39.6">
      <c r="A184" s="133"/>
      <c r="B184" s="133" t="s">
        <v>2186</v>
      </c>
      <c r="C184" s="133">
        <v>2021</v>
      </c>
      <c r="D184" s="133" t="s">
        <v>1746</v>
      </c>
      <c r="E184" s="40"/>
      <c r="F184" s="17" t="s">
        <v>2187</v>
      </c>
      <c r="G184" s="133"/>
    </row>
    <row r="185" spans="1:7" ht="26.4">
      <c r="A185" s="133"/>
      <c r="B185" s="133" t="s">
        <v>2188</v>
      </c>
      <c r="C185" s="133">
        <v>2021</v>
      </c>
      <c r="D185" s="133" t="s">
        <v>2178</v>
      </c>
      <c r="E185" s="40">
        <v>44363</v>
      </c>
      <c r="F185" s="17" t="s">
        <v>2189</v>
      </c>
      <c r="G185" s="133"/>
    </row>
    <row r="186" spans="1:7">
      <c r="A186" s="133"/>
      <c r="B186" s="133"/>
      <c r="C186" s="133"/>
      <c r="D186" s="133"/>
      <c r="E186" s="40"/>
      <c r="F186" s="17"/>
      <c r="G186" s="133"/>
    </row>
    <row r="187" spans="1:7" ht="28.8">
      <c r="A187" s="133"/>
      <c r="B187" s="137" t="s">
        <v>2190</v>
      </c>
      <c r="C187" s="133">
        <v>2022</v>
      </c>
      <c r="D187" s="133" t="s">
        <v>1749</v>
      </c>
      <c r="E187" s="40">
        <v>44562</v>
      </c>
      <c r="F187" s="17" t="s">
        <v>2191</v>
      </c>
      <c r="G187" s="133" t="s">
        <v>2192</v>
      </c>
    </row>
    <row r="188" spans="1:7" ht="26.4">
      <c r="A188" s="133"/>
      <c r="B188" s="137" t="s">
        <v>2193</v>
      </c>
      <c r="C188" s="133">
        <v>2022</v>
      </c>
      <c r="D188" s="133" t="s">
        <v>1749</v>
      </c>
      <c r="E188" s="40">
        <v>44567</v>
      </c>
      <c r="F188" s="17" t="s">
        <v>2194</v>
      </c>
      <c r="G188" s="133" t="s">
        <v>2195</v>
      </c>
    </row>
    <row r="189" spans="1:7" ht="26.4">
      <c r="A189" s="133"/>
      <c r="B189" s="133" t="s">
        <v>2196</v>
      </c>
      <c r="C189" s="133">
        <v>2022</v>
      </c>
      <c r="D189" s="133" t="s">
        <v>2178</v>
      </c>
      <c r="E189" s="40">
        <v>44571</v>
      </c>
      <c r="F189" s="17" t="s">
        <v>2197</v>
      </c>
      <c r="G189" s="133" t="s">
        <v>2198</v>
      </c>
    </row>
    <row r="190" spans="1:7" ht="26.4">
      <c r="A190" s="143"/>
      <c r="B190" s="144" t="s">
        <v>2199</v>
      </c>
      <c r="C190" s="143">
        <v>2022</v>
      </c>
      <c r="D190" s="144" t="s">
        <v>1749</v>
      </c>
      <c r="E190" s="145">
        <v>44571</v>
      </c>
      <c r="F190" s="146" t="s">
        <v>2200</v>
      </c>
      <c r="G190" s="144" t="s">
        <v>2198</v>
      </c>
    </row>
    <row r="191" spans="1:7" ht="26.4">
      <c r="A191" s="133"/>
      <c r="B191" s="133" t="s">
        <v>2201</v>
      </c>
      <c r="C191" s="133">
        <v>2022</v>
      </c>
      <c r="D191" s="133" t="s">
        <v>2178</v>
      </c>
      <c r="E191" s="40">
        <v>44593</v>
      </c>
      <c r="F191" s="17" t="s">
        <v>2202</v>
      </c>
      <c r="G191" s="133"/>
    </row>
    <row r="192" spans="1:7" ht="26.4">
      <c r="A192" s="133"/>
      <c r="B192" s="137" t="s">
        <v>2203</v>
      </c>
      <c r="C192" s="133">
        <v>2022</v>
      </c>
      <c r="D192" s="133" t="s">
        <v>1749</v>
      </c>
      <c r="E192" s="40">
        <v>44613</v>
      </c>
      <c r="F192" s="17" t="s">
        <v>2204</v>
      </c>
      <c r="G192" s="133" t="s">
        <v>2205</v>
      </c>
    </row>
    <row r="193" spans="1:7" ht="26.4">
      <c r="A193" s="133"/>
      <c r="B193" s="137" t="s">
        <v>2206</v>
      </c>
      <c r="C193" s="133">
        <v>2022</v>
      </c>
      <c r="D193" s="133" t="s">
        <v>1749</v>
      </c>
      <c r="E193" s="40">
        <v>44621</v>
      </c>
      <c r="F193" s="17" t="s">
        <v>2207</v>
      </c>
      <c r="G193" s="133" t="s">
        <v>2208</v>
      </c>
    </row>
    <row r="194" spans="1:7" ht="26.4">
      <c r="A194" s="133"/>
      <c r="B194" s="137" t="s">
        <v>2209</v>
      </c>
      <c r="C194" s="133">
        <v>2022</v>
      </c>
      <c r="D194" s="133" t="s">
        <v>1749</v>
      </c>
      <c r="E194" s="40">
        <v>44656</v>
      </c>
      <c r="F194" s="17" t="s">
        <v>2210</v>
      </c>
      <c r="G194" s="133" t="s">
        <v>2211</v>
      </c>
    </row>
    <row r="195" spans="1:7" ht="39.6">
      <c r="A195" s="133"/>
      <c r="B195" s="137" t="s">
        <v>2212</v>
      </c>
      <c r="C195" s="133">
        <v>2022</v>
      </c>
      <c r="D195" s="133" t="s">
        <v>1749</v>
      </c>
      <c r="E195" s="40">
        <v>44677</v>
      </c>
      <c r="F195" s="17" t="s">
        <v>2213</v>
      </c>
      <c r="G195" s="133" t="s">
        <v>2214</v>
      </c>
    </row>
    <row r="196" spans="1:7" ht="26.4">
      <c r="A196" s="133"/>
      <c r="B196" s="137" t="s">
        <v>2215</v>
      </c>
      <c r="C196" s="133">
        <v>2022</v>
      </c>
      <c r="D196" s="133" t="s">
        <v>1749</v>
      </c>
      <c r="E196" s="40">
        <v>44686</v>
      </c>
      <c r="F196" s="17" t="s">
        <v>2216</v>
      </c>
      <c r="G196" s="133" t="s">
        <v>2217</v>
      </c>
    </row>
    <row r="197" spans="1:7" ht="26.4">
      <c r="A197" s="133"/>
      <c r="B197" s="137" t="s">
        <v>2218</v>
      </c>
      <c r="C197" s="133">
        <v>2022</v>
      </c>
      <c r="D197" s="133" t="s">
        <v>1749</v>
      </c>
      <c r="E197" s="40">
        <v>44723</v>
      </c>
      <c r="F197" s="17" t="s">
        <v>2219</v>
      </c>
      <c r="G197" s="133" t="s">
        <v>2220</v>
      </c>
    </row>
    <row r="198" spans="1:7" ht="26.4">
      <c r="A198" s="133"/>
      <c r="B198" s="137" t="s">
        <v>2221</v>
      </c>
      <c r="C198" s="133">
        <v>2022</v>
      </c>
      <c r="D198" s="133" t="s">
        <v>1749</v>
      </c>
      <c r="E198" s="40">
        <v>44727</v>
      </c>
      <c r="F198" s="17" t="s">
        <v>2222</v>
      </c>
      <c r="G198" s="133" t="s">
        <v>2198</v>
      </c>
    </row>
    <row r="199" spans="1:7" ht="26.4">
      <c r="A199" s="133"/>
      <c r="B199" s="137" t="s">
        <v>2223</v>
      </c>
      <c r="C199" s="133">
        <v>2022</v>
      </c>
      <c r="D199" s="133" t="s">
        <v>1749</v>
      </c>
      <c r="E199" s="40">
        <v>44732</v>
      </c>
      <c r="F199" s="25" t="s">
        <v>2224</v>
      </c>
      <c r="G199" s="133" t="s">
        <v>2225</v>
      </c>
    </row>
    <row r="200" spans="1:7" ht="26.4">
      <c r="A200" s="133"/>
      <c r="B200" s="137" t="s">
        <v>2226</v>
      </c>
      <c r="C200" s="133">
        <v>2022</v>
      </c>
      <c r="D200" s="133" t="s">
        <v>1749</v>
      </c>
      <c r="E200" s="40">
        <v>44732</v>
      </c>
      <c r="F200" s="25" t="s">
        <v>2227</v>
      </c>
      <c r="G200" s="133" t="s">
        <v>2228</v>
      </c>
    </row>
    <row r="201" spans="1:7" ht="26.4">
      <c r="A201" s="133"/>
      <c r="B201" s="137" t="s">
        <v>2229</v>
      </c>
      <c r="C201" s="133">
        <v>2022</v>
      </c>
      <c r="D201" s="133" t="s">
        <v>1749</v>
      </c>
      <c r="E201" s="40">
        <v>44749</v>
      </c>
      <c r="F201" s="25" t="s">
        <v>2230</v>
      </c>
      <c r="G201" s="133"/>
    </row>
    <row r="202" spans="1:7" ht="39.6">
      <c r="A202" s="133"/>
      <c r="B202" s="137" t="s">
        <v>2231</v>
      </c>
      <c r="C202" s="133">
        <v>2022</v>
      </c>
      <c r="D202" s="133" t="s">
        <v>1749</v>
      </c>
      <c r="E202" s="40">
        <v>44891</v>
      </c>
      <c r="F202" s="25" t="s">
        <v>2232</v>
      </c>
      <c r="G202" s="133"/>
    </row>
    <row r="203" spans="1:7">
      <c r="A203" s="58"/>
    </row>
    <row r="204" spans="1:7" ht="26.4">
      <c r="A204" s="133"/>
      <c r="B204" s="133" t="s">
        <v>2233</v>
      </c>
      <c r="C204" s="133">
        <v>2023</v>
      </c>
      <c r="D204" s="133" t="s">
        <v>1749</v>
      </c>
      <c r="E204" s="40">
        <v>44927</v>
      </c>
      <c r="F204" s="17"/>
      <c r="G204" s="133"/>
    </row>
    <row r="205" spans="1:7" ht="26.4">
      <c r="A205" s="133"/>
      <c r="B205" s="133" t="s">
        <v>2234</v>
      </c>
      <c r="C205" s="133">
        <v>2023</v>
      </c>
      <c r="D205" s="133" t="s">
        <v>1749</v>
      </c>
      <c r="E205" s="40">
        <v>44958</v>
      </c>
      <c r="F205" s="17" t="s">
        <v>2235</v>
      </c>
      <c r="G205" s="133"/>
    </row>
    <row r="206" spans="1:7" ht="26.4">
      <c r="A206" s="133"/>
      <c r="B206" s="133" t="s">
        <v>2236</v>
      </c>
      <c r="C206" s="133">
        <v>2023</v>
      </c>
      <c r="D206" s="133" t="s">
        <v>2178</v>
      </c>
      <c r="E206" s="40">
        <v>44964</v>
      </c>
      <c r="F206" s="17" t="s">
        <v>2237</v>
      </c>
      <c r="G206" s="133" t="s">
        <v>2238</v>
      </c>
    </row>
    <row r="207" spans="1:7" ht="26.4">
      <c r="A207" s="133"/>
      <c r="B207" s="133" t="s">
        <v>2239</v>
      </c>
      <c r="C207" s="133">
        <v>2023</v>
      </c>
      <c r="D207" s="133" t="s">
        <v>1749</v>
      </c>
      <c r="E207" s="40">
        <v>44978</v>
      </c>
      <c r="F207" s="17" t="s">
        <v>2240</v>
      </c>
      <c r="G207" s="133"/>
    </row>
    <row r="208" spans="1:7" ht="26.4">
      <c r="A208" s="133"/>
      <c r="B208" s="133" t="s">
        <v>2241</v>
      </c>
      <c r="C208" s="133">
        <v>2023</v>
      </c>
      <c r="D208" s="133" t="s">
        <v>1749</v>
      </c>
      <c r="E208" s="40">
        <v>45012</v>
      </c>
      <c r="F208" s="17" t="s">
        <v>2242</v>
      </c>
      <c r="G208" s="133"/>
    </row>
    <row r="209" spans="1:7" ht="39.6">
      <c r="A209" s="133"/>
      <c r="B209" s="133" t="s">
        <v>2243</v>
      </c>
      <c r="C209" s="133">
        <v>2023</v>
      </c>
      <c r="D209" s="133" t="s">
        <v>1749</v>
      </c>
      <c r="E209" s="40">
        <v>45017</v>
      </c>
      <c r="F209" s="17" t="s">
        <v>2244</v>
      </c>
      <c r="G209" s="133"/>
    </row>
    <row r="210" spans="1:7" ht="26.4">
      <c r="A210" s="133"/>
      <c r="B210" s="137" t="s">
        <v>2245</v>
      </c>
      <c r="C210" s="133">
        <v>2023</v>
      </c>
      <c r="D210" s="133" t="s">
        <v>1749</v>
      </c>
      <c r="E210" s="40">
        <v>45063</v>
      </c>
      <c r="F210" s="17" t="s">
        <v>2246</v>
      </c>
      <c r="G210" s="133"/>
    </row>
    <row r="211" spans="1:7" ht="26.4">
      <c r="A211" s="133"/>
      <c r="B211" s="133" t="s">
        <v>2247</v>
      </c>
      <c r="C211" s="133">
        <v>2023</v>
      </c>
      <c r="D211" s="133" t="s">
        <v>1749</v>
      </c>
      <c r="E211" s="40">
        <v>45104</v>
      </c>
      <c r="F211" s="17" t="s">
        <v>2248</v>
      </c>
      <c r="G211" s="133"/>
    </row>
    <row r="212" spans="1:7" ht="39.6">
      <c r="A212" s="133"/>
      <c r="B212" s="133" t="s">
        <v>2249</v>
      </c>
      <c r="C212" s="133">
        <v>2023</v>
      </c>
      <c r="D212" s="133" t="s">
        <v>1749</v>
      </c>
      <c r="E212" s="40">
        <v>45108</v>
      </c>
      <c r="F212" s="17" t="s">
        <v>2250</v>
      </c>
      <c r="G212" s="133"/>
    </row>
    <row r="213" spans="1:7" ht="39.6">
      <c r="A213" s="133"/>
      <c r="B213" s="133" t="s">
        <v>2251</v>
      </c>
      <c r="C213" s="133">
        <v>2023</v>
      </c>
      <c r="D213" s="133" t="s">
        <v>1749</v>
      </c>
      <c r="E213" s="40">
        <v>45114</v>
      </c>
      <c r="F213" s="17" t="s">
        <v>2252</v>
      </c>
      <c r="G213" s="133"/>
    </row>
    <row r="214" spans="1:7" ht="28.8">
      <c r="A214" s="133"/>
      <c r="B214" s="133" t="s">
        <v>2253</v>
      </c>
      <c r="C214" s="133">
        <v>2023</v>
      </c>
      <c r="D214" s="133" t="s">
        <v>1749</v>
      </c>
      <c r="E214" s="40">
        <v>45120</v>
      </c>
      <c r="F214" s="17" t="s">
        <v>2254</v>
      </c>
      <c r="G214" s="133"/>
    </row>
    <row r="215" spans="1:7" ht="28.8">
      <c r="A215" s="133"/>
      <c r="B215" s="133" t="s">
        <v>2255</v>
      </c>
      <c r="C215" s="133">
        <v>2023</v>
      </c>
      <c r="D215" s="133" t="s">
        <v>1749</v>
      </c>
      <c r="E215" s="40">
        <v>45127</v>
      </c>
      <c r="F215" s="17" t="s">
        <v>2256</v>
      </c>
      <c r="G215" s="133"/>
    </row>
    <row r="216" spans="1:7" ht="26.4">
      <c r="A216" s="133"/>
      <c r="B216" s="137" t="s">
        <v>2257</v>
      </c>
      <c r="C216" s="133">
        <v>2023</v>
      </c>
      <c r="D216" s="133" t="s">
        <v>1749</v>
      </c>
      <c r="E216" s="40">
        <v>45133</v>
      </c>
      <c r="F216" s="17" t="s">
        <v>2258</v>
      </c>
      <c r="G216" s="133"/>
    </row>
    <row r="217" spans="1:7" ht="26.4">
      <c r="A217" s="133"/>
      <c r="B217" s="133" t="s">
        <v>2259</v>
      </c>
      <c r="C217" s="133">
        <v>2023</v>
      </c>
      <c r="D217" s="133" t="s">
        <v>1749</v>
      </c>
      <c r="E217" s="40">
        <v>45156</v>
      </c>
      <c r="F217" s="17" t="s">
        <v>2260</v>
      </c>
      <c r="G217" s="133"/>
    </row>
    <row r="218" spans="1:7" s="11" customFormat="1" ht="26.4">
      <c r="A218" s="133"/>
      <c r="B218" s="133" t="s">
        <v>2261</v>
      </c>
      <c r="C218" s="133">
        <v>2023</v>
      </c>
      <c r="D218" s="133" t="s">
        <v>1749</v>
      </c>
      <c r="E218" s="40">
        <v>45288</v>
      </c>
      <c r="F218" s="17" t="s">
        <v>2262</v>
      </c>
      <c r="G218" s="133"/>
    </row>
    <row r="219" spans="1:7" ht="26.4">
      <c r="A219" s="133"/>
      <c r="B219" s="133" t="s">
        <v>2263</v>
      </c>
      <c r="C219" s="133">
        <v>2023</v>
      </c>
      <c r="D219" s="133" t="s">
        <v>1749</v>
      </c>
      <c r="E219" s="40">
        <v>45252</v>
      </c>
      <c r="F219" s="17" t="s">
        <v>2264</v>
      </c>
      <c r="G219" s="133"/>
    </row>
    <row r="220" spans="1:7">
      <c r="G220" s="133"/>
    </row>
    <row r="221" spans="1:7">
      <c r="A221" s="58"/>
      <c r="C221" s="133"/>
      <c r="D221" s="133"/>
      <c r="E221" s="40"/>
      <c r="F221" s="147"/>
    </row>
    <row r="222" spans="1:7" ht="39.6">
      <c r="A222" s="133"/>
      <c r="B222" s="133" t="s">
        <v>2265</v>
      </c>
      <c r="C222" s="133">
        <v>2024</v>
      </c>
      <c r="D222" s="133" t="s">
        <v>1749</v>
      </c>
      <c r="E222" s="40">
        <v>45313</v>
      </c>
      <c r="F222" s="17" t="s">
        <v>2266</v>
      </c>
      <c r="G222" s="133"/>
    </row>
    <row r="223" spans="1:7" ht="26.4">
      <c r="A223" s="133"/>
      <c r="B223" s="133" t="s">
        <v>2267</v>
      </c>
      <c r="C223" s="133">
        <v>2024</v>
      </c>
      <c r="D223" s="133" t="s">
        <v>1749</v>
      </c>
      <c r="E223" s="40">
        <v>45350</v>
      </c>
      <c r="F223" s="17" t="s">
        <v>2268</v>
      </c>
      <c r="G223" s="133"/>
    </row>
    <row r="224" spans="1:7" ht="28.8">
      <c r="A224" s="133"/>
      <c r="B224" s="133" t="s">
        <v>2269</v>
      </c>
      <c r="C224" s="133">
        <v>2024</v>
      </c>
      <c r="D224" s="133" t="s">
        <v>1749</v>
      </c>
      <c r="E224" s="40">
        <v>45358</v>
      </c>
      <c r="F224" s="17" t="s">
        <v>2270</v>
      </c>
      <c r="G224" s="133"/>
    </row>
    <row r="225" spans="1:7" ht="26.4">
      <c r="A225" s="133"/>
      <c r="B225" s="133" t="s">
        <v>2271</v>
      </c>
      <c r="C225" s="133">
        <v>2024</v>
      </c>
      <c r="D225" s="133" t="s">
        <v>1749</v>
      </c>
      <c r="E225" s="40">
        <v>45420</v>
      </c>
      <c r="F225" s="17" t="s">
        <v>2272</v>
      </c>
      <c r="G225" s="133"/>
    </row>
    <row r="226" spans="1:7" ht="26.4">
      <c r="A226" s="133"/>
      <c r="B226" s="133" t="s">
        <v>2273</v>
      </c>
      <c r="C226" s="133">
        <v>2024</v>
      </c>
      <c r="D226" s="133" t="s">
        <v>1749</v>
      </c>
      <c r="E226" s="40">
        <v>45428</v>
      </c>
      <c r="F226" s="17" t="s">
        <v>2274</v>
      </c>
      <c r="G226" s="133"/>
    </row>
    <row r="227" spans="1:7" ht="26.4">
      <c r="A227" s="133"/>
      <c r="B227" s="133" t="s">
        <v>2275</v>
      </c>
      <c r="C227" s="133">
        <v>2024</v>
      </c>
      <c r="D227" s="133" t="s">
        <v>1749</v>
      </c>
      <c r="E227" s="40">
        <v>45433</v>
      </c>
      <c r="F227" s="17" t="s">
        <v>1749</v>
      </c>
      <c r="G227" s="133"/>
    </row>
    <row r="228" spans="1:7" ht="115.2">
      <c r="A228" s="133"/>
      <c r="B228" s="133" t="s">
        <v>2276</v>
      </c>
      <c r="C228" s="133">
        <v>2024</v>
      </c>
      <c r="D228" s="133" t="s">
        <v>1749</v>
      </c>
      <c r="E228" s="40">
        <v>45468</v>
      </c>
      <c r="F228" s="17" t="s">
        <v>2277</v>
      </c>
      <c r="G228" s="133"/>
    </row>
    <row r="229" spans="1:7">
      <c r="A229" s="58"/>
      <c r="B229" s="148"/>
    </row>
    <row r="230" spans="1:7">
      <c r="A230" s="58"/>
    </row>
    <row r="231" spans="1:7">
      <c r="A231" s="58"/>
      <c r="F231" s="147"/>
    </row>
    <row r="233" spans="1:7">
      <c r="A233" s="58"/>
    </row>
    <row r="238" spans="1:7">
      <c r="A238" s="58"/>
    </row>
    <row r="239" spans="1:7">
      <c r="A239" s="58"/>
    </row>
    <row r="240" spans="1:7">
      <c r="A240" s="58"/>
    </row>
    <row r="241" spans="1:1">
      <c r="A241" s="58"/>
    </row>
    <row r="242" spans="1:1">
      <c r="A242" s="58"/>
    </row>
    <row r="243" spans="1:1">
      <c r="A243" s="58"/>
    </row>
    <row r="244" spans="1:1">
      <c r="A244" s="58"/>
    </row>
    <row r="245" spans="1:1">
      <c r="A245" s="58"/>
    </row>
    <row r="246" spans="1:1">
      <c r="A246" s="58"/>
    </row>
    <row r="247" spans="1:1">
      <c r="A247" s="58"/>
    </row>
    <row r="248" spans="1:1">
      <c r="A248" s="58"/>
    </row>
    <row r="249" spans="1:1">
      <c r="A249" s="58"/>
    </row>
    <row r="250" spans="1:1">
      <c r="A250" s="58"/>
    </row>
    <row r="251" spans="1:1">
      <c r="A251" s="58"/>
    </row>
    <row r="252" spans="1:1">
      <c r="A252" s="58"/>
    </row>
    <row r="253" spans="1:1">
      <c r="A253" s="58"/>
    </row>
    <row r="254" spans="1:1">
      <c r="A254" s="58"/>
    </row>
    <row r="255" spans="1:1">
      <c r="A255" s="58"/>
    </row>
    <row r="256" spans="1:1">
      <c r="A256" s="58"/>
    </row>
    <row r="257" spans="1:1">
      <c r="A257" s="58"/>
    </row>
    <row r="258" spans="1:1">
      <c r="A258" s="58"/>
    </row>
    <row r="259" spans="1:1">
      <c r="A259" s="58"/>
    </row>
    <row r="260" spans="1:1">
      <c r="A260" s="58"/>
    </row>
    <row r="261" spans="1:1">
      <c r="A261" s="58"/>
    </row>
    <row r="262" spans="1:1">
      <c r="A262" s="58"/>
    </row>
    <row r="263" spans="1:1">
      <c r="A263" s="58"/>
    </row>
    <row r="264" spans="1:1">
      <c r="A264" s="58"/>
    </row>
    <row r="265" spans="1:1">
      <c r="A265" s="58"/>
    </row>
    <row r="266" spans="1:1">
      <c r="A266" s="58"/>
    </row>
    <row r="267" spans="1:1">
      <c r="A267" s="58"/>
    </row>
    <row r="268" spans="1:1">
      <c r="A268" s="58"/>
    </row>
    <row r="269" spans="1:1">
      <c r="A269" s="58"/>
    </row>
    <row r="270" spans="1:1">
      <c r="A270" s="58"/>
    </row>
    <row r="271" spans="1:1">
      <c r="A271" s="58"/>
    </row>
    <row r="272" spans="1:1">
      <c r="A272" s="58"/>
    </row>
    <row r="273" spans="1:1">
      <c r="A273" s="58"/>
    </row>
    <row r="274" spans="1:1">
      <c r="A274" s="58"/>
    </row>
    <row r="275" spans="1:1">
      <c r="A275" s="58"/>
    </row>
    <row r="276" spans="1:1">
      <c r="A276" s="58"/>
    </row>
    <row r="277" spans="1:1">
      <c r="A277" s="58"/>
    </row>
    <row r="278" spans="1:1">
      <c r="A278" s="58"/>
    </row>
    <row r="279" spans="1:1">
      <c r="A279" s="58"/>
    </row>
    <row r="280" spans="1:1">
      <c r="A280" s="58"/>
    </row>
    <row r="281" spans="1:1">
      <c r="A281" s="58"/>
    </row>
    <row r="282" spans="1:1">
      <c r="A282" s="58"/>
    </row>
    <row r="283" spans="1:1">
      <c r="A283" s="58"/>
    </row>
    <row r="284" spans="1:1">
      <c r="A284" s="58"/>
    </row>
    <row r="285" spans="1:1">
      <c r="A285" s="58"/>
    </row>
    <row r="286" spans="1:1">
      <c r="A286" s="58"/>
    </row>
    <row r="287" spans="1:1">
      <c r="A287" s="58"/>
    </row>
    <row r="288" spans="1:1">
      <c r="A288" s="58"/>
    </row>
    <row r="289" spans="1:1">
      <c r="A289" s="58"/>
    </row>
    <row r="290" spans="1:1">
      <c r="A290" s="58"/>
    </row>
    <row r="291" spans="1:1">
      <c r="A291" s="58"/>
    </row>
    <row r="292" spans="1:1">
      <c r="A292" s="58"/>
    </row>
    <row r="293" spans="1:1">
      <c r="A293" s="58"/>
    </row>
    <row r="294" spans="1:1">
      <c r="A294" s="58"/>
    </row>
    <row r="295" spans="1:1">
      <c r="A295" s="58"/>
    </row>
    <row r="296" spans="1:1">
      <c r="A296" s="58"/>
    </row>
    <row r="297" spans="1:1">
      <c r="A297" s="58"/>
    </row>
    <row r="298" spans="1:1">
      <c r="A298" s="58"/>
    </row>
    <row r="299" spans="1:1">
      <c r="A299" s="58"/>
    </row>
    <row r="300" spans="1:1">
      <c r="A300" s="58"/>
    </row>
    <row r="301" spans="1:1">
      <c r="A301" s="58"/>
    </row>
    <row r="302" spans="1:1">
      <c r="A302" s="58"/>
    </row>
    <row r="303" spans="1:1">
      <c r="A303" s="58"/>
    </row>
    <row r="304" spans="1:1">
      <c r="A304" s="58"/>
    </row>
    <row r="305" spans="1:1">
      <c r="A305" s="58"/>
    </row>
    <row r="306" spans="1:1">
      <c r="A306" s="58"/>
    </row>
    <row r="307" spans="1:1">
      <c r="A307" s="58"/>
    </row>
    <row r="308" spans="1:1">
      <c r="A308" s="58"/>
    </row>
    <row r="309" spans="1:1">
      <c r="A309" s="58"/>
    </row>
    <row r="310" spans="1:1">
      <c r="A310" s="58"/>
    </row>
    <row r="311" spans="1:1">
      <c r="A311" s="58"/>
    </row>
    <row r="312" spans="1:1">
      <c r="A312" s="58"/>
    </row>
    <row r="313" spans="1:1">
      <c r="A313" s="58"/>
    </row>
    <row r="314" spans="1:1">
      <c r="A314" s="58"/>
    </row>
    <row r="315" spans="1:1">
      <c r="A315" s="58"/>
    </row>
    <row r="316" spans="1:1">
      <c r="A316" s="58"/>
    </row>
    <row r="317" spans="1:1">
      <c r="A317" s="58"/>
    </row>
    <row r="318" spans="1:1">
      <c r="A318" s="58"/>
    </row>
    <row r="319" spans="1:1">
      <c r="A319" s="58"/>
    </row>
    <row r="320" spans="1:1">
      <c r="A320" s="58"/>
    </row>
    <row r="321" spans="1:1">
      <c r="A321" s="58"/>
    </row>
    <row r="322" spans="1:1">
      <c r="A322" s="58"/>
    </row>
    <row r="323" spans="1:1">
      <c r="A323" s="58"/>
    </row>
    <row r="324" spans="1:1">
      <c r="A324" s="58"/>
    </row>
    <row r="325" spans="1:1">
      <c r="A325" s="58"/>
    </row>
    <row r="326" spans="1:1">
      <c r="A326" s="58"/>
    </row>
    <row r="327" spans="1:1">
      <c r="A327" s="58"/>
    </row>
    <row r="328" spans="1:1">
      <c r="A328" s="58"/>
    </row>
    <row r="329" spans="1:1">
      <c r="A329" s="58"/>
    </row>
    <row r="330" spans="1:1">
      <c r="A330" s="58"/>
    </row>
    <row r="331" spans="1:1">
      <c r="A331" s="58"/>
    </row>
    <row r="332" spans="1:1">
      <c r="A332" s="58"/>
    </row>
    <row r="333" spans="1:1">
      <c r="A333" s="58"/>
    </row>
    <row r="334" spans="1:1">
      <c r="A334" s="58"/>
    </row>
    <row r="335" spans="1:1">
      <c r="A335" s="58"/>
    </row>
    <row r="336" spans="1:1">
      <c r="A336" s="58"/>
    </row>
    <row r="337" spans="1:1">
      <c r="A337" s="58"/>
    </row>
    <row r="338" spans="1:1">
      <c r="A338" s="58"/>
    </row>
    <row r="339" spans="1:1">
      <c r="A339" s="58"/>
    </row>
    <row r="340" spans="1:1">
      <c r="A340" s="58"/>
    </row>
    <row r="341" spans="1:1">
      <c r="A341" s="58"/>
    </row>
    <row r="342" spans="1:1">
      <c r="A342" s="58"/>
    </row>
    <row r="343" spans="1:1">
      <c r="A343" s="58"/>
    </row>
    <row r="344" spans="1:1">
      <c r="A344" s="58"/>
    </row>
    <row r="345" spans="1:1">
      <c r="A345" s="58"/>
    </row>
    <row r="346" spans="1:1">
      <c r="A346" s="58"/>
    </row>
    <row r="347" spans="1:1">
      <c r="A347" s="58"/>
    </row>
    <row r="348" spans="1:1">
      <c r="A348" s="58"/>
    </row>
    <row r="349" spans="1:1">
      <c r="A349" s="58"/>
    </row>
    <row r="350" spans="1:1">
      <c r="A350" s="58"/>
    </row>
    <row r="351" spans="1:1">
      <c r="A351" s="58"/>
    </row>
    <row r="352" spans="1:1">
      <c r="A352" s="58"/>
    </row>
    <row r="353" spans="1:1">
      <c r="A353" s="58"/>
    </row>
    <row r="354" spans="1:1">
      <c r="A354" s="58"/>
    </row>
    <row r="355" spans="1:1">
      <c r="A355" s="58"/>
    </row>
    <row r="356" spans="1:1">
      <c r="A356" s="58"/>
    </row>
    <row r="357" spans="1:1">
      <c r="A357" s="58"/>
    </row>
    <row r="358" spans="1:1">
      <c r="A358" s="58"/>
    </row>
    <row r="359" spans="1:1">
      <c r="A359" s="58"/>
    </row>
    <row r="360" spans="1:1">
      <c r="A360" s="58"/>
    </row>
    <row r="361" spans="1:1">
      <c r="A361" s="58"/>
    </row>
    <row r="362" spans="1:1">
      <c r="A362" s="58"/>
    </row>
    <row r="363" spans="1:1">
      <c r="A363" s="58"/>
    </row>
    <row r="364" spans="1:1">
      <c r="A364" s="58"/>
    </row>
    <row r="365" spans="1:1">
      <c r="A365" s="58"/>
    </row>
    <row r="366" spans="1:1">
      <c r="A366" s="58"/>
    </row>
    <row r="367" spans="1:1">
      <c r="A367" s="58"/>
    </row>
    <row r="368" spans="1:1">
      <c r="A368" s="58"/>
    </row>
    <row r="369" spans="1:1">
      <c r="A369" s="58"/>
    </row>
    <row r="370" spans="1:1">
      <c r="A370" s="58"/>
    </row>
    <row r="371" spans="1:1">
      <c r="A371" s="58"/>
    </row>
    <row r="372" spans="1:1">
      <c r="A372" s="58"/>
    </row>
    <row r="373" spans="1:1">
      <c r="A373" s="58"/>
    </row>
    <row r="374" spans="1:1">
      <c r="A374" s="58"/>
    </row>
    <row r="375" spans="1:1">
      <c r="A375" s="58"/>
    </row>
    <row r="376" spans="1:1">
      <c r="A376" s="58"/>
    </row>
    <row r="377" spans="1:1">
      <c r="A377" s="58"/>
    </row>
    <row r="378" spans="1:1">
      <c r="A378" s="58"/>
    </row>
    <row r="379" spans="1:1">
      <c r="A379" s="58"/>
    </row>
    <row r="380" spans="1:1">
      <c r="A380" s="58"/>
    </row>
    <row r="381" spans="1:1">
      <c r="A381" s="58"/>
    </row>
    <row r="382" spans="1:1">
      <c r="A382" s="58"/>
    </row>
    <row r="383" spans="1:1">
      <c r="A383" s="58"/>
    </row>
    <row r="384" spans="1:1">
      <c r="A384" s="58"/>
    </row>
    <row r="385" spans="1:1">
      <c r="A385" s="58"/>
    </row>
    <row r="386" spans="1:1">
      <c r="A386" s="58"/>
    </row>
    <row r="387" spans="1:1">
      <c r="A387" s="58"/>
    </row>
    <row r="388" spans="1:1">
      <c r="A388" s="58"/>
    </row>
    <row r="389" spans="1:1">
      <c r="A389" s="58"/>
    </row>
    <row r="390" spans="1:1">
      <c r="A390" s="58"/>
    </row>
    <row r="391" spans="1:1">
      <c r="A391" s="58"/>
    </row>
    <row r="392" spans="1:1">
      <c r="A392" s="58"/>
    </row>
    <row r="393" spans="1:1">
      <c r="A393" s="58"/>
    </row>
    <row r="394" spans="1:1">
      <c r="A394" s="58"/>
    </row>
    <row r="395" spans="1:1">
      <c r="A395" s="58"/>
    </row>
    <row r="396" spans="1:1">
      <c r="A396" s="58"/>
    </row>
    <row r="397" spans="1:1">
      <c r="A397" s="58"/>
    </row>
    <row r="398" spans="1:1">
      <c r="A398" s="58"/>
    </row>
    <row r="399" spans="1:1">
      <c r="A399" s="58"/>
    </row>
    <row r="400" spans="1:1">
      <c r="A400" s="58"/>
    </row>
    <row r="401" spans="1:1">
      <c r="A401" s="58"/>
    </row>
    <row r="402" spans="1:1">
      <c r="A402" s="58"/>
    </row>
    <row r="403" spans="1:1">
      <c r="A403" s="58"/>
    </row>
    <row r="404" spans="1:1">
      <c r="A404" s="58"/>
    </row>
    <row r="405" spans="1:1">
      <c r="A405" s="58"/>
    </row>
    <row r="406" spans="1:1">
      <c r="A406" s="58"/>
    </row>
    <row r="407" spans="1:1">
      <c r="A407" s="58"/>
    </row>
    <row r="408" spans="1:1">
      <c r="A408" s="58"/>
    </row>
    <row r="409" spans="1:1">
      <c r="A409" s="58"/>
    </row>
    <row r="410" spans="1:1">
      <c r="A410" s="58"/>
    </row>
    <row r="411" spans="1:1">
      <c r="A411" s="58"/>
    </row>
    <row r="412" spans="1:1">
      <c r="A412" s="58"/>
    </row>
    <row r="413" spans="1:1">
      <c r="A413" s="58"/>
    </row>
    <row r="414" spans="1:1">
      <c r="A414" s="58"/>
    </row>
    <row r="415" spans="1:1">
      <c r="A415" s="58"/>
    </row>
    <row r="416" spans="1:1">
      <c r="A416" s="58"/>
    </row>
    <row r="417" spans="1:1">
      <c r="A417" s="58"/>
    </row>
    <row r="418" spans="1:1">
      <c r="A418" s="58"/>
    </row>
    <row r="419" spans="1:1">
      <c r="A419" s="58"/>
    </row>
    <row r="420" spans="1:1">
      <c r="A420" s="58"/>
    </row>
    <row r="421" spans="1:1">
      <c r="A421" s="58"/>
    </row>
    <row r="422" spans="1:1">
      <c r="A422" s="58"/>
    </row>
    <row r="423" spans="1:1">
      <c r="A423" s="58"/>
    </row>
    <row r="424" spans="1:1">
      <c r="A424" s="58"/>
    </row>
    <row r="425" spans="1:1">
      <c r="A425" s="58"/>
    </row>
    <row r="426" spans="1:1">
      <c r="A426" s="58"/>
    </row>
    <row r="427" spans="1:1">
      <c r="A427" s="58"/>
    </row>
    <row r="428" spans="1:1">
      <c r="A428" s="58"/>
    </row>
    <row r="429" spans="1:1">
      <c r="A429" s="58"/>
    </row>
    <row r="430" spans="1:1">
      <c r="A430" s="58"/>
    </row>
    <row r="431" spans="1:1">
      <c r="A431" s="58"/>
    </row>
    <row r="432" spans="1:1">
      <c r="A432" s="58"/>
    </row>
    <row r="433" spans="1:1">
      <c r="A433" s="58"/>
    </row>
    <row r="434" spans="1:1">
      <c r="A434" s="58"/>
    </row>
    <row r="435" spans="1:1">
      <c r="A435" s="58"/>
    </row>
    <row r="436" spans="1:1">
      <c r="A436" s="58"/>
    </row>
    <row r="437" spans="1:1">
      <c r="A437" s="58"/>
    </row>
    <row r="438" spans="1:1">
      <c r="A438" s="58"/>
    </row>
    <row r="439" spans="1:1">
      <c r="A439" s="58"/>
    </row>
    <row r="440" spans="1:1">
      <c r="A440" s="58"/>
    </row>
    <row r="441" spans="1:1">
      <c r="A441" s="58"/>
    </row>
    <row r="442" spans="1:1">
      <c r="A442" s="58"/>
    </row>
    <row r="443" spans="1:1">
      <c r="A443" s="58"/>
    </row>
    <row r="444" spans="1:1">
      <c r="A444" s="58"/>
    </row>
    <row r="445" spans="1:1">
      <c r="A445" s="58"/>
    </row>
    <row r="446" spans="1:1">
      <c r="A446" s="58"/>
    </row>
    <row r="447" spans="1:1">
      <c r="A447" s="58"/>
    </row>
    <row r="448" spans="1:1">
      <c r="A448" s="58"/>
    </row>
    <row r="449" spans="1:1">
      <c r="A449" s="58"/>
    </row>
    <row r="450" spans="1:1">
      <c r="A450" s="58"/>
    </row>
    <row r="451" spans="1:1">
      <c r="A451" s="58"/>
    </row>
    <row r="452" spans="1:1">
      <c r="A452" s="58"/>
    </row>
    <row r="453" spans="1:1">
      <c r="A453" s="58"/>
    </row>
    <row r="454" spans="1:1">
      <c r="A454" s="58"/>
    </row>
    <row r="455" spans="1:1">
      <c r="A455" s="58"/>
    </row>
    <row r="456" spans="1:1">
      <c r="A456" s="58"/>
    </row>
    <row r="457" spans="1:1">
      <c r="A457" s="58"/>
    </row>
    <row r="458" spans="1:1">
      <c r="A458" s="58"/>
    </row>
    <row r="459" spans="1:1">
      <c r="A459" s="58"/>
    </row>
    <row r="460" spans="1:1">
      <c r="A460" s="58"/>
    </row>
    <row r="461" spans="1:1">
      <c r="A461" s="58"/>
    </row>
    <row r="462" spans="1:1">
      <c r="A462" s="58"/>
    </row>
    <row r="463" spans="1:1">
      <c r="A463" s="58"/>
    </row>
    <row r="464" spans="1:1">
      <c r="A464" s="58"/>
    </row>
    <row r="465" spans="1:1">
      <c r="A465" s="58"/>
    </row>
    <row r="466" spans="1:1">
      <c r="A466" s="58"/>
    </row>
    <row r="467" spans="1:1">
      <c r="A467" s="58"/>
    </row>
    <row r="468" spans="1:1">
      <c r="A468" s="58"/>
    </row>
    <row r="469" spans="1:1">
      <c r="A469" s="58"/>
    </row>
    <row r="470" spans="1:1">
      <c r="A470" s="58"/>
    </row>
    <row r="471" spans="1:1">
      <c r="A471" s="58"/>
    </row>
    <row r="472" spans="1:1">
      <c r="A472" s="58"/>
    </row>
    <row r="473" spans="1:1">
      <c r="A473" s="58"/>
    </row>
    <row r="474" spans="1:1">
      <c r="A474" s="58"/>
    </row>
    <row r="475" spans="1:1">
      <c r="A475" s="58"/>
    </row>
    <row r="476" spans="1:1">
      <c r="A476" s="58"/>
    </row>
    <row r="477" spans="1:1">
      <c r="A477" s="58"/>
    </row>
    <row r="478" spans="1:1">
      <c r="A478" s="58"/>
    </row>
    <row r="479" spans="1:1">
      <c r="A479" s="58"/>
    </row>
    <row r="480" spans="1:1">
      <c r="A480" s="58"/>
    </row>
    <row r="481" spans="1:1">
      <c r="A481" s="58"/>
    </row>
    <row r="482" spans="1:1">
      <c r="A482" s="58"/>
    </row>
    <row r="483" spans="1:1">
      <c r="A483" s="58"/>
    </row>
    <row r="484" spans="1:1">
      <c r="A484" s="58"/>
    </row>
    <row r="485" spans="1:1">
      <c r="A485" s="58"/>
    </row>
    <row r="486" spans="1:1">
      <c r="A486" s="58"/>
    </row>
    <row r="487" spans="1:1">
      <c r="A487" s="58"/>
    </row>
    <row r="488" spans="1:1">
      <c r="A488" s="58"/>
    </row>
    <row r="489" spans="1:1">
      <c r="A489" s="58"/>
    </row>
    <row r="490" spans="1:1">
      <c r="A490" s="58"/>
    </row>
    <row r="491" spans="1:1">
      <c r="A491" s="58"/>
    </row>
    <row r="492" spans="1:1">
      <c r="A492" s="58"/>
    </row>
    <row r="493" spans="1:1">
      <c r="A493" s="58"/>
    </row>
    <row r="494" spans="1:1">
      <c r="A494" s="58"/>
    </row>
    <row r="495" spans="1:1">
      <c r="A495" s="58"/>
    </row>
    <row r="496" spans="1:1">
      <c r="A496" s="58"/>
    </row>
    <row r="497" spans="1:1">
      <c r="A497" s="58"/>
    </row>
    <row r="498" spans="1:1">
      <c r="A498" s="58"/>
    </row>
    <row r="499" spans="1:1">
      <c r="A499" s="58"/>
    </row>
    <row r="500" spans="1:1">
      <c r="A500" s="58"/>
    </row>
    <row r="501" spans="1:1">
      <c r="A501" s="58"/>
    </row>
    <row r="502" spans="1:1">
      <c r="A502" s="58"/>
    </row>
    <row r="503" spans="1:1">
      <c r="A503" s="58"/>
    </row>
    <row r="504" spans="1:1">
      <c r="A504" s="58"/>
    </row>
    <row r="505" spans="1:1">
      <c r="A505" s="58"/>
    </row>
    <row r="506" spans="1:1">
      <c r="A506" s="58"/>
    </row>
    <row r="507" spans="1:1">
      <c r="A507" s="58"/>
    </row>
    <row r="508" spans="1:1">
      <c r="A508" s="58"/>
    </row>
    <row r="509" spans="1:1">
      <c r="A509" s="58"/>
    </row>
    <row r="510" spans="1:1">
      <c r="A510" s="58"/>
    </row>
    <row r="511" spans="1:1">
      <c r="A511" s="58"/>
    </row>
    <row r="512" spans="1:1">
      <c r="A512" s="58"/>
    </row>
    <row r="513" spans="1:1">
      <c r="A513" s="58"/>
    </row>
    <row r="514" spans="1:1">
      <c r="A514" s="58"/>
    </row>
    <row r="515" spans="1:1">
      <c r="A515" s="58"/>
    </row>
    <row r="516" spans="1:1">
      <c r="A516" s="58"/>
    </row>
    <row r="517" spans="1:1">
      <c r="A517" s="58"/>
    </row>
    <row r="518" spans="1:1">
      <c r="A518" s="58"/>
    </row>
    <row r="519" spans="1:1">
      <c r="A519" s="58"/>
    </row>
    <row r="520" spans="1:1">
      <c r="A520" s="58"/>
    </row>
    <row r="521" spans="1:1">
      <c r="A521" s="58"/>
    </row>
    <row r="522" spans="1:1">
      <c r="A522" s="58"/>
    </row>
    <row r="523" spans="1:1">
      <c r="A523" s="58"/>
    </row>
    <row r="524" spans="1:1">
      <c r="A524" s="58"/>
    </row>
    <row r="525" spans="1:1">
      <c r="A525" s="58"/>
    </row>
    <row r="526" spans="1:1">
      <c r="A526" s="58"/>
    </row>
    <row r="527" spans="1:1">
      <c r="A527" s="58"/>
    </row>
    <row r="528" spans="1:1">
      <c r="A528" s="58"/>
    </row>
    <row r="529" spans="1:1">
      <c r="A529" s="58"/>
    </row>
    <row r="530" spans="1:1">
      <c r="A530" s="58"/>
    </row>
    <row r="531" spans="1:1">
      <c r="A531" s="58"/>
    </row>
    <row r="532" spans="1:1">
      <c r="A532" s="58"/>
    </row>
    <row r="533" spans="1:1">
      <c r="A533" s="58"/>
    </row>
    <row r="534" spans="1:1">
      <c r="A534" s="58"/>
    </row>
    <row r="535" spans="1:1">
      <c r="A535" s="58"/>
    </row>
    <row r="536" spans="1:1">
      <c r="A536" s="58"/>
    </row>
    <row r="537" spans="1:1">
      <c r="A537" s="58"/>
    </row>
    <row r="538" spans="1:1">
      <c r="A538" s="58"/>
    </row>
    <row r="539" spans="1:1">
      <c r="A539" s="58"/>
    </row>
    <row r="540" spans="1:1">
      <c r="A540" s="58"/>
    </row>
    <row r="541" spans="1:1">
      <c r="A541" s="58"/>
    </row>
    <row r="542" spans="1:1">
      <c r="A542" s="58"/>
    </row>
    <row r="543" spans="1:1">
      <c r="A543" s="58"/>
    </row>
    <row r="544" spans="1:1">
      <c r="A544" s="58"/>
    </row>
    <row r="545" spans="1:1">
      <c r="A545" s="58"/>
    </row>
    <row r="546" spans="1:1">
      <c r="A546" s="58"/>
    </row>
    <row r="547" spans="1:1">
      <c r="A547" s="58"/>
    </row>
    <row r="548" spans="1:1">
      <c r="A548" s="58"/>
    </row>
    <row r="549" spans="1:1">
      <c r="A549" s="58"/>
    </row>
    <row r="550" spans="1:1">
      <c r="A550" s="58"/>
    </row>
    <row r="551" spans="1:1">
      <c r="A551" s="58"/>
    </row>
    <row r="552" spans="1:1">
      <c r="A552" s="58"/>
    </row>
    <row r="553" spans="1:1">
      <c r="A553" s="58"/>
    </row>
    <row r="554" spans="1:1">
      <c r="A554" s="58"/>
    </row>
    <row r="555" spans="1:1">
      <c r="A555" s="58"/>
    </row>
    <row r="556" spans="1:1">
      <c r="A556" s="58"/>
    </row>
    <row r="557" spans="1:1">
      <c r="A557" s="58"/>
    </row>
    <row r="558" spans="1:1">
      <c r="A558" s="58"/>
    </row>
    <row r="559" spans="1:1">
      <c r="A559" s="58"/>
    </row>
    <row r="560" spans="1:1">
      <c r="A560" s="58"/>
    </row>
    <row r="561" spans="1:1">
      <c r="A561" s="58"/>
    </row>
    <row r="562" spans="1:1">
      <c r="A562" s="58"/>
    </row>
    <row r="563" spans="1:1">
      <c r="A563" s="58"/>
    </row>
    <row r="564" spans="1:1">
      <c r="A564" s="58"/>
    </row>
    <row r="565" spans="1:1">
      <c r="A565" s="58"/>
    </row>
    <row r="566" spans="1:1">
      <c r="A566" s="58"/>
    </row>
    <row r="567" spans="1:1">
      <c r="A567" s="58"/>
    </row>
    <row r="568" spans="1:1">
      <c r="A568" s="58"/>
    </row>
    <row r="569" spans="1:1">
      <c r="A569" s="58"/>
    </row>
    <row r="570" spans="1:1">
      <c r="A570" s="58"/>
    </row>
    <row r="571" spans="1:1">
      <c r="A571" s="58"/>
    </row>
    <row r="572" spans="1:1">
      <c r="A572" s="58"/>
    </row>
    <row r="573" spans="1:1">
      <c r="A573" s="58"/>
    </row>
    <row r="574" spans="1:1">
      <c r="A574" s="58"/>
    </row>
    <row r="575" spans="1:1">
      <c r="A575" s="58"/>
    </row>
    <row r="576" spans="1:1">
      <c r="A576" s="58"/>
    </row>
    <row r="577" spans="1:1">
      <c r="A577" s="58"/>
    </row>
    <row r="578" spans="1:1">
      <c r="A578" s="58"/>
    </row>
    <row r="579" spans="1:1">
      <c r="A579" s="58"/>
    </row>
    <row r="580" spans="1:1">
      <c r="A580" s="58"/>
    </row>
    <row r="581" spans="1:1">
      <c r="A581" s="58"/>
    </row>
    <row r="582" spans="1:1">
      <c r="A582" s="58"/>
    </row>
    <row r="583" spans="1:1">
      <c r="A583" s="58"/>
    </row>
    <row r="584" spans="1:1">
      <c r="A584" s="58"/>
    </row>
    <row r="585" spans="1:1">
      <c r="A585" s="58"/>
    </row>
    <row r="586" spans="1:1">
      <c r="A586" s="58"/>
    </row>
    <row r="587" spans="1:1">
      <c r="A587" s="58"/>
    </row>
    <row r="588" spans="1:1">
      <c r="A588" s="58"/>
    </row>
    <row r="589" spans="1:1">
      <c r="A589" s="58"/>
    </row>
    <row r="590" spans="1:1">
      <c r="A590" s="58"/>
    </row>
    <row r="591" spans="1:1">
      <c r="A591" s="58"/>
    </row>
    <row r="592" spans="1:1">
      <c r="A592" s="58"/>
    </row>
    <row r="593" spans="1:1">
      <c r="A593" s="58"/>
    </row>
    <row r="594" spans="1:1">
      <c r="A594" s="58"/>
    </row>
    <row r="595" spans="1:1">
      <c r="A595" s="58"/>
    </row>
    <row r="596" spans="1:1">
      <c r="A596" s="58"/>
    </row>
    <row r="597" spans="1:1">
      <c r="A597" s="58"/>
    </row>
    <row r="598" spans="1:1">
      <c r="A598" s="58"/>
    </row>
    <row r="599" spans="1:1">
      <c r="A599" s="58"/>
    </row>
    <row r="600" spans="1:1">
      <c r="A600" s="58"/>
    </row>
    <row r="601" spans="1:1">
      <c r="A601" s="58"/>
    </row>
    <row r="602" spans="1:1">
      <c r="A602" s="58"/>
    </row>
    <row r="603" spans="1:1">
      <c r="A603" s="58"/>
    </row>
    <row r="604" spans="1:1">
      <c r="A604" s="58"/>
    </row>
    <row r="605" spans="1:1">
      <c r="A605" s="58"/>
    </row>
    <row r="606" spans="1:1">
      <c r="A606" s="58"/>
    </row>
    <row r="607" spans="1:1">
      <c r="A607" s="58"/>
    </row>
    <row r="608" spans="1:1">
      <c r="A608" s="58"/>
    </row>
    <row r="609" spans="1:1">
      <c r="A609" s="58"/>
    </row>
    <row r="610" spans="1:1">
      <c r="A610" s="58"/>
    </row>
    <row r="611" spans="1:1">
      <c r="A611" s="58"/>
    </row>
    <row r="612" spans="1:1">
      <c r="A612" s="58"/>
    </row>
    <row r="613" spans="1:1">
      <c r="A613" s="58"/>
    </row>
    <row r="614" spans="1:1">
      <c r="A614" s="58"/>
    </row>
    <row r="615" spans="1:1">
      <c r="A615" s="58"/>
    </row>
    <row r="616" spans="1:1">
      <c r="A616" s="58"/>
    </row>
    <row r="617" spans="1:1">
      <c r="A617" s="58"/>
    </row>
    <row r="618" spans="1:1">
      <c r="A618" s="58"/>
    </row>
    <row r="619" spans="1:1">
      <c r="A619" s="58"/>
    </row>
    <row r="620" spans="1:1">
      <c r="A620" s="58"/>
    </row>
    <row r="621" spans="1:1">
      <c r="A621" s="58"/>
    </row>
    <row r="622" spans="1:1">
      <c r="A622" s="58"/>
    </row>
    <row r="623" spans="1:1">
      <c r="A623" s="58"/>
    </row>
    <row r="624" spans="1:1">
      <c r="A624" s="58"/>
    </row>
    <row r="625" spans="1:1">
      <c r="A625" s="58"/>
    </row>
    <row r="626" spans="1:1">
      <c r="A626" s="58"/>
    </row>
    <row r="627" spans="1:1">
      <c r="A627" s="58"/>
    </row>
    <row r="628" spans="1:1">
      <c r="A628" s="58"/>
    </row>
    <row r="629" spans="1:1">
      <c r="A629" s="58"/>
    </row>
    <row r="630" spans="1:1">
      <c r="A630" s="58"/>
    </row>
    <row r="631" spans="1:1">
      <c r="A631" s="58"/>
    </row>
    <row r="632" spans="1:1">
      <c r="A632" s="58"/>
    </row>
    <row r="633" spans="1:1">
      <c r="A633" s="58"/>
    </row>
    <row r="634" spans="1:1">
      <c r="A634" s="58"/>
    </row>
    <row r="635" spans="1:1">
      <c r="A635" s="58"/>
    </row>
    <row r="636" spans="1:1">
      <c r="A636" s="58"/>
    </row>
    <row r="637" spans="1:1">
      <c r="A637" s="58"/>
    </row>
    <row r="638" spans="1:1">
      <c r="A638" s="58"/>
    </row>
    <row r="639" spans="1:1">
      <c r="A639" s="58"/>
    </row>
    <row r="640" spans="1:1">
      <c r="A640" s="58"/>
    </row>
    <row r="641" spans="1:1">
      <c r="A641" s="58"/>
    </row>
    <row r="642" spans="1:1">
      <c r="A642" s="58"/>
    </row>
    <row r="643" spans="1:1">
      <c r="A643" s="58"/>
    </row>
    <row r="644" spans="1:1">
      <c r="A644" s="58"/>
    </row>
    <row r="645" spans="1:1">
      <c r="A645" s="58"/>
    </row>
    <row r="646" spans="1:1">
      <c r="A646" s="58"/>
    </row>
    <row r="647" spans="1:1">
      <c r="A647" s="58"/>
    </row>
    <row r="648" spans="1:1">
      <c r="A648" s="58"/>
    </row>
    <row r="649" spans="1:1">
      <c r="A649" s="58"/>
    </row>
    <row r="650" spans="1:1">
      <c r="A650" s="58"/>
    </row>
    <row r="651" spans="1:1">
      <c r="A651" s="58"/>
    </row>
    <row r="652" spans="1:1">
      <c r="A652" s="58"/>
    </row>
    <row r="653" spans="1:1">
      <c r="A653" s="58"/>
    </row>
    <row r="654" spans="1:1">
      <c r="A654" s="58"/>
    </row>
    <row r="655" spans="1:1">
      <c r="A655" s="58"/>
    </row>
    <row r="656" spans="1:1">
      <c r="A656" s="58"/>
    </row>
    <row r="657" spans="1:1">
      <c r="A657" s="58"/>
    </row>
    <row r="658" spans="1:1">
      <c r="A658" s="58"/>
    </row>
    <row r="659" spans="1:1">
      <c r="A659" s="58"/>
    </row>
    <row r="660" spans="1:1">
      <c r="A660" s="58"/>
    </row>
    <row r="661" spans="1:1">
      <c r="A661" s="58"/>
    </row>
    <row r="662" spans="1:1">
      <c r="A662" s="58"/>
    </row>
    <row r="663" spans="1:1">
      <c r="A663" s="58"/>
    </row>
    <row r="664" spans="1:1">
      <c r="A664" s="58"/>
    </row>
    <row r="665" spans="1:1">
      <c r="A665" s="58"/>
    </row>
    <row r="666" spans="1:1">
      <c r="A666" s="58"/>
    </row>
    <row r="667" spans="1:1">
      <c r="A667" s="58"/>
    </row>
    <row r="668" spans="1:1">
      <c r="A668" s="58"/>
    </row>
    <row r="669" spans="1:1">
      <c r="A669" s="58"/>
    </row>
    <row r="670" spans="1:1">
      <c r="A670" s="58"/>
    </row>
    <row r="671" spans="1:1">
      <c r="A671" s="58"/>
    </row>
    <row r="672" spans="1:1">
      <c r="A672" s="58"/>
    </row>
    <row r="673" spans="1:1">
      <c r="A673" s="58"/>
    </row>
    <row r="674" spans="1:1">
      <c r="A674" s="58"/>
    </row>
    <row r="675" spans="1:1">
      <c r="A675" s="58"/>
    </row>
    <row r="676" spans="1:1">
      <c r="A676" s="58"/>
    </row>
    <row r="677" spans="1:1">
      <c r="A677" s="58"/>
    </row>
    <row r="678" spans="1:1">
      <c r="A678" s="58"/>
    </row>
    <row r="679" spans="1:1">
      <c r="A679" s="58"/>
    </row>
    <row r="680" spans="1:1">
      <c r="A680" s="58"/>
    </row>
    <row r="681" spans="1:1">
      <c r="A681" s="58"/>
    </row>
    <row r="682" spans="1:1">
      <c r="A682" s="58"/>
    </row>
    <row r="683" spans="1:1">
      <c r="A683" s="58"/>
    </row>
    <row r="684" spans="1:1">
      <c r="A684" s="58"/>
    </row>
    <row r="685" spans="1:1">
      <c r="A685" s="58"/>
    </row>
    <row r="686" spans="1:1">
      <c r="A686" s="58"/>
    </row>
    <row r="687" spans="1:1">
      <c r="A687" s="58"/>
    </row>
    <row r="688" spans="1:1">
      <c r="A688" s="58"/>
    </row>
    <row r="689" spans="1:1">
      <c r="A689" s="58"/>
    </row>
    <row r="690" spans="1:1">
      <c r="A690" s="58"/>
    </row>
    <row r="691" spans="1:1">
      <c r="A691" s="58"/>
    </row>
    <row r="692" spans="1:1">
      <c r="A692" s="58"/>
    </row>
    <row r="693" spans="1:1">
      <c r="A693" s="58"/>
    </row>
    <row r="694" spans="1:1">
      <c r="A694" s="58"/>
    </row>
    <row r="695" spans="1:1">
      <c r="A695" s="58"/>
    </row>
    <row r="696" spans="1:1">
      <c r="A696" s="58"/>
    </row>
    <row r="697" spans="1:1">
      <c r="A697" s="58"/>
    </row>
    <row r="698" spans="1:1">
      <c r="A698" s="58"/>
    </row>
    <row r="699" spans="1:1">
      <c r="A699" s="58"/>
    </row>
    <row r="700" spans="1:1">
      <c r="A700" s="58"/>
    </row>
    <row r="701" spans="1:1">
      <c r="A701" s="58"/>
    </row>
    <row r="702" spans="1:1">
      <c r="A702" s="58"/>
    </row>
    <row r="703" spans="1:1">
      <c r="A703" s="58"/>
    </row>
    <row r="704" spans="1:1">
      <c r="A704" s="58"/>
    </row>
    <row r="705" spans="1:1">
      <c r="A705" s="58"/>
    </row>
    <row r="706" spans="1:1">
      <c r="A706" s="58"/>
    </row>
    <row r="707" spans="1:1">
      <c r="A707" s="58"/>
    </row>
    <row r="708" spans="1:1">
      <c r="A708" s="58"/>
    </row>
    <row r="709" spans="1:1">
      <c r="A709" s="58"/>
    </row>
    <row r="710" spans="1:1">
      <c r="A710" s="58"/>
    </row>
    <row r="711" spans="1:1">
      <c r="A711" s="58"/>
    </row>
    <row r="712" spans="1:1">
      <c r="A712" s="58"/>
    </row>
    <row r="713" spans="1:1">
      <c r="A713" s="58"/>
    </row>
    <row r="714" spans="1:1">
      <c r="A714" s="58"/>
    </row>
    <row r="715" spans="1:1">
      <c r="A715" s="58"/>
    </row>
    <row r="716" spans="1:1">
      <c r="A716" s="58"/>
    </row>
    <row r="717" spans="1:1">
      <c r="A717" s="58"/>
    </row>
    <row r="718" spans="1:1">
      <c r="A718" s="58"/>
    </row>
    <row r="719" spans="1:1">
      <c r="A719" s="58"/>
    </row>
    <row r="720" spans="1:1">
      <c r="A720" s="58"/>
    </row>
    <row r="721" spans="1:1">
      <c r="A721" s="58"/>
    </row>
    <row r="722" spans="1:1">
      <c r="A722" s="58"/>
    </row>
    <row r="723" spans="1:1">
      <c r="A723" s="58"/>
    </row>
    <row r="724" spans="1:1">
      <c r="A724" s="58"/>
    </row>
    <row r="725" spans="1:1">
      <c r="A725" s="58"/>
    </row>
    <row r="726" spans="1:1">
      <c r="A726" s="58"/>
    </row>
    <row r="727" spans="1:1">
      <c r="A727" s="58"/>
    </row>
    <row r="728" spans="1:1">
      <c r="A728" s="58"/>
    </row>
    <row r="729" spans="1:1">
      <c r="A729" s="58"/>
    </row>
    <row r="730" spans="1:1">
      <c r="A730" s="58"/>
    </row>
    <row r="731" spans="1:1">
      <c r="A731" s="58"/>
    </row>
    <row r="732" spans="1:1">
      <c r="A732" s="58"/>
    </row>
    <row r="733" spans="1:1">
      <c r="A733" s="58"/>
    </row>
    <row r="734" spans="1:1">
      <c r="A734" s="58"/>
    </row>
    <row r="735" spans="1:1">
      <c r="A735" s="58"/>
    </row>
    <row r="736" spans="1:1">
      <c r="A736" s="58"/>
    </row>
    <row r="737" spans="1:1">
      <c r="A737" s="58"/>
    </row>
    <row r="738" spans="1:1">
      <c r="A738" s="58"/>
    </row>
    <row r="739" spans="1:1">
      <c r="A739" s="58"/>
    </row>
    <row r="740" spans="1:1">
      <c r="A740" s="58"/>
    </row>
    <row r="741" spans="1:1">
      <c r="A741" s="58"/>
    </row>
    <row r="742" spans="1:1">
      <c r="A742" s="58"/>
    </row>
    <row r="743" spans="1:1">
      <c r="A743" s="58"/>
    </row>
    <row r="744" spans="1:1">
      <c r="A744" s="58"/>
    </row>
    <row r="745" spans="1:1">
      <c r="A745" s="58"/>
    </row>
    <row r="746" spans="1:1">
      <c r="A746" s="58"/>
    </row>
    <row r="747" spans="1:1">
      <c r="A747" s="58"/>
    </row>
    <row r="748" spans="1:1">
      <c r="A748" s="58"/>
    </row>
    <row r="749" spans="1:1">
      <c r="A749" s="58"/>
    </row>
    <row r="750" spans="1:1">
      <c r="A750" s="58"/>
    </row>
    <row r="751" spans="1:1">
      <c r="A751" s="58"/>
    </row>
    <row r="752" spans="1:1">
      <c r="A752" s="58"/>
    </row>
    <row r="753" spans="1:1">
      <c r="A753" s="58"/>
    </row>
    <row r="754" spans="1:1">
      <c r="A754" s="58"/>
    </row>
    <row r="755" spans="1:1">
      <c r="A755" s="58"/>
    </row>
    <row r="756" spans="1:1">
      <c r="A756" s="58"/>
    </row>
    <row r="757" spans="1:1">
      <c r="A757" s="58"/>
    </row>
    <row r="758" spans="1:1">
      <c r="A758" s="58"/>
    </row>
    <row r="759" spans="1:1">
      <c r="A759" s="58"/>
    </row>
    <row r="760" spans="1:1">
      <c r="A760" s="58"/>
    </row>
    <row r="761" spans="1:1">
      <c r="A761" s="58"/>
    </row>
    <row r="762" spans="1:1">
      <c r="A762" s="58"/>
    </row>
    <row r="763" spans="1:1">
      <c r="A763" s="58"/>
    </row>
    <row r="764" spans="1:1">
      <c r="A764" s="58"/>
    </row>
    <row r="765" spans="1:1">
      <c r="A765" s="58"/>
    </row>
    <row r="766" spans="1:1">
      <c r="A766" s="58"/>
    </row>
    <row r="767" spans="1:1">
      <c r="A767" s="58"/>
    </row>
    <row r="768" spans="1:1">
      <c r="A768" s="58"/>
    </row>
    <row r="769" spans="1:1">
      <c r="A769" s="58"/>
    </row>
    <row r="770" spans="1:1">
      <c r="A770" s="58"/>
    </row>
    <row r="771" spans="1:1">
      <c r="A771" s="58"/>
    </row>
    <row r="772" spans="1:1">
      <c r="A772" s="58"/>
    </row>
    <row r="773" spans="1:1">
      <c r="A773" s="58"/>
    </row>
    <row r="774" spans="1:1">
      <c r="A774" s="58"/>
    </row>
    <row r="775" spans="1:1">
      <c r="A775" s="58"/>
    </row>
    <row r="776" spans="1:1">
      <c r="A776" s="58"/>
    </row>
    <row r="777" spans="1:1">
      <c r="A777" s="58"/>
    </row>
    <row r="778" spans="1:1">
      <c r="A778" s="58"/>
    </row>
    <row r="779" spans="1:1">
      <c r="A779" s="58"/>
    </row>
    <row r="780" spans="1:1">
      <c r="A780" s="58"/>
    </row>
    <row r="781" spans="1:1">
      <c r="A781" s="58"/>
    </row>
    <row r="782" spans="1:1">
      <c r="A782" s="58"/>
    </row>
    <row r="783" spans="1:1">
      <c r="A783" s="58"/>
    </row>
    <row r="784" spans="1:1">
      <c r="A784" s="58"/>
    </row>
    <row r="785" spans="1:1">
      <c r="A785" s="58"/>
    </row>
    <row r="786" spans="1:1">
      <c r="A786" s="58"/>
    </row>
    <row r="787" spans="1:1">
      <c r="A787" s="58"/>
    </row>
    <row r="788" spans="1:1">
      <c r="A788" s="58"/>
    </row>
    <row r="789" spans="1:1">
      <c r="A789" s="58"/>
    </row>
    <row r="790" spans="1:1">
      <c r="A790" s="58"/>
    </row>
    <row r="791" spans="1:1">
      <c r="A791" s="58"/>
    </row>
    <row r="792" spans="1:1">
      <c r="A792" s="58"/>
    </row>
    <row r="793" spans="1:1">
      <c r="A793" s="58"/>
    </row>
    <row r="794" spans="1:1">
      <c r="A794" s="58"/>
    </row>
    <row r="795" spans="1:1">
      <c r="A795" s="58"/>
    </row>
    <row r="796" spans="1:1">
      <c r="A796" s="58"/>
    </row>
    <row r="797" spans="1:1">
      <c r="A797" s="58"/>
    </row>
    <row r="798" spans="1:1">
      <c r="A798" s="58"/>
    </row>
    <row r="799" spans="1:1">
      <c r="A799" s="58"/>
    </row>
    <row r="800" spans="1:1">
      <c r="A800" s="58"/>
    </row>
    <row r="801" spans="1:1">
      <c r="A801" s="58"/>
    </row>
    <row r="802" spans="1:1">
      <c r="A802" s="58"/>
    </row>
    <row r="803" spans="1:1">
      <c r="A803" s="58"/>
    </row>
    <row r="804" spans="1:1">
      <c r="A804" s="58"/>
    </row>
    <row r="805" spans="1:1">
      <c r="A805" s="58"/>
    </row>
    <row r="806" spans="1:1">
      <c r="A806" s="58"/>
    </row>
    <row r="807" spans="1:1">
      <c r="A807" s="58"/>
    </row>
    <row r="808" spans="1:1">
      <c r="A808" s="58"/>
    </row>
    <row r="809" spans="1:1">
      <c r="A809" s="58"/>
    </row>
    <row r="810" spans="1:1">
      <c r="A810" s="58"/>
    </row>
    <row r="811" spans="1:1">
      <c r="A811" s="58"/>
    </row>
    <row r="812" spans="1:1">
      <c r="A812" s="58"/>
    </row>
    <row r="813" spans="1:1">
      <c r="A813" s="58"/>
    </row>
    <row r="814" spans="1:1">
      <c r="A814" s="58"/>
    </row>
    <row r="815" spans="1:1">
      <c r="A815" s="58"/>
    </row>
    <row r="816" spans="1:1">
      <c r="A816" s="58"/>
    </row>
    <row r="817" spans="1:1">
      <c r="A817" s="58"/>
    </row>
    <row r="818" spans="1:1">
      <c r="A818" s="58"/>
    </row>
    <row r="819" spans="1:1">
      <c r="A819" s="58"/>
    </row>
    <row r="820" spans="1:1">
      <c r="A820" s="58"/>
    </row>
    <row r="821" spans="1:1">
      <c r="A821" s="58"/>
    </row>
    <row r="822" spans="1:1">
      <c r="A822" s="58"/>
    </row>
    <row r="823" spans="1:1">
      <c r="A823" s="58"/>
    </row>
    <row r="824" spans="1:1">
      <c r="A824" s="58"/>
    </row>
    <row r="825" spans="1:1">
      <c r="A825" s="58"/>
    </row>
    <row r="826" spans="1:1">
      <c r="A826" s="58"/>
    </row>
    <row r="827" spans="1:1">
      <c r="A827" s="58"/>
    </row>
    <row r="828" spans="1:1">
      <c r="A828" s="58"/>
    </row>
    <row r="829" spans="1:1">
      <c r="A829" s="58"/>
    </row>
    <row r="830" spans="1:1">
      <c r="A830" s="58"/>
    </row>
    <row r="831" spans="1:1">
      <c r="A831" s="58"/>
    </row>
    <row r="832" spans="1:1">
      <c r="A832" s="58"/>
    </row>
    <row r="833" spans="1:1">
      <c r="A833" s="58"/>
    </row>
    <row r="834" spans="1:1">
      <c r="A834" s="58"/>
    </row>
    <row r="835" spans="1:1">
      <c r="A835" s="58"/>
    </row>
    <row r="836" spans="1:1">
      <c r="A836" s="58"/>
    </row>
    <row r="837" spans="1:1">
      <c r="A837" s="58"/>
    </row>
    <row r="838" spans="1:1">
      <c r="A838" s="58"/>
    </row>
    <row r="839" spans="1:1">
      <c r="A839" s="58"/>
    </row>
    <row r="840" spans="1:1">
      <c r="A840" s="58"/>
    </row>
    <row r="841" spans="1:1">
      <c r="A841" s="58"/>
    </row>
    <row r="842" spans="1:1">
      <c r="A842" s="58"/>
    </row>
    <row r="843" spans="1:1">
      <c r="A843" s="58"/>
    </row>
    <row r="844" spans="1:1">
      <c r="A844" s="58"/>
    </row>
    <row r="845" spans="1:1">
      <c r="A845" s="58"/>
    </row>
    <row r="846" spans="1:1">
      <c r="A846" s="58"/>
    </row>
    <row r="847" spans="1:1">
      <c r="A847" s="58"/>
    </row>
    <row r="848" spans="1:1">
      <c r="A848" s="58"/>
    </row>
    <row r="849" spans="1:1">
      <c r="A849" s="58"/>
    </row>
    <row r="850" spans="1:1">
      <c r="A850" s="58"/>
    </row>
    <row r="851" spans="1:1">
      <c r="A851" s="58"/>
    </row>
    <row r="852" spans="1:1">
      <c r="A852" s="58"/>
    </row>
    <row r="853" spans="1:1">
      <c r="A853" s="58"/>
    </row>
    <row r="854" spans="1:1">
      <c r="A854" s="58"/>
    </row>
    <row r="855" spans="1:1">
      <c r="A855" s="58"/>
    </row>
    <row r="856" spans="1:1">
      <c r="A856" s="58"/>
    </row>
    <row r="857" spans="1:1">
      <c r="A857" s="58"/>
    </row>
    <row r="858" spans="1:1">
      <c r="A858" s="58"/>
    </row>
    <row r="859" spans="1:1">
      <c r="A859" s="58"/>
    </row>
    <row r="860" spans="1:1">
      <c r="A860" s="58"/>
    </row>
    <row r="861" spans="1:1">
      <c r="A861" s="58"/>
    </row>
    <row r="862" spans="1:1">
      <c r="A862" s="58"/>
    </row>
    <row r="863" spans="1:1">
      <c r="A863" s="58"/>
    </row>
    <row r="864" spans="1:1">
      <c r="A864" s="58"/>
    </row>
    <row r="865" spans="1:1">
      <c r="A865" s="58"/>
    </row>
    <row r="866" spans="1:1">
      <c r="A866" s="58"/>
    </row>
    <row r="867" spans="1:1">
      <c r="A867" s="58"/>
    </row>
    <row r="868" spans="1:1">
      <c r="A868" s="58"/>
    </row>
    <row r="869" spans="1:1">
      <c r="A869" s="58"/>
    </row>
    <row r="870" spans="1:1">
      <c r="A870" s="58"/>
    </row>
    <row r="871" spans="1:1">
      <c r="A871" s="58"/>
    </row>
    <row r="872" spans="1:1">
      <c r="A872" s="58"/>
    </row>
    <row r="873" spans="1:1">
      <c r="A873" s="58"/>
    </row>
    <row r="874" spans="1:1">
      <c r="A874" s="58"/>
    </row>
    <row r="875" spans="1:1">
      <c r="A875" s="58"/>
    </row>
    <row r="876" spans="1:1">
      <c r="A876" s="58"/>
    </row>
    <row r="877" spans="1:1">
      <c r="A877" s="58"/>
    </row>
    <row r="878" spans="1:1">
      <c r="A878" s="58"/>
    </row>
    <row r="879" spans="1:1">
      <c r="A879" s="58"/>
    </row>
    <row r="880" spans="1:1">
      <c r="A880" s="58"/>
    </row>
    <row r="881" spans="1:1">
      <c r="A881" s="58"/>
    </row>
    <row r="882" spans="1:1">
      <c r="A882" s="58"/>
    </row>
    <row r="883" spans="1:1">
      <c r="A883" s="58"/>
    </row>
    <row r="884" spans="1:1">
      <c r="A884" s="58"/>
    </row>
    <row r="885" spans="1:1">
      <c r="A885" s="58"/>
    </row>
    <row r="886" spans="1:1">
      <c r="A886" s="58"/>
    </row>
    <row r="887" spans="1:1">
      <c r="A887" s="58"/>
    </row>
    <row r="888" spans="1:1">
      <c r="A888" s="58"/>
    </row>
    <row r="889" spans="1:1">
      <c r="A889" s="58"/>
    </row>
    <row r="890" spans="1:1">
      <c r="A890" s="58"/>
    </row>
    <row r="891" spans="1:1">
      <c r="A891" s="58"/>
    </row>
    <row r="892" spans="1:1">
      <c r="A892" s="58"/>
    </row>
    <row r="893" spans="1:1">
      <c r="A893" s="58"/>
    </row>
    <row r="894" spans="1:1">
      <c r="A894" s="58"/>
    </row>
    <row r="895" spans="1:1">
      <c r="A895" s="58"/>
    </row>
    <row r="896" spans="1:1">
      <c r="A896" s="58"/>
    </row>
    <row r="897" spans="1:1">
      <c r="A897" s="58"/>
    </row>
    <row r="898" spans="1:1">
      <c r="A898" s="58"/>
    </row>
    <row r="899" spans="1:1">
      <c r="A899" s="58"/>
    </row>
    <row r="900" spans="1:1">
      <c r="A900" s="58"/>
    </row>
    <row r="901" spans="1:1">
      <c r="A901" s="58"/>
    </row>
    <row r="902" spans="1:1">
      <c r="A902" s="58"/>
    </row>
    <row r="903" spans="1:1">
      <c r="A903" s="58"/>
    </row>
    <row r="904" spans="1:1">
      <c r="A904" s="58"/>
    </row>
    <row r="905" spans="1:1">
      <c r="A905" s="58"/>
    </row>
    <row r="906" spans="1:1">
      <c r="A906" s="58"/>
    </row>
    <row r="907" spans="1:1">
      <c r="A907" s="58"/>
    </row>
    <row r="908" spans="1:1">
      <c r="A908" s="58"/>
    </row>
    <row r="909" spans="1:1">
      <c r="A909" s="58"/>
    </row>
    <row r="910" spans="1:1">
      <c r="A910" s="58"/>
    </row>
    <row r="911" spans="1:1">
      <c r="A911" s="58"/>
    </row>
    <row r="912" spans="1:1">
      <c r="A912" s="58"/>
    </row>
    <row r="913" spans="1:1">
      <c r="A913" s="58"/>
    </row>
    <row r="914" spans="1:1">
      <c r="A914" s="58"/>
    </row>
    <row r="915" spans="1:1">
      <c r="A915" s="58"/>
    </row>
    <row r="916" spans="1:1">
      <c r="A916" s="58"/>
    </row>
    <row r="917" spans="1:1">
      <c r="A917" s="58"/>
    </row>
    <row r="918" spans="1:1">
      <c r="A918" s="58"/>
    </row>
    <row r="919" spans="1:1">
      <c r="A919" s="58"/>
    </row>
    <row r="920" spans="1:1">
      <c r="A920" s="58"/>
    </row>
    <row r="921" spans="1:1">
      <c r="A921" s="58"/>
    </row>
    <row r="922" spans="1:1">
      <c r="A922" s="58"/>
    </row>
    <row r="923" spans="1:1">
      <c r="A923" s="58"/>
    </row>
    <row r="924" spans="1:1">
      <c r="A924" s="58"/>
    </row>
    <row r="925" spans="1:1">
      <c r="A925" s="58"/>
    </row>
    <row r="926" spans="1:1">
      <c r="A926" s="58"/>
    </row>
    <row r="927" spans="1:1">
      <c r="A927" s="58"/>
    </row>
    <row r="928" spans="1:1">
      <c r="A928" s="58"/>
    </row>
    <row r="929" spans="1:1">
      <c r="A929" s="58"/>
    </row>
    <row r="930" spans="1:1">
      <c r="A930" s="58"/>
    </row>
    <row r="931" spans="1:1">
      <c r="A931" s="58"/>
    </row>
    <row r="932" spans="1:1">
      <c r="A932" s="58"/>
    </row>
    <row r="933" spans="1:1">
      <c r="A933" s="58"/>
    </row>
    <row r="934" spans="1:1">
      <c r="A934" s="58"/>
    </row>
    <row r="935" spans="1:1">
      <c r="A935" s="58"/>
    </row>
    <row r="936" spans="1:1">
      <c r="A936" s="58"/>
    </row>
    <row r="937" spans="1:1">
      <c r="A937" s="58"/>
    </row>
    <row r="938" spans="1:1">
      <c r="A938" s="58"/>
    </row>
    <row r="939" spans="1:1">
      <c r="A939" s="58"/>
    </row>
    <row r="940" spans="1:1">
      <c r="A940" s="58"/>
    </row>
    <row r="941" spans="1:1">
      <c r="A941" s="58"/>
    </row>
    <row r="942" spans="1:1">
      <c r="A942" s="58"/>
    </row>
    <row r="943" spans="1:1">
      <c r="A943" s="58"/>
    </row>
    <row r="944" spans="1:1">
      <c r="A944" s="58"/>
    </row>
    <row r="945" spans="1:1">
      <c r="A945" s="58"/>
    </row>
    <row r="946" spans="1:1">
      <c r="A946" s="58"/>
    </row>
    <row r="947" spans="1:1">
      <c r="A947" s="58"/>
    </row>
    <row r="948" spans="1:1">
      <c r="A948" s="58"/>
    </row>
    <row r="949" spans="1:1">
      <c r="A949" s="58"/>
    </row>
    <row r="950" spans="1:1">
      <c r="A950" s="58"/>
    </row>
    <row r="951" spans="1:1">
      <c r="A951" s="58"/>
    </row>
    <row r="952" spans="1:1">
      <c r="A952" s="58"/>
    </row>
    <row r="953" spans="1:1">
      <c r="A953" s="58"/>
    </row>
    <row r="954" spans="1:1">
      <c r="A954" s="58"/>
    </row>
    <row r="955" spans="1:1">
      <c r="A955" s="58"/>
    </row>
    <row r="956" spans="1:1">
      <c r="A956" s="58"/>
    </row>
    <row r="957" spans="1:1">
      <c r="A957" s="58"/>
    </row>
    <row r="958" spans="1:1">
      <c r="A958" s="58"/>
    </row>
    <row r="959" spans="1:1">
      <c r="A959" s="58"/>
    </row>
    <row r="960" spans="1:1">
      <c r="A960" s="58"/>
    </row>
    <row r="961" spans="1:1">
      <c r="A961" s="58"/>
    </row>
    <row r="962" spans="1:1">
      <c r="A962" s="58"/>
    </row>
    <row r="963" spans="1:1">
      <c r="A963" s="58"/>
    </row>
    <row r="964" spans="1:1">
      <c r="A964" s="58"/>
    </row>
    <row r="965" spans="1:1">
      <c r="A965" s="58"/>
    </row>
    <row r="966" spans="1:1">
      <c r="A966" s="58"/>
    </row>
    <row r="967" spans="1:1">
      <c r="A967" s="58"/>
    </row>
    <row r="968" spans="1:1">
      <c r="A968" s="58"/>
    </row>
    <row r="969" spans="1:1">
      <c r="A969" s="58"/>
    </row>
    <row r="970" spans="1:1">
      <c r="A970" s="58"/>
    </row>
    <row r="971" spans="1:1">
      <c r="A971" s="58"/>
    </row>
    <row r="972" spans="1:1">
      <c r="A972" s="58"/>
    </row>
    <row r="973" spans="1:1">
      <c r="A973" s="58"/>
    </row>
    <row r="974" spans="1:1">
      <c r="A974" s="58"/>
    </row>
    <row r="975" spans="1:1">
      <c r="A975" s="58"/>
    </row>
    <row r="976" spans="1:1">
      <c r="A976" s="58"/>
    </row>
    <row r="977" spans="1:1">
      <c r="A977" s="58"/>
    </row>
    <row r="978" spans="1:1">
      <c r="A978" s="58"/>
    </row>
    <row r="979" spans="1:1">
      <c r="A979" s="58"/>
    </row>
    <row r="980" spans="1:1">
      <c r="A980" s="58"/>
    </row>
    <row r="981" spans="1:1">
      <c r="A981" s="58"/>
    </row>
    <row r="982" spans="1:1">
      <c r="A982" s="58"/>
    </row>
    <row r="983" spans="1:1">
      <c r="A983" s="58"/>
    </row>
    <row r="984" spans="1:1">
      <c r="A984" s="58"/>
    </row>
    <row r="985" spans="1:1">
      <c r="A985" s="58"/>
    </row>
    <row r="986" spans="1:1">
      <c r="A986" s="58"/>
    </row>
    <row r="987" spans="1:1">
      <c r="A987" s="58"/>
    </row>
    <row r="988" spans="1:1">
      <c r="A988" s="58"/>
    </row>
    <row r="989" spans="1:1">
      <c r="A989" s="58"/>
    </row>
    <row r="990" spans="1:1">
      <c r="A990" s="58"/>
    </row>
    <row r="991" spans="1:1">
      <c r="A991" s="58"/>
    </row>
    <row r="992" spans="1:1">
      <c r="A992" s="58"/>
    </row>
    <row r="993" spans="1:1">
      <c r="A993" s="58"/>
    </row>
    <row r="994" spans="1:1">
      <c r="A994" s="58"/>
    </row>
    <row r="995" spans="1:1">
      <c r="A995" s="58"/>
    </row>
    <row r="996" spans="1:1">
      <c r="A996" s="58"/>
    </row>
    <row r="997" spans="1:1">
      <c r="A997" s="58"/>
    </row>
    <row r="998" spans="1:1">
      <c r="A998" s="58"/>
    </row>
    <row r="999" spans="1:1">
      <c r="A999" s="58"/>
    </row>
    <row r="1000" spans="1:1">
      <c r="A1000" s="58"/>
    </row>
    <row r="1001" spans="1:1">
      <c r="A1001" s="58"/>
    </row>
    <row r="1002" spans="1:1">
      <c r="A1002" s="58"/>
    </row>
    <row r="1003" spans="1:1">
      <c r="A1003" s="58"/>
    </row>
    <row r="1004" spans="1:1">
      <c r="A1004" s="58"/>
    </row>
    <row r="1005" spans="1:1">
      <c r="A1005" s="58"/>
    </row>
    <row r="1006" spans="1:1">
      <c r="A1006" s="58"/>
    </row>
    <row r="1007" spans="1:1">
      <c r="A1007" s="58"/>
    </row>
    <row r="1008" spans="1:1">
      <c r="A1008" s="58"/>
    </row>
    <row r="1009" spans="1:1">
      <c r="A1009" s="58"/>
    </row>
    <row r="1010" spans="1:1">
      <c r="A1010" s="58"/>
    </row>
    <row r="1011" spans="1:1">
      <c r="A1011" s="58"/>
    </row>
    <row r="1012" spans="1:1">
      <c r="A1012" s="58"/>
    </row>
    <row r="1013" spans="1:1">
      <c r="A1013" s="58"/>
    </row>
    <row r="1014" spans="1:1">
      <c r="A1014" s="58"/>
    </row>
    <row r="1015" spans="1:1">
      <c r="A1015" s="58"/>
    </row>
    <row r="1016" spans="1:1">
      <c r="A1016" s="58"/>
    </row>
    <row r="1017" spans="1:1">
      <c r="A1017" s="58"/>
    </row>
    <row r="1018" spans="1:1">
      <c r="A1018" s="58"/>
    </row>
    <row r="1019" spans="1:1">
      <c r="A1019" s="58"/>
    </row>
    <row r="1020" spans="1:1">
      <c r="A1020" s="58"/>
    </row>
    <row r="1021" spans="1:1">
      <c r="A1021" s="58"/>
    </row>
    <row r="1022" spans="1:1">
      <c r="A1022" s="58"/>
    </row>
    <row r="1023" spans="1:1">
      <c r="A1023" s="58"/>
    </row>
    <row r="1024" spans="1:1">
      <c r="A1024" s="58"/>
    </row>
    <row r="1025" spans="1:1">
      <c r="A1025" s="58"/>
    </row>
    <row r="1026" spans="1:1">
      <c r="A1026" s="58"/>
    </row>
    <row r="1027" spans="1:1">
      <c r="A1027" s="58"/>
    </row>
    <row r="1028" spans="1:1">
      <c r="A1028" s="58"/>
    </row>
    <row r="1029" spans="1:1">
      <c r="A1029" s="58"/>
    </row>
    <row r="1030" spans="1:1">
      <c r="A1030" s="58"/>
    </row>
    <row r="1031" spans="1:1">
      <c r="A1031" s="58"/>
    </row>
    <row r="1032" spans="1:1">
      <c r="A1032" s="58"/>
    </row>
    <row r="1033" spans="1:1">
      <c r="A1033" s="58"/>
    </row>
    <row r="1034" spans="1:1">
      <c r="A1034" s="58"/>
    </row>
    <row r="1035" spans="1:1">
      <c r="A1035" s="58"/>
    </row>
    <row r="1036" spans="1:1">
      <c r="A1036" s="58"/>
    </row>
    <row r="1037" spans="1:1">
      <c r="A1037" s="58"/>
    </row>
    <row r="1038" spans="1:1">
      <c r="A1038" s="58"/>
    </row>
    <row r="1039" spans="1:1">
      <c r="A1039" s="58"/>
    </row>
    <row r="1040" spans="1:1">
      <c r="A1040" s="58"/>
    </row>
    <row r="1041" spans="1:1">
      <c r="A1041" s="58"/>
    </row>
    <row r="1042" spans="1:1">
      <c r="A1042" s="58"/>
    </row>
    <row r="1043" spans="1:1">
      <c r="A1043" s="58"/>
    </row>
    <row r="1044" spans="1:1">
      <c r="A1044" s="58"/>
    </row>
    <row r="1045" spans="1:1">
      <c r="A1045" s="58"/>
    </row>
    <row r="1046" spans="1:1">
      <c r="A1046" s="58"/>
    </row>
    <row r="1047" spans="1:1">
      <c r="A1047" s="58"/>
    </row>
    <row r="1048" spans="1:1">
      <c r="A1048" s="58"/>
    </row>
    <row r="1049" spans="1:1">
      <c r="A1049" s="58"/>
    </row>
    <row r="1050" spans="1:1">
      <c r="A1050" s="58"/>
    </row>
    <row r="1051" spans="1:1">
      <c r="A1051" s="58"/>
    </row>
    <row r="1052" spans="1:1">
      <c r="A1052" s="58"/>
    </row>
    <row r="1053" spans="1:1">
      <c r="A1053" s="58"/>
    </row>
    <row r="1054" spans="1:1">
      <c r="A1054" s="58"/>
    </row>
    <row r="1055" spans="1:1">
      <c r="A1055" s="58"/>
    </row>
    <row r="1056" spans="1:1">
      <c r="A1056" s="58"/>
    </row>
    <row r="1057" spans="1:1">
      <c r="A1057" s="58"/>
    </row>
    <row r="1058" spans="1:1">
      <c r="A1058" s="58"/>
    </row>
    <row r="1059" spans="1:1">
      <c r="A1059" s="58"/>
    </row>
    <row r="1060" spans="1:1">
      <c r="A1060" s="58"/>
    </row>
    <row r="1061" spans="1:1">
      <c r="A1061" s="58"/>
    </row>
    <row r="1062" spans="1:1">
      <c r="A1062" s="58"/>
    </row>
    <row r="1063" spans="1:1">
      <c r="A1063" s="58"/>
    </row>
    <row r="1064" spans="1:1">
      <c r="A1064" s="58"/>
    </row>
    <row r="1065" spans="1:1">
      <c r="A1065" s="58"/>
    </row>
    <row r="1066" spans="1:1">
      <c r="A1066" s="58"/>
    </row>
    <row r="1067" spans="1:1">
      <c r="A1067" s="58"/>
    </row>
    <row r="1068" spans="1:1">
      <c r="A1068" s="58"/>
    </row>
    <row r="1069" spans="1:1">
      <c r="A1069" s="58"/>
    </row>
    <row r="1070" spans="1:1">
      <c r="A1070" s="58"/>
    </row>
    <row r="1071" spans="1:1">
      <c r="A1071" s="58"/>
    </row>
    <row r="1072" spans="1:1">
      <c r="A1072" s="58"/>
    </row>
    <row r="1073" spans="1:1">
      <c r="A1073" s="58"/>
    </row>
    <row r="1074" spans="1:1">
      <c r="A1074" s="58"/>
    </row>
    <row r="1075" spans="1:1">
      <c r="A1075" s="58"/>
    </row>
    <row r="1076" spans="1:1">
      <c r="A1076" s="58"/>
    </row>
    <row r="1077" spans="1:1">
      <c r="A1077" s="58"/>
    </row>
  </sheetData>
  <autoFilter ref="A1:G176" xr:uid="{00000000-0009-0000-0000-000006000000}"/>
  <hyperlinks>
    <hyperlink ref="F171" r:id="rId1" xr:uid="{00000000-0004-0000-0600-000000000000}"/>
    <hyperlink ref="F172" r:id="rId2" xr:uid="{00000000-0004-0000-0600-000001000000}"/>
    <hyperlink ref="F173" r:id="rId3" xr:uid="{00000000-0004-0000-0600-000002000000}"/>
    <hyperlink ref="F174" r:id="rId4" xr:uid="{00000000-0004-0000-0600-000003000000}"/>
    <hyperlink ref="F176" r:id="rId5" xr:uid="{00000000-0004-0000-0600-000004000000}"/>
    <hyperlink ref="F177" r:id="rId6" xr:uid="{00000000-0004-0000-0600-000005000000}"/>
    <hyperlink ref="F178" r:id="rId7" xr:uid="{00000000-0004-0000-0600-000006000000}"/>
    <hyperlink ref="F179" r:id="rId8" xr:uid="{00000000-0004-0000-0600-000007000000}"/>
    <hyperlink ref="F180" r:id="rId9" xr:uid="{00000000-0004-0000-0600-000008000000}"/>
    <hyperlink ref="F181" r:id="rId10" xr:uid="{00000000-0004-0000-0600-000009000000}"/>
    <hyperlink ref="F182" r:id="rId11" xr:uid="{00000000-0004-0000-0600-00000A000000}"/>
    <hyperlink ref="F183" r:id="rId12" xr:uid="{00000000-0004-0000-0600-00000B000000}"/>
    <hyperlink ref="F184" r:id="rId13" xr:uid="{00000000-0004-0000-0600-00000C000000}"/>
    <hyperlink ref="F185" r:id="rId14" xr:uid="{00000000-0004-0000-0600-00000D000000}"/>
    <hyperlink ref="F187" r:id="rId15" xr:uid="{00000000-0004-0000-0600-00000E000000}"/>
    <hyperlink ref="F188" r:id="rId16" xr:uid="{00000000-0004-0000-0600-00000F000000}"/>
    <hyperlink ref="F189" r:id="rId17" xr:uid="{00000000-0004-0000-0600-000010000000}"/>
    <hyperlink ref="F190" r:id="rId18" xr:uid="{00000000-0004-0000-0600-000011000000}"/>
    <hyperlink ref="F191" r:id="rId19" xr:uid="{00000000-0004-0000-0600-000012000000}"/>
    <hyperlink ref="F192" r:id="rId20" xr:uid="{00000000-0004-0000-0600-000013000000}"/>
    <hyperlink ref="F193" r:id="rId21" xr:uid="{00000000-0004-0000-0600-000014000000}"/>
    <hyperlink ref="F194" r:id="rId22" xr:uid="{00000000-0004-0000-0600-000015000000}"/>
    <hyperlink ref="F195" r:id="rId23" xr:uid="{00000000-0004-0000-0600-000016000000}"/>
    <hyperlink ref="F196" r:id="rId24" xr:uid="{00000000-0004-0000-0600-000017000000}"/>
    <hyperlink ref="F197" r:id="rId25" xr:uid="{00000000-0004-0000-0600-000018000000}"/>
    <hyperlink ref="F198" r:id="rId26" xr:uid="{00000000-0004-0000-0600-000019000000}"/>
    <hyperlink ref="F199" r:id="rId27" xr:uid="{00000000-0004-0000-0600-00001A000000}"/>
    <hyperlink ref="F200" r:id="rId28" xr:uid="{00000000-0004-0000-0600-00001B000000}"/>
    <hyperlink ref="F201" r:id="rId29" xr:uid="{00000000-0004-0000-0600-00001C000000}"/>
    <hyperlink ref="F202" r:id="rId30" xr:uid="{00000000-0004-0000-0600-00001D000000}"/>
    <hyperlink ref="F205" r:id="rId31" xr:uid="{00000000-0004-0000-0600-00001E000000}"/>
    <hyperlink ref="F206" r:id="rId32" xr:uid="{00000000-0004-0000-0600-00001F000000}"/>
    <hyperlink ref="F207" r:id="rId33" xr:uid="{00000000-0004-0000-0600-000020000000}"/>
    <hyperlink ref="F208" r:id="rId34" xr:uid="{00000000-0004-0000-0600-000021000000}"/>
    <hyperlink ref="F209" r:id="rId35" location="ack0005" xr:uid="{00000000-0004-0000-0600-000022000000}"/>
    <hyperlink ref="F210" r:id="rId36" xr:uid="{00000000-0004-0000-0600-000023000000}"/>
    <hyperlink ref="F211" r:id="rId37" xr:uid="{00000000-0004-0000-0600-000024000000}"/>
    <hyperlink ref="F212" r:id="rId38" location="ak005" xr:uid="{00000000-0004-0000-0600-000025000000}"/>
    <hyperlink ref="F213" r:id="rId39" xr:uid="{00000000-0004-0000-0600-000026000000}"/>
    <hyperlink ref="F214" r:id="rId40" xr:uid="{00000000-0004-0000-0600-000027000000}"/>
    <hyperlink ref="F215" r:id="rId41" xr:uid="{00000000-0004-0000-0600-000028000000}"/>
    <hyperlink ref="F216" r:id="rId42" xr:uid="{00000000-0004-0000-0600-000029000000}"/>
    <hyperlink ref="F217" r:id="rId43" xr:uid="{00000000-0004-0000-0600-00002A000000}"/>
    <hyperlink ref="F218" r:id="rId44" xr:uid="{00000000-0004-0000-0600-00002B000000}"/>
    <hyperlink ref="F219" r:id="rId45" xr:uid="{00000000-0004-0000-0600-00002C000000}"/>
    <hyperlink ref="F222" r:id="rId46" xr:uid="{00000000-0004-0000-0600-00002D000000}"/>
    <hyperlink ref="F223" r:id="rId47" xr:uid="{00000000-0004-0000-0600-00002E000000}"/>
    <hyperlink ref="F224" r:id="rId48" xr:uid="{00000000-0004-0000-0600-00002F000000}"/>
    <hyperlink ref="F225" r:id="rId49" xr:uid="{00000000-0004-0000-0600-000030000000}"/>
    <hyperlink ref="F226" r:id="rId50" xr:uid="{00000000-0004-0000-0600-000031000000}"/>
    <hyperlink ref="F228" r:id="rId51" xr:uid="{00000000-0004-0000-0600-000032000000}"/>
  </hyperlinks>
  <pageMargins left="0.70069444444444484" right="0.70069444444444484" top="0.75208333333333299" bottom="0.75208333333333299" header="0.51181102362204689" footer="0.51181102362204689"/>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Usuarios</vt:lpstr>
      <vt:lpstr>Proyectos de investigación</vt:lpstr>
      <vt:lpstr>Publicaciones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Dani</cp:lastModifiedBy>
  <cp:revision>115</cp:revision>
  <dcterms:created xsi:type="dcterms:W3CDTF">2024-12-13T13:53:48Z</dcterms:created>
  <dcterms:modified xsi:type="dcterms:W3CDTF">2025-03-25T11:51:20Z</dcterms:modified>
  <dc:language>es-ES</dc:language>
</cp:coreProperties>
</file>