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riajoseisaza/Documents/Vol. 26 Evaluador de metas/"/>
    </mc:Choice>
  </mc:AlternateContent>
  <xr:revisionPtr revIDLastSave="0" documentId="13_ncr:1_{D0640895-11B6-BF41-8C50-8C12FEC512A7}" xr6:coauthVersionLast="47" xr6:coauthVersionMax="47" xr10:uidLastSave="{00000000-0000-0000-0000-000000000000}"/>
  <bookViews>
    <workbookView xWindow="100" yWindow="500" windowWidth="28660" windowHeight="16080" xr2:uid="{B3F22667-3175-2E44-BD88-AEC862F6CFB2}"/>
  </bookViews>
  <sheets>
    <sheet name="Evaluador de meta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1" l="1"/>
  <c r="C52" i="1"/>
  <c r="C51" i="1"/>
  <c r="C50" i="1"/>
  <c r="C49" i="1"/>
  <c r="C48" i="1"/>
  <c r="C47" i="1"/>
  <c r="C46" i="1"/>
  <c r="C45" i="1"/>
  <c r="C31" i="1"/>
  <c r="F13" i="1"/>
  <c r="G13" i="1" s="1"/>
  <c r="C7" i="1"/>
  <c r="D45" i="1" l="1"/>
  <c r="D46" i="1" s="1"/>
  <c r="D47" i="1" s="1"/>
  <c r="D48" i="1" s="1"/>
  <c r="D49" i="1" s="1"/>
  <c r="D50" i="1" s="1"/>
  <c r="D51" i="1" s="1"/>
  <c r="D52" i="1" s="1"/>
  <c r="F14" i="1"/>
  <c r="C33" i="1"/>
  <c r="F15" i="1" l="1"/>
  <c r="G14" i="1"/>
  <c r="C30" i="1"/>
  <c r="C34" i="1" s="1"/>
  <c r="F16" i="1" l="1"/>
  <c r="G15" i="1"/>
  <c r="G16" i="1" l="1"/>
  <c r="F17" i="1"/>
  <c r="G17" i="1" l="1"/>
  <c r="F18" i="1"/>
  <c r="F19" i="1" l="1"/>
  <c r="G18" i="1"/>
  <c r="F20" i="1" l="1"/>
  <c r="G19" i="1"/>
  <c r="G20" i="1" l="1"/>
  <c r="F21" i="1"/>
  <c r="G21" i="1" l="1"/>
  <c r="F22" i="1"/>
  <c r="F23" i="1" l="1"/>
  <c r="G22" i="1"/>
  <c r="F24" i="1" l="1"/>
  <c r="G24" i="1" s="1"/>
  <c r="G23" i="1"/>
</calcChain>
</file>

<file path=xl/sharedStrings.xml><?xml version="1.0" encoding="utf-8"?>
<sst xmlns="http://schemas.openxmlformats.org/spreadsheetml/2006/main" count="49" uniqueCount="36">
  <si>
    <r>
      <rPr>
        <b/>
        <sz val="11"/>
        <color theme="0"/>
        <rFont val="Poppins"/>
      </rPr>
      <t>Paso 1:</t>
    </r>
    <r>
      <rPr>
        <sz val="11"/>
        <color theme="0"/>
        <rFont val="Poppins"/>
      </rPr>
      <t xml:space="preserve"> Diligencia esta tabla informativa: (i) cuánto planteaste abonar mensaualmente a la meta, y (ii) cuánto fue tu meta final. Esto es muy importante, pues ayudará a poder evaluar el estado de tu meta.</t>
    </r>
  </si>
  <si>
    <t>Meta:</t>
  </si>
  <si>
    <t>Ej.: Cambiar celular</t>
  </si>
  <si>
    <t>Aporte mensual:</t>
  </si>
  <si>
    <t>Monto final:</t>
  </si>
  <si>
    <r>
      <t xml:space="preserve">Paso 2: </t>
    </r>
    <r>
      <rPr>
        <sz val="10"/>
        <color theme="0"/>
        <rFont val="Poppins"/>
      </rPr>
      <t>En este punto solo deberás agregar cuánto fue tu aporte cada mes.</t>
    </r>
  </si>
  <si>
    <t>Mes</t>
  </si>
  <si>
    <t>¿Cuánto debería tener mi inversión a la fecha?</t>
  </si>
  <si>
    <t>% del cumplimiento mes a mes</t>
  </si>
  <si>
    <t>Enero</t>
  </si>
  <si>
    <t>Febrero</t>
  </si>
  <si>
    <t>Marzo</t>
  </si>
  <si>
    <t>Abril</t>
  </si>
  <si>
    <t>Mayo</t>
  </si>
  <si>
    <t>Junio</t>
  </si>
  <si>
    <t>Julio</t>
  </si>
  <si>
    <t>Agosto</t>
  </si>
  <si>
    <t>Septiembre</t>
  </si>
  <si>
    <t>Octubre</t>
  </si>
  <si>
    <t>Noviembre</t>
  </si>
  <si>
    <t>Diciembre</t>
  </si>
  <si>
    <r>
      <rPr>
        <b/>
        <sz val="11"/>
        <color theme="0"/>
        <rFont val="Poppins"/>
      </rPr>
      <t>Paso 3:</t>
    </r>
    <r>
      <rPr>
        <sz val="11"/>
        <color theme="0"/>
        <rFont val="Poppins"/>
      </rPr>
      <t xml:space="preserve"> Acá simplemente elegirás el mes que quieres evaluar (lo ideal es que utilices el mes en el que estás) y así identificar el estado de tu meta.</t>
    </r>
  </si>
  <si>
    <t xml:space="preserve">Cómo va mi meta en: </t>
  </si>
  <si>
    <t>¿Cuánto dinero debería llevar?</t>
  </si>
  <si>
    <t>¿Cuánto dinero llevo?</t>
  </si>
  <si>
    <t>¿Qué porcentaje de cumplimiento tengo sobre el total de mi meta?</t>
  </si>
  <si>
    <t>Acá verás qué % de cumplimiento tienes vs. el total de tu meta.</t>
  </si>
  <si>
    <t>¿Qué porcentaje de cumplimiento tengo a la fecha de mi meta?</t>
  </si>
  <si>
    <t>Acá verás qué % de cumplimiento tienes vs. lo que deberías tener en el mes que seleccionaste.</t>
  </si>
  <si>
    <t>Fecha fin de mes</t>
  </si>
  <si>
    <t>Acá deberás poner la tasa de rentabilidad esperada que te indica la app de tyba cuando creas tu meta.</t>
  </si>
  <si>
    <r>
      <t xml:space="preserve">Paso 2: </t>
    </r>
    <r>
      <rPr>
        <sz val="11"/>
        <color theme="0"/>
        <rFont val="Poppins"/>
      </rPr>
      <t>En este punto deberás escribir en la celda D tu aporte mensual y 
en la celda E debes poner cuánto es el saldo que te aparece en la app de tyba a la fecha.</t>
    </r>
  </si>
  <si>
    <t>Aviso legal
Esta herramienta es propiedad de tyba, por tanto, ninguna parte del material, ni su contenido, ni ninguna copia del mismo puede ser alterada en forma alguna, transmitida, copiada o distribuida a terceros, sin el previo consentimiento expreso. Esta información hace parte de un ejemplo práctico del Curso de Finanzas para no Financieros realizado en enero del 2022, por lo tanto tyba no recomienda interpretarla sin su contexto original. En consecuencia, esta herramienta no aporta una garantía (expresa o implícita) respecto de la veracidad, exactitud o integridad de la información que resulte.</t>
  </si>
  <si>
    <t>¿Cuánto aporté en el mes?</t>
  </si>
  <si>
    <t>¿Cuánto tengo a fin de mes según la app?</t>
  </si>
  <si>
    <t>Rentabilidad esperada (efectiva 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</si>
</sst>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164" formatCode="&quot;$&quot;\ #,##0"/>
    <numFmt numFmtId="165" formatCode="0.0%"/>
    <numFmt numFmtId="166" formatCode="dd/mm/yyyy;@"/>
  </numFmts>
  <fonts count="16"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1"/>
      <color theme="0"/>
      <name val="Poppins"/>
    </font>
    <font>
      <b/>
      <sz val="11"/>
      <color theme="0"/>
      <name val="Poppins"/>
    </font>
    <font>
      <sz val="9"/>
      <color theme="0"/>
      <name val="Poppins"/>
      <family val="3"/>
    </font>
    <font>
      <sz val="10"/>
      <color rgb="FF043A33"/>
      <name val="Poppins"/>
      <family val="3"/>
    </font>
    <font>
      <b/>
      <sz val="10"/>
      <color theme="0"/>
      <name val="Poppins"/>
      <family val="3"/>
    </font>
    <font>
      <sz val="10"/>
      <color theme="0"/>
      <name val="Poppins"/>
    </font>
    <font>
      <b/>
      <sz val="10"/>
      <color rgb="FF056859"/>
      <name val="Poppins"/>
      <family val="3"/>
    </font>
    <font>
      <sz val="10"/>
      <color rgb="FF056859"/>
      <name val="Poppins"/>
    </font>
    <font>
      <sz val="10"/>
      <color theme="3" tint="0.249977111117893"/>
      <name val="Arial"/>
      <family val="2"/>
    </font>
    <font>
      <sz val="10"/>
      <color theme="0"/>
      <name val="Poppins"/>
      <family val="3"/>
    </font>
    <font>
      <sz val="10"/>
      <color theme="1" tint="0.499984740745262"/>
      <name val="Arial"/>
      <family val="2"/>
    </font>
  </fonts>
  <fills count="8">
    <fill>
      <patternFill patternType="none"/>
    </fill>
    <fill>
      <patternFill patternType="gray125"/>
    </fill>
    <fill>
      <patternFill patternType="solid">
        <fgColor theme="0"/>
        <bgColor indexed="64"/>
      </patternFill>
    </fill>
    <fill>
      <patternFill patternType="solid">
        <fgColor rgb="FF056859"/>
        <bgColor indexed="64"/>
      </patternFill>
    </fill>
    <fill>
      <patternFill patternType="solid">
        <fgColor rgb="FF1C9882"/>
        <bgColor indexed="64"/>
      </patternFill>
    </fill>
    <fill>
      <patternFill patternType="solid">
        <fgColor rgb="FFD2F5ED"/>
        <bgColor indexed="64"/>
      </patternFill>
    </fill>
    <fill>
      <patternFill patternType="solid">
        <fgColor rgb="FFC9F001"/>
        <bgColor indexed="64"/>
      </patternFill>
    </fill>
    <fill>
      <patternFill patternType="solid">
        <fgColor rgb="FF2AFEBB"/>
        <bgColor indexed="64"/>
      </patternFill>
    </fill>
  </fills>
  <borders count="9">
    <border>
      <left/>
      <right/>
      <top/>
      <bottom/>
      <diagonal/>
    </border>
    <border>
      <left/>
      <right style="thin">
        <color rgb="FF056859"/>
      </right>
      <top style="thin">
        <color rgb="FF056859"/>
      </top>
      <bottom style="thin">
        <color rgb="FF056859"/>
      </bottom>
      <diagonal/>
    </border>
    <border>
      <left style="thin">
        <color rgb="FF056859"/>
      </left>
      <right style="thin">
        <color rgb="FF056859"/>
      </right>
      <top style="thin">
        <color rgb="FF056859"/>
      </top>
      <bottom style="thin">
        <color rgb="FF056859"/>
      </bottom>
      <diagonal/>
    </border>
    <border>
      <left style="thin">
        <color rgb="FFFFFFFF"/>
      </left>
      <right/>
      <top/>
      <bottom/>
      <diagonal/>
    </border>
    <border>
      <left style="thin">
        <color rgb="FF1C9882"/>
      </left>
      <right/>
      <top/>
      <bottom/>
      <diagonal/>
    </border>
    <border>
      <left/>
      <right/>
      <top style="thin">
        <color rgb="FF1C9882"/>
      </top>
      <bottom style="thin">
        <color rgb="FF1C9882"/>
      </bottom>
      <diagonal/>
    </border>
    <border>
      <left style="thin">
        <color rgb="FF1C9882"/>
      </left>
      <right style="thin">
        <color rgb="FF1C9882"/>
      </right>
      <top style="thin">
        <color rgb="FF1C9882"/>
      </top>
      <bottom style="thin">
        <color rgb="FF1C9882"/>
      </bottom>
      <diagonal/>
    </border>
    <border>
      <left style="thin">
        <color rgb="FF1C9882"/>
      </left>
      <right/>
      <top style="thin">
        <color rgb="FF1C9882"/>
      </top>
      <bottom style="thin">
        <color rgb="FF1C9882"/>
      </bottom>
      <diagonal/>
    </border>
    <border>
      <left/>
      <right style="thin">
        <color rgb="FF1C9882"/>
      </right>
      <top style="thin">
        <color rgb="FF1C9882"/>
      </top>
      <bottom style="thin">
        <color rgb="FF1C9882"/>
      </bottom>
      <diagonal/>
    </border>
  </borders>
  <cellStyleXfs count="3">
    <xf numFmtId="0" fontId="0" fillId="0" borderId="0"/>
    <xf numFmtId="42" fontId="1" fillId="0" borderId="0" applyFont="0" applyFill="0" applyBorder="0" applyAlignment="0" applyProtection="0"/>
    <xf numFmtId="9" fontId="1" fillId="0" borderId="0" applyFont="0" applyFill="0" applyBorder="0" applyAlignment="0" applyProtection="0"/>
  </cellStyleXfs>
  <cellXfs count="43">
    <xf numFmtId="0" fontId="0" fillId="0" borderId="0" xfId="0"/>
    <xf numFmtId="3" fontId="8" fillId="5" borderId="2" xfId="0" applyNumberFormat="1" applyFont="1" applyFill="1" applyBorder="1" applyAlignment="1" applyProtection="1">
      <alignment horizontal="center" vertical="center"/>
      <protection locked="0"/>
    </xf>
    <xf numFmtId="164" fontId="8" fillId="5" borderId="2" xfId="0" applyNumberFormat="1" applyFont="1" applyFill="1" applyBorder="1" applyAlignment="1" applyProtection="1">
      <alignment horizontal="right" vertical="center"/>
      <protection locked="0"/>
    </xf>
    <xf numFmtId="164" fontId="8" fillId="5" borderId="2" xfId="0" applyNumberFormat="1" applyFont="1" applyFill="1" applyBorder="1" applyAlignment="1" applyProtection="1">
      <alignment horizontal="right" vertical="center"/>
      <protection hidden="1"/>
    </xf>
    <xf numFmtId="9" fontId="8" fillId="5" borderId="2" xfId="2" applyFont="1" applyFill="1" applyBorder="1" applyAlignment="1" applyProtection="1">
      <alignment horizontal="right" vertical="center"/>
      <protection locked="0"/>
    </xf>
    <xf numFmtId="42" fontId="8" fillId="2" borderId="6" xfId="1" applyFont="1" applyFill="1" applyBorder="1" applyAlignment="1" applyProtection="1">
      <alignment horizontal="left" vertical="top"/>
      <protection hidden="1"/>
    </xf>
    <xf numFmtId="165" fontId="8" fillId="2" borderId="6" xfId="2" applyNumberFormat="1" applyFont="1" applyFill="1" applyBorder="1" applyAlignment="1" applyProtection="1">
      <alignment horizontal="right" vertical="top"/>
      <protection hidden="1"/>
    </xf>
    <xf numFmtId="3" fontId="9" fillId="3" borderId="8" xfId="0" applyNumberFormat="1" applyFont="1" applyFill="1" applyBorder="1" applyAlignment="1" applyProtection="1">
      <alignment horizontal="center" vertical="center"/>
      <protection locked="0"/>
    </xf>
    <xf numFmtId="9" fontId="3" fillId="2" borderId="6" xfId="2" applyFont="1" applyFill="1" applyBorder="1" applyAlignment="1" applyProtection="1">
      <alignment horizontal="center" vertical="center"/>
      <protection hidden="1"/>
    </xf>
    <xf numFmtId="0" fontId="0" fillId="2" borderId="0" xfId="0" applyFill="1" applyProtection="1">
      <protection locked="0"/>
    </xf>
    <xf numFmtId="42" fontId="0" fillId="2" borderId="0" xfId="1" applyFont="1" applyFill="1" applyProtection="1">
      <protection locked="0"/>
    </xf>
    <xf numFmtId="3" fontId="5" fillId="2" borderId="3" xfId="0" applyNumberFormat="1" applyFont="1" applyFill="1" applyBorder="1" applyAlignment="1" applyProtection="1">
      <alignment vertical="top" wrapText="1"/>
      <protection locked="0"/>
    </xf>
    <xf numFmtId="3" fontId="5" fillId="2" borderId="0" xfId="0" applyNumberFormat="1" applyFont="1" applyFill="1" applyAlignment="1" applyProtection="1">
      <alignment vertical="top" wrapText="1"/>
      <protection locked="0"/>
    </xf>
    <xf numFmtId="10" fontId="0" fillId="2" borderId="0" xfId="2" applyNumberFormat="1" applyFont="1" applyFill="1" applyProtection="1">
      <protection locked="0"/>
    </xf>
    <xf numFmtId="0" fontId="7" fillId="2" borderId="0" xfId="0" applyFont="1" applyFill="1" applyAlignment="1" applyProtection="1">
      <alignment horizontal="left" vertical="center"/>
      <protection locked="0"/>
    </xf>
    <xf numFmtId="9" fontId="8" fillId="2" borderId="0" xfId="2" applyFont="1" applyFill="1" applyBorder="1" applyAlignment="1" applyProtection="1">
      <alignment horizontal="right" vertical="center"/>
      <protection locked="0"/>
    </xf>
    <xf numFmtId="3" fontId="9" fillId="2" borderId="5" xfId="0" applyNumberFormat="1" applyFont="1" applyFill="1" applyBorder="1" applyAlignment="1" applyProtection="1">
      <alignment horizontal="center" vertical="center"/>
      <protection locked="0"/>
    </xf>
    <xf numFmtId="166" fontId="8" fillId="2" borderId="6" xfId="0" applyNumberFormat="1" applyFont="1" applyFill="1" applyBorder="1" applyAlignment="1" applyProtection="1">
      <alignment horizontal="left" vertical="top"/>
      <protection locked="0"/>
    </xf>
    <xf numFmtId="0" fontId="3" fillId="2" borderId="0" xfId="0" applyFont="1" applyFill="1" applyProtection="1">
      <protection locked="0"/>
    </xf>
    <xf numFmtId="42" fontId="0" fillId="2" borderId="0" xfId="0" applyNumberFormat="1" applyFill="1" applyProtection="1">
      <protection locked="0"/>
    </xf>
    <xf numFmtId="0" fontId="13" fillId="2" borderId="0" xfId="0" applyFont="1" applyFill="1" applyAlignment="1" applyProtection="1">
      <alignment vertical="top" wrapText="1"/>
      <protection locked="0"/>
    </xf>
    <xf numFmtId="0" fontId="4" fillId="2" borderId="0" xfId="0" applyFont="1" applyFill="1" applyProtection="1">
      <protection locked="0"/>
    </xf>
    <xf numFmtId="42" fontId="4" fillId="2" borderId="0" xfId="1" applyFont="1" applyFill="1" applyProtection="1">
      <protection locked="0"/>
    </xf>
    <xf numFmtId="42" fontId="4" fillId="2" borderId="0" xfId="0" applyNumberFormat="1" applyFont="1" applyFill="1" applyProtection="1">
      <protection locked="0"/>
    </xf>
    <xf numFmtId="0" fontId="2" fillId="2" borderId="0" xfId="0" applyFont="1" applyFill="1" applyProtection="1">
      <protection locked="0"/>
    </xf>
    <xf numFmtId="0" fontId="14" fillId="4" borderId="1" xfId="0" applyFont="1" applyFill="1" applyBorder="1" applyAlignment="1" applyProtection="1">
      <alignment horizontal="left" vertical="center"/>
    </xf>
    <xf numFmtId="0" fontId="14" fillId="4" borderId="1" xfId="0" applyFont="1" applyFill="1" applyBorder="1" applyAlignment="1" applyProtection="1">
      <alignment horizontal="left" vertical="center" wrapText="1"/>
    </xf>
    <xf numFmtId="0" fontId="14" fillId="4" borderId="2" xfId="0" applyFont="1" applyFill="1" applyBorder="1" applyAlignment="1" applyProtection="1">
      <alignment horizontal="left" vertical="center"/>
    </xf>
    <xf numFmtId="3" fontId="6" fillId="3" borderId="4" xfId="0" applyNumberFormat="1" applyFont="1" applyFill="1" applyBorder="1" applyAlignment="1" applyProtection="1">
      <alignment horizontal="left" vertical="center" wrapText="1"/>
    </xf>
    <xf numFmtId="3" fontId="6" fillId="3" borderId="0" xfId="0" applyNumberFormat="1" applyFont="1" applyFill="1" applyBorder="1" applyAlignment="1" applyProtection="1">
      <alignment horizontal="left" vertical="center" wrapText="1"/>
    </xf>
    <xf numFmtId="3" fontId="8" fillId="7" borderId="6" xfId="0" applyNumberFormat="1" applyFont="1" applyFill="1" applyBorder="1" applyAlignment="1" applyProtection="1">
      <alignment horizontal="center" vertical="center"/>
    </xf>
    <xf numFmtId="3" fontId="8" fillId="7" borderId="6" xfId="0" applyNumberFormat="1" applyFont="1" applyFill="1" applyBorder="1" applyAlignment="1" applyProtection="1">
      <alignment horizontal="center" vertical="center" wrapText="1"/>
    </xf>
    <xf numFmtId="3" fontId="5" fillId="3" borderId="0" xfId="0" applyNumberFormat="1" applyFont="1" applyFill="1" applyAlignment="1" applyProtection="1">
      <alignment horizontal="left" vertical="top" wrapText="1"/>
    </xf>
    <xf numFmtId="10" fontId="8" fillId="6" borderId="4" xfId="0" applyNumberFormat="1" applyFont="1" applyFill="1" applyBorder="1" applyAlignment="1" applyProtection="1">
      <alignment horizontal="center" vertical="top"/>
    </xf>
    <xf numFmtId="10" fontId="8" fillId="6" borderId="0" xfId="0" applyNumberFormat="1" applyFont="1" applyFill="1" applyBorder="1" applyAlignment="1" applyProtection="1">
      <alignment horizontal="center" vertical="top"/>
    </xf>
    <xf numFmtId="10" fontId="8" fillId="2" borderId="6" xfId="0" applyNumberFormat="1" applyFont="1" applyFill="1" applyBorder="1" applyAlignment="1" applyProtection="1">
      <alignment horizontal="left" vertical="top"/>
    </xf>
    <xf numFmtId="3" fontId="5" fillId="3" borderId="3" xfId="0" applyNumberFormat="1" applyFont="1" applyFill="1" applyBorder="1" applyAlignment="1" applyProtection="1">
      <alignment horizontal="center" vertical="top" wrapText="1"/>
    </xf>
    <xf numFmtId="3" fontId="5" fillId="3" borderId="0" xfId="0" applyNumberFormat="1" applyFont="1" applyFill="1" applyAlignment="1" applyProtection="1">
      <alignment horizontal="center" vertical="top" wrapText="1"/>
    </xf>
    <xf numFmtId="3" fontId="9" fillId="3" borderId="7" xfId="0" applyNumberFormat="1" applyFont="1" applyFill="1" applyBorder="1" applyAlignment="1" applyProtection="1">
      <alignment horizontal="center" vertical="center"/>
    </xf>
    <xf numFmtId="3" fontId="11" fillId="0" borderId="7" xfId="0" applyNumberFormat="1" applyFont="1" applyBorder="1" applyAlignment="1" applyProtection="1">
      <alignment horizontal="left" vertical="center"/>
    </xf>
    <xf numFmtId="3" fontId="11" fillId="0" borderId="6" xfId="0" applyNumberFormat="1" applyFont="1" applyBorder="1" applyAlignment="1" applyProtection="1">
      <alignment horizontal="left" vertical="center" wrapText="1"/>
    </xf>
    <xf numFmtId="3" fontId="12" fillId="0" borderId="6" xfId="0" applyNumberFormat="1" applyFont="1" applyBorder="1" applyAlignment="1" applyProtection="1">
      <alignment horizontal="left" vertical="center" wrapText="1"/>
    </xf>
    <xf numFmtId="0" fontId="15" fillId="2" borderId="0" xfId="0" applyFont="1" applyFill="1" applyAlignment="1" applyProtection="1">
      <alignment horizontal="left" vertical="top" wrapText="1"/>
    </xf>
  </cellXfs>
  <cellStyles count="3">
    <cellStyle name="Moneda [0]" xfId="1" builtinId="7"/>
    <cellStyle name="Normal" xfId="0" builtinId="0"/>
    <cellStyle name="Porcentaje" xfId="2" builtinId="5"/>
  </cellStyles>
  <dxfs count="8">
    <dxf>
      <font>
        <u val="none"/>
        <color theme="0"/>
      </font>
      <fill>
        <patternFill>
          <bgColor rgb="FF1C9882"/>
        </patternFill>
      </fill>
    </dxf>
    <dxf>
      <font>
        <color theme="0"/>
      </font>
      <fill>
        <patternFill>
          <fgColor auto="1"/>
          <bgColor rgb="FF7089A7"/>
        </patternFill>
      </fill>
    </dxf>
    <dxf>
      <font>
        <color rgb="FF043A33"/>
      </font>
      <fill>
        <patternFill>
          <bgColor rgb="FFF6BC2D"/>
        </patternFill>
      </fill>
    </dxf>
    <dxf>
      <font>
        <color theme="0"/>
      </font>
      <fill>
        <patternFill>
          <bgColor rgb="FFFF4646"/>
        </patternFill>
      </fill>
    </dxf>
    <dxf>
      <font>
        <u val="none"/>
        <color theme="0"/>
      </font>
      <fill>
        <patternFill>
          <bgColor rgb="FF1C9882"/>
        </patternFill>
      </fill>
    </dxf>
    <dxf>
      <font>
        <color theme="0"/>
      </font>
      <fill>
        <patternFill>
          <fgColor auto="1"/>
          <bgColor rgb="FF7089A7"/>
        </patternFill>
      </fill>
    </dxf>
    <dxf>
      <font>
        <color rgb="FF043A33"/>
      </font>
      <fill>
        <patternFill>
          <bgColor rgb="FFF6BC2D"/>
        </patternFill>
      </fill>
    </dxf>
    <dxf>
      <font>
        <color theme="0"/>
      </font>
      <fill>
        <patternFill>
          <bgColor rgb="FFFF464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Repaso total de mi meta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ndard"/>
        <c:varyColors val="0"/>
        <c:ser>
          <c:idx val="1"/>
          <c:order val="0"/>
          <c:tx>
            <c:v>Cuánto dinero he aportado</c:v>
          </c:tx>
          <c:spPr>
            <a:ln w="28575" cap="rnd">
              <a:solidFill>
                <a:schemeClr val="accent2"/>
              </a:solidFill>
              <a:round/>
            </a:ln>
            <a:effectLst/>
          </c:spPr>
          <c:marker>
            <c:symbol val="none"/>
          </c:marker>
          <c:cat>
            <c:strRef>
              <c:f>'Evaluador de metas'!$B$13:$B$24</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'Evaluador de metas'!$E$13:$E$24</c:f>
              <c:numCache>
                <c:formatCode>"$"\ #,##0</c:formatCode>
                <c:ptCount val="12"/>
                <c:pt idx="0">
                  <c:v>232000</c:v>
                </c:pt>
                <c:pt idx="1">
                  <c:v>463000</c:v>
                </c:pt>
                <c:pt idx="2">
                  <c:v>688000</c:v>
                </c:pt>
                <c:pt idx="3">
                  <c:v>900000</c:v>
                </c:pt>
                <c:pt idx="4">
                  <c:v>1145000</c:v>
                </c:pt>
                <c:pt idx="5">
                  <c:v>1373000</c:v>
                </c:pt>
                <c:pt idx="6">
                  <c:v>1475000</c:v>
                </c:pt>
                <c:pt idx="7">
                  <c:v>1705000</c:v>
                </c:pt>
                <c:pt idx="8">
                  <c:v>1932000</c:v>
                </c:pt>
                <c:pt idx="9">
                  <c:v>2165000</c:v>
                </c:pt>
                <c:pt idx="10">
                  <c:v>2465000</c:v>
                </c:pt>
                <c:pt idx="11">
                  <c:v>2960000</c:v>
                </c:pt>
              </c:numCache>
            </c:numRef>
          </c:val>
          <c:smooth val="0"/>
          <c:extLst>
            <c:ext xmlns:c16="http://schemas.microsoft.com/office/drawing/2014/chart" uri="{C3380CC4-5D6E-409C-BE32-E72D297353CC}">
              <c16:uniqueId val="{00000000-F3FE-0449-90AE-76663FD0D9A8}"/>
            </c:ext>
          </c:extLst>
        </c:ser>
        <c:ser>
          <c:idx val="2"/>
          <c:order val="1"/>
          <c:tx>
            <c:v>Aportes + rentabilidad</c:v>
          </c:tx>
          <c:spPr>
            <a:ln w="28575" cap="rnd">
              <a:solidFill>
                <a:schemeClr val="accent6"/>
              </a:solidFill>
              <a:round/>
            </a:ln>
            <a:effectLst/>
          </c:spPr>
          <c:marker>
            <c:symbol val="none"/>
          </c:marker>
          <c:val>
            <c:numRef>
              <c:f>'Evaluador de metas'!$F$13:$F$24</c:f>
              <c:numCache>
                <c:formatCode>_("$"* #,##0_);_("$"* \(#,##0\);_("$"* "-"_);_(@_)</c:formatCode>
                <c:ptCount val="12"/>
                <c:pt idx="0">
                  <c:v>230937.04847023913</c:v>
                </c:pt>
                <c:pt idx="1">
                  <c:v>462814.96306217642</c:v>
                </c:pt>
                <c:pt idx="2">
                  <c:v>695637.57698085555</c:v>
                </c:pt>
                <c:pt idx="3">
                  <c:v>929408.73904827191</c:v>
                </c:pt>
                <c:pt idx="4">
                  <c:v>1164132.3137669982</c:v>
                </c:pt>
                <c:pt idx="5">
                  <c:v>1399812.1813840691</c:v>
                </c:pt>
                <c:pt idx="6">
                  <c:v>1636452.2379551257</c:v>
                </c:pt>
                <c:pt idx="7">
                  <c:v>1874056.3954088225</c:v>
                </c:pt>
                <c:pt idx="8">
                  <c:v>2112628.5816114945</c:v>
                </c:pt>
                <c:pt idx="9">
                  <c:v>2352172.7404320925</c:v>
                </c:pt>
                <c:pt idx="10">
                  <c:v>2592692.8318073754</c:v>
                </c:pt>
                <c:pt idx="11">
                  <c:v>2834192.8318073754</c:v>
                </c:pt>
              </c:numCache>
            </c:numRef>
          </c:val>
          <c:smooth val="0"/>
          <c:extLst>
            <c:ext xmlns:c16="http://schemas.microsoft.com/office/drawing/2014/chart" uri="{C3380CC4-5D6E-409C-BE32-E72D297353CC}">
              <c16:uniqueId val="{00000001-F3FE-0449-90AE-76663FD0D9A8}"/>
            </c:ext>
          </c:extLst>
        </c:ser>
        <c:dLbls>
          <c:showLegendKey val="0"/>
          <c:showVal val="0"/>
          <c:showCatName val="0"/>
          <c:showSerName val="0"/>
          <c:showPercent val="0"/>
          <c:showBubbleSize val="0"/>
        </c:dLbls>
        <c:smooth val="0"/>
        <c:axId val="1862318960"/>
        <c:axId val="1875937344"/>
      </c:lineChart>
      <c:catAx>
        <c:axId val="186231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875937344"/>
        <c:crosses val="autoZero"/>
        <c:auto val="1"/>
        <c:lblAlgn val="ctr"/>
        <c:lblOffset val="100"/>
        <c:noMultiLvlLbl val="0"/>
      </c:catAx>
      <c:valAx>
        <c:axId val="1875937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862318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441571</xdr:colOff>
      <xdr:row>11</xdr:row>
      <xdr:rowOff>0</xdr:rowOff>
    </xdr:from>
    <xdr:to>
      <xdr:col>14</xdr:col>
      <xdr:colOff>539915</xdr:colOff>
      <xdr:row>24</xdr:row>
      <xdr:rowOff>30480</xdr:rowOff>
    </xdr:to>
    <xdr:graphicFrame macro="">
      <xdr:nvGraphicFramePr>
        <xdr:cNvPr id="2" name="Gráfico 1">
          <a:extLst>
            <a:ext uri="{FF2B5EF4-FFF2-40B4-BE49-F238E27FC236}">
              <a16:creationId xmlns:a16="http://schemas.microsoft.com/office/drawing/2014/main" id="{5339AC3B-F03A-2046-B0C9-7D57FCE94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0</xdr:row>
      <xdr:rowOff>193040</xdr:rowOff>
    </xdr:from>
    <xdr:to>
      <xdr:col>1</xdr:col>
      <xdr:colOff>2741188</xdr:colOff>
      <xdr:row>3</xdr:row>
      <xdr:rowOff>43268</xdr:rowOff>
    </xdr:to>
    <xdr:pic>
      <xdr:nvPicPr>
        <xdr:cNvPr id="3" name="Imagen 2">
          <a:extLst>
            <a:ext uri="{FF2B5EF4-FFF2-40B4-BE49-F238E27FC236}">
              <a16:creationId xmlns:a16="http://schemas.microsoft.com/office/drawing/2014/main" id="{023D95FC-9832-854D-A220-493C489D9A53}"/>
            </a:ext>
          </a:extLst>
        </xdr:cNvPr>
        <xdr:cNvPicPr>
          <a:picLocks noChangeAspect="1"/>
        </xdr:cNvPicPr>
      </xdr:nvPicPr>
      <xdr:blipFill>
        <a:blip xmlns:r="http://schemas.openxmlformats.org/officeDocument/2006/relationships" r:embed="rId2"/>
        <a:stretch>
          <a:fillRect/>
        </a:stretch>
      </xdr:blipFill>
      <xdr:spPr>
        <a:xfrm>
          <a:off x="825500" y="193040"/>
          <a:ext cx="2741188" cy="459828"/>
        </a:xfrm>
        <a:prstGeom prst="rect">
          <a:avLst/>
        </a:prstGeom>
      </xdr:spPr>
    </xdr:pic>
    <xdr:clientData/>
  </xdr:twoCellAnchor>
  <xdr:twoCellAnchor>
    <xdr:from>
      <xdr:col>3</xdr:col>
      <xdr:colOff>114300</xdr:colOff>
      <xdr:row>32</xdr:row>
      <xdr:rowOff>292100</xdr:rowOff>
    </xdr:from>
    <xdr:to>
      <xdr:col>3</xdr:col>
      <xdr:colOff>1638300</xdr:colOff>
      <xdr:row>32</xdr:row>
      <xdr:rowOff>304800</xdr:rowOff>
    </xdr:to>
    <xdr:cxnSp macro="">
      <xdr:nvCxnSpPr>
        <xdr:cNvPr id="4" name="Conector recto de flecha 3">
          <a:extLst>
            <a:ext uri="{FF2B5EF4-FFF2-40B4-BE49-F238E27FC236}">
              <a16:creationId xmlns:a16="http://schemas.microsoft.com/office/drawing/2014/main" id="{C7119A02-8C79-7B4B-A99F-163461CECCFA}"/>
            </a:ext>
          </a:extLst>
        </xdr:cNvPr>
        <xdr:cNvCxnSpPr/>
      </xdr:nvCxnSpPr>
      <xdr:spPr>
        <a:xfrm flipV="1">
          <a:off x="5232400" y="7061200"/>
          <a:ext cx="1524000" cy="12700"/>
        </a:xfrm>
        <a:prstGeom prst="straightConnector1">
          <a:avLst/>
        </a:prstGeom>
        <a:ln>
          <a:solidFill>
            <a:srgbClr val="1C988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139700</xdr:colOff>
      <xdr:row>33</xdr:row>
      <xdr:rowOff>355600</xdr:rowOff>
    </xdr:from>
    <xdr:to>
      <xdr:col>3</xdr:col>
      <xdr:colOff>1663700</xdr:colOff>
      <xdr:row>33</xdr:row>
      <xdr:rowOff>368300</xdr:rowOff>
    </xdr:to>
    <xdr:cxnSp macro="">
      <xdr:nvCxnSpPr>
        <xdr:cNvPr id="5" name="Conector recto de flecha 4">
          <a:extLst>
            <a:ext uri="{FF2B5EF4-FFF2-40B4-BE49-F238E27FC236}">
              <a16:creationId xmlns:a16="http://schemas.microsoft.com/office/drawing/2014/main" id="{816F846E-C1FB-AE4A-8795-0F55611075D4}"/>
            </a:ext>
          </a:extLst>
        </xdr:cNvPr>
        <xdr:cNvCxnSpPr/>
      </xdr:nvCxnSpPr>
      <xdr:spPr>
        <a:xfrm flipV="1">
          <a:off x="5257800" y="7734300"/>
          <a:ext cx="1524000" cy="12700"/>
        </a:xfrm>
        <a:prstGeom prst="straightConnector1">
          <a:avLst/>
        </a:prstGeom>
        <a:ln>
          <a:solidFill>
            <a:srgbClr val="1C988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5</xdr:row>
      <xdr:rowOff>149860</xdr:rowOff>
    </xdr:from>
    <xdr:to>
      <xdr:col>3</xdr:col>
      <xdr:colOff>1107440</xdr:colOff>
      <xdr:row>5</xdr:row>
      <xdr:rowOff>152400</xdr:rowOff>
    </xdr:to>
    <xdr:cxnSp macro="">
      <xdr:nvCxnSpPr>
        <xdr:cNvPr id="6" name="Conector recto de flecha 5">
          <a:extLst>
            <a:ext uri="{FF2B5EF4-FFF2-40B4-BE49-F238E27FC236}">
              <a16:creationId xmlns:a16="http://schemas.microsoft.com/office/drawing/2014/main" id="{1ACE2864-A4C8-EB4F-BF05-B410E382342E}"/>
            </a:ext>
          </a:extLst>
        </xdr:cNvPr>
        <xdr:cNvCxnSpPr/>
      </xdr:nvCxnSpPr>
      <xdr:spPr>
        <a:xfrm>
          <a:off x="4726940" y="1165860"/>
          <a:ext cx="993140" cy="2540"/>
        </a:xfrm>
        <a:prstGeom prst="straightConnector1">
          <a:avLst/>
        </a:prstGeom>
        <a:ln>
          <a:solidFill>
            <a:srgbClr val="1C988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114306</xdr:colOff>
      <xdr:row>7</xdr:row>
      <xdr:rowOff>107525</xdr:rowOff>
    </xdr:from>
    <xdr:to>
      <xdr:col>3</xdr:col>
      <xdr:colOff>1117600</xdr:colOff>
      <xdr:row>7</xdr:row>
      <xdr:rowOff>111760</xdr:rowOff>
    </xdr:to>
    <xdr:cxnSp macro="">
      <xdr:nvCxnSpPr>
        <xdr:cNvPr id="7" name="Conector recto de flecha 6">
          <a:extLst>
            <a:ext uri="{FF2B5EF4-FFF2-40B4-BE49-F238E27FC236}">
              <a16:creationId xmlns:a16="http://schemas.microsoft.com/office/drawing/2014/main" id="{8DEB030A-325E-B842-B231-8EF8C7757ED2}"/>
            </a:ext>
          </a:extLst>
        </xdr:cNvPr>
        <xdr:cNvCxnSpPr/>
      </xdr:nvCxnSpPr>
      <xdr:spPr>
        <a:xfrm>
          <a:off x="4726946" y="1611205"/>
          <a:ext cx="1003294" cy="4235"/>
        </a:xfrm>
        <a:prstGeom prst="straightConnector1">
          <a:avLst/>
        </a:prstGeom>
        <a:ln>
          <a:solidFill>
            <a:srgbClr val="1C988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C370-C21D-4845-86B7-6B76E8BC3FEA}">
  <dimension ref="B4:J60"/>
  <sheetViews>
    <sheetView tabSelected="1" zoomScale="125" zoomScaleNormal="258" workbookViewId="0">
      <selection activeCell="B26" sqref="B26:D27"/>
    </sheetView>
  </sheetViews>
  <sheetFormatPr baseColWidth="10" defaultRowHeight="16" x14ac:dyDescent="0.2"/>
  <cols>
    <col min="1" max="1" width="10.83203125" style="9"/>
    <col min="2" max="2" width="36" style="9" bestFit="1" customWidth="1"/>
    <col min="3" max="3" width="18.6640625" style="9" bestFit="1" customWidth="1"/>
    <col min="4" max="4" width="16" style="9" customWidth="1"/>
    <col min="5" max="5" width="19.6640625" style="9" customWidth="1"/>
    <col min="6" max="6" width="24.1640625" style="9" customWidth="1"/>
    <col min="7" max="7" width="27.33203125" style="9" bestFit="1" customWidth="1"/>
    <col min="8" max="16384" width="10.83203125" style="9"/>
  </cols>
  <sheetData>
    <row r="4" spans="2:10" ht="16" customHeight="1" x14ac:dyDescent="0.2">
      <c r="E4" s="32" t="s">
        <v>0</v>
      </c>
      <c r="F4" s="32"/>
      <c r="G4" s="32"/>
      <c r="H4" s="32"/>
      <c r="I4" s="32"/>
    </row>
    <row r="5" spans="2:10" ht="16" customHeight="1" x14ac:dyDescent="0.2">
      <c r="B5" s="25" t="s">
        <v>1</v>
      </c>
      <c r="C5" s="1" t="s">
        <v>2</v>
      </c>
      <c r="E5" s="32"/>
      <c r="F5" s="32"/>
      <c r="G5" s="32"/>
      <c r="H5" s="32"/>
      <c r="I5" s="32"/>
    </row>
    <row r="6" spans="2:10" ht="19" customHeight="1" x14ac:dyDescent="0.2">
      <c r="B6" s="26" t="s">
        <v>3</v>
      </c>
      <c r="C6" s="2">
        <v>230000</v>
      </c>
      <c r="E6" s="32"/>
      <c r="F6" s="32"/>
      <c r="G6" s="32"/>
      <c r="H6" s="32"/>
      <c r="I6" s="32"/>
    </row>
    <row r="7" spans="2:10" ht="19" customHeight="1" x14ac:dyDescent="0.2">
      <c r="B7" s="27" t="s">
        <v>4</v>
      </c>
      <c r="C7" s="3">
        <f>+C6*12</f>
        <v>2760000</v>
      </c>
      <c r="D7" s="10"/>
      <c r="F7" s="11"/>
      <c r="G7" s="12"/>
      <c r="H7" s="12"/>
      <c r="I7" s="12"/>
      <c r="J7" s="12"/>
    </row>
    <row r="8" spans="2:10" x14ac:dyDescent="0.2">
      <c r="B8" s="27" t="s">
        <v>35</v>
      </c>
      <c r="C8" s="4">
        <v>0.05</v>
      </c>
      <c r="D8" s="13"/>
      <c r="E8" s="33" t="s">
        <v>30</v>
      </c>
      <c r="F8" s="34"/>
      <c r="G8" s="34"/>
      <c r="H8" s="34"/>
      <c r="I8" s="34"/>
    </row>
    <row r="9" spans="2:10" x14ac:dyDescent="0.2">
      <c r="B9" s="14"/>
      <c r="C9" s="15"/>
      <c r="D9" s="13"/>
    </row>
    <row r="10" spans="2:10" ht="30" customHeight="1" x14ac:dyDescent="0.2">
      <c r="B10" s="28" t="s">
        <v>31</v>
      </c>
      <c r="C10" s="29"/>
      <c r="D10" s="29"/>
      <c r="E10" s="29"/>
    </row>
    <row r="11" spans="2:10" x14ac:dyDescent="0.2">
      <c r="B11" s="16" t="s">
        <v>5</v>
      </c>
      <c r="C11" s="16"/>
      <c r="D11" s="16"/>
    </row>
    <row r="12" spans="2:10" ht="48" x14ac:dyDescent="0.2">
      <c r="B12" s="30" t="s">
        <v>6</v>
      </c>
      <c r="C12" s="30" t="s">
        <v>29</v>
      </c>
      <c r="D12" s="31" t="s">
        <v>33</v>
      </c>
      <c r="E12" s="31" t="s">
        <v>34</v>
      </c>
      <c r="F12" s="31" t="s">
        <v>7</v>
      </c>
      <c r="G12" s="30" t="s">
        <v>8</v>
      </c>
    </row>
    <row r="13" spans="2:10" x14ac:dyDescent="0.2">
      <c r="B13" s="35" t="s">
        <v>9</v>
      </c>
      <c r="C13" s="17">
        <v>44592</v>
      </c>
      <c r="D13" s="2">
        <v>230000</v>
      </c>
      <c r="E13" s="2">
        <v>232000</v>
      </c>
      <c r="F13" s="5">
        <f>+C6*(1+NOMINAL($C$8,12)/12)</f>
        <v>230937.04847023913</v>
      </c>
      <c r="G13" s="6">
        <f t="shared" ref="G13:G24" si="0">+E13/F13</f>
        <v>1.0046027761106415</v>
      </c>
    </row>
    <row r="14" spans="2:10" x14ac:dyDescent="0.2">
      <c r="B14" s="35" t="s">
        <v>10</v>
      </c>
      <c r="C14" s="17">
        <v>44620</v>
      </c>
      <c r="D14" s="2">
        <v>230000</v>
      </c>
      <c r="E14" s="2">
        <v>463000</v>
      </c>
      <c r="F14" s="5">
        <f t="shared" ref="F14:F24" si="1">+($C$6+F13)*(1+NOMINAL($C$8,12)/12)</f>
        <v>462814.96306217642</v>
      </c>
      <c r="G14" s="6">
        <f t="shared" si="0"/>
        <v>1.0003998075961056</v>
      </c>
    </row>
    <row r="15" spans="2:10" x14ac:dyDescent="0.2">
      <c r="B15" s="35" t="s">
        <v>11</v>
      </c>
      <c r="C15" s="17">
        <v>44651</v>
      </c>
      <c r="D15" s="2">
        <v>230000</v>
      </c>
      <c r="E15" s="2">
        <v>688000</v>
      </c>
      <c r="F15" s="5">
        <f t="shared" si="1"/>
        <v>695637.57698085555</v>
      </c>
      <c r="G15" s="6">
        <f t="shared" si="0"/>
        <v>0.98902075271148593</v>
      </c>
    </row>
    <row r="16" spans="2:10" x14ac:dyDescent="0.2">
      <c r="B16" s="35" t="s">
        <v>12</v>
      </c>
      <c r="C16" s="17">
        <v>44681</v>
      </c>
      <c r="D16" s="2">
        <v>230000</v>
      </c>
      <c r="E16" s="2">
        <v>900000</v>
      </c>
      <c r="F16" s="5">
        <f t="shared" si="1"/>
        <v>929408.73904827191</v>
      </c>
      <c r="G16" s="6">
        <f t="shared" si="0"/>
        <v>0.96835758282369189</v>
      </c>
    </row>
    <row r="17" spans="2:7" x14ac:dyDescent="0.2">
      <c r="B17" s="35" t="s">
        <v>13</v>
      </c>
      <c r="C17" s="17">
        <v>44712</v>
      </c>
      <c r="D17" s="2">
        <v>230000</v>
      </c>
      <c r="E17" s="2">
        <v>1145000</v>
      </c>
      <c r="F17" s="5">
        <f t="shared" si="1"/>
        <v>1164132.3137669982</v>
      </c>
      <c r="G17" s="6">
        <f t="shared" si="0"/>
        <v>0.98356517249736997</v>
      </c>
    </row>
    <row r="18" spans="2:7" x14ac:dyDescent="0.2">
      <c r="B18" s="35" t="s">
        <v>14</v>
      </c>
      <c r="C18" s="17">
        <v>44742</v>
      </c>
      <c r="D18" s="2">
        <v>230000</v>
      </c>
      <c r="E18" s="2">
        <v>1373000</v>
      </c>
      <c r="F18" s="5">
        <f t="shared" si="1"/>
        <v>1399812.1813840691</v>
      </c>
      <c r="G18" s="6">
        <f t="shared" si="0"/>
        <v>0.98084587222440189</v>
      </c>
    </row>
    <row r="19" spans="2:7" x14ac:dyDescent="0.2">
      <c r="B19" s="35" t="s">
        <v>15</v>
      </c>
      <c r="C19" s="17">
        <v>44773</v>
      </c>
      <c r="D19" s="2">
        <v>100000</v>
      </c>
      <c r="E19" s="2">
        <v>1475000</v>
      </c>
      <c r="F19" s="5">
        <f t="shared" si="1"/>
        <v>1636452.2379551257</v>
      </c>
      <c r="G19" s="6">
        <f t="shared" si="0"/>
        <v>0.90134008545408395</v>
      </c>
    </row>
    <row r="20" spans="2:7" x14ac:dyDescent="0.2">
      <c r="B20" s="35" t="s">
        <v>16</v>
      </c>
      <c r="C20" s="17">
        <v>44804</v>
      </c>
      <c r="D20" s="2">
        <v>230000</v>
      </c>
      <c r="E20" s="2">
        <v>1705000</v>
      </c>
      <c r="F20" s="5">
        <f t="shared" si="1"/>
        <v>1874056.3954088225</v>
      </c>
      <c r="G20" s="6">
        <f t="shared" si="0"/>
        <v>0.90979119101058692</v>
      </c>
    </row>
    <row r="21" spans="2:7" x14ac:dyDescent="0.2">
      <c r="B21" s="35" t="s">
        <v>17</v>
      </c>
      <c r="C21" s="17">
        <v>44834</v>
      </c>
      <c r="D21" s="2">
        <v>230000</v>
      </c>
      <c r="E21" s="2">
        <v>1932000</v>
      </c>
      <c r="F21" s="5">
        <f t="shared" si="1"/>
        <v>2112628.5816114945</v>
      </c>
      <c r="G21" s="6">
        <f t="shared" si="0"/>
        <v>0.9145005500807375</v>
      </c>
    </row>
    <row r="22" spans="2:7" x14ac:dyDescent="0.2">
      <c r="B22" s="35" t="s">
        <v>18</v>
      </c>
      <c r="C22" s="17">
        <v>44865</v>
      </c>
      <c r="D22" s="2">
        <v>230000</v>
      </c>
      <c r="E22" s="2">
        <v>2165000</v>
      </c>
      <c r="F22" s="5">
        <f t="shared" si="1"/>
        <v>2352172.7404320925</v>
      </c>
      <c r="G22" s="6">
        <f t="shared" si="0"/>
        <v>0.92042559748494113</v>
      </c>
    </row>
    <row r="23" spans="2:7" x14ac:dyDescent="0.2">
      <c r="B23" s="35" t="s">
        <v>19</v>
      </c>
      <c r="C23" s="17">
        <v>44895</v>
      </c>
      <c r="D23" s="2">
        <v>250000</v>
      </c>
      <c r="E23" s="2">
        <v>2465000</v>
      </c>
      <c r="F23" s="5">
        <f t="shared" si="1"/>
        <v>2592692.8318073754</v>
      </c>
      <c r="G23" s="6">
        <f t="shared" si="0"/>
        <v>0.95074895481607813</v>
      </c>
    </row>
    <row r="24" spans="2:7" x14ac:dyDescent="0.2">
      <c r="B24" s="35" t="s">
        <v>20</v>
      </c>
      <c r="C24" s="17">
        <v>44926</v>
      </c>
      <c r="D24" s="2">
        <v>400000</v>
      </c>
      <c r="E24" s="2">
        <f>2790000+170000</f>
        <v>2960000</v>
      </c>
      <c r="F24" s="5">
        <f t="shared" si="1"/>
        <v>2834192.8318073754</v>
      </c>
      <c r="G24" s="6">
        <f t="shared" si="0"/>
        <v>1.0443890644209968</v>
      </c>
    </row>
    <row r="25" spans="2:7" x14ac:dyDescent="0.2">
      <c r="B25" s="18"/>
      <c r="C25" s="19"/>
    </row>
    <row r="26" spans="2:7" ht="16" customHeight="1" x14ac:dyDescent="0.2">
      <c r="B26" s="36" t="s">
        <v>21</v>
      </c>
      <c r="C26" s="37"/>
      <c r="D26" s="37"/>
    </row>
    <row r="27" spans="2:7" x14ac:dyDescent="0.2">
      <c r="B27" s="36"/>
      <c r="C27" s="37"/>
      <c r="D27" s="37"/>
    </row>
    <row r="29" spans="2:7" x14ac:dyDescent="0.2">
      <c r="B29" s="38" t="s">
        <v>22</v>
      </c>
      <c r="C29" s="7" t="s">
        <v>9</v>
      </c>
    </row>
    <row r="30" spans="2:7" x14ac:dyDescent="0.2">
      <c r="B30" s="39" t="s">
        <v>23</v>
      </c>
      <c r="C30" s="5">
        <f>+VLOOKUP(C29,B13:F24,5,FALSE)</f>
        <v>230937.04847023913</v>
      </c>
    </row>
    <row r="31" spans="2:7" x14ac:dyDescent="0.2">
      <c r="B31" s="39" t="s">
        <v>24</v>
      </c>
      <c r="C31" s="5">
        <f>+VLOOKUP(C29,B13:E24,3,FALSE)</f>
        <v>230000</v>
      </c>
    </row>
    <row r="33" spans="2:8" ht="64" x14ac:dyDescent="0.2">
      <c r="B33" s="40" t="s">
        <v>25</v>
      </c>
      <c r="C33" s="8">
        <f>+C31/C7</f>
        <v>8.3333333333333329E-2</v>
      </c>
      <c r="E33" s="41" t="s">
        <v>26</v>
      </c>
    </row>
    <row r="34" spans="2:8" ht="80" x14ac:dyDescent="0.2">
      <c r="B34" s="40" t="s">
        <v>27</v>
      </c>
      <c r="C34" s="8">
        <f>+C31/C30</f>
        <v>0.99594240735106698</v>
      </c>
      <c r="E34" s="41" t="s">
        <v>28</v>
      </c>
    </row>
    <row r="37" spans="2:8" ht="16" customHeight="1" x14ac:dyDescent="0.2">
      <c r="B37" s="42" t="s">
        <v>32</v>
      </c>
      <c r="C37" s="42"/>
      <c r="D37" s="42"/>
      <c r="E37" s="42"/>
      <c r="H37" s="20"/>
    </row>
    <row r="38" spans="2:8" x14ac:dyDescent="0.2">
      <c r="B38" s="42"/>
      <c r="C38" s="42"/>
      <c r="D38" s="42"/>
      <c r="E38" s="42"/>
      <c r="F38" s="20"/>
      <c r="G38" s="20"/>
      <c r="H38" s="20"/>
    </row>
    <row r="39" spans="2:8" s="21" customFormat="1" x14ac:dyDescent="0.2">
      <c r="B39" s="42"/>
      <c r="C39" s="42"/>
      <c r="D39" s="42"/>
      <c r="E39" s="42"/>
      <c r="F39" s="20"/>
      <c r="G39" s="20"/>
      <c r="H39" s="20"/>
    </row>
    <row r="40" spans="2:8" s="21" customFormat="1" x14ac:dyDescent="0.2">
      <c r="B40" s="42"/>
      <c r="C40" s="42"/>
      <c r="D40" s="42"/>
      <c r="E40" s="42"/>
      <c r="F40" s="20"/>
      <c r="G40" s="20"/>
      <c r="H40" s="20"/>
    </row>
    <row r="41" spans="2:8" s="21" customFormat="1" x14ac:dyDescent="0.2">
      <c r="B41" s="42"/>
      <c r="C41" s="42"/>
      <c r="D41" s="42"/>
      <c r="E41" s="42"/>
      <c r="F41" s="20"/>
      <c r="G41" s="20"/>
      <c r="H41" s="20"/>
    </row>
    <row r="42" spans="2:8" s="21" customFormat="1" x14ac:dyDescent="0.2">
      <c r="B42" s="42"/>
      <c r="C42" s="42"/>
      <c r="D42" s="42"/>
      <c r="E42" s="42"/>
      <c r="F42" s="20"/>
      <c r="G42" s="20"/>
      <c r="H42" s="20"/>
    </row>
    <row r="43" spans="2:8" s="21" customFormat="1" x14ac:dyDescent="0.2">
      <c r="B43" s="20"/>
      <c r="C43" s="20"/>
      <c r="D43" s="20"/>
      <c r="E43" s="20"/>
      <c r="F43" s="20"/>
      <c r="G43" s="20"/>
      <c r="H43" s="20"/>
    </row>
    <row r="44" spans="2:8" s="21" customFormat="1" x14ac:dyDescent="0.2">
      <c r="B44" s="20"/>
      <c r="C44" s="20"/>
      <c r="D44" s="20"/>
      <c r="E44" s="20"/>
      <c r="F44" s="20"/>
      <c r="G44" s="20"/>
      <c r="H44" s="20"/>
    </row>
    <row r="45" spans="2:8" s="21" customFormat="1" x14ac:dyDescent="0.2">
      <c r="C45" s="22">
        <f t="shared" ref="C45:C52" si="2">+$C$6</f>
        <v>230000</v>
      </c>
      <c r="D45" s="23">
        <f t="shared" ref="D45:D52" si="3">+D44+C45</f>
        <v>230000</v>
      </c>
    </row>
    <row r="46" spans="2:8" s="21" customFormat="1" x14ac:dyDescent="0.2">
      <c r="C46" s="22">
        <f t="shared" si="2"/>
        <v>230000</v>
      </c>
      <c r="D46" s="23">
        <f t="shared" si="3"/>
        <v>460000</v>
      </c>
    </row>
    <row r="47" spans="2:8" s="21" customFormat="1" x14ac:dyDescent="0.2">
      <c r="C47" s="22">
        <f t="shared" si="2"/>
        <v>230000</v>
      </c>
      <c r="D47" s="23">
        <f t="shared" si="3"/>
        <v>690000</v>
      </c>
    </row>
    <row r="48" spans="2:8" s="21" customFormat="1" x14ac:dyDescent="0.2">
      <c r="C48" s="22">
        <f t="shared" si="2"/>
        <v>230000</v>
      </c>
      <c r="D48" s="23">
        <f t="shared" si="3"/>
        <v>920000</v>
      </c>
    </row>
    <row r="49" spans="2:4" s="21" customFormat="1" x14ac:dyDescent="0.2">
      <c r="B49" s="21" t="s">
        <v>9</v>
      </c>
      <c r="C49" s="22">
        <f t="shared" si="2"/>
        <v>230000</v>
      </c>
      <c r="D49" s="23">
        <f t="shared" si="3"/>
        <v>1150000</v>
      </c>
    </row>
    <row r="50" spans="2:4" s="21" customFormat="1" x14ac:dyDescent="0.2">
      <c r="B50" s="21" t="s">
        <v>10</v>
      </c>
      <c r="C50" s="22">
        <f t="shared" si="2"/>
        <v>230000</v>
      </c>
      <c r="D50" s="23">
        <f t="shared" si="3"/>
        <v>1380000</v>
      </c>
    </row>
    <row r="51" spans="2:4" s="21" customFormat="1" x14ac:dyDescent="0.2">
      <c r="B51" s="21" t="s">
        <v>11</v>
      </c>
      <c r="C51" s="22">
        <f t="shared" si="2"/>
        <v>230000</v>
      </c>
      <c r="D51" s="23">
        <f t="shared" si="3"/>
        <v>1610000</v>
      </c>
    </row>
    <row r="52" spans="2:4" s="21" customFormat="1" x14ac:dyDescent="0.2">
      <c r="B52" s="21" t="s">
        <v>12</v>
      </c>
      <c r="C52" s="22">
        <f t="shared" si="2"/>
        <v>230000</v>
      </c>
      <c r="D52" s="23">
        <f t="shared" si="3"/>
        <v>1840000</v>
      </c>
    </row>
    <row r="53" spans="2:4" s="21" customFormat="1" x14ac:dyDescent="0.2">
      <c r="B53" s="24" t="s">
        <v>13</v>
      </c>
    </row>
    <row r="54" spans="2:4" x14ac:dyDescent="0.2">
      <c r="B54" s="24" t="s">
        <v>14</v>
      </c>
    </row>
    <row r="55" spans="2:4" x14ac:dyDescent="0.2">
      <c r="B55" s="24" t="s">
        <v>15</v>
      </c>
    </row>
    <row r="56" spans="2:4" x14ac:dyDescent="0.2">
      <c r="B56" s="24" t="s">
        <v>16</v>
      </c>
    </row>
    <row r="57" spans="2:4" x14ac:dyDescent="0.2">
      <c r="B57" s="24" t="s">
        <v>17</v>
      </c>
    </row>
    <row r="58" spans="2:4" x14ac:dyDescent="0.2">
      <c r="B58" s="24" t="s">
        <v>18</v>
      </c>
    </row>
    <row r="59" spans="2:4" x14ac:dyDescent="0.2">
      <c r="B59" s="24" t="s">
        <v>19</v>
      </c>
    </row>
    <row r="60" spans="2:4" x14ac:dyDescent="0.2">
      <c r="B60" s="24" t="s">
        <v>20</v>
      </c>
    </row>
  </sheetData>
  <sheetProtection algorithmName="SHA-512" hashValue="yjeZJCpg+SwvNCiwTH9kXv/W8bVn4jjs2iL/FhfrtYNA8Dzc9WzxtB5vHAuR274+UTBm0/9MXuHR6dP2qESPLw==" saltValue="6Cq3Dz6h+htG6aMbwMk/CQ==" spinCount="100000" sheet="1" objects="1" scenarios="1"/>
  <mergeCells count="6">
    <mergeCell ref="E4:I6"/>
    <mergeCell ref="B10:E10"/>
    <mergeCell ref="E8:I8"/>
    <mergeCell ref="B37:E42"/>
    <mergeCell ref="B11:D11"/>
    <mergeCell ref="B26:D27"/>
  </mergeCells>
  <conditionalFormatting sqref="C33">
    <cfRule type="cellIs" dxfId="7" priority="6" operator="lessThan">
      <formula>0.6</formula>
    </cfRule>
    <cfRule type="cellIs" dxfId="6" priority="7" operator="between">
      <formula>0.7999999</formula>
      <formula>0.6</formula>
    </cfRule>
    <cfRule type="cellIs" dxfId="5" priority="8" operator="greaterThan">
      <formula>1</formula>
    </cfRule>
    <cfRule type="cellIs" dxfId="4" priority="9" operator="between">
      <formula>0.8</formula>
      <formula>1</formula>
    </cfRule>
  </conditionalFormatting>
  <conditionalFormatting sqref="G13:G24">
    <cfRule type="iconSet" priority="5">
      <iconSet iconSet="3Arrows">
        <cfvo type="percent" val="0"/>
        <cfvo type="percent" val="33"/>
        <cfvo type="percent" val="67"/>
      </iconSet>
    </cfRule>
  </conditionalFormatting>
  <conditionalFormatting sqref="C34">
    <cfRule type="cellIs" dxfId="3" priority="1" operator="lessThan">
      <formula>0.6</formula>
    </cfRule>
    <cfRule type="cellIs" dxfId="2" priority="2" operator="between">
      <formula>0.7999999</formula>
      <formula>0.6</formula>
    </cfRule>
    <cfRule type="cellIs" dxfId="1" priority="3" operator="greaterThan">
      <formula>1</formula>
    </cfRule>
    <cfRule type="cellIs" dxfId="0" priority="4" operator="between">
      <formula>0.8</formula>
      <formula>1</formula>
    </cfRule>
  </conditionalFormatting>
  <dataValidations count="1">
    <dataValidation type="list" allowBlank="1" showInputMessage="1" showErrorMessage="1" sqref="C29" xr:uid="{098956AC-9743-FD4D-BA44-49104E29D6A7}">
      <formula1>$B$49:$B$60</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Evaluador de metas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Maria José</cp:lastModifiedBy>
  <dcterms:created xsi:type="dcterms:W3CDTF">2022-01-05T16:46:36Z</dcterms:created>
  <dcterms:modified xsi:type="dcterms:W3CDTF">2022-01-11T18:10:05Z</dcterms:modified>
</cp:coreProperties>
</file>