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3"/>
  </bookViews>
  <sheets>
    <sheet name="desc" sheetId="6" r:id="rId1"/>
    <sheet name="tbl1" sheetId="1" r:id="rId2"/>
    <sheet name="tbl2" sheetId="4" r:id="rId3"/>
    <sheet name="tbl3" sheetId="5" r:id="rId4"/>
  </sheets>
  <definedNames>
    <definedName name="_xlnm._FilterDatabase" localSheetId="3" hidden="1">'tbl3'!$B$5:$T$32</definedName>
    <definedName name="desc_estados">desc!$B$2:$C$29</definedName>
    <definedName name="desc_modelos">desc!$E$2:$F$11</definedName>
  </definedName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  <c r="C6" i="4"/>
  <c r="C7" i="4"/>
  <c r="C8" i="4"/>
  <c r="C9" i="4"/>
  <c r="C10" i="4"/>
  <c r="C11" i="4"/>
  <c r="C12" i="4"/>
  <c r="C13" i="4"/>
  <c r="C5" i="4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6" i="5"/>
  <c r="R32" i="5" l="1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4" i="5"/>
  <c r="M24" i="5" s="1"/>
  <c r="L23" i="5"/>
  <c r="M23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</calcChain>
</file>

<file path=xl/sharedStrings.xml><?xml version="1.0" encoding="utf-8"?>
<sst xmlns="http://schemas.openxmlformats.org/spreadsheetml/2006/main" count="184" uniqueCount="98">
  <si>
    <t>Método</t>
  </si>
  <si>
    <t>Horizonte de Previsão</t>
  </si>
  <si>
    <t>Média
1-4</t>
  </si>
  <si>
    <t>Média
1-8</t>
  </si>
  <si>
    <t>Média
1-12</t>
  </si>
  <si>
    <t>Média
1-16</t>
  </si>
  <si>
    <t>Média
1-20</t>
  </si>
  <si>
    <t>arima</t>
  </si>
  <si>
    <t>ets</t>
  </si>
  <si>
    <t>lstvar</t>
  </si>
  <si>
    <t>naive</t>
  </si>
  <si>
    <t>rw</t>
  </si>
  <si>
    <t>star</t>
  </si>
  <si>
    <t>todos_media</t>
  </si>
  <si>
    <t>todos_mediana</t>
  </si>
  <si>
    <t>var</t>
  </si>
  <si>
    <t>Combinação - Média</t>
  </si>
  <si>
    <t>Combinação - Mediana</t>
  </si>
  <si>
    <t>ARIMA</t>
  </si>
  <si>
    <t>Alisamento Exponencial</t>
  </si>
  <si>
    <t>Ingênuo</t>
  </si>
  <si>
    <t>Passeio Aleatório</t>
  </si>
  <si>
    <t>VAR</t>
  </si>
  <si>
    <t>STAR</t>
  </si>
  <si>
    <t>LSTVAR</t>
  </si>
  <si>
    <t>1-12</t>
  </si>
  <si>
    <t>5-16</t>
  </si>
  <si>
    <t>9-20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</si>
  <si>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</si>
  <si>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</si>
  <si>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</si>
  <si>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</si>
  <si>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</si>
  <si>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</si>
  <si>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</si>
  <si>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</si>
  <si>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</si>
  <si>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</si>
  <si>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</si>
  <si>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</si>
  <si>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</si>
  <si>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</si>
  <si>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</si>
  <si>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</si>
  <si>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</si>
  <si>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</si>
  <si>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</si>
  <si>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</si>
  <si>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</si>
  <si>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</si>
  <si>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</si>
  <si>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</si>
  <si>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</si>
  <si>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</si>
  <si>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</si>
  <si>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Realizado</t>
  </si>
  <si>
    <t>Previsto</t>
  </si>
  <si>
    <t>Erro Acum</t>
  </si>
  <si>
    <t>Estado - Melhor Modelo</t>
  </si>
  <si>
    <t>Erro Acum %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</si>
  <si>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</si>
  <si>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</si>
  <si>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</si>
  <si>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</si>
  <si>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</si>
  <si>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</si>
  <si>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</si>
  <si>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</si>
  <si>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</si>
  <si>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</si>
  <si>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</si>
  <si>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</si>
  <si>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</si>
  <si>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</si>
  <si>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</si>
  <si>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</si>
  <si>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</si>
  <si>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</si>
  <si>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</si>
  <si>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</si>
  <si>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</si>
  <si>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</si>
  <si>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</si>
  <si>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</si>
  <si>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</si>
  <si>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</si>
  <si>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</si>
  <si>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Sigla</t>
  </si>
  <si>
    <t>Descrição</t>
  </si>
  <si>
    <t>desc_estados</t>
  </si>
  <si>
    <t>desc_modelos</t>
  </si>
  <si>
    <t>Tabela x – Erro Acumulado do Método com Menor MAPE (média 1-20) por Estado - Fora da Amostra ( maio/2013 – dez/2014, n=20 ) - Em Milhões</t>
  </si>
  <si>
    <t>Tabela 1 – Erro Absoluto Percentual Médio (MAPE) - Fora da Amostra ( maio/2013 – dez/2014, n=20 )</t>
  </si>
  <si>
    <t>Tabela 2 – % de vezes que modelo obteve menor MAPE em algum Estado - Fora da Amostra ( maio/2013 – dez/2014, n=20 )</t>
  </si>
  <si>
    <t>1-4</t>
  </si>
  <si>
    <t>1-8</t>
  </si>
  <si>
    <t>1-16</t>
  </si>
  <si>
    <t>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</si>
</sst>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,,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5" fontId="2" fillId="0" borderId="3" xfId="1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3" xfId="1" applyNumberFormat="1" applyFont="1" applyBorder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2" borderId="6" xfId="0" applyFont="1" applyFill="1" applyBorder="1"/>
    <xf numFmtId="0" fontId="7" fillId="2" borderId="7" xfId="0" applyFont="1" applyFill="1" applyBorder="1"/>
    <xf numFmtId="0" fontId="3" fillId="0" borderId="1" xfId="0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showGridLines="0" workbookViewId="0">
      <selection activeCell="E1" sqref="E1"/>
    </sheetView>
  </sheetViews>
  <sheetFormatPr defaultRowHeight="12.75" x14ac:dyDescent="0.2"/>
  <cols>
    <col min="1" max="2" width="9.140625" style="21"/>
    <col min="3" max="3" width="19.28515625" style="21" bestFit="1" customWidth="1"/>
    <col min="4" max="4" width="9.140625" style="21"/>
    <col min="5" max="5" width="13.28515625" style="21" bestFit="1" customWidth="1"/>
    <col min="6" max="6" width="20.140625" style="21" bestFit="1" customWidth="1"/>
    <col min="7" max="16384" width="9.140625" style="21"/>
  </cols>
  <sheetData>
    <row r="1" spans="2:6" x14ac:dyDescent="0.2">
      <c r="B1" s="21" t="s">
        <v>89</v>
      </c>
      <c r="E1" s="21" t="s">
        <v>90</v>
      </c>
    </row>
    <row r="2" spans="2:6" x14ac:dyDescent="0.2">
      <c r="B2" s="26" t="s">
        <v>87</v>
      </c>
      <c r="C2" s="27" t="s">
        <v>88</v>
      </c>
      <c r="E2" s="26" t="s">
        <v>87</v>
      </c>
      <c r="F2" s="27" t="s">
        <v>88</v>
      </c>
    </row>
    <row r="3" spans="2:6" x14ac:dyDescent="0.2">
      <c r="B3" s="22" t="s">
        <v>28</v>
      </c>
      <c r="C3" s="23" t="s">
        <v>60</v>
      </c>
      <c r="E3" s="22" t="s">
        <v>7</v>
      </c>
      <c r="F3" s="23" t="s">
        <v>18</v>
      </c>
    </row>
    <row r="4" spans="2:6" x14ac:dyDescent="0.2">
      <c r="B4" s="22" t="s">
        <v>29</v>
      </c>
      <c r="C4" s="23" t="s">
        <v>61</v>
      </c>
      <c r="E4" s="22" t="s">
        <v>13</v>
      </c>
      <c r="F4" s="23" t="s">
        <v>16</v>
      </c>
    </row>
    <row r="5" spans="2:6" x14ac:dyDescent="0.2">
      <c r="B5" s="22" t="s">
        <v>30</v>
      </c>
      <c r="C5" s="23" t="s">
        <v>63</v>
      </c>
      <c r="E5" s="22" t="s">
        <v>14</v>
      </c>
      <c r="F5" s="23" t="s">
        <v>17</v>
      </c>
    </row>
    <row r="6" spans="2:6" x14ac:dyDescent="0.2">
      <c r="B6" s="22" t="s">
        <v>31</v>
      </c>
      <c r="C6" s="23" t="s">
        <v>62</v>
      </c>
      <c r="E6" s="22" t="s">
        <v>12</v>
      </c>
      <c r="F6" s="23" t="s">
        <v>23</v>
      </c>
    </row>
    <row r="7" spans="2:6" x14ac:dyDescent="0.2">
      <c r="B7" s="22" t="s">
        <v>32</v>
      </c>
      <c r="C7" s="23" t="s">
        <v>64</v>
      </c>
      <c r="E7" s="22" t="s">
        <v>15</v>
      </c>
      <c r="F7" s="23" t="s">
        <v>22</v>
      </c>
    </row>
    <row r="8" spans="2:6" x14ac:dyDescent="0.2">
      <c r="B8" s="22" t="s">
        <v>33</v>
      </c>
      <c r="C8" s="23" t="s">
        <v>65</v>
      </c>
      <c r="E8" s="22" t="s">
        <v>8</v>
      </c>
      <c r="F8" s="23" t="s">
        <v>19</v>
      </c>
    </row>
    <row r="9" spans="2:6" x14ac:dyDescent="0.2">
      <c r="B9" s="22" t="s">
        <v>34</v>
      </c>
      <c r="C9" s="23" t="s">
        <v>66</v>
      </c>
      <c r="E9" s="22" t="s">
        <v>11</v>
      </c>
      <c r="F9" s="23" t="s">
        <v>21</v>
      </c>
    </row>
    <row r="10" spans="2:6" x14ac:dyDescent="0.2">
      <c r="B10" s="22" t="s">
        <v>35</v>
      </c>
      <c r="C10" s="23" t="s">
        <v>67</v>
      </c>
      <c r="E10" s="22" t="s">
        <v>9</v>
      </c>
      <c r="F10" s="23" t="s">
        <v>24</v>
      </c>
    </row>
    <row r="11" spans="2:6" x14ac:dyDescent="0.2">
      <c r="B11" s="22" t="s">
        <v>36</v>
      </c>
      <c r="C11" s="23" t="s">
        <v>68</v>
      </c>
      <c r="E11" s="24" t="s">
        <v>10</v>
      </c>
      <c r="F11" s="25" t="s">
        <v>20</v>
      </c>
    </row>
    <row r="12" spans="2:6" x14ac:dyDescent="0.2">
      <c r="B12" s="22" t="s">
        <v>37</v>
      </c>
      <c r="C12" s="23" t="s">
        <v>69</v>
      </c>
    </row>
    <row r="13" spans="2:6" x14ac:dyDescent="0.2">
      <c r="B13" s="22" t="s">
        <v>38</v>
      </c>
      <c r="C13" s="23" t="s">
        <v>72</v>
      </c>
    </row>
    <row r="14" spans="2:6" x14ac:dyDescent="0.2">
      <c r="B14" s="22" t="s">
        <v>39</v>
      </c>
      <c r="C14" s="23" t="s">
        <v>71</v>
      </c>
    </row>
    <row r="15" spans="2:6" x14ac:dyDescent="0.2">
      <c r="B15" s="22" t="s">
        <v>40</v>
      </c>
      <c r="C15" s="23" t="s">
        <v>70</v>
      </c>
    </row>
    <row r="16" spans="2:6" x14ac:dyDescent="0.2">
      <c r="B16" s="22" t="s">
        <v>41</v>
      </c>
      <c r="C16" s="23" t="s">
        <v>73</v>
      </c>
    </row>
    <row r="17" spans="2:3" x14ac:dyDescent="0.2">
      <c r="B17" s="22" t="s">
        <v>42</v>
      </c>
      <c r="C17" s="23" t="s">
        <v>74</v>
      </c>
    </row>
    <row r="18" spans="2:3" x14ac:dyDescent="0.2">
      <c r="B18" s="22" t="s">
        <v>43</v>
      </c>
      <c r="C18" s="23" t="s">
        <v>76</v>
      </c>
    </row>
    <row r="19" spans="2:3" x14ac:dyDescent="0.2">
      <c r="B19" s="22" t="s">
        <v>44</v>
      </c>
      <c r="C19" s="23" t="s">
        <v>77</v>
      </c>
    </row>
    <row r="20" spans="2:3" x14ac:dyDescent="0.2">
      <c r="B20" s="22" t="s">
        <v>45</v>
      </c>
      <c r="C20" s="23" t="s">
        <v>75</v>
      </c>
    </row>
    <row r="21" spans="2:3" x14ac:dyDescent="0.2">
      <c r="B21" s="22" t="s">
        <v>46</v>
      </c>
      <c r="C21" s="23" t="s">
        <v>78</v>
      </c>
    </row>
    <row r="22" spans="2:3" x14ac:dyDescent="0.2">
      <c r="B22" s="22" t="s">
        <v>47</v>
      </c>
      <c r="C22" s="23" t="s">
        <v>79</v>
      </c>
    </row>
    <row r="23" spans="2:3" x14ac:dyDescent="0.2">
      <c r="B23" s="22" t="s">
        <v>48</v>
      </c>
      <c r="C23" s="23" t="s">
        <v>81</v>
      </c>
    </row>
    <row r="24" spans="2:3" x14ac:dyDescent="0.2">
      <c r="B24" s="22" t="s">
        <v>49</v>
      </c>
      <c r="C24" s="23" t="s">
        <v>82</v>
      </c>
    </row>
    <row r="25" spans="2:3" x14ac:dyDescent="0.2">
      <c r="B25" s="22" t="s">
        <v>50</v>
      </c>
      <c r="C25" s="23" t="s">
        <v>80</v>
      </c>
    </row>
    <row r="26" spans="2:3" x14ac:dyDescent="0.2">
      <c r="B26" s="22" t="s">
        <v>51</v>
      </c>
      <c r="C26" s="23" t="s">
        <v>83</v>
      </c>
    </row>
    <row r="27" spans="2:3" x14ac:dyDescent="0.2">
      <c r="B27" s="22" t="s">
        <v>52</v>
      </c>
      <c r="C27" s="23" t="s">
        <v>85</v>
      </c>
    </row>
    <row r="28" spans="2:3" x14ac:dyDescent="0.2">
      <c r="B28" s="22" t="s">
        <v>53</v>
      </c>
      <c r="C28" s="23" t="s">
        <v>84</v>
      </c>
    </row>
    <row r="29" spans="2:3" x14ac:dyDescent="0.2">
      <c r="B29" s="24" t="s">
        <v>54</v>
      </c>
      <c r="C29" s="25" t="s">
        <v>86</v>
      </c>
    </row>
  </sheetData>
  <sortState ref="B3:E29">
    <sortCondition ref="B3:B2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showGridLines="0" zoomScale="115" zoomScaleNormal="115" workbookViewId="0">
      <selection activeCell="D1" sqref="D1:D1048576"/>
    </sheetView>
  </sheetViews>
  <sheetFormatPr defaultRowHeight="15" x14ac:dyDescent="0.25"/>
  <cols>
    <col min="3" max="3" width="30.85546875" customWidth="1"/>
  </cols>
  <sheetData>
    <row r="2" spans="2:9" x14ac:dyDescent="0.25">
      <c r="C2" s="1" t="s">
        <v>92</v>
      </c>
    </row>
    <row r="3" spans="2:9" x14ac:dyDescent="0.25">
      <c r="C3" s="28" t="s">
        <v>0</v>
      </c>
      <c r="D3" s="28" t="s">
        <v>1</v>
      </c>
      <c r="E3" s="28"/>
      <c r="F3" s="28"/>
      <c r="G3" s="28"/>
      <c r="H3" s="28"/>
      <c r="I3" s="28"/>
    </row>
    <row r="4" spans="2:9" ht="24" x14ac:dyDescent="0.25">
      <c r="C4" s="28"/>
      <c r="D4" s="5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</row>
    <row r="5" spans="2:9" x14ac:dyDescent="0.25">
      <c r="B5" t="s">
        <v>7</v>
      </c>
      <c r="C5" s="3" t="str">
        <f t="shared" ref="C5:C13" si="0">VLOOKUP(B5,desc_modelos,2,FALSE)</f>
        <v>ARIMA</v>
      </c>
      <c r="D5" s="7">
        <v>6.3803453911764507E-2</v>
      </c>
      <c r="E5" s="7">
        <v>0.12477183218831368</v>
      </c>
      <c r="F5" s="7">
        <v>0.11159539837055489</v>
      </c>
      <c r="G5" s="7">
        <v>0.10816944460237689</v>
      </c>
      <c r="H5" s="7">
        <v>0.10467001633931662</v>
      </c>
      <c r="I5" s="7">
        <v>0.10853054218796503</v>
      </c>
    </row>
    <row r="6" spans="2:9" x14ac:dyDescent="0.25">
      <c r="B6" t="s">
        <v>13</v>
      </c>
      <c r="C6" s="3" t="str">
        <f t="shared" si="0"/>
        <v>Combinação - Média</v>
      </c>
      <c r="D6" s="7">
        <v>6.7847056319337185E-2</v>
      </c>
      <c r="E6" s="7">
        <v>0.12051757094471406</v>
      </c>
      <c r="F6" s="7">
        <v>0.10312883975295845</v>
      </c>
      <c r="G6" s="7">
        <v>0.10272148872028944</v>
      </c>
      <c r="H6" s="7">
        <v>9.9399676862343411E-2</v>
      </c>
      <c r="I6" s="7">
        <v>0.10059275451567562</v>
      </c>
    </row>
    <row r="7" spans="2:9" x14ac:dyDescent="0.25">
      <c r="B7" t="s">
        <v>14</v>
      </c>
      <c r="C7" s="3" t="str">
        <f t="shared" si="0"/>
        <v>Combinação - Mediana</v>
      </c>
      <c r="D7" s="7">
        <v>6.8379217040698298E-2</v>
      </c>
      <c r="E7" s="7">
        <v>0.11533347601240183</v>
      </c>
      <c r="F7" s="7">
        <v>0.10111606934937233</v>
      </c>
      <c r="G7" s="7">
        <v>0.10079767220381078</v>
      </c>
      <c r="H7" s="7">
        <v>9.8332674592440023E-2</v>
      </c>
      <c r="I7" s="7">
        <v>0.10117298192809973</v>
      </c>
    </row>
    <row r="8" spans="2:9" x14ac:dyDescent="0.25">
      <c r="B8" t="s">
        <v>12</v>
      </c>
      <c r="C8" s="3" t="str">
        <f t="shared" si="0"/>
        <v>STAR</v>
      </c>
      <c r="D8" s="7">
        <v>6.8644286530406426E-2</v>
      </c>
      <c r="E8" s="7">
        <v>0.12303691971066658</v>
      </c>
      <c r="F8" s="7">
        <v>0.11215656108938618</v>
      </c>
      <c r="G8" s="7">
        <v>0.11378089044295026</v>
      </c>
      <c r="H8" s="7">
        <v>0.1124600920126773</v>
      </c>
      <c r="I8" s="7">
        <v>0.11759164440928131</v>
      </c>
    </row>
    <row r="9" spans="2:9" x14ac:dyDescent="0.25">
      <c r="B9" t="s">
        <v>15</v>
      </c>
      <c r="C9" s="3" t="str">
        <f t="shared" si="0"/>
        <v>VAR</v>
      </c>
      <c r="D9" s="9">
        <v>7.8806114630162308E-2</v>
      </c>
      <c r="E9" s="9">
        <v>0.12304335130439875</v>
      </c>
      <c r="F9" s="9">
        <v>0.10851562584423569</v>
      </c>
      <c r="G9" s="9">
        <v>0.10617300166655523</v>
      </c>
      <c r="H9" s="9">
        <v>0.10211087370196247</v>
      </c>
      <c r="I9" s="9">
        <v>0.1038173794856459</v>
      </c>
    </row>
    <row r="10" spans="2:9" x14ac:dyDescent="0.25">
      <c r="B10" t="s">
        <v>8</v>
      </c>
      <c r="C10" s="3" t="str">
        <f t="shared" si="0"/>
        <v>Alisamento Exponencial</v>
      </c>
      <c r="D10" s="7">
        <v>8.1290802331981035E-2</v>
      </c>
      <c r="E10" s="7">
        <v>0.12499968802227054</v>
      </c>
      <c r="F10" s="7">
        <v>0.1093909083085501</v>
      </c>
      <c r="G10" s="7">
        <v>0.10781677843837194</v>
      </c>
      <c r="H10" s="7">
        <v>0.10704121686576835</v>
      </c>
      <c r="I10" s="7">
        <v>0.10965322104819485</v>
      </c>
    </row>
    <row r="11" spans="2:9" x14ac:dyDescent="0.25">
      <c r="B11" t="s">
        <v>11</v>
      </c>
      <c r="C11" s="3" t="str">
        <f t="shared" si="0"/>
        <v>Passeio Aleatório</v>
      </c>
      <c r="D11" s="7">
        <v>8.1581490260675543E-2</v>
      </c>
      <c r="E11" s="7">
        <v>0.13148127515111505</v>
      </c>
      <c r="F11" s="7">
        <v>0.12745887760669125</v>
      </c>
      <c r="G11" s="7">
        <v>0.13811896285007963</v>
      </c>
      <c r="H11" s="7">
        <v>0.13002120897406561</v>
      </c>
      <c r="I11" s="7">
        <v>0.1330263543280707</v>
      </c>
    </row>
    <row r="12" spans="2:9" x14ac:dyDescent="0.25">
      <c r="B12" t="s">
        <v>9</v>
      </c>
      <c r="C12" s="3" t="str">
        <f t="shared" si="0"/>
        <v>LSTVAR</v>
      </c>
      <c r="D12" s="7">
        <v>8.5174695706552284E-2</v>
      </c>
      <c r="E12" s="7">
        <v>0.12521227188769904</v>
      </c>
      <c r="F12" s="7">
        <v>0.11659211556279524</v>
      </c>
      <c r="G12" s="7">
        <v>0.12125691670412969</v>
      </c>
      <c r="H12" s="7">
        <v>0.12342525370533897</v>
      </c>
      <c r="I12" s="7">
        <v>0.13052643600367625</v>
      </c>
    </row>
    <row r="13" spans="2:9" x14ac:dyDescent="0.25">
      <c r="B13" t="s">
        <v>10</v>
      </c>
      <c r="C13" s="4" t="str">
        <f t="shared" si="0"/>
        <v>Ingênuo</v>
      </c>
      <c r="D13" s="8">
        <v>0.11403216318845842</v>
      </c>
      <c r="E13" s="8">
        <v>0.19180125442210108</v>
      </c>
      <c r="F13" s="8">
        <v>0.1555788316976153</v>
      </c>
      <c r="G13" s="8">
        <v>0.14367760682460878</v>
      </c>
      <c r="H13" s="8">
        <v>0.15193096120784683</v>
      </c>
      <c r="I13" s="8">
        <v>0.15418862712083051</v>
      </c>
    </row>
  </sheetData>
  <sortState ref="B33:I41">
    <sortCondition ref="D33:D41"/>
  </sortState>
  <mergeCells count="2">
    <mergeCell ref="D3:I3"/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showGridLines="0" zoomScale="115" zoomScaleNormal="115" workbookViewId="0">
      <selection activeCell="C2" sqref="C2:I13"/>
    </sheetView>
  </sheetViews>
  <sheetFormatPr defaultRowHeight="15" x14ac:dyDescent="0.25"/>
  <cols>
    <col min="3" max="3" width="30.85546875" customWidth="1"/>
    <col min="4" max="9" width="9.140625" customWidth="1"/>
  </cols>
  <sheetData>
    <row r="2" spans="2:9" x14ac:dyDescent="0.25">
      <c r="C2" s="1" t="s">
        <v>93</v>
      </c>
    </row>
    <row r="3" spans="2:9" x14ac:dyDescent="0.25">
      <c r="C3" s="28" t="s">
        <v>0</v>
      </c>
      <c r="D3" s="28" t="s">
        <v>1</v>
      </c>
      <c r="E3" s="28"/>
      <c r="F3" s="28"/>
      <c r="G3" s="28"/>
      <c r="H3" s="28"/>
      <c r="I3" s="28"/>
    </row>
    <row r="4" spans="2:9" x14ac:dyDescent="0.25">
      <c r="C4" s="28"/>
      <c r="D4" s="5">
        <v>1</v>
      </c>
      <c r="E4" s="31" t="s">
        <v>94</v>
      </c>
      <c r="F4" s="31" t="s">
        <v>95</v>
      </c>
      <c r="G4" s="31" t="s">
        <v>25</v>
      </c>
      <c r="H4" s="31" t="s">
        <v>96</v>
      </c>
      <c r="I4" s="31" t="s">
        <v>97</v>
      </c>
    </row>
    <row r="5" spans="2:9" x14ac:dyDescent="0.25">
      <c r="B5" t="s">
        <v>10</v>
      </c>
      <c r="C5" s="3" t="str">
        <f t="shared" ref="C5:C13" si="0">VLOOKUP(B5,desc_modelos,2,FALSE)</f>
        <v>Ingênuo</v>
      </c>
      <c r="D5" s="7">
        <v>0.22222222222222199</v>
      </c>
      <c r="E5" s="7">
        <v>0.11111111111111099</v>
      </c>
      <c r="F5" s="7">
        <v>0.148148148148148</v>
      </c>
      <c r="G5" s="7">
        <v>0.148148148148148</v>
      </c>
      <c r="H5" s="7">
        <v>0.22222222222222199</v>
      </c>
      <c r="I5" s="7">
        <v>0.22222222222222199</v>
      </c>
    </row>
    <row r="6" spans="2:9" x14ac:dyDescent="0.25">
      <c r="B6" t="s">
        <v>7</v>
      </c>
      <c r="C6" s="3" t="str">
        <f t="shared" si="0"/>
        <v>ARIMA</v>
      </c>
      <c r="D6" s="7">
        <v>0.18518518518518501</v>
      </c>
      <c r="E6" s="7">
        <v>0.18518518518518501</v>
      </c>
      <c r="F6" s="7">
        <v>0.148148148148148</v>
      </c>
      <c r="G6" s="7">
        <v>0.22222222222222199</v>
      </c>
      <c r="H6" s="7">
        <v>0.22222222222222199</v>
      </c>
      <c r="I6" s="7">
        <v>0.18518518518518501</v>
      </c>
    </row>
    <row r="7" spans="2:9" x14ac:dyDescent="0.25">
      <c r="B7" t="s">
        <v>9</v>
      </c>
      <c r="C7" s="3" t="str">
        <f t="shared" si="0"/>
        <v>LSTVAR</v>
      </c>
      <c r="D7" s="7">
        <v>0.18518518518518501</v>
      </c>
      <c r="E7" s="7">
        <v>0.11111111111111099</v>
      </c>
      <c r="F7" s="7">
        <v>7.4074074074074098E-2</v>
      </c>
      <c r="G7" s="7">
        <v>3.7037037037037E-2</v>
      </c>
      <c r="H7" s="7">
        <v>0.11111111111111099</v>
      </c>
      <c r="I7" s="7">
        <v>0.148148148148148</v>
      </c>
    </row>
    <row r="8" spans="2:9" x14ac:dyDescent="0.25">
      <c r="B8" t="s">
        <v>12</v>
      </c>
      <c r="C8" s="3" t="str">
        <f t="shared" si="0"/>
        <v>STAR</v>
      </c>
      <c r="D8" s="7">
        <v>0.148148148148148</v>
      </c>
      <c r="E8" s="7">
        <v>0.148148148148148</v>
      </c>
      <c r="F8" s="7">
        <v>7.4074074074074098E-2</v>
      </c>
      <c r="G8" s="7">
        <v>0.148148148148148</v>
      </c>
      <c r="H8" s="7">
        <v>0.11111111111111099</v>
      </c>
      <c r="I8" s="7">
        <v>7.4074074074074098E-2</v>
      </c>
    </row>
    <row r="9" spans="2:9" x14ac:dyDescent="0.25">
      <c r="B9" t="s">
        <v>13</v>
      </c>
      <c r="C9" s="3" t="str">
        <f t="shared" si="0"/>
        <v>Combinação - Média</v>
      </c>
      <c r="D9" s="7">
        <v>0.11111111111111099</v>
      </c>
      <c r="E9" s="7">
        <v>0.148148148148148</v>
      </c>
      <c r="F9" s="7">
        <v>0.22222222222222199</v>
      </c>
      <c r="G9" s="7">
        <v>3.7037037037037E-2</v>
      </c>
      <c r="H9" s="7">
        <v>7.4074074074074098E-2</v>
      </c>
      <c r="I9" s="7">
        <v>7.4074074074074098E-2</v>
      </c>
    </row>
    <row r="10" spans="2:9" x14ac:dyDescent="0.25">
      <c r="B10" t="s">
        <v>11</v>
      </c>
      <c r="C10" s="3" t="str">
        <f t="shared" si="0"/>
        <v>Passeio Aleatório</v>
      </c>
      <c r="D10" s="9">
        <v>7.4074074074074098E-2</v>
      </c>
      <c r="E10" s="9">
        <v>0.11111111111111099</v>
      </c>
      <c r="F10" s="9">
        <v>7.4074074074074098E-2</v>
      </c>
      <c r="G10" s="9">
        <v>3.7037037037037E-2</v>
      </c>
      <c r="H10" s="9">
        <v>0</v>
      </c>
      <c r="I10" s="9">
        <v>0</v>
      </c>
    </row>
    <row r="11" spans="2:9" x14ac:dyDescent="0.25">
      <c r="B11" t="s">
        <v>15</v>
      </c>
      <c r="C11" s="3" t="str">
        <f t="shared" si="0"/>
        <v>VAR</v>
      </c>
      <c r="D11" s="9">
        <v>3.7037037037037E-2</v>
      </c>
      <c r="E11" s="9">
        <v>7.4074074074074098E-2</v>
      </c>
      <c r="F11" s="9">
        <v>7.4074074074074098E-2</v>
      </c>
      <c r="G11" s="9">
        <v>0.11111111111111099</v>
      </c>
      <c r="H11" s="9">
        <v>7.4074074074074098E-2</v>
      </c>
      <c r="I11" s="9">
        <v>7.4074074074074098E-2</v>
      </c>
    </row>
    <row r="12" spans="2:9" x14ac:dyDescent="0.25">
      <c r="B12" t="s">
        <v>8</v>
      </c>
      <c r="C12" s="3" t="str">
        <f t="shared" si="0"/>
        <v>Alisamento Exponencial</v>
      </c>
      <c r="D12" s="7">
        <v>3.7037037037037E-2</v>
      </c>
      <c r="E12" s="7">
        <v>7.4074074074074098E-2</v>
      </c>
      <c r="F12" s="7">
        <v>0.11111111111111099</v>
      </c>
      <c r="G12" s="7">
        <v>0.18518518518518501</v>
      </c>
      <c r="H12" s="7">
        <v>0.11111111111111099</v>
      </c>
      <c r="I12" s="7">
        <v>0.18518518518518501</v>
      </c>
    </row>
    <row r="13" spans="2:9" x14ac:dyDescent="0.25">
      <c r="B13" t="s">
        <v>14</v>
      </c>
      <c r="C13" s="4" t="str">
        <f t="shared" si="0"/>
        <v>Combinação - Mediana</v>
      </c>
      <c r="D13" s="8">
        <v>0</v>
      </c>
      <c r="E13" s="8">
        <v>3.7037037037037E-2</v>
      </c>
      <c r="F13" s="8">
        <v>7.4074074074074098E-2</v>
      </c>
      <c r="G13" s="8">
        <v>7.4074074074074098E-2</v>
      </c>
      <c r="H13" s="8">
        <v>7.4074074074074098E-2</v>
      </c>
      <c r="I13" s="8">
        <v>3.7037037037037E-2</v>
      </c>
    </row>
    <row r="17" spans="6:7" x14ac:dyDescent="0.25">
      <c r="F17" s="19"/>
      <c r="G17" s="20"/>
    </row>
    <row r="18" spans="6:7" x14ac:dyDescent="0.25">
      <c r="F18" s="19"/>
      <c r="G18" s="20"/>
    </row>
    <row r="19" spans="6:7" x14ac:dyDescent="0.25">
      <c r="F19" s="19"/>
      <c r="G19" s="20"/>
    </row>
    <row r="20" spans="6:7" x14ac:dyDescent="0.25">
      <c r="F20" s="19"/>
      <c r="G20" s="20"/>
    </row>
    <row r="21" spans="6:7" x14ac:dyDescent="0.25">
      <c r="F21" s="19"/>
      <c r="G21" s="20"/>
    </row>
    <row r="22" spans="6:7" x14ac:dyDescent="0.25">
      <c r="F22" s="19"/>
      <c r="G22" s="20"/>
    </row>
  </sheetData>
  <sortState ref="B5:I13">
    <sortCondition descending="1" ref="D5:D13"/>
  </sortState>
  <mergeCells count="2">
    <mergeCell ref="C3:C4"/>
    <mergeCell ref="D3:I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4:I4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2"/>
  <sheetViews>
    <sheetView showGridLines="0" tabSelected="1" zoomScale="85" zoomScaleNormal="85" workbookViewId="0">
      <selection activeCell="G5" sqref="G5"/>
    </sheetView>
  </sheetViews>
  <sheetFormatPr defaultRowHeight="15" x14ac:dyDescent="0.25"/>
  <cols>
    <col min="4" max="4" width="40.85546875" customWidth="1"/>
    <col min="5" max="8" width="11.85546875" customWidth="1"/>
    <col min="9" max="9" width="3.7109375" customWidth="1"/>
    <col min="10" max="13" width="11" customWidth="1"/>
    <col min="14" max="14" width="4.140625" customWidth="1"/>
    <col min="15" max="18" width="11" customWidth="1"/>
    <col min="19" max="19" width="12.42578125" bestFit="1" customWidth="1"/>
  </cols>
  <sheetData>
    <row r="2" spans="2:20" x14ac:dyDescent="0.25">
      <c r="D2" s="1" t="s">
        <v>91</v>
      </c>
    </row>
    <row r="3" spans="2:20" x14ac:dyDescent="0.25">
      <c r="D3" s="28" t="s">
        <v>58</v>
      </c>
      <c r="E3" s="28" t="s">
        <v>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2:20" x14ac:dyDescent="0.25">
      <c r="D4" s="28"/>
      <c r="E4" s="29" t="s">
        <v>25</v>
      </c>
      <c r="F4" s="29"/>
      <c r="G4" s="29"/>
      <c r="H4" s="29"/>
      <c r="I4" s="10"/>
      <c r="J4" s="29" t="s">
        <v>26</v>
      </c>
      <c r="K4" s="29"/>
      <c r="L4" s="29"/>
      <c r="M4" s="29"/>
      <c r="N4" s="10"/>
      <c r="O4" s="30" t="s">
        <v>27</v>
      </c>
      <c r="P4" s="30"/>
      <c r="Q4" s="30"/>
      <c r="R4" s="30"/>
    </row>
    <row r="5" spans="2:20" x14ac:dyDescent="0.25">
      <c r="D5" s="28"/>
      <c r="E5" s="2" t="s">
        <v>55</v>
      </c>
      <c r="F5" s="2" t="s">
        <v>56</v>
      </c>
      <c r="G5" s="2" t="s">
        <v>57</v>
      </c>
      <c r="H5" s="2" t="s">
        <v>59</v>
      </c>
      <c r="I5" s="2"/>
      <c r="J5" s="2" t="s">
        <v>55</v>
      </c>
      <c r="K5" s="2" t="s">
        <v>56</v>
      </c>
      <c r="L5" s="2" t="s">
        <v>57</v>
      </c>
      <c r="M5" s="2" t="s">
        <v>59</v>
      </c>
      <c r="N5" s="2"/>
      <c r="O5" s="2" t="s">
        <v>55</v>
      </c>
      <c r="P5" s="2" t="s">
        <v>56</v>
      </c>
      <c r="Q5" s="2" t="s">
        <v>57</v>
      </c>
      <c r="R5" s="2" t="s">
        <v>59</v>
      </c>
    </row>
    <row r="6" spans="2:20" x14ac:dyDescent="0.25">
      <c r="B6" t="s">
        <v>7</v>
      </c>
      <c r="C6" t="s">
        <v>28</v>
      </c>
      <c r="D6" s="3" t="str">
        <f t="shared" ref="D6:D32" si="0">CONCATENATE(VLOOKUP(C6,desc_estados,2,FALSE)," (",C6,")"," - ",VLOOKUP(B6,desc_modelos,2,FALSE))</f>
        <v>Acre (AC) - ARIMA</v>
      </c>
      <c r="E6" s="11">
        <v>3987783589</v>
      </c>
      <c r="F6" s="11">
        <v>3759704303.93785</v>
      </c>
      <c r="G6" s="11">
        <f>E6-F6</f>
        <v>228079285.06215</v>
      </c>
      <c r="H6" s="15">
        <f>G6/E6</f>
        <v>5.7194499142653954E-2</v>
      </c>
      <c r="I6" s="11"/>
      <c r="J6" s="11">
        <v>4231274721</v>
      </c>
      <c r="K6" s="11">
        <v>3910368071.49721</v>
      </c>
      <c r="L6" s="11">
        <f>J6-K6</f>
        <v>320906649.50278997</v>
      </c>
      <c r="M6" s="15">
        <f>L6/J6</f>
        <v>7.5841601092483155E-2</v>
      </c>
      <c r="N6" s="11"/>
      <c r="O6" s="11">
        <v>4267230697</v>
      </c>
      <c r="P6" s="11">
        <v>4072950067.4910798</v>
      </c>
      <c r="Q6" s="11">
        <v>194280629.50891638</v>
      </c>
      <c r="R6" s="15">
        <f>Q6/O6</f>
        <v>4.5528503918361357E-2</v>
      </c>
      <c r="T6" s="18"/>
    </row>
    <row r="7" spans="2:20" x14ac:dyDescent="0.25">
      <c r="B7" t="s">
        <v>10</v>
      </c>
      <c r="C7" t="s">
        <v>29</v>
      </c>
      <c r="D7" s="3" t="str">
        <f t="shared" si="0"/>
        <v>Alagoas (AL) - Ingênuo</v>
      </c>
      <c r="E7" s="11">
        <v>5703610531</v>
      </c>
      <c r="F7" s="11">
        <v>5453588773</v>
      </c>
      <c r="G7" s="11">
        <f t="shared" ref="G7:G32" si="1">E7-F7</f>
        <v>250021758</v>
      </c>
      <c r="H7" s="15">
        <f t="shared" ref="H7:H32" si="2">G7/E7</f>
        <v>4.3835699622387141E-2</v>
      </c>
      <c r="I7" s="11"/>
      <c r="J7" s="11">
        <v>5808701514</v>
      </c>
      <c r="K7" s="11">
        <v>5537807845</v>
      </c>
      <c r="L7" s="11">
        <f t="shared" ref="L7:L32" si="3">J7-K7</f>
        <v>270893669</v>
      </c>
      <c r="M7" s="15">
        <f t="shared" ref="M7:M32" si="4">L7/J7</f>
        <v>4.6635839067836117E-2</v>
      </c>
      <c r="N7" s="11"/>
      <c r="O7" s="11">
        <v>5969712768</v>
      </c>
      <c r="P7" s="11">
        <v>5622026917</v>
      </c>
      <c r="Q7" s="11">
        <v>-475899404.4350462</v>
      </c>
      <c r="R7" s="15">
        <f t="shared" ref="R7:R32" si="5">Q7/O7</f>
        <v>-7.9718978605813923E-2</v>
      </c>
      <c r="T7" s="18"/>
    </row>
    <row r="8" spans="2:20" x14ac:dyDescent="0.25">
      <c r="B8" t="s">
        <v>15</v>
      </c>
      <c r="C8" t="s">
        <v>30</v>
      </c>
      <c r="D8" s="3" t="str">
        <f t="shared" si="0"/>
        <v>Amazonas (AM) - VAR</v>
      </c>
      <c r="E8" s="11">
        <v>11078182793</v>
      </c>
      <c r="F8" s="11">
        <v>10203945534.4461</v>
      </c>
      <c r="G8" s="11">
        <f t="shared" si="1"/>
        <v>874237258.55389977</v>
      </c>
      <c r="H8" s="15">
        <f t="shared" si="2"/>
        <v>7.8915222368988736E-2</v>
      </c>
      <c r="I8" s="11"/>
      <c r="J8" s="11">
        <v>11129106801</v>
      </c>
      <c r="K8" s="11">
        <v>10641791882.8032</v>
      </c>
      <c r="L8" s="11">
        <f t="shared" si="3"/>
        <v>487314918.19680023</v>
      </c>
      <c r="M8" s="15">
        <f t="shared" si="4"/>
        <v>4.3787423996417468E-2</v>
      </c>
      <c r="N8" s="11"/>
      <c r="O8" s="11">
        <v>11039956265</v>
      </c>
      <c r="P8" s="11">
        <v>11124493947.041401</v>
      </c>
      <c r="Q8" s="11">
        <v>-918259568.69960785</v>
      </c>
      <c r="R8" s="15">
        <f t="shared" si="5"/>
        <v>-8.3176015072701726E-2</v>
      </c>
      <c r="T8" s="18"/>
    </row>
    <row r="9" spans="2:20" x14ac:dyDescent="0.25">
      <c r="B9" t="s">
        <v>12</v>
      </c>
      <c r="C9" t="s">
        <v>31</v>
      </c>
      <c r="D9" s="3" t="str">
        <f t="shared" si="0"/>
        <v>Amapá (AP) - STAR</v>
      </c>
      <c r="E9" s="11">
        <v>3667660686</v>
      </c>
      <c r="F9" s="11">
        <v>3245736849.6123099</v>
      </c>
      <c r="G9" s="11">
        <f t="shared" si="1"/>
        <v>421923836.38769007</v>
      </c>
      <c r="H9" s="15">
        <f t="shared" si="2"/>
        <v>0.11503895057638112</v>
      </c>
      <c r="I9" s="11"/>
      <c r="J9" s="11">
        <v>3974292342</v>
      </c>
      <c r="K9" s="11">
        <v>3418982057.18998</v>
      </c>
      <c r="L9" s="11">
        <f t="shared" si="3"/>
        <v>555310284.81001997</v>
      </c>
      <c r="M9" s="15">
        <f t="shared" si="4"/>
        <v>0.13972557552989895</v>
      </c>
      <c r="N9" s="11"/>
      <c r="O9" s="11">
        <v>4020130041</v>
      </c>
      <c r="P9" s="11">
        <v>3627188556.35221</v>
      </c>
      <c r="Q9" s="11">
        <v>240693407.1617527</v>
      </c>
      <c r="R9" s="15">
        <f t="shared" si="5"/>
        <v>5.987204510973497E-2</v>
      </c>
      <c r="T9" s="18"/>
    </row>
    <row r="10" spans="2:20" x14ac:dyDescent="0.25">
      <c r="B10" t="s">
        <v>15</v>
      </c>
      <c r="C10" t="s">
        <v>32</v>
      </c>
      <c r="D10" s="3" t="str">
        <f t="shared" si="0"/>
        <v>Bahia (BA) - VAR</v>
      </c>
      <c r="E10" s="12">
        <v>24353053904</v>
      </c>
      <c r="F10" s="12">
        <v>23190899520.770699</v>
      </c>
      <c r="G10" s="12">
        <f t="shared" si="1"/>
        <v>1162154383.2293015</v>
      </c>
      <c r="H10" s="16">
        <f t="shared" si="2"/>
        <v>4.772109435681153E-2</v>
      </c>
      <c r="I10" s="12"/>
      <c r="J10" s="12">
        <v>25909656415</v>
      </c>
      <c r="K10" s="12">
        <v>24033832288.322102</v>
      </c>
      <c r="L10" s="12">
        <f t="shared" si="3"/>
        <v>1875824126.6778984</v>
      </c>
      <c r="M10" s="16">
        <f t="shared" si="4"/>
        <v>7.2398649238432922E-2</v>
      </c>
      <c r="N10" s="12"/>
      <c r="O10" s="12">
        <v>25870525220</v>
      </c>
      <c r="P10" s="12">
        <v>25009682773.907398</v>
      </c>
      <c r="Q10" s="12">
        <v>-169987305.91374207</v>
      </c>
      <c r="R10" s="16">
        <f t="shared" si="5"/>
        <v>-6.5706940415082172E-3</v>
      </c>
      <c r="T10" s="18"/>
    </row>
    <row r="11" spans="2:20" x14ac:dyDescent="0.25">
      <c r="B11" t="s">
        <v>7</v>
      </c>
      <c r="C11" t="s">
        <v>33</v>
      </c>
      <c r="D11" s="3" t="str">
        <f t="shared" si="0"/>
        <v>Ceará (CE) - ARIMA</v>
      </c>
      <c r="E11" s="11">
        <v>13782967946</v>
      </c>
      <c r="F11" s="11">
        <v>13376878387.691401</v>
      </c>
      <c r="G11" s="11">
        <f t="shared" si="1"/>
        <v>406089558.30859947</v>
      </c>
      <c r="H11" s="15">
        <f t="shared" si="2"/>
        <v>2.9463143199607602E-2</v>
      </c>
      <c r="I11" s="11"/>
      <c r="J11" s="11">
        <v>14150077865</v>
      </c>
      <c r="K11" s="11">
        <v>13943722402.646601</v>
      </c>
      <c r="L11" s="11">
        <f t="shared" si="3"/>
        <v>206355462.35339928</v>
      </c>
      <c r="M11" s="15">
        <f t="shared" si="4"/>
        <v>1.4583344651679715E-2</v>
      </c>
      <c r="N11" s="11"/>
      <c r="O11" s="11">
        <v>14418477506</v>
      </c>
      <c r="P11" s="11">
        <v>14392087271.0415</v>
      </c>
      <c r="Q11" s="11">
        <v>26390234.958496094</v>
      </c>
      <c r="R11" s="15">
        <f t="shared" si="5"/>
        <v>1.8303066289429139E-3</v>
      </c>
      <c r="T11" s="18"/>
    </row>
    <row r="12" spans="2:20" x14ac:dyDescent="0.25">
      <c r="B12" t="s">
        <v>7</v>
      </c>
      <c r="C12" t="s">
        <v>34</v>
      </c>
      <c r="D12" s="3" t="str">
        <f t="shared" si="0"/>
        <v>Distrito Federal (DF) - ARIMA</v>
      </c>
      <c r="E12" s="11">
        <v>16324875462</v>
      </c>
      <c r="F12" s="11">
        <v>16179687672.7188</v>
      </c>
      <c r="G12" s="11">
        <f t="shared" si="1"/>
        <v>145187789.28120041</v>
      </c>
      <c r="H12" s="15">
        <f t="shared" si="2"/>
        <v>8.8936537138772816E-3</v>
      </c>
      <c r="I12" s="11"/>
      <c r="J12" s="11">
        <v>16802787775</v>
      </c>
      <c r="K12" s="11">
        <v>16781893075.1012</v>
      </c>
      <c r="L12" s="11">
        <f t="shared" si="3"/>
        <v>20894699.898799896</v>
      </c>
      <c r="M12" s="15">
        <f t="shared" si="4"/>
        <v>1.2435257874224919E-3</v>
      </c>
      <c r="N12" s="11"/>
      <c r="O12" s="11">
        <v>17504269623</v>
      </c>
      <c r="P12" s="11">
        <v>17322290079.7612</v>
      </c>
      <c r="Q12" s="11">
        <v>181979543.2387619</v>
      </c>
      <c r="R12" s="15">
        <f t="shared" si="5"/>
        <v>1.0396294570305701E-2</v>
      </c>
      <c r="T12" s="18"/>
    </row>
    <row r="13" spans="2:20" x14ac:dyDescent="0.25">
      <c r="B13" t="s">
        <v>10</v>
      </c>
      <c r="C13" t="s">
        <v>35</v>
      </c>
      <c r="D13" s="3" t="str">
        <f t="shared" si="0"/>
        <v>Espírito Santo (ES) - Ingênuo</v>
      </c>
      <c r="E13" s="11">
        <v>11113552703</v>
      </c>
      <c r="F13" s="11">
        <v>11068177345</v>
      </c>
      <c r="G13" s="11">
        <f t="shared" si="1"/>
        <v>45375358</v>
      </c>
      <c r="H13" s="15">
        <f t="shared" si="2"/>
        <v>4.0828850334917064E-3</v>
      </c>
      <c r="I13" s="11"/>
      <c r="J13" s="11">
        <v>11545498468</v>
      </c>
      <c r="K13" s="11">
        <v>11171124173</v>
      </c>
      <c r="L13" s="11">
        <f t="shared" si="3"/>
        <v>374374295</v>
      </c>
      <c r="M13" s="15">
        <f t="shared" si="4"/>
        <v>3.2425996680665793E-2</v>
      </c>
      <c r="N13" s="11"/>
      <c r="O13" s="11">
        <v>11798288649</v>
      </c>
      <c r="P13" s="11">
        <v>11274071001</v>
      </c>
      <c r="Q13" s="11">
        <v>-438752256.7684288</v>
      </c>
      <c r="R13" s="15">
        <f t="shared" si="5"/>
        <v>-3.7187787976828028E-2</v>
      </c>
      <c r="T13" s="18"/>
    </row>
    <row r="14" spans="2:20" x14ac:dyDescent="0.25">
      <c r="B14" t="s">
        <v>8</v>
      </c>
      <c r="C14" t="s">
        <v>36</v>
      </c>
      <c r="D14" s="3" t="str">
        <f t="shared" si="0"/>
        <v>Goiás (GO) - Alisamento Exponencial</v>
      </c>
      <c r="E14" s="11">
        <v>15694109579</v>
      </c>
      <c r="F14" s="11">
        <v>15120316887.5779</v>
      </c>
      <c r="G14" s="11">
        <f t="shared" si="1"/>
        <v>573792691.42210007</v>
      </c>
      <c r="H14" s="15">
        <f t="shared" si="2"/>
        <v>3.656102237172356E-2</v>
      </c>
      <c r="I14" s="11"/>
      <c r="J14" s="11">
        <v>16247984612</v>
      </c>
      <c r="K14" s="11">
        <v>15755327550.7027</v>
      </c>
      <c r="L14" s="11">
        <f t="shared" si="3"/>
        <v>492657061.29730034</v>
      </c>
      <c r="M14" s="15">
        <f t="shared" si="4"/>
        <v>3.0321118160922367E-2</v>
      </c>
      <c r="N14" s="11"/>
      <c r="O14" s="11">
        <v>16656492151</v>
      </c>
      <c r="P14" s="11">
        <v>16427847615.1525</v>
      </c>
      <c r="Q14" s="11">
        <v>-1419556415.3277702</v>
      </c>
      <c r="R14" s="15">
        <f t="shared" si="5"/>
        <v>-8.5225412557382002E-2</v>
      </c>
      <c r="T14" s="18"/>
    </row>
    <row r="15" spans="2:20" x14ac:dyDescent="0.25">
      <c r="B15" t="s">
        <v>9</v>
      </c>
      <c r="C15" t="s">
        <v>37</v>
      </c>
      <c r="D15" s="3" t="str">
        <f t="shared" si="0"/>
        <v>Maranhão (MA) - LSTVAR</v>
      </c>
      <c r="E15" s="11">
        <v>9515573171</v>
      </c>
      <c r="F15" s="11">
        <v>9338450220.4051208</v>
      </c>
      <c r="G15" s="11">
        <f t="shared" si="1"/>
        <v>177122950.59487915</v>
      </c>
      <c r="H15" s="15">
        <f t="shared" si="2"/>
        <v>1.8614007523444345E-2</v>
      </c>
      <c r="I15" s="11"/>
      <c r="J15" s="11">
        <v>9964478380</v>
      </c>
      <c r="K15" s="11">
        <v>9665954899.6947403</v>
      </c>
      <c r="L15" s="11">
        <f t="shared" si="3"/>
        <v>298523480.3052597</v>
      </c>
      <c r="M15" s="15">
        <f t="shared" si="4"/>
        <v>2.9958766422177707E-2</v>
      </c>
      <c r="N15" s="11"/>
      <c r="O15" s="11">
        <v>10147462440</v>
      </c>
      <c r="P15" s="11">
        <v>10181284320.585699</v>
      </c>
      <c r="Q15" s="11">
        <v>-1173628873.8959332</v>
      </c>
      <c r="R15" s="15">
        <f t="shared" si="5"/>
        <v>-0.11565737550992435</v>
      </c>
      <c r="T15" s="18"/>
    </row>
    <row r="16" spans="2:20" x14ac:dyDescent="0.25">
      <c r="B16" t="s">
        <v>10</v>
      </c>
      <c r="C16" t="s">
        <v>38</v>
      </c>
      <c r="D16" s="3" t="str">
        <f t="shared" si="0"/>
        <v>Minas Gerais (MG) - Ingênuo</v>
      </c>
      <c r="E16" s="11">
        <v>44817070386</v>
      </c>
      <c r="F16" s="11">
        <v>45598606442</v>
      </c>
      <c r="G16" s="11">
        <f t="shared" si="1"/>
        <v>-781536056</v>
      </c>
      <c r="H16" s="15">
        <f t="shared" si="2"/>
        <v>-1.743835661877928E-2</v>
      </c>
      <c r="I16" s="11"/>
      <c r="J16" s="11">
        <v>46167216680</v>
      </c>
      <c r="K16" s="11">
        <v>46924122170</v>
      </c>
      <c r="L16" s="11">
        <f t="shared" si="3"/>
        <v>-756905490</v>
      </c>
      <c r="M16" s="15">
        <f t="shared" si="4"/>
        <v>-1.6394869442668773E-2</v>
      </c>
      <c r="N16" s="11"/>
      <c r="O16" s="11">
        <v>47644235435</v>
      </c>
      <c r="P16" s="11">
        <v>48249637898</v>
      </c>
      <c r="Q16" s="11">
        <v>-2816548845.5526733</v>
      </c>
      <c r="R16" s="15">
        <f t="shared" si="5"/>
        <v>-5.9116256559415881E-2</v>
      </c>
      <c r="T16" s="18"/>
    </row>
    <row r="17" spans="2:20" x14ac:dyDescent="0.25">
      <c r="B17" t="s">
        <v>7</v>
      </c>
      <c r="C17" t="s">
        <v>39</v>
      </c>
      <c r="D17" s="3" t="str">
        <f t="shared" si="0"/>
        <v>Mato Grosso do Sul (MS) - ARIMA</v>
      </c>
      <c r="E17" s="11">
        <v>7458205423</v>
      </c>
      <c r="F17" s="11">
        <v>7514644214.5561705</v>
      </c>
      <c r="G17" s="11">
        <f t="shared" si="1"/>
        <v>-56438791.556170464</v>
      </c>
      <c r="H17" s="15">
        <f t="shared" si="2"/>
        <v>-7.5673420555193611E-3</v>
      </c>
      <c r="I17" s="11"/>
      <c r="J17" s="11">
        <v>7672817712</v>
      </c>
      <c r="K17" s="11">
        <v>7753034730.3893404</v>
      </c>
      <c r="L17" s="11">
        <f t="shared" si="3"/>
        <v>-80217018.389340401</v>
      </c>
      <c r="M17" s="15">
        <f t="shared" si="4"/>
        <v>-1.0454701440891003E-2</v>
      </c>
      <c r="N17" s="11"/>
      <c r="O17" s="11">
        <v>8095589257</v>
      </c>
      <c r="P17" s="11">
        <v>8059518799.6814299</v>
      </c>
      <c r="Q17" s="11">
        <v>36070457.318569183</v>
      </c>
      <c r="R17" s="15">
        <f t="shared" si="5"/>
        <v>4.4555690973798112E-3</v>
      </c>
      <c r="T17" s="18"/>
    </row>
    <row r="18" spans="2:20" x14ac:dyDescent="0.25">
      <c r="B18" t="s">
        <v>10</v>
      </c>
      <c r="C18" t="s">
        <v>40</v>
      </c>
      <c r="D18" s="3" t="str">
        <f t="shared" si="0"/>
        <v>Mato Grosso (MT) - Ingênuo</v>
      </c>
      <c r="E18" s="11">
        <v>10348320959</v>
      </c>
      <c r="F18" s="11">
        <v>10302270827</v>
      </c>
      <c r="G18" s="11">
        <f t="shared" si="1"/>
        <v>46050132</v>
      </c>
      <c r="H18" s="15">
        <f t="shared" si="2"/>
        <v>4.4500100240851062E-3</v>
      </c>
      <c r="I18" s="11"/>
      <c r="J18" s="11">
        <v>10615089796</v>
      </c>
      <c r="K18" s="11">
        <v>10645628839</v>
      </c>
      <c r="L18" s="11">
        <f t="shared" si="3"/>
        <v>-30539043</v>
      </c>
      <c r="M18" s="15">
        <f t="shared" si="4"/>
        <v>-2.8769462705353454E-3</v>
      </c>
      <c r="N18" s="11"/>
      <c r="O18" s="11">
        <v>10927731310</v>
      </c>
      <c r="P18" s="11">
        <v>10988986851</v>
      </c>
      <c r="Q18" s="11">
        <v>-479775754.98933601</v>
      </c>
      <c r="R18" s="15">
        <f t="shared" si="5"/>
        <v>-4.3904424567091226E-2</v>
      </c>
      <c r="T18" s="18"/>
    </row>
    <row r="19" spans="2:20" x14ac:dyDescent="0.25">
      <c r="B19" t="s">
        <v>13</v>
      </c>
      <c r="C19" t="s">
        <v>41</v>
      </c>
      <c r="D19" s="3" t="str">
        <f t="shared" si="0"/>
        <v>Pará (PA) - Combinação - Média</v>
      </c>
      <c r="E19" s="11">
        <v>13909776547</v>
      </c>
      <c r="F19" s="11">
        <v>13894499682.102501</v>
      </c>
      <c r="G19" s="11">
        <f t="shared" si="1"/>
        <v>15276864.897499084</v>
      </c>
      <c r="H19" s="15">
        <f t="shared" si="2"/>
        <v>1.0982825529856504E-3</v>
      </c>
      <c r="I19" s="11"/>
      <c r="J19" s="11">
        <v>14666623767</v>
      </c>
      <c r="K19" s="11">
        <v>14398528965.3241</v>
      </c>
      <c r="L19" s="11">
        <f t="shared" si="3"/>
        <v>268094801.67589951</v>
      </c>
      <c r="M19" s="15">
        <f t="shared" si="4"/>
        <v>1.8279244489731481E-2</v>
      </c>
      <c r="N19" s="11"/>
      <c r="O19" s="11">
        <v>15092463545</v>
      </c>
      <c r="P19" s="11">
        <v>15056769900.1957</v>
      </c>
      <c r="Q19" s="11">
        <v>-954593068.66457367</v>
      </c>
      <c r="R19" s="15">
        <f t="shared" si="5"/>
        <v>-6.3249652107380566E-2</v>
      </c>
      <c r="T19" s="18"/>
    </row>
    <row r="20" spans="2:20" x14ac:dyDescent="0.25">
      <c r="B20" t="s">
        <v>9</v>
      </c>
      <c r="C20" t="s">
        <v>42</v>
      </c>
      <c r="D20" s="3" t="str">
        <f t="shared" si="0"/>
        <v>Paraíba (PB) - LSTVAR</v>
      </c>
      <c r="E20" s="11">
        <v>7321042887</v>
      </c>
      <c r="F20" s="11">
        <v>6962858515.8741598</v>
      </c>
      <c r="G20" s="11">
        <f t="shared" si="1"/>
        <v>358184371.12584019</v>
      </c>
      <c r="H20" s="15">
        <f t="shared" si="2"/>
        <v>4.892532070285633E-2</v>
      </c>
      <c r="I20" s="11"/>
      <c r="J20" s="11">
        <v>7429427646</v>
      </c>
      <c r="K20" s="11">
        <v>7159557919.1259403</v>
      </c>
      <c r="L20" s="11">
        <f t="shared" si="3"/>
        <v>269869726.87405968</v>
      </c>
      <c r="M20" s="15">
        <f t="shared" si="4"/>
        <v>3.632443032396411E-2</v>
      </c>
      <c r="N20" s="11"/>
      <c r="O20" s="11">
        <v>7399789000</v>
      </c>
      <c r="P20" s="11">
        <v>7411676313.5803604</v>
      </c>
      <c r="Q20" s="11">
        <v>-699565073.1227808</v>
      </c>
      <c r="R20" s="15">
        <f t="shared" si="5"/>
        <v>-9.4538516317530241E-2</v>
      </c>
      <c r="T20" s="18"/>
    </row>
    <row r="21" spans="2:20" x14ac:dyDescent="0.25">
      <c r="B21" t="s">
        <v>10</v>
      </c>
      <c r="C21" t="s">
        <v>43</v>
      </c>
      <c r="D21" s="3" t="str">
        <f t="shared" si="0"/>
        <v>Pernambuco (PE) - Ingênuo</v>
      </c>
      <c r="E21" s="11">
        <v>17620988974</v>
      </c>
      <c r="F21" s="11">
        <v>17472892832</v>
      </c>
      <c r="G21" s="11">
        <f t="shared" si="1"/>
        <v>148096142</v>
      </c>
      <c r="H21" s="15">
        <f t="shared" si="2"/>
        <v>8.4045306548070492E-3</v>
      </c>
      <c r="I21" s="11"/>
      <c r="J21" s="11">
        <v>18035561538</v>
      </c>
      <c r="K21" s="11">
        <v>17937380428</v>
      </c>
      <c r="L21" s="11">
        <f t="shared" si="3"/>
        <v>98181110</v>
      </c>
      <c r="M21" s="15">
        <f t="shared" si="4"/>
        <v>5.4437512130208676E-3</v>
      </c>
      <c r="N21" s="11"/>
      <c r="O21" s="11">
        <v>18475020081</v>
      </c>
      <c r="P21" s="11">
        <v>18401868024</v>
      </c>
      <c r="Q21" s="11">
        <v>-2196393299.6684723</v>
      </c>
      <c r="R21" s="15">
        <f t="shared" si="5"/>
        <v>-0.11888448781321097</v>
      </c>
      <c r="T21" s="18"/>
    </row>
    <row r="22" spans="2:20" x14ac:dyDescent="0.25">
      <c r="B22" t="s">
        <v>8</v>
      </c>
      <c r="C22" t="s">
        <v>44</v>
      </c>
      <c r="D22" s="3" t="str">
        <f t="shared" si="0"/>
        <v>Piauí (PI) - Alisamento Exponencial</v>
      </c>
      <c r="E22" s="11">
        <v>5988232342</v>
      </c>
      <c r="F22" s="11">
        <v>5525310747.0829296</v>
      </c>
      <c r="G22" s="11">
        <f t="shared" si="1"/>
        <v>462921594.91707039</v>
      </c>
      <c r="H22" s="15">
        <f t="shared" si="2"/>
        <v>7.7305216043514424E-2</v>
      </c>
      <c r="I22" s="11"/>
      <c r="J22" s="11">
        <v>6103599501</v>
      </c>
      <c r="K22" s="11">
        <v>5738810019.5382996</v>
      </c>
      <c r="L22" s="11">
        <f t="shared" si="3"/>
        <v>364789481.46170044</v>
      </c>
      <c r="M22" s="15">
        <f t="shared" si="4"/>
        <v>5.9766287319791243E-2</v>
      </c>
      <c r="N22" s="11"/>
      <c r="O22" s="11">
        <v>6201506915</v>
      </c>
      <c r="P22" s="11">
        <v>5992564058.7663097</v>
      </c>
      <c r="Q22" s="11">
        <v>-691457635.49260712</v>
      </c>
      <c r="R22" s="15">
        <f t="shared" si="5"/>
        <v>-0.11149832532156535</v>
      </c>
      <c r="T22" s="18"/>
    </row>
    <row r="23" spans="2:20" x14ac:dyDescent="0.25">
      <c r="B23" t="s">
        <v>14</v>
      </c>
      <c r="C23" t="s">
        <v>45</v>
      </c>
      <c r="D23" s="3" t="str">
        <f t="shared" si="0"/>
        <v>Paraná (PR) - Combinação - Mediana</v>
      </c>
      <c r="E23" s="11">
        <v>26425191550</v>
      </c>
      <c r="F23" s="11">
        <v>25331666780.244301</v>
      </c>
      <c r="G23" s="11">
        <f t="shared" si="1"/>
        <v>1093524769.7556992</v>
      </c>
      <c r="H23" s="15">
        <f t="shared" si="2"/>
        <v>4.1381905129679153E-2</v>
      </c>
      <c r="I23" s="11"/>
      <c r="J23" s="11">
        <v>26970684144</v>
      </c>
      <c r="K23" s="11">
        <v>26260128305.6679</v>
      </c>
      <c r="L23" s="11">
        <f t="shared" si="3"/>
        <v>710555838.33209991</v>
      </c>
      <c r="M23" s="15">
        <f t="shared" si="4"/>
        <v>2.6345488106210048E-2</v>
      </c>
      <c r="N23" s="11"/>
      <c r="O23" s="11">
        <v>28336698865</v>
      </c>
      <c r="P23" s="11">
        <v>27263494359.515499</v>
      </c>
      <c r="Q23" s="11">
        <v>1555832388.3428116</v>
      </c>
      <c r="R23" s="15">
        <f t="shared" si="5"/>
        <v>5.4905209521935311E-2</v>
      </c>
      <c r="T23" s="18"/>
    </row>
    <row r="24" spans="2:20" x14ac:dyDescent="0.25">
      <c r="B24" t="s">
        <v>8</v>
      </c>
      <c r="C24" t="s">
        <v>46</v>
      </c>
      <c r="D24" s="3" t="str">
        <f t="shared" si="0"/>
        <v>Rio de Janeiro (RJ) - Alisamento Exponencial</v>
      </c>
      <c r="E24" s="11">
        <v>47388341226</v>
      </c>
      <c r="F24" s="11">
        <v>44994776897.203201</v>
      </c>
      <c r="G24" s="11">
        <f t="shared" si="1"/>
        <v>2393564328.7967987</v>
      </c>
      <c r="H24" s="15">
        <f t="shared" si="2"/>
        <v>5.0509561357753328E-2</v>
      </c>
      <c r="I24" s="11"/>
      <c r="J24" s="11">
        <v>47896309609</v>
      </c>
      <c r="K24" s="11">
        <v>45837245001.614899</v>
      </c>
      <c r="L24" s="11">
        <f t="shared" si="3"/>
        <v>2059064607.3851013</v>
      </c>
      <c r="M24" s="15">
        <f t="shared" si="4"/>
        <v>4.2990047128770664E-2</v>
      </c>
      <c r="N24" s="11"/>
      <c r="O24" s="11">
        <v>46045517774</v>
      </c>
      <c r="P24" s="11">
        <v>46692451411.647797</v>
      </c>
      <c r="Q24" s="11">
        <v>-2955903901.3879242</v>
      </c>
      <c r="R24" s="15">
        <f t="shared" si="5"/>
        <v>-6.41952581768339E-2</v>
      </c>
      <c r="T24" s="18"/>
    </row>
    <row r="25" spans="2:20" x14ac:dyDescent="0.25">
      <c r="B25" t="s">
        <v>10</v>
      </c>
      <c r="C25" t="s">
        <v>47</v>
      </c>
      <c r="D25" s="3" t="str">
        <f t="shared" si="0"/>
        <v>Rio Grande do Norte (RN) - Ingênuo</v>
      </c>
      <c r="E25" s="11">
        <v>7390910156</v>
      </c>
      <c r="F25" s="11">
        <v>7532728092</v>
      </c>
      <c r="G25" s="11">
        <f t="shared" si="1"/>
        <v>-141817936</v>
      </c>
      <c r="H25" s="15">
        <f t="shared" si="2"/>
        <v>-1.9188155857214832E-2</v>
      </c>
      <c r="I25" s="11"/>
      <c r="J25" s="11">
        <v>7384502065</v>
      </c>
      <c r="K25" s="11">
        <v>7750012388</v>
      </c>
      <c r="L25" s="11">
        <f t="shared" si="3"/>
        <v>-365510323</v>
      </c>
      <c r="M25" s="15">
        <f t="shared" si="4"/>
        <v>-4.9496949121646698E-2</v>
      </c>
      <c r="N25" s="11"/>
      <c r="O25" s="11">
        <v>7386145244</v>
      </c>
      <c r="P25" s="11">
        <v>7967296684</v>
      </c>
      <c r="Q25" s="11">
        <v>-1002804545.0553341</v>
      </c>
      <c r="R25" s="15">
        <f t="shared" si="5"/>
        <v>-0.13576832189563887</v>
      </c>
      <c r="T25" s="18"/>
    </row>
    <row r="26" spans="2:20" x14ac:dyDescent="0.25">
      <c r="B26" t="s">
        <v>13</v>
      </c>
      <c r="C26" t="s">
        <v>48</v>
      </c>
      <c r="D26" s="3" t="str">
        <f t="shared" si="0"/>
        <v>Rondônia (RO) - Combinação - Média</v>
      </c>
      <c r="E26" s="11">
        <v>5120655142</v>
      </c>
      <c r="F26" s="11">
        <v>4939858023.2033596</v>
      </c>
      <c r="G26" s="11">
        <f t="shared" si="1"/>
        <v>180797118.7966404</v>
      </c>
      <c r="H26" s="15">
        <f t="shared" si="2"/>
        <v>3.5307419418606961E-2</v>
      </c>
      <c r="I26" s="11"/>
      <c r="J26" s="11">
        <v>5340289571</v>
      </c>
      <c r="K26" s="11">
        <v>5047323148.8153801</v>
      </c>
      <c r="L26" s="11">
        <f t="shared" si="3"/>
        <v>292966422.1846199</v>
      </c>
      <c r="M26" s="15">
        <f t="shared" si="4"/>
        <v>5.4859651015096593E-2</v>
      </c>
      <c r="N26" s="11"/>
      <c r="O26" s="11">
        <v>5489267088</v>
      </c>
      <c r="P26" s="11">
        <v>5161130028.70784</v>
      </c>
      <c r="Q26" s="11">
        <v>-767558817.74236488</v>
      </c>
      <c r="R26" s="15">
        <f t="shared" si="5"/>
        <v>-0.13982901641283096</v>
      </c>
      <c r="T26" s="18"/>
    </row>
    <row r="27" spans="2:20" x14ac:dyDescent="0.25">
      <c r="B27" t="s">
        <v>8</v>
      </c>
      <c r="C27" t="s">
        <v>49</v>
      </c>
      <c r="D27" s="3" t="str">
        <f t="shared" si="0"/>
        <v>Roraima (RR) - Alisamento Exponencial</v>
      </c>
      <c r="E27" s="11">
        <v>2534466105</v>
      </c>
      <c r="F27" s="11">
        <v>2381240564.0296001</v>
      </c>
      <c r="G27" s="11">
        <f t="shared" si="1"/>
        <v>153225540.97039986</v>
      </c>
      <c r="H27" s="15">
        <f t="shared" si="2"/>
        <v>6.0456733143172126E-2</v>
      </c>
      <c r="I27" s="11"/>
      <c r="J27" s="11">
        <v>2725806697</v>
      </c>
      <c r="K27" s="11">
        <v>2446174050.9283299</v>
      </c>
      <c r="L27" s="11">
        <f t="shared" si="3"/>
        <v>279632646.07167006</v>
      </c>
      <c r="M27" s="15">
        <f t="shared" si="4"/>
        <v>0.10258711535907201</v>
      </c>
      <c r="N27" s="11"/>
      <c r="O27" s="11">
        <v>2785293739</v>
      </c>
      <c r="P27" s="11">
        <v>2515728101.0630202</v>
      </c>
      <c r="Q27" s="11">
        <v>21692507.446323395</v>
      </c>
      <c r="R27" s="15">
        <f t="shared" si="5"/>
        <v>7.7882297089827317E-3</v>
      </c>
      <c r="T27" s="18"/>
    </row>
    <row r="28" spans="2:20" x14ac:dyDescent="0.25">
      <c r="B28" t="s">
        <v>8</v>
      </c>
      <c r="C28" t="s">
        <v>50</v>
      </c>
      <c r="D28" s="3" t="str">
        <f t="shared" si="0"/>
        <v>Rio Grande do Sul (RS) - Alisamento Exponencial</v>
      </c>
      <c r="E28" s="11">
        <v>27348107203</v>
      </c>
      <c r="F28" s="11">
        <v>27283947401.045399</v>
      </c>
      <c r="G28" s="11">
        <f t="shared" si="1"/>
        <v>64159801.954601288</v>
      </c>
      <c r="H28" s="15">
        <f t="shared" si="2"/>
        <v>2.3460417746045386E-3</v>
      </c>
      <c r="I28" s="11"/>
      <c r="J28" s="11">
        <v>27691637546</v>
      </c>
      <c r="K28" s="11">
        <v>28071730703.6106</v>
      </c>
      <c r="L28" s="11">
        <f t="shared" si="3"/>
        <v>-380093157.61059952</v>
      </c>
      <c r="M28" s="15">
        <f t="shared" si="4"/>
        <v>-1.3725918410538463E-2</v>
      </c>
      <c r="N28" s="11"/>
      <c r="O28" s="11">
        <v>28633465816</v>
      </c>
      <c r="P28" s="11">
        <v>28931012052.7038</v>
      </c>
      <c r="Q28" s="11">
        <v>-1332266938.4785423</v>
      </c>
      <c r="R28" s="15">
        <f t="shared" si="5"/>
        <v>-4.6528315749122105E-2</v>
      </c>
      <c r="T28" s="18"/>
    </row>
    <row r="29" spans="2:20" x14ac:dyDescent="0.25">
      <c r="B29" t="s">
        <v>7</v>
      </c>
      <c r="C29" t="s">
        <v>51</v>
      </c>
      <c r="D29" s="3" t="str">
        <f t="shared" si="0"/>
        <v>Santa Catarina (SC) - ARIMA</v>
      </c>
      <c r="E29" s="11">
        <v>16725862749</v>
      </c>
      <c r="F29" s="11">
        <v>16513415255.556999</v>
      </c>
      <c r="G29" s="11">
        <f t="shared" si="1"/>
        <v>212447493.44300079</v>
      </c>
      <c r="H29" s="15">
        <f t="shared" si="2"/>
        <v>1.270173602588617E-2</v>
      </c>
      <c r="I29" s="11"/>
      <c r="J29" s="11">
        <v>17351319941</v>
      </c>
      <c r="K29" s="11">
        <v>17139652206.7111</v>
      </c>
      <c r="L29" s="11">
        <f t="shared" si="3"/>
        <v>211667734.28890038</v>
      </c>
      <c r="M29" s="15">
        <f t="shared" si="4"/>
        <v>1.2198941349052287E-2</v>
      </c>
      <c r="N29" s="11"/>
      <c r="O29" s="11">
        <v>17835511027</v>
      </c>
      <c r="P29" s="11">
        <v>17825507732.4412</v>
      </c>
      <c r="Q29" s="11">
        <v>10003294.5587883</v>
      </c>
      <c r="R29" s="15">
        <f t="shared" si="5"/>
        <v>5.6086391601816029E-4</v>
      </c>
      <c r="T29" s="18"/>
    </row>
    <row r="30" spans="2:20" x14ac:dyDescent="0.25">
      <c r="B30" t="s">
        <v>9</v>
      </c>
      <c r="C30" t="s">
        <v>52</v>
      </c>
      <c r="D30" s="3" t="str">
        <f t="shared" si="0"/>
        <v>Sergipe (SE) - LSTVAR</v>
      </c>
      <c r="E30" s="11">
        <v>5721686641.04</v>
      </c>
      <c r="F30" s="11">
        <v>5522548617.0195904</v>
      </c>
      <c r="G30" s="11">
        <f t="shared" si="1"/>
        <v>199138024.02040958</v>
      </c>
      <c r="H30" s="15">
        <f t="shared" si="2"/>
        <v>3.4804077278900641E-2</v>
      </c>
      <c r="I30" s="11"/>
      <c r="J30" s="11">
        <v>5839875500.3100004</v>
      </c>
      <c r="K30" s="11">
        <v>5682012920.9349804</v>
      </c>
      <c r="L30" s="11">
        <f t="shared" si="3"/>
        <v>157862579.37502003</v>
      </c>
      <c r="M30" s="15">
        <f t="shared" si="4"/>
        <v>2.703183986827119E-2</v>
      </c>
      <c r="N30" s="11"/>
      <c r="O30" s="11">
        <v>5982485349.9399996</v>
      </c>
      <c r="P30" s="11">
        <v>5865972920.5351496</v>
      </c>
      <c r="Q30" s="11">
        <v>-447421376.56130505</v>
      </c>
      <c r="R30" s="15">
        <f t="shared" si="5"/>
        <v>-7.478854529343601E-2</v>
      </c>
      <c r="T30" s="18"/>
    </row>
    <row r="31" spans="2:20" x14ac:dyDescent="0.25">
      <c r="B31" t="s">
        <v>9</v>
      </c>
      <c r="C31" t="s">
        <v>53</v>
      </c>
      <c r="D31" s="3" t="str">
        <f t="shared" si="0"/>
        <v>São Paulo (SP) - LSTVAR</v>
      </c>
      <c r="E31" s="14">
        <v>133955717000</v>
      </c>
      <c r="F31" s="14">
        <v>128714669513.994</v>
      </c>
      <c r="G31" s="14">
        <f t="shared" si="1"/>
        <v>5241047486.0059967</v>
      </c>
      <c r="H31" s="15">
        <f t="shared" si="2"/>
        <v>3.9125224390430431E-2</v>
      </c>
      <c r="I31" s="14"/>
      <c r="J31" s="14">
        <v>134129209125</v>
      </c>
      <c r="K31" s="14">
        <v>132054158719.80499</v>
      </c>
      <c r="L31" s="14">
        <f t="shared" si="3"/>
        <v>2075050405.1950073</v>
      </c>
      <c r="M31" s="15">
        <f t="shared" si="4"/>
        <v>1.5470533366533092E-2</v>
      </c>
      <c r="N31" s="14"/>
      <c r="O31" s="14">
        <v>135630165923</v>
      </c>
      <c r="P31" s="14">
        <v>135299894813.172</v>
      </c>
      <c r="Q31" s="14">
        <v>-5243899393.9170837</v>
      </c>
      <c r="R31" s="15">
        <f t="shared" si="5"/>
        <v>-3.8663223319317853E-2</v>
      </c>
      <c r="T31" s="18"/>
    </row>
    <row r="32" spans="2:20" x14ac:dyDescent="0.25">
      <c r="B32" t="s">
        <v>12</v>
      </c>
      <c r="C32" t="s">
        <v>54</v>
      </c>
      <c r="D32" s="4" t="str">
        <f t="shared" si="0"/>
        <v>Tocantins (TO) - STAR</v>
      </c>
      <c r="E32" s="13">
        <v>5636108611</v>
      </c>
      <c r="F32" s="13">
        <v>5220007202.9133301</v>
      </c>
      <c r="G32" s="13">
        <f t="shared" si="1"/>
        <v>416101408.08666992</v>
      </c>
      <c r="H32" s="17">
        <f t="shared" si="2"/>
        <v>7.3827783814272907E-2</v>
      </c>
      <c r="I32" s="13"/>
      <c r="J32" s="13">
        <v>5915093679</v>
      </c>
      <c r="K32" s="13">
        <v>5496907355.64466</v>
      </c>
      <c r="L32" s="13">
        <f t="shared" si="3"/>
        <v>418186323.35534</v>
      </c>
      <c r="M32" s="17">
        <f t="shared" si="4"/>
        <v>7.0698174204747027E-2</v>
      </c>
      <c r="N32" s="13"/>
      <c r="O32" s="13">
        <v>6071450295</v>
      </c>
      <c r="P32" s="13">
        <v>5834734823.8003702</v>
      </c>
      <c r="Q32" s="13">
        <v>-117067724.67817497</v>
      </c>
      <c r="R32" s="17">
        <f t="shared" si="5"/>
        <v>-1.9281673898340786E-2</v>
      </c>
      <c r="T32" s="18"/>
    </row>
  </sheetData>
  <mergeCells count="5">
    <mergeCell ref="E3:R3"/>
    <mergeCell ref="E4:H4"/>
    <mergeCell ref="J4:M4"/>
    <mergeCell ref="D3:D5"/>
    <mergeCell ref="O4:R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J4 O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desc</vt:lpstr>
      <vt:lpstr>tbl1</vt:lpstr>
      <vt:lpstr>tbl2</vt:lpstr>
      <vt:lpstr>tbl3</vt:lpstr>
      <vt:lpstr>desc_estados</vt:lpstr>
      <vt:lpstr>desc_modelos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 (SEPLAG)</dc:creator>
  <cp:lastModifiedBy>Francisco Alves de Oliveira Júnior (SEPLAG)</cp:lastModifiedBy>
  <dcterms:created xsi:type="dcterms:W3CDTF">2015-10-20T19:38:14Z</dcterms:created>
  <dcterms:modified xsi:type="dcterms:W3CDTF">2015-10-21T21:31:10Z</dcterms:modified>
</cp:coreProperties>
</file>