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686846950\Dropbox\"/>
    </mc:Choice>
  </mc:AlternateContent>
  <bookViews>
    <workbookView xWindow="360" yWindow="60" windowWidth="15315" windowHeight="9270"/>
  </bookViews>
  <sheets>
    <sheet name="Plan4" sheetId="4" r:id="rId1"/>
    <sheet name="Plan5" sheetId="5" r:id="rId2"/>
  </sheets>
  <definedNames>
    <definedName name="_xlnm._FilterDatabase" localSheetId="0" hidden="1">Plan4!$A$1:$Y$29</definedName>
  </definedNames>
  <calcPr calcId="152511"/>
</workbook>
</file>

<file path=xl/calcChain.xml><?xml version="1.0" encoding="utf-8"?>
<calcChain xmlns="http://schemas.openxmlformats.org/spreadsheetml/2006/main">
  <c r="Z3" i="4" l="1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2" i="4"/>
  <c r="N3" i="4"/>
  <c r="O3" i="4"/>
  <c r="N4" i="4"/>
  <c r="O4" i="4"/>
  <c r="N5" i="4"/>
  <c r="O5" i="4"/>
  <c r="N6" i="4"/>
  <c r="O6" i="4"/>
  <c r="N7" i="4"/>
  <c r="O7" i="4"/>
  <c r="N8" i="4"/>
  <c r="O8" i="4"/>
  <c r="N9" i="4"/>
  <c r="O9" i="4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O16" i="4"/>
  <c r="N17" i="4"/>
  <c r="O17" i="4"/>
  <c r="N18" i="4"/>
  <c r="O18" i="4"/>
  <c r="N19" i="4"/>
  <c r="O19" i="4"/>
  <c r="N20" i="4"/>
  <c r="O20" i="4"/>
  <c r="N21" i="4"/>
  <c r="O21" i="4"/>
  <c r="N22" i="4"/>
  <c r="O22" i="4"/>
  <c r="N23" i="4"/>
  <c r="O23" i="4"/>
  <c r="N24" i="4"/>
  <c r="O24" i="4"/>
  <c r="N25" i="4"/>
  <c r="O25" i="4"/>
  <c r="N26" i="4"/>
  <c r="O26" i="4"/>
  <c r="N27" i="4"/>
  <c r="O27" i="4"/>
  <c r="N28" i="4"/>
  <c r="O28" i="4"/>
  <c r="O2" i="4"/>
  <c r="N2" i="4"/>
  <c r="S7" i="4"/>
  <c r="M29" i="4"/>
  <c r="Z29" i="4" s="1"/>
  <c r="L29" i="4"/>
  <c r="K29" i="4"/>
  <c r="J29" i="4"/>
  <c r="I29" i="4"/>
  <c r="H29" i="4"/>
  <c r="F29" i="4"/>
  <c r="E29" i="4"/>
  <c r="D29" i="4"/>
  <c r="G28" i="4"/>
  <c r="V28" i="4"/>
  <c r="G27" i="4"/>
  <c r="G26" i="4"/>
  <c r="V26" i="4"/>
  <c r="G25" i="4"/>
  <c r="S25" i="4"/>
  <c r="G24" i="4"/>
  <c r="G23" i="4"/>
  <c r="G22" i="4"/>
  <c r="G21" i="4"/>
  <c r="G20" i="4"/>
  <c r="G19" i="4"/>
  <c r="V19" i="4"/>
  <c r="G18" i="4"/>
  <c r="S18" i="4"/>
  <c r="G17" i="4"/>
  <c r="S17" i="4"/>
  <c r="G16" i="4"/>
  <c r="G15" i="4"/>
  <c r="G14" i="4"/>
  <c r="G13" i="4"/>
  <c r="V13" i="4" s="1"/>
  <c r="G12" i="4"/>
  <c r="S12" i="4" s="1"/>
  <c r="G11" i="4"/>
  <c r="S11" i="4" s="1"/>
  <c r="G10" i="4"/>
  <c r="V10" i="4"/>
  <c r="G9" i="4"/>
  <c r="S9" i="4"/>
  <c r="G8" i="4"/>
  <c r="G7" i="4"/>
  <c r="G6" i="4"/>
  <c r="G5" i="4"/>
  <c r="G4" i="4"/>
  <c r="V4" i="4"/>
  <c r="G3" i="4"/>
  <c r="G2" i="4"/>
  <c r="X29" i="4"/>
  <c r="T29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" i="4"/>
  <c r="Q29" i="4"/>
  <c r="R21" i="4"/>
  <c r="S8" i="4"/>
  <c r="S27" i="4"/>
  <c r="S16" i="4"/>
  <c r="S15" i="4"/>
  <c r="S24" i="4"/>
  <c r="S3" i="4"/>
  <c r="S23" i="4"/>
  <c r="S19" i="4"/>
  <c r="R23" i="4"/>
  <c r="U29" i="4"/>
  <c r="S14" i="4"/>
  <c r="R8" i="4"/>
  <c r="R9" i="4"/>
  <c r="S21" i="4"/>
  <c r="S5" i="4"/>
  <c r="R7" i="4"/>
  <c r="S2" i="4"/>
  <c r="S6" i="4"/>
  <c r="R16" i="4"/>
  <c r="R17" i="4"/>
  <c r="S28" i="4"/>
  <c r="S20" i="4"/>
  <c r="S4" i="4"/>
  <c r="R6" i="4"/>
  <c r="S22" i="4"/>
  <c r="R18" i="4"/>
  <c r="R19" i="4"/>
  <c r="S10" i="4"/>
  <c r="S26" i="4"/>
  <c r="R24" i="4"/>
  <c r="R25" i="4"/>
  <c r="R22" i="4"/>
  <c r="R3" i="4"/>
  <c r="R10" i="4"/>
  <c r="R11" i="4"/>
  <c r="R12" i="4"/>
  <c r="R28" i="4"/>
  <c r="R13" i="4"/>
  <c r="R29" i="4"/>
  <c r="R26" i="4"/>
  <c r="R27" i="4"/>
  <c r="R14" i="4"/>
  <c r="R2" i="4"/>
  <c r="R15" i="4"/>
  <c r="R4" i="4"/>
  <c r="R20" i="4"/>
  <c r="R5" i="4"/>
  <c r="V18" i="4"/>
  <c r="V20" i="4"/>
  <c r="V2" i="4"/>
  <c r="V21" i="4"/>
  <c r="V23" i="4"/>
  <c r="V15" i="4"/>
  <c r="V25" i="4"/>
  <c r="V7" i="4"/>
  <c r="V22" i="4"/>
  <c r="V9" i="4"/>
  <c r="V6" i="4"/>
  <c r="V14" i="4"/>
  <c r="V5" i="4"/>
  <c r="V8" i="4"/>
  <c r="V3" i="4"/>
  <c r="V27" i="4"/>
  <c r="V17" i="4"/>
  <c r="V16" i="4"/>
  <c r="V24" i="4"/>
  <c r="S13" i="4" l="1"/>
  <c r="O29" i="4"/>
  <c r="V12" i="4"/>
  <c r="G29" i="4"/>
  <c r="S29" i="4" s="1"/>
  <c r="N29" i="4"/>
  <c r="V11" i="4"/>
  <c r="V29" i="4" l="1"/>
</calcChain>
</file>

<file path=xl/sharedStrings.xml><?xml version="1.0" encoding="utf-8"?>
<sst xmlns="http://schemas.openxmlformats.org/spreadsheetml/2006/main" count="90" uniqueCount="67">
  <si>
    <t>UF</t>
  </si>
  <si>
    <t>Acre</t>
  </si>
  <si>
    <t>Amazonas</t>
  </si>
  <si>
    <t>Pará</t>
  </si>
  <si>
    <t>Rondônia</t>
  </si>
  <si>
    <t>Amapá</t>
  </si>
  <si>
    <t>Roraima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</si>
  <si>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</si>
  <si>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</si>
  <si>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</si>
  <si>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</si>
  <si>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</si>
  <si>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</si>
  <si>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</si>
  <si>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</si>
  <si>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</si>
  <si>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</si>
  <si>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</si>
  <si>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</si>
  <si>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</si>
  <si>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</si>
  <si>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</si>
  <si>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</si>
  <si>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</si>
  <si>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</t>
  </si>
  <si>
    <t>Mato Grosso do Sul</t>
  </si>
  <si>
    <t>Goiás</t>
  </si>
  <si>
    <t>Distrito Federal</t>
  </si>
  <si>
    <t>BRASIL</t>
  </si>
  <si>
    <t>ICMS</t>
  </si>
  <si>
    <t>IPVA</t>
  </si>
  <si>
    <t>ITCMD</t>
  </si>
  <si>
    <t>Região</t>
  </si>
  <si>
    <t>Norte</t>
  </si>
  <si>
    <t>Nordeste</t>
  </si>
  <si>
    <t>Sudeste</t>
  </si>
  <si>
    <t>Sul</t>
  </si>
  <si>
    <t>Centro-Oeste</t>
  </si>
  <si>
    <t>Brasil</t>
  </si>
  <si>
    <t>Soma</t>
  </si>
  <si>
    <t>Ano</t>
  </si>
  <si>
    <t>Ano PIB</t>
  </si>
  <si>
    <t>PIB</t>
  </si>
  <si>
    <t>% PIB</t>
  </si>
  <si>
    <t>Arrec/PIB</t>
  </si>
  <si>
    <t>ftp://ftp.ibge.gov.br/Contas_Regionais/2011/pdf/tab01.pdf</t>
  </si>
  <si>
    <t>arrec</t>
  </si>
  <si>
    <t>http://www.ibge.gov.br/home/estatistica/populacao/estimativa2013/estimativa_tcu.shtm</t>
  </si>
  <si>
    <t>pop</t>
  </si>
  <si>
    <t>População</t>
  </si>
  <si>
    <t>PIB per capita</t>
  </si>
  <si>
    <t>Arrec per capita</t>
  </si>
  <si>
    <t>Dívida</t>
  </si>
  <si>
    <t>dívida</t>
  </si>
  <si>
    <t>http://www4.bcb.gov.br/fis/dividas/lestados.asp</t>
  </si>
  <si>
    <t>Data dívida</t>
  </si>
  <si>
    <t>IRRF</t>
  </si>
  <si>
    <t>FPE</t>
  </si>
  <si>
    <t>TotalReceitasTributárias</t>
  </si>
  <si>
    <t>ReceitasCorrentes</t>
  </si>
  <si>
    <t>RCL</t>
  </si>
  <si>
    <t>http://www1.fazenda.gov.br/confaz/boletim/ e https://www.contaspublicas.caixa.gov.br/sistncon_internet/index.jsp</t>
  </si>
  <si>
    <t>TotalTransferências</t>
  </si>
  <si>
    <t>% Trib / Total</t>
  </si>
  <si>
    <t>% Transf / Total</t>
  </si>
  <si>
    <t>Dívida/ArrecTrib</t>
  </si>
  <si>
    <t>Dívida/RCL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</si>
</sst>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164" fontId="0" fillId="0" borderId="0" xfId="2" applyNumberFormat="1" applyFont="1"/>
    <xf numFmtId="0" fontId="3" fillId="0" borderId="0" xfId="1" applyAlignment="1" applyProtection="1"/>
    <xf numFmtId="4" fontId="0" fillId="0" borderId="0" xfId="0" applyNumberFormat="1"/>
    <xf numFmtId="0" fontId="5" fillId="0" borderId="0" xfId="0" applyFont="1"/>
    <xf numFmtId="9" fontId="0" fillId="0" borderId="0" xfId="2" applyFont="1"/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9" fontId="4" fillId="2" borderId="0" xfId="2" applyFont="1" applyFill="1"/>
    <xf numFmtId="164" fontId="4" fillId="2" borderId="0" xfId="2" applyNumberFormat="1" applyFont="1" applyFill="1"/>
    <xf numFmtId="14" fontId="0" fillId="2" borderId="0" xfId="0" applyNumberFormat="1" applyFill="1"/>
    <xf numFmtId="0" fontId="0" fillId="3" borderId="0" xfId="0" applyFill="1"/>
    <xf numFmtId="4" fontId="0" fillId="3" borderId="0" xfId="0" applyNumberFormat="1" applyFill="1"/>
    <xf numFmtId="3" fontId="0" fillId="3" borderId="0" xfId="0" applyNumberFormat="1" applyFill="1"/>
    <xf numFmtId="9" fontId="4" fillId="3" borderId="0" xfId="2" applyFont="1" applyFill="1"/>
    <xf numFmtId="164" fontId="4" fillId="3" borderId="0" xfId="2" applyNumberFormat="1" applyFont="1" applyFill="1"/>
    <xf numFmtId="14" fontId="0" fillId="3" borderId="0" xfId="0" applyNumberFormat="1" applyFill="1"/>
    <xf numFmtId="9" fontId="0" fillId="2" borderId="0" xfId="2" applyFont="1" applyFill="1"/>
    <xf numFmtId="9" fontId="0" fillId="3" borderId="0" xfId="2" applyFont="1" applyFill="1"/>
    <xf numFmtId="4" fontId="1" fillId="2" borderId="0" xfId="0" applyNumberFormat="1" applyFont="1" applyFill="1"/>
    <xf numFmtId="164" fontId="0" fillId="2" borderId="0" xfId="2" applyNumberFormat="1" applyFont="1" applyFill="1"/>
    <xf numFmtId="4" fontId="1" fillId="3" borderId="0" xfId="0" applyNumberFormat="1" applyFont="1" applyFill="1"/>
    <xf numFmtId="164" fontId="0" fillId="3" borderId="0" xfId="2" applyNumberFormat="1" applyFont="1" applyFill="1"/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bge.gov.br/home/estatistica/populacao/estimativa2013/estimativa_tcu.shtm" TargetMode="External"/><Relationship Id="rId2" Type="http://schemas.openxmlformats.org/officeDocument/2006/relationships/hyperlink" Target="http://www1.fazenda.gov.br/confaz/boletim/" TargetMode="External"/><Relationship Id="rId1" Type="http://schemas.openxmlformats.org/officeDocument/2006/relationships/hyperlink" Target="ftp://ftp.ibge.gov.br/Contas_Regionais/2011/pdf/tab01.pdf" TargetMode="External"/><Relationship Id="rId4" Type="http://schemas.openxmlformats.org/officeDocument/2006/relationships/hyperlink" Target="http://www4.bcb.gov.br/fis/dividas/lestado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H1" workbookViewId="0">
      <pane ySplit="1" topLeftCell="A2" activePane="bottomLeft" state="frozen"/>
      <selection pane="bottomLeft" activeCell="H16" sqref="H16"/>
    </sheetView>
  </sheetViews>
  <sheetFormatPr defaultRowHeight="12.75" x14ac:dyDescent="0.2"/>
  <cols>
    <col min="1" max="1" width="18.140625" bestFit="1" customWidth="1"/>
    <col min="2" max="2" width="12" bestFit="1" customWidth="1"/>
    <col min="3" max="3" width="5" bestFit="1" customWidth="1"/>
    <col min="4" max="4" width="17.5703125" bestFit="1" customWidth="1"/>
    <col min="5" max="5" width="16.42578125" bestFit="1" customWidth="1"/>
    <col min="6" max="6" width="15.42578125" bestFit="1" customWidth="1"/>
    <col min="7" max="7" width="14.85546875" bestFit="1" customWidth="1"/>
    <col min="8" max="8" width="16.42578125" bestFit="1" customWidth="1"/>
    <col min="9" max="9" width="25" bestFit="1" customWidth="1"/>
    <col min="10" max="10" width="17" customWidth="1"/>
    <col min="11" max="11" width="21" bestFit="1" customWidth="1"/>
    <col min="12" max="13" width="17.5703125" bestFit="1" customWidth="1"/>
    <col min="14" max="14" width="12" bestFit="1" customWidth="1"/>
    <col min="15" max="15" width="14.140625" bestFit="1" customWidth="1"/>
    <col min="16" max="16" width="7.85546875" bestFit="1" customWidth="1"/>
    <col min="17" max="17" width="9.140625" bestFit="1" customWidth="1"/>
    <col min="18" max="18" width="7.28515625" bestFit="1" customWidth="1"/>
    <col min="19" max="19" width="9" bestFit="1" customWidth="1"/>
    <col min="20" max="20" width="11.140625" bestFit="1" customWidth="1"/>
    <col min="21" max="21" width="12.7109375" bestFit="1" customWidth="1"/>
    <col min="22" max="22" width="14.28515625" bestFit="1" customWidth="1"/>
    <col min="23" max="23" width="10.140625" bestFit="1" customWidth="1"/>
    <col min="24" max="24" width="11.140625" bestFit="1" customWidth="1"/>
    <col min="25" max="25" width="14" bestFit="1" customWidth="1"/>
  </cols>
  <sheetData>
    <row r="1" spans="1:26" x14ac:dyDescent="0.2">
      <c r="A1" t="s">
        <v>0</v>
      </c>
      <c r="B1" t="s">
        <v>32</v>
      </c>
      <c r="C1" t="s">
        <v>40</v>
      </c>
      <c r="D1" t="s">
        <v>29</v>
      </c>
      <c r="E1" t="s">
        <v>30</v>
      </c>
      <c r="F1" t="s">
        <v>31</v>
      </c>
      <c r="G1" t="s">
        <v>39</v>
      </c>
      <c r="H1" t="s">
        <v>56</v>
      </c>
      <c r="I1" t="s">
        <v>58</v>
      </c>
      <c r="J1" t="s">
        <v>57</v>
      </c>
      <c r="K1" t="s">
        <v>62</v>
      </c>
      <c r="L1" t="s">
        <v>59</v>
      </c>
      <c r="M1" t="s">
        <v>60</v>
      </c>
      <c r="N1" t="s">
        <v>63</v>
      </c>
      <c r="O1" t="s">
        <v>64</v>
      </c>
      <c r="P1" t="s">
        <v>41</v>
      </c>
      <c r="Q1" t="s">
        <v>42</v>
      </c>
      <c r="R1" t="s">
        <v>43</v>
      </c>
      <c r="S1" t="s">
        <v>44</v>
      </c>
      <c r="T1" t="s">
        <v>49</v>
      </c>
      <c r="U1" t="s">
        <v>50</v>
      </c>
      <c r="V1" t="s">
        <v>51</v>
      </c>
      <c r="W1" t="s">
        <v>55</v>
      </c>
      <c r="X1" t="s">
        <v>52</v>
      </c>
      <c r="Y1" s="5" t="s">
        <v>65</v>
      </c>
      <c r="Z1" s="5" t="s">
        <v>66</v>
      </c>
    </row>
    <row r="2" spans="1:26" s="8" customFormat="1" x14ac:dyDescent="0.2">
      <c r="A2" s="8" t="s">
        <v>1</v>
      </c>
      <c r="B2" s="8" t="s">
        <v>33</v>
      </c>
      <c r="C2" s="8">
        <v>2014</v>
      </c>
      <c r="D2" s="9">
        <v>886325747.52999997</v>
      </c>
      <c r="E2" s="9">
        <v>50212654.479999997</v>
      </c>
      <c r="F2" s="9">
        <v>4059942.56</v>
      </c>
      <c r="G2" s="10">
        <f>D2+E2+F2</f>
        <v>940598344.56999993</v>
      </c>
      <c r="H2" s="9">
        <v>202598152.22999999</v>
      </c>
      <c r="I2" s="9">
        <v>1157315833.5699999</v>
      </c>
      <c r="J2" s="9">
        <v>2483909327.3000002</v>
      </c>
      <c r="K2" s="9">
        <v>3344859499.0999999</v>
      </c>
      <c r="L2" s="9">
        <v>5357810911.5600004</v>
      </c>
      <c r="M2" s="9">
        <v>4267230697.3000002</v>
      </c>
      <c r="N2" s="12">
        <f>I2/L2</f>
        <v>0.21600535231151549</v>
      </c>
      <c r="O2" s="11">
        <f>K2/L2</f>
        <v>0.62429592128440714</v>
      </c>
      <c r="P2" s="8">
        <v>2011</v>
      </c>
      <c r="Q2" s="10">
        <v>8794</v>
      </c>
      <c r="R2" s="12">
        <f>Q2/Q$29</f>
        <v>2.1226103134627658E-3</v>
      </c>
      <c r="S2" s="12">
        <f>G2/(1000000*Q2)</f>
        <v>0.10695910217989538</v>
      </c>
      <c r="T2" s="10">
        <v>776463</v>
      </c>
      <c r="U2" s="9">
        <f>Q2*1000/T2</f>
        <v>11.325716743746966</v>
      </c>
      <c r="V2" s="9">
        <f t="shared" ref="V2:V29" si="0">G2/T2</f>
        <v>1211.3884944549836</v>
      </c>
      <c r="W2" s="13">
        <v>41852</v>
      </c>
      <c r="X2" s="10">
        <v>2233057</v>
      </c>
      <c r="Y2" s="11">
        <f>X2*1000/I2</f>
        <v>1.9295139107460713</v>
      </c>
      <c r="Z2" s="20">
        <f>X2*1000/M2</f>
        <v>0.52330355642897852</v>
      </c>
    </row>
    <row r="3" spans="1:26" s="14" customFormat="1" x14ac:dyDescent="0.2">
      <c r="A3" s="14" t="s">
        <v>2</v>
      </c>
      <c r="B3" s="14" t="s">
        <v>33</v>
      </c>
      <c r="C3" s="14">
        <v>2014</v>
      </c>
      <c r="D3" s="15">
        <v>7769057127.75</v>
      </c>
      <c r="E3" s="15">
        <v>267258566.36000001</v>
      </c>
      <c r="F3" s="15">
        <v>9059304.4700000007</v>
      </c>
      <c r="G3" s="16">
        <f t="shared" ref="G3:G29" si="1">D3+E3+F3</f>
        <v>8045374998.5799999</v>
      </c>
      <c r="H3" s="15">
        <v>498053624.25999999</v>
      </c>
      <c r="I3" s="15">
        <v>8555228646.2799997</v>
      </c>
      <c r="J3" s="15">
        <v>2026045187.6500001</v>
      </c>
      <c r="K3" s="15">
        <v>4319709039.1199999</v>
      </c>
      <c r="L3" s="15">
        <v>15096528957.610001</v>
      </c>
      <c r="M3" s="15">
        <v>11039956264.459999</v>
      </c>
      <c r="N3" s="18">
        <f t="shared" ref="N3:N29" si="2">I3/L3</f>
        <v>0.56670170145087551</v>
      </c>
      <c r="O3" s="17">
        <f t="shared" ref="O3:O29" si="3">K3/L3</f>
        <v>0.286139221224259</v>
      </c>
      <c r="P3" s="14">
        <v>2011</v>
      </c>
      <c r="Q3" s="16">
        <v>64555</v>
      </c>
      <c r="R3" s="18">
        <f t="shared" ref="R3:R29" si="4">Q3/Q$29</f>
        <v>1.5581658947644853E-2</v>
      </c>
      <c r="S3" s="18">
        <f t="shared" ref="S3:S29" si="5">G3/(1000000*Q3)</f>
        <v>0.12462822397304624</v>
      </c>
      <c r="T3" s="16">
        <v>3807921</v>
      </c>
      <c r="U3" s="15">
        <f t="shared" ref="U3:U29" si="6">Q3*1000/T3</f>
        <v>16.952820187183505</v>
      </c>
      <c r="V3" s="15">
        <f t="shared" si="0"/>
        <v>2112.7998712630856</v>
      </c>
      <c r="W3" s="19">
        <v>41852</v>
      </c>
      <c r="X3" s="16">
        <v>3312053</v>
      </c>
      <c r="Y3" s="17">
        <f t="shared" ref="Y3:Y29" si="7">X3*1000/I3</f>
        <v>0.38713787052788506</v>
      </c>
      <c r="Z3" s="21">
        <f t="shared" ref="Z3:Z29" si="8">X3*1000/M3</f>
        <v>0.30000598921412513</v>
      </c>
    </row>
    <row r="4" spans="1:26" s="14" customFormat="1" x14ac:dyDescent="0.2">
      <c r="A4" s="14" t="s">
        <v>3</v>
      </c>
      <c r="B4" s="14" t="s">
        <v>33</v>
      </c>
      <c r="C4" s="14">
        <v>2014</v>
      </c>
      <c r="D4" s="15">
        <v>8797559886.3999996</v>
      </c>
      <c r="E4" s="15">
        <v>430606428.75</v>
      </c>
      <c r="F4" s="15">
        <v>17888334.359999999</v>
      </c>
      <c r="G4" s="16">
        <f t="shared" si="1"/>
        <v>9246054649.5100002</v>
      </c>
      <c r="H4" s="15">
        <v>828936512.63</v>
      </c>
      <c r="I4" s="15">
        <v>10596628866.92</v>
      </c>
      <c r="J4" s="15">
        <v>4503002995.8400002</v>
      </c>
      <c r="K4" s="15">
        <v>7512594493.5799999</v>
      </c>
      <c r="L4" s="15">
        <v>20625652833.68</v>
      </c>
      <c r="M4" s="15">
        <v>15092463544.309999</v>
      </c>
      <c r="N4" s="18">
        <f t="shared" si="2"/>
        <v>0.5137596832628043</v>
      </c>
      <c r="O4" s="17">
        <f t="shared" si="3"/>
        <v>0.36423547677058488</v>
      </c>
      <c r="P4" s="14">
        <v>2011</v>
      </c>
      <c r="Q4" s="16">
        <v>88371</v>
      </c>
      <c r="R4" s="18">
        <f t="shared" si="4"/>
        <v>2.1330133728794415E-2</v>
      </c>
      <c r="S4" s="18">
        <f t="shared" si="5"/>
        <v>0.10462770195550576</v>
      </c>
      <c r="T4" s="16">
        <v>7969654</v>
      </c>
      <c r="U4" s="15">
        <f t="shared" si="6"/>
        <v>11.088436210656072</v>
      </c>
      <c r="V4" s="15">
        <f t="shared" si="0"/>
        <v>1160.1575990011611</v>
      </c>
      <c r="W4" s="19">
        <v>41852</v>
      </c>
      <c r="X4" s="16">
        <v>2895567</v>
      </c>
      <c r="Y4" s="17">
        <f t="shared" si="7"/>
        <v>0.27325360134478516</v>
      </c>
      <c r="Z4" s="21">
        <f t="shared" si="8"/>
        <v>0.19185515946411916</v>
      </c>
    </row>
    <row r="5" spans="1:26" s="8" customFormat="1" x14ac:dyDescent="0.2">
      <c r="A5" s="8" t="s">
        <v>4</v>
      </c>
      <c r="B5" s="8" t="s">
        <v>33</v>
      </c>
      <c r="C5" s="8">
        <v>2014</v>
      </c>
      <c r="D5" s="9">
        <v>2992856239.9099998</v>
      </c>
      <c r="E5" s="9">
        <v>209437438.94</v>
      </c>
      <c r="F5" s="9">
        <v>6607419.1100000003</v>
      </c>
      <c r="G5" s="10">
        <f t="shared" si="1"/>
        <v>3208901097.96</v>
      </c>
      <c r="H5" s="9">
        <v>207598012.28999999</v>
      </c>
      <c r="I5" s="9">
        <v>3498771439.02</v>
      </c>
      <c r="J5" s="9">
        <v>2044342327.4000001</v>
      </c>
      <c r="K5" s="9">
        <v>3060191602.0799999</v>
      </c>
      <c r="L5" s="9">
        <v>7520956748.54</v>
      </c>
      <c r="M5" s="9">
        <v>5489267086.2299995</v>
      </c>
      <c r="N5" s="12">
        <f t="shared" si="2"/>
        <v>0.4652029729727134</v>
      </c>
      <c r="O5" s="11">
        <f t="shared" si="3"/>
        <v>0.40688860531927101</v>
      </c>
      <c r="P5" s="8">
        <v>2011</v>
      </c>
      <c r="Q5" s="10">
        <v>27839</v>
      </c>
      <c r="R5" s="12">
        <f t="shared" si="4"/>
        <v>6.7195074501353123E-3</v>
      </c>
      <c r="S5" s="12">
        <f t="shared" si="5"/>
        <v>0.11526639239771544</v>
      </c>
      <c r="T5" s="10">
        <v>1728214</v>
      </c>
      <c r="U5" s="9">
        <f t="shared" si="6"/>
        <v>16.108537484362468</v>
      </c>
      <c r="V5" s="9">
        <f t="shared" si="0"/>
        <v>1856.7730026258323</v>
      </c>
      <c r="W5" s="13">
        <v>41852</v>
      </c>
      <c r="X5" s="10">
        <v>2246244</v>
      </c>
      <c r="Y5" s="11">
        <f t="shared" si="7"/>
        <v>0.64200935646975821</v>
      </c>
      <c r="Z5" s="20">
        <f t="shared" si="8"/>
        <v>0.40920654154992281</v>
      </c>
    </row>
    <row r="6" spans="1:26" s="8" customFormat="1" x14ac:dyDescent="0.2">
      <c r="A6" s="8" t="s">
        <v>5</v>
      </c>
      <c r="B6" s="8" t="s">
        <v>33</v>
      </c>
      <c r="C6" s="8">
        <v>2014</v>
      </c>
      <c r="D6" s="9">
        <v>849721133.71000004</v>
      </c>
      <c r="E6" s="9">
        <v>55871141.43</v>
      </c>
      <c r="F6" s="9">
        <v>571747.30000000005</v>
      </c>
      <c r="G6" s="10">
        <f t="shared" si="1"/>
        <v>906164022.43999994</v>
      </c>
      <c r="H6" s="9">
        <v>86296126.870000005</v>
      </c>
      <c r="I6" s="9">
        <v>1019730945.2</v>
      </c>
      <c r="J6" s="9">
        <v>2477374634.5799999</v>
      </c>
      <c r="K6" s="9">
        <v>3225464892.52</v>
      </c>
      <c r="L6" s="9">
        <v>4899004726.9300003</v>
      </c>
      <c r="M6" s="9">
        <v>4020130039.48</v>
      </c>
      <c r="N6" s="12">
        <f t="shared" si="2"/>
        <v>0.20815063508604173</v>
      </c>
      <c r="O6" s="11">
        <f t="shared" si="3"/>
        <v>0.65839187188154902</v>
      </c>
      <c r="P6" s="8">
        <v>2011</v>
      </c>
      <c r="Q6" s="10">
        <v>8968</v>
      </c>
      <c r="R6" s="12">
        <f t="shared" si="4"/>
        <v>2.1646087435904121E-3</v>
      </c>
      <c r="S6" s="12">
        <f t="shared" si="5"/>
        <v>0.10104415950490633</v>
      </c>
      <c r="T6" s="10">
        <v>734996</v>
      </c>
      <c r="U6" s="9">
        <f t="shared" si="6"/>
        <v>12.201426946541206</v>
      </c>
      <c r="V6" s="9">
        <f t="shared" si="0"/>
        <v>1232.8829305737718</v>
      </c>
      <c r="W6" s="13">
        <v>41852</v>
      </c>
      <c r="X6" s="10">
        <v>1655293</v>
      </c>
      <c r="Y6" s="11">
        <f t="shared" si="7"/>
        <v>1.6232644579353694</v>
      </c>
      <c r="Z6" s="20">
        <f t="shared" si="8"/>
        <v>0.41175110848257801</v>
      </c>
    </row>
    <row r="7" spans="1:26" s="8" customFormat="1" x14ac:dyDescent="0.2">
      <c r="A7" s="8" t="s">
        <v>6</v>
      </c>
      <c r="B7" s="8" t="s">
        <v>33</v>
      </c>
      <c r="C7" s="8">
        <v>2014</v>
      </c>
      <c r="D7" s="9">
        <v>602440670.78999996</v>
      </c>
      <c r="E7" s="9">
        <v>39883841.170000002</v>
      </c>
      <c r="F7" s="9">
        <v>1292114.83</v>
      </c>
      <c r="G7" s="10">
        <f t="shared" si="1"/>
        <v>643616626.78999996</v>
      </c>
      <c r="H7" s="9">
        <v>92974218.790000007</v>
      </c>
      <c r="I7" s="9">
        <v>769884877.96000004</v>
      </c>
      <c r="J7" s="9">
        <v>1801179148.8800001</v>
      </c>
      <c r="K7" s="9">
        <v>2235486083.7199998</v>
      </c>
      <c r="L7" s="9">
        <v>3483164793.9000001</v>
      </c>
      <c r="M7" s="9">
        <v>2785141355.0599999</v>
      </c>
      <c r="N7" s="12">
        <f t="shared" si="2"/>
        <v>0.22103027663471012</v>
      </c>
      <c r="O7" s="11">
        <f t="shared" si="3"/>
        <v>0.64179739288676885</v>
      </c>
      <c r="P7" s="8">
        <v>2011</v>
      </c>
      <c r="Q7" s="10">
        <v>6951</v>
      </c>
      <c r="R7" s="12">
        <f t="shared" si="4"/>
        <v>1.6777648725130412E-3</v>
      </c>
      <c r="S7" s="12">
        <f t="shared" si="5"/>
        <v>9.2593386101280387E-2</v>
      </c>
      <c r="T7" s="10">
        <v>488072</v>
      </c>
      <c r="U7" s="9">
        <f t="shared" si="6"/>
        <v>14.241751217033553</v>
      </c>
      <c r="V7" s="9">
        <f t="shared" si="0"/>
        <v>1318.6919691971675</v>
      </c>
      <c r="W7" s="13">
        <v>41852</v>
      </c>
      <c r="X7" s="10">
        <v>2303369</v>
      </c>
      <c r="Y7" s="11">
        <f t="shared" si="7"/>
        <v>2.9918356184671979</v>
      </c>
      <c r="Z7" s="20">
        <f t="shared" si="8"/>
        <v>0.82702050142456007</v>
      </c>
    </row>
    <row r="8" spans="1:26" s="8" customFormat="1" x14ac:dyDescent="0.2">
      <c r="A8" s="8" t="s">
        <v>7</v>
      </c>
      <c r="B8" s="8" t="s">
        <v>33</v>
      </c>
      <c r="C8" s="8">
        <v>2014</v>
      </c>
      <c r="D8" s="9">
        <v>1879510555.8499999</v>
      </c>
      <c r="E8" s="9">
        <v>126646529.89</v>
      </c>
      <c r="F8" s="9">
        <v>15965018.380000001</v>
      </c>
      <c r="G8" s="10">
        <f t="shared" si="1"/>
        <v>2022122104.1200001</v>
      </c>
      <c r="H8" s="9">
        <v>324858551.88999999</v>
      </c>
      <c r="I8" s="9">
        <v>2462412588.3299999</v>
      </c>
      <c r="J8" s="9">
        <v>3151174066.23</v>
      </c>
      <c r="K8" s="9">
        <v>4200132718.8800001</v>
      </c>
      <c r="L8" s="9">
        <v>7813997166.1999998</v>
      </c>
      <c r="M8" s="9">
        <v>6071450294.6099997</v>
      </c>
      <c r="N8" s="12">
        <f t="shared" si="2"/>
        <v>0.31512842095481436</v>
      </c>
      <c r="O8" s="11">
        <f t="shared" si="3"/>
        <v>0.53751398030293285</v>
      </c>
      <c r="P8" s="8">
        <v>2011</v>
      </c>
      <c r="Q8" s="10">
        <v>18059</v>
      </c>
      <c r="R8" s="12">
        <f t="shared" si="4"/>
        <v>4.358906032615884E-3</v>
      </c>
      <c r="S8" s="12">
        <f t="shared" si="5"/>
        <v>0.11197309397641066</v>
      </c>
      <c r="T8" s="10">
        <v>1478164</v>
      </c>
      <c r="U8" s="9">
        <f t="shared" si="6"/>
        <v>12.21718293775251</v>
      </c>
      <c r="V8" s="9">
        <f t="shared" si="0"/>
        <v>1367.9957732159626</v>
      </c>
      <c r="W8" s="13">
        <v>41852</v>
      </c>
      <c r="X8" s="10">
        <v>1187387</v>
      </c>
      <c r="Y8" s="11">
        <f t="shared" si="7"/>
        <v>0.48220473109475204</v>
      </c>
      <c r="Z8" s="20">
        <f t="shared" si="8"/>
        <v>0.19556892379636487</v>
      </c>
    </row>
    <row r="9" spans="1:26" s="8" customFormat="1" x14ac:dyDescent="0.2">
      <c r="A9" s="8" t="s">
        <v>8</v>
      </c>
      <c r="B9" s="8" t="s">
        <v>34</v>
      </c>
      <c r="C9" s="8">
        <v>2014</v>
      </c>
      <c r="D9" s="9">
        <v>4674718027.6499996</v>
      </c>
      <c r="E9" s="9">
        <v>317887517.95999998</v>
      </c>
      <c r="F9" s="9">
        <v>8388596.6699999999</v>
      </c>
      <c r="G9" s="10">
        <f t="shared" si="1"/>
        <v>5000994142.2799997</v>
      </c>
      <c r="H9" s="9">
        <v>421147317.63999999</v>
      </c>
      <c r="I9" s="9">
        <v>5620620732.9200001</v>
      </c>
      <c r="J9" s="9">
        <v>5240968812.1800003</v>
      </c>
      <c r="K9" s="9">
        <v>7131750297.5699997</v>
      </c>
      <c r="L9" s="9">
        <v>13623571623.139999</v>
      </c>
      <c r="M9" s="9">
        <v>10147462439.59</v>
      </c>
      <c r="N9" s="12">
        <f t="shared" si="2"/>
        <v>0.4125658739425736</v>
      </c>
      <c r="O9" s="11">
        <f t="shared" si="3"/>
        <v>0.52348609416465586</v>
      </c>
      <c r="P9" s="8">
        <v>2011</v>
      </c>
      <c r="Q9" s="10">
        <v>52187</v>
      </c>
      <c r="R9" s="12">
        <f t="shared" si="4"/>
        <v>1.259639122454871E-2</v>
      </c>
      <c r="S9" s="12">
        <f t="shared" si="5"/>
        <v>9.5828350782378752E-2</v>
      </c>
      <c r="T9" s="10">
        <v>6794301</v>
      </c>
      <c r="U9" s="9">
        <f t="shared" si="6"/>
        <v>7.6809961760599066</v>
      </c>
      <c r="V9" s="9">
        <f t="shared" si="0"/>
        <v>736.0571959175785</v>
      </c>
      <c r="W9" s="13">
        <v>41852</v>
      </c>
      <c r="X9" s="10">
        <v>2772520</v>
      </c>
      <c r="Y9" s="11">
        <f t="shared" si="7"/>
        <v>0.49327647812301911</v>
      </c>
      <c r="Z9" s="20">
        <f t="shared" si="8"/>
        <v>0.27322298717589749</v>
      </c>
    </row>
    <row r="10" spans="1:26" s="8" customFormat="1" x14ac:dyDescent="0.2">
      <c r="A10" s="8" t="s">
        <v>9</v>
      </c>
      <c r="B10" s="8" t="s">
        <v>34</v>
      </c>
      <c r="C10" s="8">
        <v>2014</v>
      </c>
      <c r="D10" s="9">
        <v>1772983652.99</v>
      </c>
      <c r="E10" s="9">
        <v>77398706.090000004</v>
      </c>
      <c r="F10" s="9">
        <v>14331641.74</v>
      </c>
      <c r="G10" s="10">
        <f t="shared" si="1"/>
        <v>1864714000.8199999</v>
      </c>
      <c r="H10" s="9">
        <v>247712559.08000001</v>
      </c>
      <c r="I10" s="9">
        <v>2253856175.8099999</v>
      </c>
      <c r="J10" s="9">
        <v>3137669034.5300002</v>
      </c>
      <c r="K10" s="9">
        <v>4207184755.8099999</v>
      </c>
      <c r="L10" s="9">
        <v>7116718013.1899996</v>
      </c>
      <c r="M10" s="9">
        <v>6201506914.0500002</v>
      </c>
      <c r="N10" s="12">
        <f t="shared" si="2"/>
        <v>0.31669881701547575</v>
      </c>
      <c r="O10" s="11">
        <f t="shared" si="3"/>
        <v>0.59116923672013955</v>
      </c>
      <c r="P10" s="8">
        <v>2011</v>
      </c>
      <c r="Q10" s="10">
        <v>24607</v>
      </c>
      <c r="R10" s="12">
        <f t="shared" si="4"/>
        <v>5.9393986790286877E-3</v>
      </c>
      <c r="S10" s="12">
        <f t="shared" si="5"/>
        <v>7.5779818784085823E-2</v>
      </c>
      <c r="T10" s="10">
        <v>3184166</v>
      </c>
      <c r="U10" s="9">
        <f t="shared" si="6"/>
        <v>7.727926245051294</v>
      </c>
      <c r="V10" s="9">
        <f t="shared" si="0"/>
        <v>585.6208504267679</v>
      </c>
      <c r="W10" s="13">
        <v>41852</v>
      </c>
      <c r="X10" s="10">
        <v>1649070</v>
      </c>
      <c r="Y10" s="11">
        <f t="shared" si="7"/>
        <v>0.7316660298465365</v>
      </c>
      <c r="Z10" s="20">
        <f t="shared" si="8"/>
        <v>0.26591440158905616</v>
      </c>
    </row>
    <row r="11" spans="1:26" s="14" customFormat="1" x14ac:dyDescent="0.2">
      <c r="A11" s="14" t="s">
        <v>10</v>
      </c>
      <c r="B11" s="14" t="s">
        <v>34</v>
      </c>
      <c r="C11" s="14">
        <v>2013</v>
      </c>
      <c r="D11" s="15">
        <v>8542009910</v>
      </c>
      <c r="E11" s="15">
        <v>510520336</v>
      </c>
      <c r="F11" s="24">
        <v>59361781</v>
      </c>
      <c r="G11" s="16">
        <f t="shared" si="1"/>
        <v>9111892027</v>
      </c>
      <c r="H11" s="24">
        <v>654990302</v>
      </c>
      <c r="I11" s="24">
        <v>10124759370</v>
      </c>
      <c r="J11" s="24">
        <v>4888591909</v>
      </c>
      <c r="K11" s="24">
        <v>6889786776</v>
      </c>
      <c r="L11" s="24">
        <v>18531725756</v>
      </c>
      <c r="M11" s="24">
        <v>13379882291</v>
      </c>
      <c r="N11" s="25">
        <f t="shared" si="2"/>
        <v>0.54634735605894214</v>
      </c>
      <c r="O11" s="21">
        <f t="shared" si="3"/>
        <v>0.37178333344207298</v>
      </c>
      <c r="P11" s="14">
        <v>2011</v>
      </c>
      <c r="Q11" s="16">
        <v>87982</v>
      </c>
      <c r="R11" s="25">
        <f t="shared" si="4"/>
        <v>2.1236240686727435E-2</v>
      </c>
      <c r="S11" s="25">
        <f t="shared" si="5"/>
        <v>0.10356541141369825</v>
      </c>
      <c r="T11" s="16">
        <v>8778576</v>
      </c>
      <c r="U11" s="15">
        <f t="shared" si="6"/>
        <v>10.022354422858559</v>
      </c>
      <c r="V11" s="15">
        <f t="shared" si="0"/>
        <v>1037.969259137245</v>
      </c>
      <c r="W11" s="19">
        <v>41852</v>
      </c>
      <c r="X11" s="16">
        <v>4727895</v>
      </c>
      <c r="Y11" s="21">
        <f t="shared" si="7"/>
        <v>0.46696369041706914</v>
      </c>
      <c r="Z11" s="21">
        <f t="shared" si="8"/>
        <v>0.35335848979629864</v>
      </c>
    </row>
    <row r="12" spans="1:26" s="8" customFormat="1" x14ac:dyDescent="0.2">
      <c r="A12" s="8" t="s">
        <v>11</v>
      </c>
      <c r="B12" s="8" t="s">
        <v>34</v>
      </c>
      <c r="C12" s="8">
        <v>2013</v>
      </c>
      <c r="D12" s="22">
        <v>3936626409.9200001</v>
      </c>
      <c r="E12" s="22">
        <v>227122857.75999999</v>
      </c>
      <c r="F12" s="22">
        <v>27358389.550000001</v>
      </c>
      <c r="G12" s="10">
        <f t="shared" si="1"/>
        <v>4191107657.2300005</v>
      </c>
      <c r="H12" s="22">
        <v>428474179.54000002</v>
      </c>
      <c r="I12" s="22">
        <v>4933017323.71</v>
      </c>
      <c r="J12" s="22">
        <v>2841244534.3800001</v>
      </c>
      <c r="K12" s="22">
        <v>4251562447.77</v>
      </c>
      <c r="L12" s="22">
        <v>9928940932.1499996</v>
      </c>
      <c r="M12" s="22">
        <v>7275808667.3500004</v>
      </c>
      <c r="N12" s="23">
        <f t="shared" si="2"/>
        <v>0.49683217549787667</v>
      </c>
      <c r="O12" s="20">
        <f t="shared" si="3"/>
        <v>0.4281989868630805</v>
      </c>
      <c r="P12" s="8">
        <v>2011</v>
      </c>
      <c r="Q12" s="10">
        <v>36103</v>
      </c>
      <c r="R12" s="23">
        <f t="shared" si="4"/>
        <v>8.7141915109104195E-3</v>
      </c>
      <c r="S12" s="23">
        <f t="shared" si="5"/>
        <v>0.11608751785807275</v>
      </c>
      <c r="T12" s="10">
        <v>3373959</v>
      </c>
      <c r="U12" s="9">
        <f t="shared" si="6"/>
        <v>10.700485690549293</v>
      </c>
      <c r="V12" s="9">
        <f t="shared" si="0"/>
        <v>1242.1928236916929</v>
      </c>
      <c r="W12" s="13">
        <v>41852</v>
      </c>
      <c r="X12" s="10">
        <v>1207662</v>
      </c>
      <c r="Y12" s="20">
        <f t="shared" si="7"/>
        <v>0.24481203303209714</v>
      </c>
      <c r="Z12" s="20">
        <f t="shared" si="8"/>
        <v>0.16598319928606031</v>
      </c>
    </row>
    <row r="13" spans="1:26" s="8" customFormat="1" x14ac:dyDescent="0.2">
      <c r="A13" s="8" t="s">
        <v>12</v>
      </c>
      <c r="B13" s="8" t="s">
        <v>34</v>
      </c>
      <c r="C13" s="8">
        <v>2013</v>
      </c>
      <c r="D13" s="22">
        <v>3852071541.3800001</v>
      </c>
      <c r="E13" s="22">
        <v>182939725.11000001</v>
      </c>
      <c r="F13" s="22">
        <v>15222374.34</v>
      </c>
      <c r="G13" s="10">
        <f t="shared" si="1"/>
        <v>4050233640.8300004</v>
      </c>
      <c r="H13" s="22">
        <v>308292851.76999998</v>
      </c>
      <c r="I13" s="22">
        <v>4565791806.4200001</v>
      </c>
      <c r="J13" s="22">
        <v>3190854147.0999999</v>
      </c>
      <c r="K13" s="22">
        <v>4377913196.46</v>
      </c>
      <c r="L13" s="22">
        <v>9638560065.4500008</v>
      </c>
      <c r="M13" s="22">
        <v>7073291886.8400002</v>
      </c>
      <c r="N13" s="23">
        <f t="shared" si="2"/>
        <v>0.47370061247907308</v>
      </c>
      <c r="O13" s="20">
        <f t="shared" si="3"/>
        <v>0.45420821852352133</v>
      </c>
      <c r="P13" s="8">
        <v>2011</v>
      </c>
      <c r="Q13" s="10">
        <v>35444</v>
      </c>
      <c r="R13" s="23">
        <f t="shared" si="4"/>
        <v>8.5551284910591625E-3</v>
      </c>
      <c r="S13" s="23">
        <f t="shared" si="5"/>
        <v>0.11427134750112855</v>
      </c>
      <c r="T13" s="10">
        <v>3914421</v>
      </c>
      <c r="U13" s="9">
        <f t="shared" si="6"/>
        <v>9.0547235465985896</v>
      </c>
      <c r="V13" s="9">
        <f t="shared" si="0"/>
        <v>1034.6954609200186</v>
      </c>
      <c r="W13" s="13">
        <v>41852</v>
      </c>
      <c r="X13" s="10">
        <v>2291224</v>
      </c>
      <c r="Y13" s="20">
        <f t="shared" si="7"/>
        <v>0.50182402026704098</v>
      </c>
      <c r="Z13" s="20">
        <f t="shared" si="8"/>
        <v>0.32392612049035724</v>
      </c>
    </row>
    <row r="14" spans="1:26" s="14" customFormat="1" x14ac:dyDescent="0.2">
      <c r="A14" s="14" t="s">
        <v>13</v>
      </c>
      <c r="B14" s="14" t="s">
        <v>34</v>
      </c>
      <c r="C14" s="14">
        <v>2014</v>
      </c>
      <c r="D14" s="15">
        <v>12499753998.85</v>
      </c>
      <c r="E14" s="15">
        <v>697590088.97000003</v>
      </c>
      <c r="F14" s="15">
        <v>76259980.030000001</v>
      </c>
      <c r="G14" s="16">
        <f t="shared" si="1"/>
        <v>13273604067.85</v>
      </c>
      <c r="H14" s="15">
        <v>815627179.87</v>
      </c>
      <c r="I14" s="15">
        <v>14621954155.48</v>
      </c>
      <c r="J14" s="15">
        <v>5010076334.4899998</v>
      </c>
      <c r="K14" s="15">
        <v>9253697992.9400005</v>
      </c>
      <c r="L14" s="15">
        <v>25872345704.990002</v>
      </c>
      <c r="M14" s="15">
        <v>18475020080.82</v>
      </c>
      <c r="N14" s="18">
        <f t="shared" si="2"/>
        <v>0.56515765219772329</v>
      </c>
      <c r="O14" s="17">
        <f t="shared" si="3"/>
        <v>0.35766753036062127</v>
      </c>
      <c r="P14" s="14">
        <v>2011</v>
      </c>
      <c r="Q14" s="16">
        <v>104394</v>
      </c>
      <c r="R14" s="18">
        <f t="shared" si="4"/>
        <v>2.5197609854859217E-2</v>
      </c>
      <c r="S14" s="18">
        <f t="shared" si="5"/>
        <v>0.12714910883623581</v>
      </c>
      <c r="T14" s="16">
        <v>9208550</v>
      </c>
      <c r="U14" s="15">
        <f t="shared" si="6"/>
        <v>11.336638232946555</v>
      </c>
      <c r="V14" s="15">
        <f t="shared" si="0"/>
        <v>1441.4434485179534</v>
      </c>
      <c r="W14" s="19">
        <v>41852</v>
      </c>
      <c r="X14" s="16">
        <v>8053070</v>
      </c>
      <c r="Y14" s="17">
        <f t="shared" si="7"/>
        <v>0.55075196614413402</v>
      </c>
      <c r="Z14" s="21">
        <f t="shared" si="8"/>
        <v>0.4358896480096584</v>
      </c>
    </row>
    <row r="15" spans="1:26" s="8" customFormat="1" x14ac:dyDescent="0.2">
      <c r="A15" s="8" t="s">
        <v>14</v>
      </c>
      <c r="B15" s="8" t="s">
        <v>34</v>
      </c>
      <c r="C15" s="8">
        <v>2014</v>
      </c>
      <c r="D15" s="9">
        <v>2937753400</v>
      </c>
      <c r="E15" s="9">
        <v>186550893.69</v>
      </c>
      <c r="F15" s="9">
        <v>6209472</v>
      </c>
      <c r="G15" s="10">
        <f t="shared" si="1"/>
        <v>3130513765.6900001</v>
      </c>
      <c r="H15" s="9">
        <v>289487385.45999998</v>
      </c>
      <c r="I15" s="9">
        <v>3466657848.27</v>
      </c>
      <c r="J15" s="9">
        <v>3020552818.6500001</v>
      </c>
      <c r="K15" s="9">
        <v>4091541953.6999998</v>
      </c>
      <c r="L15" s="9">
        <v>7873960755.5900002</v>
      </c>
      <c r="M15" s="9">
        <v>5969712767.2600002</v>
      </c>
      <c r="N15" s="12">
        <f t="shared" si="2"/>
        <v>0.44026862158398472</v>
      </c>
      <c r="O15" s="11">
        <f t="shared" si="3"/>
        <v>0.51962945723285081</v>
      </c>
      <c r="P15" s="8">
        <v>2011</v>
      </c>
      <c r="Q15" s="10">
        <v>28540</v>
      </c>
      <c r="R15" s="12">
        <f t="shared" si="4"/>
        <v>6.888708022086347E-3</v>
      </c>
      <c r="S15" s="12">
        <f t="shared" si="5"/>
        <v>0.10968863930238262</v>
      </c>
      <c r="T15" s="10">
        <v>3300935</v>
      </c>
      <c r="U15" s="9">
        <f t="shared" si="6"/>
        <v>8.6460351385289318</v>
      </c>
      <c r="V15" s="9">
        <f t="shared" si="0"/>
        <v>948.3718297058258</v>
      </c>
      <c r="W15" s="13">
        <v>41852</v>
      </c>
      <c r="X15" s="10">
        <v>8153610</v>
      </c>
      <c r="Y15" s="11">
        <f t="shared" si="7"/>
        <v>2.3520088675809108</v>
      </c>
      <c r="Z15" s="20">
        <f t="shared" si="8"/>
        <v>1.3658295328239674</v>
      </c>
    </row>
    <row r="16" spans="1:26" s="8" customFormat="1" x14ac:dyDescent="0.2">
      <c r="A16" s="8" t="s">
        <v>15</v>
      </c>
      <c r="B16" s="8" t="s">
        <v>34</v>
      </c>
      <c r="C16" s="8">
        <v>2014</v>
      </c>
      <c r="D16" s="9">
        <v>2611587612.3499999</v>
      </c>
      <c r="E16" s="9">
        <v>130158459.94</v>
      </c>
      <c r="F16" s="9">
        <v>10962227.300000001</v>
      </c>
      <c r="G16" s="10">
        <f t="shared" si="1"/>
        <v>2752708299.5900002</v>
      </c>
      <c r="H16" s="9">
        <v>357064707.69</v>
      </c>
      <c r="I16" s="9">
        <v>3217640315.9000001</v>
      </c>
      <c r="J16" s="9">
        <v>3017067649.1900001</v>
      </c>
      <c r="K16" s="9">
        <v>4065618846.46</v>
      </c>
      <c r="L16" s="9">
        <v>8056737665.7700005</v>
      </c>
      <c r="M16" s="9">
        <v>5982485349.9399996</v>
      </c>
      <c r="N16" s="12">
        <f t="shared" si="2"/>
        <v>0.39937260580923767</v>
      </c>
      <c r="O16" s="11">
        <f t="shared" si="3"/>
        <v>0.5046234611477125</v>
      </c>
      <c r="P16" s="8">
        <v>2011</v>
      </c>
      <c r="Q16" s="10">
        <v>26199</v>
      </c>
      <c r="R16" s="12">
        <f t="shared" si="4"/>
        <v>6.3236601776678414E-3</v>
      </c>
      <c r="S16" s="12">
        <f t="shared" si="5"/>
        <v>0.10506921254971564</v>
      </c>
      <c r="T16" s="10">
        <v>2195662</v>
      </c>
      <c r="U16" s="9">
        <f t="shared" si="6"/>
        <v>11.932164422392882</v>
      </c>
      <c r="V16" s="9">
        <f t="shared" si="0"/>
        <v>1253.7031198745526</v>
      </c>
      <c r="W16" s="13">
        <v>41852</v>
      </c>
      <c r="X16" s="10">
        <v>2264280</v>
      </c>
      <c r="Y16" s="11">
        <f t="shared" si="7"/>
        <v>0.70370823886406408</v>
      </c>
      <c r="Z16" s="20">
        <f t="shared" si="8"/>
        <v>0.3784848382491583</v>
      </c>
    </row>
    <row r="17" spans="1:26" s="14" customFormat="1" x14ac:dyDescent="0.2">
      <c r="A17" s="14" t="s">
        <v>16</v>
      </c>
      <c r="B17" s="14" t="s">
        <v>34</v>
      </c>
      <c r="C17" s="14">
        <v>2014</v>
      </c>
      <c r="D17" s="15">
        <v>17345003183.200001</v>
      </c>
      <c r="E17" s="15">
        <v>891756015.63999999</v>
      </c>
      <c r="F17" s="15">
        <v>79749838.280000001</v>
      </c>
      <c r="G17" s="16">
        <f t="shared" si="1"/>
        <v>18316509037.119999</v>
      </c>
      <c r="H17" s="15">
        <v>1071863745.83</v>
      </c>
      <c r="I17" s="15">
        <v>20251953234.860001</v>
      </c>
      <c r="J17" s="15">
        <v>6822364461.0600004</v>
      </c>
      <c r="K17" s="15">
        <v>12233968634.530001</v>
      </c>
      <c r="L17" s="15">
        <v>36978098414.800003</v>
      </c>
      <c r="M17" s="15">
        <v>25870525219.400002</v>
      </c>
      <c r="N17" s="18">
        <f t="shared" si="2"/>
        <v>0.54767427485547548</v>
      </c>
      <c r="O17" s="17">
        <f t="shared" si="3"/>
        <v>0.33084363877493261</v>
      </c>
      <c r="P17" s="14">
        <v>2011</v>
      </c>
      <c r="Q17" s="16">
        <v>159869</v>
      </c>
      <c r="R17" s="18">
        <f t="shared" si="4"/>
        <v>3.8587626586647591E-2</v>
      </c>
      <c r="S17" s="18">
        <f t="shared" si="5"/>
        <v>0.11457198729659908</v>
      </c>
      <c r="T17" s="16">
        <v>15044137</v>
      </c>
      <c r="U17" s="15">
        <f t="shared" si="6"/>
        <v>10.626664726597477</v>
      </c>
      <c r="V17" s="15">
        <f t="shared" si="0"/>
        <v>1217.5180960609439</v>
      </c>
      <c r="W17" s="19">
        <v>41852</v>
      </c>
      <c r="X17" s="16">
        <v>8249592</v>
      </c>
      <c r="Y17" s="17">
        <f t="shared" si="7"/>
        <v>0.40734796808634982</v>
      </c>
      <c r="Z17" s="21">
        <f t="shared" si="8"/>
        <v>0.31887995817780029</v>
      </c>
    </row>
    <row r="18" spans="1:26" s="14" customFormat="1" x14ac:dyDescent="0.2">
      <c r="A18" s="14" t="s">
        <v>17</v>
      </c>
      <c r="B18" s="14" t="s">
        <v>35</v>
      </c>
      <c r="C18" s="14">
        <v>2014</v>
      </c>
      <c r="D18" s="15">
        <v>37408639934.370003</v>
      </c>
      <c r="E18" s="15">
        <v>3617128079.1799998</v>
      </c>
      <c r="F18" s="15">
        <v>626136200.84000003</v>
      </c>
      <c r="G18" s="16">
        <f t="shared" si="1"/>
        <v>41651904214.389999</v>
      </c>
      <c r="H18" s="15">
        <v>2789582085.1500001</v>
      </c>
      <c r="I18" s="15">
        <v>47007468331.400002</v>
      </c>
      <c r="J18" s="15">
        <v>3234309879.7199998</v>
      </c>
      <c r="K18" s="15">
        <v>13223129701.629999</v>
      </c>
      <c r="L18" s="15">
        <v>68133212880.050003</v>
      </c>
      <c r="M18" s="15">
        <v>47644235435.769997</v>
      </c>
      <c r="N18" s="18">
        <f t="shared" si="2"/>
        <v>0.68993470796919065</v>
      </c>
      <c r="O18" s="17">
        <f t="shared" si="3"/>
        <v>0.19407758922083426</v>
      </c>
      <c r="P18" s="14">
        <v>2011</v>
      </c>
      <c r="Q18" s="16">
        <v>386156</v>
      </c>
      <c r="R18" s="18">
        <f t="shared" si="4"/>
        <v>9.3206584967651551E-2</v>
      </c>
      <c r="S18" s="18">
        <f t="shared" si="5"/>
        <v>0.10786289534382477</v>
      </c>
      <c r="T18" s="16">
        <v>20593356</v>
      </c>
      <c r="U18" s="15">
        <f t="shared" si="6"/>
        <v>18.751484702153451</v>
      </c>
      <c r="V18" s="15">
        <f t="shared" si="0"/>
        <v>2022.589431969709</v>
      </c>
      <c r="W18" s="19">
        <v>41852</v>
      </c>
      <c r="X18" s="16">
        <v>82810610</v>
      </c>
      <c r="Y18" s="17">
        <f t="shared" si="7"/>
        <v>1.7616479453049858</v>
      </c>
      <c r="Z18" s="21">
        <f t="shared" si="8"/>
        <v>1.7381034503458113</v>
      </c>
    </row>
    <row r="19" spans="1:26" s="14" customFormat="1" x14ac:dyDescent="0.2">
      <c r="A19" s="14" t="s">
        <v>18</v>
      </c>
      <c r="B19" s="14" t="s">
        <v>35</v>
      </c>
      <c r="C19" s="14">
        <v>2014</v>
      </c>
      <c r="D19" s="15">
        <v>8705098069.7299995</v>
      </c>
      <c r="E19" s="15">
        <v>423755141.24000001</v>
      </c>
      <c r="F19" s="15">
        <v>50698915.409999996</v>
      </c>
      <c r="G19" s="16">
        <f t="shared" si="1"/>
        <v>9179552126.3799992</v>
      </c>
      <c r="H19" s="15">
        <v>558702912.10000002</v>
      </c>
      <c r="I19" s="15">
        <v>10276653041.870001</v>
      </c>
      <c r="J19" s="15">
        <v>1089115460.6500001</v>
      </c>
      <c r="K19" s="15">
        <v>4825596990.1700001</v>
      </c>
      <c r="L19" s="15">
        <v>16490468197.610001</v>
      </c>
      <c r="M19" s="15">
        <v>11798288649.280001</v>
      </c>
      <c r="N19" s="18">
        <f t="shared" si="2"/>
        <v>0.62318746312851314</v>
      </c>
      <c r="O19" s="17">
        <f t="shared" si="3"/>
        <v>0.29262947130084421</v>
      </c>
      <c r="P19" s="14">
        <v>2011</v>
      </c>
      <c r="Q19" s="16">
        <v>97693</v>
      </c>
      <c r="R19" s="18">
        <f t="shared" si="4"/>
        <v>2.3580187554368658E-2</v>
      </c>
      <c r="S19" s="18">
        <f t="shared" si="5"/>
        <v>9.3963253522565585E-2</v>
      </c>
      <c r="T19" s="16">
        <v>3839366</v>
      </c>
      <c r="U19" s="15">
        <f t="shared" si="6"/>
        <v>25.44508650647008</v>
      </c>
      <c r="V19" s="15">
        <f t="shared" si="0"/>
        <v>2390.9031143110606</v>
      </c>
      <c r="W19" s="19">
        <v>41852</v>
      </c>
      <c r="X19" s="16">
        <v>4582847</v>
      </c>
      <c r="Y19" s="17">
        <f t="shared" si="7"/>
        <v>0.44594742873269932</v>
      </c>
      <c r="Z19" s="21">
        <f t="shared" si="8"/>
        <v>0.38843319876562538</v>
      </c>
    </row>
    <row r="20" spans="1:26" s="14" customFormat="1" x14ac:dyDescent="0.2">
      <c r="A20" s="14" t="s">
        <v>19</v>
      </c>
      <c r="B20" s="14" t="s">
        <v>35</v>
      </c>
      <c r="C20" s="14">
        <v>2014</v>
      </c>
      <c r="D20" s="15">
        <v>31573743592</v>
      </c>
      <c r="E20" s="15">
        <v>2029100713</v>
      </c>
      <c r="F20" s="15">
        <v>686650963</v>
      </c>
      <c r="G20" s="16">
        <f t="shared" si="1"/>
        <v>34289495268</v>
      </c>
      <c r="H20" s="15">
        <v>3091054049</v>
      </c>
      <c r="I20" s="15">
        <v>42479536409</v>
      </c>
      <c r="J20" s="15">
        <v>1109227793</v>
      </c>
      <c r="K20" s="15">
        <v>5959024645</v>
      </c>
      <c r="L20" s="15">
        <v>63254631787</v>
      </c>
      <c r="M20" s="15">
        <v>46045517774</v>
      </c>
      <c r="N20" s="18">
        <f t="shared" si="2"/>
        <v>0.67156404533415259</v>
      </c>
      <c r="O20" s="17">
        <f t="shared" si="3"/>
        <v>9.4206929621629548E-2</v>
      </c>
      <c r="P20" s="14">
        <v>2011</v>
      </c>
      <c r="Q20" s="16">
        <v>462376</v>
      </c>
      <c r="R20" s="18">
        <f t="shared" si="4"/>
        <v>0.11160382832586534</v>
      </c>
      <c r="S20" s="18">
        <f t="shared" si="5"/>
        <v>7.4159331946294788E-2</v>
      </c>
      <c r="T20" s="16">
        <v>16369179</v>
      </c>
      <c r="U20" s="15">
        <f t="shared" si="6"/>
        <v>28.246743468319334</v>
      </c>
      <c r="V20" s="15">
        <f t="shared" si="0"/>
        <v>2094.7596252689277</v>
      </c>
      <c r="W20" s="19">
        <v>41852</v>
      </c>
      <c r="X20" s="16">
        <v>62962904</v>
      </c>
      <c r="Y20" s="17">
        <f t="shared" si="7"/>
        <v>1.4821937648702836</v>
      </c>
      <c r="Z20" s="21">
        <f t="shared" si="8"/>
        <v>1.3674057116489315</v>
      </c>
    </row>
    <row r="21" spans="1:26" s="14" customFormat="1" x14ac:dyDescent="0.2">
      <c r="A21" s="14" t="s">
        <v>20</v>
      </c>
      <c r="B21" s="14" t="s">
        <v>35</v>
      </c>
      <c r="C21" s="14">
        <v>2014</v>
      </c>
      <c r="D21" s="15">
        <v>117143202767.53</v>
      </c>
      <c r="E21" s="15">
        <v>12578342812.98</v>
      </c>
      <c r="F21" s="15">
        <v>1706290214.4400001</v>
      </c>
      <c r="G21" s="16">
        <f t="shared" si="1"/>
        <v>131427835794.95</v>
      </c>
      <c r="H21" s="15">
        <v>0</v>
      </c>
      <c r="I21" s="15">
        <v>136064779375.10001</v>
      </c>
      <c r="J21" s="15">
        <v>726076973.78999996</v>
      </c>
      <c r="K21" s="15">
        <v>17110319964.309999</v>
      </c>
      <c r="L21" s="15">
        <v>177532345803.41</v>
      </c>
      <c r="M21" s="15">
        <v>135630164995.67999</v>
      </c>
      <c r="N21" s="18">
        <f t="shared" si="2"/>
        <v>0.76642247225061166</v>
      </c>
      <c r="O21" s="17">
        <f t="shared" si="3"/>
        <v>9.6378605751410898E-2</v>
      </c>
      <c r="P21" s="14">
        <v>2011</v>
      </c>
      <c r="Q21" s="16">
        <v>1349465</v>
      </c>
      <c r="R21" s="18">
        <f t="shared" si="4"/>
        <v>0.32572075581726534</v>
      </c>
      <c r="S21" s="18">
        <f t="shared" si="5"/>
        <v>9.7392548747059021E-2</v>
      </c>
      <c r="T21" s="16">
        <v>43663669</v>
      </c>
      <c r="U21" s="15">
        <f t="shared" si="6"/>
        <v>30.905900280620028</v>
      </c>
      <c r="V21" s="15">
        <f t="shared" si="0"/>
        <v>3010.0043996520312</v>
      </c>
      <c r="W21" s="19">
        <v>41852</v>
      </c>
      <c r="X21" s="16">
        <v>209358020</v>
      </c>
      <c r="Y21" s="17">
        <f t="shared" si="7"/>
        <v>1.5386643109371236</v>
      </c>
      <c r="Z21" s="21">
        <f t="shared" si="8"/>
        <v>1.5435948190925546</v>
      </c>
    </row>
    <row r="22" spans="1:26" s="14" customFormat="1" x14ac:dyDescent="0.2">
      <c r="A22" s="14" t="s">
        <v>21</v>
      </c>
      <c r="B22" s="14" t="s">
        <v>36</v>
      </c>
      <c r="C22" s="14">
        <v>2014</v>
      </c>
      <c r="D22" s="15">
        <v>22680751676.990002</v>
      </c>
      <c r="E22" s="15">
        <v>2120288055.1600001</v>
      </c>
      <c r="F22" s="15">
        <v>331575513.41000003</v>
      </c>
      <c r="G22" s="16">
        <f t="shared" si="1"/>
        <v>25132615245.560001</v>
      </c>
      <c r="H22" s="15">
        <v>1917914030.6500001</v>
      </c>
      <c r="I22" s="15">
        <v>27131956769.59</v>
      </c>
      <c r="J22" s="15">
        <v>2093425130.79</v>
      </c>
      <c r="K22" s="15">
        <v>8101970878.4799995</v>
      </c>
      <c r="L22" s="15">
        <v>40745790473.589996</v>
      </c>
      <c r="M22" s="15">
        <v>28336698864.23</v>
      </c>
      <c r="N22" s="18">
        <f t="shared" si="2"/>
        <v>0.66588367667516457</v>
      </c>
      <c r="O22" s="17">
        <f t="shared" si="3"/>
        <v>0.19884191187139724</v>
      </c>
      <c r="P22" s="14">
        <v>2011</v>
      </c>
      <c r="Q22" s="16">
        <v>239366</v>
      </c>
      <c r="R22" s="18">
        <f t="shared" si="4"/>
        <v>5.777584037893204E-2</v>
      </c>
      <c r="S22" s="18">
        <f t="shared" si="5"/>
        <v>0.10499659619812338</v>
      </c>
      <c r="T22" s="16">
        <v>10997465</v>
      </c>
      <c r="U22" s="15">
        <f t="shared" si="6"/>
        <v>21.765561427110704</v>
      </c>
      <c r="V22" s="15">
        <f t="shared" si="0"/>
        <v>2285.3098641877923</v>
      </c>
      <c r="W22" s="19">
        <v>41852</v>
      </c>
      <c r="X22" s="16">
        <v>14954907</v>
      </c>
      <c r="Y22" s="17">
        <f t="shared" si="7"/>
        <v>0.55119161242220971</v>
      </c>
      <c r="Z22" s="21">
        <f t="shared" si="8"/>
        <v>0.52775755819877412</v>
      </c>
    </row>
    <row r="23" spans="1:26" s="14" customFormat="1" x14ac:dyDescent="0.2">
      <c r="A23" s="14" t="s">
        <v>22</v>
      </c>
      <c r="B23" s="14" t="s">
        <v>36</v>
      </c>
      <c r="C23" s="14">
        <v>2014</v>
      </c>
      <c r="D23" s="15">
        <v>15611312612.200001</v>
      </c>
      <c r="E23" s="15">
        <v>1322246317.3099999</v>
      </c>
      <c r="F23" s="15">
        <v>164121989.03</v>
      </c>
      <c r="G23" s="16">
        <f t="shared" si="1"/>
        <v>17097680918.540001</v>
      </c>
      <c r="H23" s="15">
        <v>1053603243.65</v>
      </c>
      <c r="I23" s="15">
        <v>18684210640.599998</v>
      </c>
      <c r="J23" s="15">
        <v>929233311.05999994</v>
      </c>
      <c r="K23" s="15">
        <v>5061883463.04</v>
      </c>
      <c r="L23" s="15">
        <v>26096701960.669998</v>
      </c>
      <c r="M23" s="15">
        <v>17835511027.09</v>
      </c>
      <c r="N23" s="18">
        <f t="shared" si="2"/>
        <v>0.71596060945780549</v>
      </c>
      <c r="O23" s="17">
        <f t="shared" si="3"/>
        <v>0.19396640505258861</v>
      </c>
      <c r="P23" s="14">
        <v>2011</v>
      </c>
      <c r="Q23" s="16">
        <v>169050</v>
      </c>
      <c r="R23" s="18">
        <f t="shared" si="4"/>
        <v>4.0803647201601151E-2</v>
      </c>
      <c r="S23" s="18">
        <f t="shared" si="5"/>
        <v>0.10113978656338361</v>
      </c>
      <c r="T23" s="16">
        <v>6634254</v>
      </c>
      <c r="U23" s="15">
        <f t="shared" si="6"/>
        <v>25.481387960123325</v>
      </c>
      <c r="V23" s="15">
        <f t="shared" si="0"/>
        <v>2577.182139625646</v>
      </c>
      <c r="W23" s="19">
        <v>41852</v>
      </c>
      <c r="X23" s="16">
        <v>12071470</v>
      </c>
      <c r="Y23" s="17">
        <f t="shared" si="7"/>
        <v>0.64607867210452052</v>
      </c>
      <c r="Z23" s="21">
        <f t="shared" si="8"/>
        <v>0.67682221056996272</v>
      </c>
    </row>
    <row r="24" spans="1:26" s="14" customFormat="1" x14ac:dyDescent="0.2">
      <c r="A24" s="14" t="s">
        <v>23</v>
      </c>
      <c r="B24" s="14" t="s">
        <v>36</v>
      </c>
      <c r="C24" s="14">
        <v>2014</v>
      </c>
      <c r="D24" s="15">
        <v>25224531053.639999</v>
      </c>
      <c r="E24" s="15">
        <v>2159114425.52</v>
      </c>
      <c r="F24" s="15">
        <v>321369948.37</v>
      </c>
      <c r="G24" s="16">
        <f t="shared" si="1"/>
        <v>27705015427.529999</v>
      </c>
      <c r="H24" s="15">
        <v>59797727.350000001</v>
      </c>
      <c r="I24" s="15">
        <v>29178217845.419998</v>
      </c>
      <c r="J24" s="15">
        <v>1709766057.8699999</v>
      </c>
      <c r="K24" s="15">
        <v>7640815304.0900002</v>
      </c>
      <c r="L24" s="15">
        <v>41398802235.900002</v>
      </c>
      <c r="M24" s="15">
        <v>28633465815.75</v>
      </c>
      <c r="N24" s="18">
        <f t="shared" si="2"/>
        <v>0.70480826182254563</v>
      </c>
      <c r="O24" s="17">
        <f t="shared" si="3"/>
        <v>0.18456609591144346</v>
      </c>
      <c r="P24" s="14">
        <v>2011</v>
      </c>
      <c r="Q24" s="16">
        <v>263633</v>
      </c>
      <c r="R24" s="18">
        <f t="shared" si="4"/>
        <v>6.3633173160010159E-2</v>
      </c>
      <c r="S24" s="18">
        <f t="shared" si="5"/>
        <v>0.10508933034760443</v>
      </c>
      <c r="T24" s="16">
        <v>11164043</v>
      </c>
      <c r="U24" s="15">
        <f t="shared" si="6"/>
        <v>23.61447371709335</v>
      </c>
      <c r="V24" s="15">
        <f t="shared" si="0"/>
        <v>2481.6292294404452</v>
      </c>
      <c r="W24" s="19">
        <v>41852</v>
      </c>
      <c r="X24" s="16">
        <v>48606362</v>
      </c>
      <c r="Y24" s="17">
        <f t="shared" si="7"/>
        <v>1.6658440984129388</v>
      </c>
      <c r="Z24" s="21">
        <f t="shared" si="8"/>
        <v>1.6975368023127608</v>
      </c>
    </row>
    <row r="25" spans="1:26" s="14" customFormat="1" x14ac:dyDescent="0.2">
      <c r="A25" s="14" t="s">
        <v>24</v>
      </c>
      <c r="B25" s="14" t="s">
        <v>37</v>
      </c>
      <c r="C25" s="14">
        <v>2014</v>
      </c>
      <c r="D25" s="15">
        <v>6954972722.3900003</v>
      </c>
      <c r="E25" s="15">
        <v>467070620.23000002</v>
      </c>
      <c r="F25" s="15">
        <v>49968552.57</v>
      </c>
      <c r="G25" s="16">
        <f t="shared" si="1"/>
        <v>7472011895.1900005</v>
      </c>
      <c r="H25" s="15">
        <v>665947517.86000001</v>
      </c>
      <c r="I25" s="15">
        <v>8329286192.0699997</v>
      </c>
      <c r="J25" s="15">
        <v>1675713047.78</v>
      </c>
      <c r="K25" s="15">
        <v>3787211673.3899999</v>
      </c>
      <c r="L25" s="15">
        <v>14912081638.17</v>
      </c>
      <c r="M25" s="15">
        <v>10927731310.280001</v>
      </c>
      <c r="N25" s="18">
        <f t="shared" si="2"/>
        <v>0.55855958907506109</v>
      </c>
      <c r="O25" s="17">
        <f t="shared" si="3"/>
        <v>0.25396934950355887</v>
      </c>
      <c r="P25" s="14">
        <v>2011</v>
      </c>
      <c r="Q25" s="16">
        <v>71418</v>
      </c>
      <c r="R25" s="18">
        <f t="shared" si="4"/>
        <v>1.7238183234805981E-2</v>
      </c>
      <c r="S25" s="18">
        <f t="shared" si="5"/>
        <v>0.10462365083298329</v>
      </c>
      <c r="T25" s="16">
        <v>3182113</v>
      </c>
      <c r="U25" s="15">
        <f t="shared" si="6"/>
        <v>22.443577585082618</v>
      </c>
      <c r="V25" s="15">
        <f t="shared" si="0"/>
        <v>2348.1290247046541</v>
      </c>
      <c r="W25" s="19">
        <v>41852</v>
      </c>
      <c r="X25" s="16">
        <v>5405597</v>
      </c>
      <c r="Y25" s="17">
        <f t="shared" si="7"/>
        <v>0.64898682496304017</v>
      </c>
      <c r="Z25" s="21">
        <f t="shared" si="8"/>
        <v>0.49466781773036589</v>
      </c>
    </row>
    <row r="26" spans="1:26" s="14" customFormat="1" x14ac:dyDescent="0.2">
      <c r="A26" s="14" t="s">
        <v>25</v>
      </c>
      <c r="B26" s="14" t="s">
        <v>37</v>
      </c>
      <c r="C26" s="14">
        <v>2014</v>
      </c>
      <c r="D26" s="15">
        <v>6767356141.7200003</v>
      </c>
      <c r="E26" s="15">
        <v>326268907.97000003</v>
      </c>
      <c r="F26" s="15">
        <v>94855400.480000004</v>
      </c>
      <c r="G26" s="16">
        <f t="shared" si="1"/>
        <v>7188480450.1700001</v>
      </c>
      <c r="H26" s="15">
        <v>520811623.75999999</v>
      </c>
      <c r="I26" s="15">
        <v>7966332821.7299995</v>
      </c>
      <c r="J26" s="15">
        <v>967134528.94000006</v>
      </c>
      <c r="K26" s="15">
        <v>2541757507.7600002</v>
      </c>
      <c r="L26" s="15">
        <v>11672934727.889999</v>
      </c>
      <c r="M26" s="15">
        <v>8095589259.3999996</v>
      </c>
      <c r="N26" s="18">
        <f t="shared" si="2"/>
        <v>0.68246186648299667</v>
      </c>
      <c r="O26" s="17">
        <f t="shared" si="3"/>
        <v>0.21774794145700227</v>
      </c>
      <c r="P26" s="14">
        <v>2011</v>
      </c>
      <c r="Q26" s="16">
        <v>49242</v>
      </c>
      <c r="R26" s="18">
        <f t="shared" si="4"/>
        <v>1.1885555726123893E-2</v>
      </c>
      <c r="S26" s="18">
        <f t="shared" si="5"/>
        <v>0.14598270683908046</v>
      </c>
      <c r="T26" s="16">
        <v>2587269</v>
      </c>
      <c r="U26" s="15">
        <f t="shared" si="6"/>
        <v>19.032423764208517</v>
      </c>
      <c r="V26" s="15">
        <f t="shared" si="0"/>
        <v>2778.4047388075996</v>
      </c>
      <c r="W26" s="19">
        <v>41852</v>
      </c>
      <c r="X26" s="16">
        <v>7097703</v>
      </c>
      <c r="Y26" s="17">
        <f t="shared" si="7"/>
        <v>0.8909623987387757</v>
      </c>
      <c r="Z26" s="21">
        <f t="shared" si="8"/>
        <v>0.87673704440460243</v>
      </c>
    </row>
    <row r="27" spans="1:26" s="14" customFormat="1" x14ac:dyDescent="0.2">
      <c r="A27" s="14" t="s">
        <v>26</v>
      </c>
      <c r="B27" s="14" t="s">
        <v>37</v>
      </c>
      <c r="C27" s="14">
        <v>2014</v>
      </c>
      <c r="D27" s="15">
        <v>12955924399.75</v>
      </c>
      <c r="E27" s="15">
        <v>886686090.94000006</v>
      </c>
      <c r="F27" s="15">
        <v>176322584.84</v>
      </c>
      <c r="G27" s="16">
        <f t="shared" si="1"/>
        <v>14018933075.530001</v>
      </c>
      <c r="H27" s="15">
        <v>920701495.5</v>
      </c>
      <c r="I27" s="15">
        <v>16189089423.120001</v>
      </c>
      <c r="J27" s="15">
        <v>2064309444.1700001</v>
      </c>
      <c r="K27" s="15">
        <v>4415500855.8699999</v>
      </c>
      <c r="L27" s="15">
        <v>23427384261.98</v>
      </c>
      <c r="M27" s="15">
        <v>16656492150</v>
      </c>
      <c r="N27" s="18">
        <f t="shared" si="2"/>
        <v>0.69103273511388408</v>
      </c>
      <c r="O27" s="17">
        <f t="shared" si="3"/>
        <v>0.188476050355987</v>
      </c>
      <c r="P27" s="14">
        <v>2011</v>
      </c>
      <c r="Q27" s="16">
        <v>111269</v>
      </c>
      <c r="R27" s="18">
        <f t="shared" si="4"/>
        <v>2.6857030585477424E-2</v>
      </c>
      <c r="S27" s="18">
        <f t="shared" si="5"/>
        <v>0.1259913639515948</v>
      </c>
      <c r="T27" s="16">
        <v>6434048</v>
      </c>
      <c r="U27" s="15">
        <f t="shared" si="6"/>
        <v>17.29377834918235</v>
      </c>
      <c r="V27" s="15">
        <f t="shared" si="0"/>
        <v>2178.8667220900434</v>
      </c>
      <c r="W27" s="19">
        <v>41852</v>
      </c>
      <c r="X27" s="16">
        <v>16499768</v>
      </c>
      <c r="Y27" s="17">
        <f t="shared" si="7"/>
        <v>1.0191906146639917</v>
      </c>
      <c r="Z27" s="21">
        <f t="shared" si="8"/>
        <v>0.99059080696051605</v>
      </c>
    </row>
    <row r="28" spans="1:26" s="14" customFormat="1" x14ac:dyDescent="0.2">
      <c r="A28" s="14" t="s">
        <v>27</v>
      </c>
      <c r="B28" s="14" t="s">
        <v>37</v>
      </c>
      <c r="C28" s="14">
        <v>2014</v>
      </c>
      <c r="D28" s="15">
        <v>6540460063.1000004</v>
      </c>
      <c r="E28" s="15">
        <v>696590252.38999999</v>
      </c>
      <c r="F28" s="15">
        <v>89086117.959999993</v>
      </c>
      <c r="G28" s="16">
        <f t="shared" si="1"/>
        <v>7326136433.4500008</v>
      </c>
      <c r="H28" s="15">
        <v>2612009022.27</v>
      </c>
      <c r="I28" s="15">
        <v>12665997733.85</v>
      </c>
      <c r="J28" s="15">
        <v>501138329.32999998</v>
      </c>
      <c r="K28" s="15">
        <v>4667121621.6700001</v>
      </c>
      <c r="L28" s="15">
        <v>20836274720.66</v>
      </c>
      <c r="M28" s="15">
        <v>17504269623.869999</v>
      </c>
      <c r="N28" s="18">
        <f t="shared" si="2"/>
        <v>0.60788206642769771</v>
      </c>
      <c r="O28" s="17">
        <f t="shared" si="3"/>
        <v>0.2239902134253568</v>
      </c>
      <c r="P28" s="14">
        <v>2011</v>
      </c>
      <c r="Q28" s="16">
        <v>164482</v>
      </c>
      <c r="R28" s="18">
        <f t="shared" si="4"/>
        <v>3.9701067725606394E-2</v>
      </c>
      <c r="S28" s="18">
        <f t="shared" si="5"/>
        <v>4.4540657539730799E-2</v>
      </c>
      <c r="T28" s="16">
        <v>2789761</v>
      </c>
      <c r="U28" s="15">
        <f t="shared" si="6"/>
        <v>58.959172488252577</v>
      </c>
      <c r="V28" s="15">
        <f t="shared" si="0"/>
        <v>2626.0803106251756</v>
      </c>
      <c r="W28" s="19">
        <v>41852</v>
      </c>
      <c r="X28" s="16">
        <v>3176494</v>
      </c>
      <c r="Y28" s="17">
        <f t="shared" si="7"/>
        <v>0.25078908639868058</v>
      </c>
      <c r="Z28" s="21">
        <f t="shared" si="8"/>
        <v>0.18146966815846571</v>
      </c>
    </row>
    <row r="29" spans="1:26" x14ac:dyDescent="0.2">
      <c r="A29" t="s">
        <v>28</v>
      </c>
      <c r="B29" t="s">
        <v>38</v>
      </c>
      <c r="C29">
        <v>2014</v>
      </c>
      <c r="D29" s="4">
        <f>SUM(D2:D28)</f>
        <v>373515972131.70001</v>
      </c>
      <c r="E29" s="4">
        <f>SUM(E2:E28)</f>
        <v>31028432618.100002</v>
      </c>
      <c r="F29" s="4">
        <f>SUM(F2:F28)</f>
        <v>4650364582.2700005</v>
      </c>
      <c r="G29" s="1">
        <f t="shared" si="1"/>
        <v>409194769332.07001</v>
      </c>
      <c r="H29" s="4">
        <f t="shared" ref="H29:M29" si="9">SUM(H2:H28)</f>
        <v>21026099135.130001</v>
      </c>
      <c r="I29" s="4">
        <f t="shared" si="9"/>
        <v>453089752744.39996</v>
      </c>
      <c r="J29" s="4">
        <f t="shared" si="9"/>
        <v>71755867345.559998</v>
      </c>
      <c r="K29" s="4">
        <f t="shared" si="9"/>
        <v>161735795835.65002</v>
      </c>
      <c r="L29" s="4">
        <f t="shared" si="9"/>
        <v>706918403756.43005</v>
      </c>
      <c r="M29" s="4">
        <f t="shared" si="9"/>
        <v>518249299803.05005</v>
      </c>
      <c r="N29" s="2">
        <f t="shared" si="2"/>
        <v>0.6409364225584836</v>
      </c>
      <c r="O29" s="6">
        <f t="shared" si="3"/>
        <v>0.22878990697684023</v>
      </c>
      <c r="P29">
        <v>2011</v>
      </c>
      <c r="Q29" s="1">
        <f>SUM(Q2:Q28)</f>
        <v>4143012</v>
      </c>
      <c r="R29" s="2">
        <f t="shared" si="4"/>
        <v>1</v>
      </c>
      <c r="S29" s="2">
        <f t="shared" si="5"/>
        <v>9.8767459358570536E-2</v>
      </c>
      <c r="T29" s="1">
        <f>SUM(T2:T28)</f>
        <v>201032714</v>
      </c>
      <c r="U29" s="4">
        <f t="shared" si="6"/>
        <v>20.608645814730433</v>
      </c>
      <c r="V29" s="4">
        <f t="shared" si="0"/>
        <v>2035.4635879415625</v>
      </c>
      <c r="W29" s="7">
        <v>41852</v>
      </c>
      <c r="X29" s="1">
        <f>SUM(X2:X28)</f>
        <v>522728575</v>
      </c>
      <c r="Y29" s="6">
        <f t="shared" si="7"/>
        <v>1.1536976323869437</v>
      </c>
      <c r="Z29" s="6">
        <f t="shared" si="8"/>
        <v>1.0086430897227496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sheetData>
    <row r="1" spans="1:2" x14ac:dyDescent="0.2">
      <c r="A1" t="s">
        <v>42</v>
      </c>
      <c r="B1" s="3" t="s">
        <v>45</v>
      </c>
    </row>
    <row r="2" spans="1:2" x14ac:dyDescent="0.2">
      <c r="A2" t="s">
        <v>46</v>
      </c>
      <c r="B2" s="3" t="s">
        <v>61</v>
      </c>
    </row>
    <row r="3" spans="1:2" x14ac:dyDescent="0.2">
      <c r="A3" t="s">
        <v>48</v>
      </c>
      <c r="B3" s="3" t="s">
        <v>47</v>
      </c>
    </row>
    <row r="4" spans="1:2" x14ac:dyDescent="0.2">
      <c r="A4" t="s">
        <v>53</v>
      </c>
      <c r="B4" s="3" t="s">
        <v>54</v>
      </c>
    </row>
  </sheetData>
  <phoneticPr fontId="2" type="noConversion"/>
  <hyperlinks>
    <hyperlink ref="B1" r:id="rId1"/>
    <hyperlink ref="B2" r:id="rId2" display="http://www1.fazenda.gov.br/confaz/boletim/"/>
    <hyperlink ref="B3" r:id="rId3"/>
    <hyperlink ref="B4" r:id="rId4"/>
  </hyperlinks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Plan4</vt:lpstr>
      <vt:lpstr>Plan5</vt:lpstr>
    </vt:vector>
  </TitlesOfParts>
  <Company>Coord. da Receita Estadual do Paraná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Juliano Brun Binder</cp:lastModifiedBy>
  <dcterms:created xsi:type="dcterms:W3CDTF">2014-10-13T17:58:36Z</dcterms:created>
  <dcterms:modified xsi:type="dcterms:W3CDTF">2015-10-09T19:08:53Z</dcterms:modified>
</cp:coreProperties>
</file>